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K:\CD - LGBA\Municipalities\07. IYM\2023-24\01. National Publications\Q4\Final New\"/>
    </mc:Choice>
  </mc:AlternateContent>
  <xr:revisionPtr revIDLastSave="0" documentId="8_{8AFF7023-E3CF-404F-9F7E-2891F7257E6C}" xr6:coauthVersionLast="47" xr6:coauthVersionMax="47" xr10:uidLastSave="{00000000-0000-0000-0000-000000000000}"/>
  <workbookProtection workbookAlgorithmName="SHA-512" workbookHashValue="sutpyXJ0d2Jm1qKT5eDlPCoIChEpA/x9VWhaK/tJ4or3BfhKRTEw6gN60BhDtLllfRXluTiIRkwB29CM2oyomQ==" workbookSaltValue="i82+N6z/NPH6jlB8W6rhpA==" workbookSpinCount="100000" lockStructure="1"/>
  <bookViews>
    <workbookView xWindow="35415" yWindow="3420" windowWidth="21600" windowHeight="11835" xr2:uid="{00000000-000D-0000-FFFF-FFFF00000000}"/>
  </bookViews>
  <sheets>
    <sheet name="Summary" sheetId="1" r:id="rId1"/>
    <sheet name="MP301" sheetId="2" r:id="rId2"/>
    <sheet name="MP302" sheetId="3" r:id="rId3"/>
    <sheet name="MP303" sheetId="4" r:id="rId4"/>
    <sheet name="MP304" sheetId="5" r:id="rId5"/>
    <sheet name="MP305" sheetId="6" r:id="rId6"/>
    <sheet name="MP306" sheetId="7" r:id="rId7"/>
    <sheet name="MP307" sheetId="8" r:id="rId8"/>
    <sheet name="DC30" sheetId="9" r:id="rId9"/>
    <sheet name="MP311" sheetId="10" r:id="rId10"/>
    <sheet name="MP312" sheetId="11" r:id="rId11"/>
    <sheet name="MP313" sheetId="12" r:id="rId12"/>
    <sheet name="MP314" sheetId="13" r:id="rId13"/>
    <sheet name="MP315" sheetId="14" r:id="rId14"/>
    <sheet name="MP316" sheetId="15" r:id="rId15"/>
    <sheet name="DC31" sheetId="16" r:id="rId16"/>
    <sheet name="MP321" sheetId="17" r:id="rId17"/>
    <sheet name="MP324" sheetId="18" r:id="rId18"/>
    <sheet name="MP325" sheetId="19" r:id="rId19"/>
    <sheet name="MP326" sheetId="20" r:id="rId20"/>
    <sheet name="DC32" sheetId="21" r:id="rId21"/>
  </sheets>
  <definedNames>
    <definedName name="_xlnm.Print_Area" localSheetId="8">'DC30'!$A$1:$X$128</definedName>
    <definedName name="_xlnm.Print_Area" localSheetId="15">'DC31'!$A$1:$X$128</definedName>
    <definedName name="_xlnm.Print_Area" localSheetId="20">'DC32'!$A$1:$X$128</definedName>
    <definedName name="_xlnm.Print_Area" localSheetId="1">'MP301'!$A$1:$X$128</definedName>
    <definedName name="_xlnm.Print_Area" localSheetId="2">'MP302'!$A$1:$X$128</definedName>
    <definedName name="_xlnm.Print_Area" localSheetId="3">'MP303'!$A$1:$X$128</definedName>
    <definedName name="_xlnm.Print_Area" localSheetId="4">'MP304'!$A$1:$X$128</definedName>
    <definedName name="_xlnm.Print_Area" localSheetId="5">'MP305'!$A$1:$X$128</definedName>
    <definedName name="_xlnm.Print_Area" localSheetId="6">'MP306'!$A$1:$X$128</definedName>
    <definedName name="_xlnm.Print_Area" localSheetId="7">'MP307'!$A$1:$X$128</definedName>
    <definedName name="_xlnm.Print_Area" localSheetId="9">'MP311'!$A$1:$X$128</definedName>
    <definedName name="_xlnm.Print_Area" localSheetId="10">'MP312'!$A$1:$X$128</definedName>
    <definedName name="_xlnm.Print_Area" localSheetId="11">'MP313'!$A$1:$X$128</definedName>
    <definedName name="_xlnm.Print_Area" localSheetId="12">'MP314'!$A$1:$X$128</definedName>
    <definedName name="_xlnm.Print_Area" localSheetId="13">'MP315'!$A$1:$X$128</definedName>
    <definedName name="_xlnm.Print_Area" localSheetId="14">'MP316'!$A$1:$X$128</definedName>
    <definedName name="_xlnm.Print_Area" localSheetId="16">'MP321'!$A$1:$X$128</definedName>
    <definedName name="_xlnm.Print_Area" localSheetId="17">'MP324'!$A$1:$X$128</definedName>
    <definedName name="_xlnm.Print_Area" localSheetId="18">'MP325'!$A$1:$X$128</definedName>
    <definedName name="_xlnm.Print_Area" localSheetId="19">'MP326'!$A$1:$X$128</definedName>
    <definedName name="_xlnm.Print_Area" localSheetId="0">Summary!$A$1:$X$128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114" i="2" l="1"/>
  <c r="V114" i="2"/>
  <c r="Q114" i="2"/>
  <c r="P114" i="2"/>
  <c r="O114" i="2"/>
  <c r="N114" i="2"/>
  <c r="M114" i="2"/>
  <c r="S114" i="2" s="1"/>
  <c r="L114" i="2"/>
  <c r="R114" i="2" s="1"/>
  <c r="K114" i="2"/>
  <c r="J114" i="2"/>
  <c r="I114" i="2"/>
  <c r="H114" i="2"/>
  <c r="G114" i="2"/>
  <c r="F114" i="2"/>
  <c r="E114" i="2"/>
  <c r="U114" i="2" s="1"/>
  <c r="D114" i="2"/>
  <c r="C114" i="2"/>
  <c r="B114" i="2"/>
  <c r="Q113" i="2"/>
  <c r="P113" i="2"/>
  <c r="O113" i="2"/>
  <c r="N113" i="2"/>
  <c r="U112" i="2"/>
  <c r="T112" i="2"/>
  <c r="S112" i="2"/>
  <c r="R112" i="2"/>
  <c r="S111" i="2"/>
  <c r="R111" i="2"/>
  <c r="E111" i="2"/>
  <c r="U111" i="2" s="1"/>
  <c r="U110" i="2"/>
  <c r="S110" i="2"/>
  <c r="R110" i="2"/>
  <c r="E110" i="2"/>
  <c r="T110" i="2" s="1"/>
  <c r="S109" i="2"/>
  <c r="R109" i="2"/>
  <c r="E109" i="2"/>
  <c r="S108" i="2"/>
  <c r="R108" i="2"/>
  <c r="E108" i="2"/>
  <c r="T108" i="2" s="1"/>
  <c r="S107" i="2"/>
  <c r="R107" i="2"/>
  <c r="E107" i="2"/>
  <c r="T107" i="2" s="1"/>
  <c r="S106" i="2"/>
  <c r="R106" i="2"/>
  <c r="E106" i="2"/>
  <c r="T106" i="2" s="1"/>
  <c r="S105" i="2"/>
  <c r="R105" i="2"/>
  <c r="E105" i="2"/>
  <c r="T105" i="2" s="1"/>
  <c r="S104" i="2"/>
  <c r="R104" i="2"/>
  <c r="E104" i="2"/>
  <c r="U104" i="2" s="1"/>
  <c r="S103" i="2"/>
  <c r="R103" i="2"/>
  <c r="E103" i="2"/>
  <c r="U103" i="2" s="1"/>
  <c r="S102" i="2"/>
  <c r="R102" i="2"/>
  <c r="E102" i="2"/>
  <c r="U102" i="2" s="1"/>
  <c r="S101" i="2"/>
  <c r="R101" i="2"/>
  <c r="E101" i="2"/>
  <c r="S100" i="2"/>
  <c r="R100" i="2"/>
  <c r="E100" i="2"/>
  <c r="T100" i="2" s="1"/>
  <c r="S99" i="2"/>
  <c r="R99" i="2"/>
  <c r="E99" i="2"/>
  <c r="T99" i="2" s="1"/>
  <c r="S98" i="2"/>
  <c r="R98" i="2"/>
  <c r="E98" i="2"/>
  <c r="U98" i="2" s="1"/>
  <c r="S97" i="2"/>
  <c r="R97" i="2"/>
  <c r="E97" i="2"/>
  <c r="T97" i="2" s="1"/>
  <c r="W96" i="2"/>
  <c r="W113" i="2" s="1"/>
  <c r="V96" i="2"/>
  <c r="V113" i="2" s="1"/>
  <c r="M96" i="2"/>
  <c r="M113" i="2" s="1"/>
  <c r="S113" i="2" s="1"/>
  <c r="L96" i="2"/>
  <c r="R96" i="2" s="1"/>
  <c r="K96" i="2"/>
  <c r="K113" i="2" s="1"/>
  <c r="J96" i="2"/>
  <c r="J113" i="2" s="1"/>
  <c r="I96" i="2"/>
  <c r="I113" i="2" s="1"/>
  <c r="H96" i="2"/>
  <c r="H113" i="2" s="1"/>
  <c r="G96" i="2"/>
  <c r="G113" i="2" s="1"/>
  <c r="F96" i="2"/>
  <c r="F113" i="2" s="1"/>
  <c r="D96" i="2"/>
  <c r="D113" i="2" s="1"/>
  <c r="C96" i="2"/>
  <c r="C113" i="2" s="1"/>
  <c r="B96" i="2"/>
  <c r="B113" i="2" s="1"/>
  <c r="W114" i="3"/>
  <c r="V114" i="3"/>
  <c r="Q114" i="3"/>
  <c r="P114" i="3"/>
  <c r="O114" i="3"/>
  <c r="N114" i="3"/>
  <c r="M114" i="3"/>
  <c r="S114" i="3" s="1"/>
  <c r="L114" i="3"/>
  <c r="R114" i="3" s="1"/>
  <c r="K114" i="3"/>
  <c r="J114" i="3"/>
  <c r="I114" i="3"/>
  <c r="H114" i="3"/>
  <c r="G114" i="3"/>
  <c r="F114" i="3"/>
  <c r="E114" i="3"/>
  <c r="U114" i="3" s="1"/>
  <c r="D114" i="3"/>
  <c r="C114" i="3"/>
  <c r="B114" i="3"/>
  <c r="Q113" i="3"/>
  <c r="P113" i="3"/>
  <c r="O113" i="3"/>
  <c r="N113" i="3"/>
  <c r="U112" i="3"/>
  <c r="T112" i="3"/>
  <c r="S112" i="3"/>
  <c r="R112" i="3"/>
  <c r="S111" i="3"/>
  <c r="R111" i="3"/>
  <c r="E111" i="3"/>
  <c r="U111" i="3" s="1"/>
  <c r="S110" i="3"/>
  <c r="R110" i="3"/>
  <c r="E110" i="3"/>
  <c r="T109" i="3"/>
  <c r="S109" i="3"/>
  <c r="R109" i="3"/>
  <c r="E109" i="3"/>
  <c r="U109" i="3" s="1"/>
  <c r="S108" i="3"/>
  <c r="R108" i="3"/>
  <c r="E108" i="3"/>
  <c r="T108" i="3" s="1"/>
  <c r="U107" i="3"/>
  <c r="S107" i="3"/>
  <c r="R107" i="3"/>
  <c r="E107" i="3"/>
  <c r="T107" i="3" s="1"/>
  <c r="S106" i="3"/>
  <c r="R106" i="3"/>
  <c r="E106" i="3"/>
  <c r="S105" i="3"/>
  <c r="R105" i="3"/>
  <c r="E105" i="3"/>
  <c r="S104" i="3"/>
  <c r="R104" i="3"/>
  <c r="E104" i="3"/>
  <c r="U104" i="3" s="1"/>
  <c r="S103" i="3"/>
  <c r="R103" i="3"/>
  <c r="E103" i="3"/>
  <c r="S102" i="3"/>
  <c r="R102" i="3"/>
  <c r="E102" i="3"/>
  <c r="S101" i="3"/>
  <c r="R101" i="3"/>
  <c r="E101" i="3"/>
  <c r="U101" i="3" s="1"/>
  <c r="S100" i="3"/>
  <c r="R100" i="3"/>
  <c r="E100" i="3"/>
  <c r="S99" i="3"/>
  <c r="R99" i="3"/>
  <c r="E99" i="3"/>
  <c r="U99" i="3" s="1"/>
  <c r="S98" i="3"/>
  <c r="R98" i="3"/>
  <c r="E98" i="3"/>
  <c r="S97" i="3"/>
  <c r="R97" i="3"/>
  <c r="E97" i="3"/>
  <c r="T97" i="3" s="1"/>
  <c r="W96" i="3"/>
  <c r="W113" i="3" s="1"/>
  <c r="V96" i="3"/>
  <c r="V113" i="3" s="1"/>
  <c r="M96" i="3"/>
  <c r="L96" i="3"/>
  <c r="R96" i="3" s="1"/>
  <c r="K96" i="3"/>
  <c r="K113" i="3" s="1"/>
  <c r="J96" i="3"/>
  <c r="J113" i="3" s="1"/>
  <c r="I96" i="3"/>
  <c r="I113" i="3" s="1"/>
  <c r="H96" i="3"/>
  <c r="H113" i="3" s="1"/>
  <c r="G96" i="3"/>
  <c r="G113" i="3" s="1"/>
  <c r="F96" i="3"/>
  <c r="F113" i="3" s="1"/>
  <c r="D96" i="3"/>
  <c r="D113" i="3" s="1"/>
  <c r="C96" i="3"/>
  <c r="C113" i="3" s="1"/>
  <c r="B96" i="3"/>
  <c r="B113" i="3" s="1"/>
  <c r="W114" i="4"/>
  <c r="V114" i="4"/>
  <c r="Q114" i="4"/>
  <c r="P114" i="4"/>
  <c r="O114" i="4"/>
  <c r="N114" i="4"/>
  <c r="M114" i="4"/>
  <c r="S114" i="4" s="1"/>
  <c r="L114" i="4"/>
  <c r="R114" i="4" s="1"/>
  <c r="K114" i="4"/>
  <c r="J114" i="4"/>
  <c r="I114" i="4"/>
  <c r="H114" i="4"/>
  <c r="G114" i="4"/>
  <c r="F114" i="4"/>
  <c r="E114" i="4"/>
  <c r="U114" i="4" s="1"/>
  <c r="D114" i="4"/>
  <c r="C114" i="4"/>
  <c r="B114" i="4"/>
  <c r="Q113" i="4"/>
  <c r="P113" i="4"/>
  <c r="O113" i="4"/>
  <c r="N113" i="4"/>
  <c r="U112" i="4"/>
  <c r="T112" i="4"/>
  <c r="S112" i="4"/>
  <c r="R112" i="4"/>
  <c r="S111" i="4"/>
  <c r="R111" i="4"/>
  <c r="E111" i="4"/>
  <c r="T110" i="4"/>
  <c r="S110" i="4"/>
  <c r="R110" i="4"/>
  <c r="E110" i="4"/>
  <c r="U110" i="4" s="1"/>
  <c r="S109" i="4"/>
  <c r="R109" i="4"/>
  <c r="E109" i="4"/>
  <c r="T109" i="4" s="1"/>
  <c r="S108" i="4"/>
  <c r="R108" i="4"/>
  <c r="E108" i="4"/>
  <c r="T108" i="4" s="1"/>
  <c r="S107" i="4"/>
  <c r="R107" i="4"/>
  <c r="E107" i="4"/>
  <c r="T107" i="4" s="1"/>
  <c r="S106" i="4"/>
  <c r="R106" i="4"/>
  <c r="E106" i="4"/>
  <c r="S105" i="4"/>
  <c r="R105" i="4"/>
  <c r="E105" i="4"/>
  <c r="U105" i="4" s="1"/>
  <c r="S104" i="4"/>
  <c r="R104" i="4"/>
  <c r="E104" i="4"/>
  <c r="U104" i="4" s="1"/>
  <c r="S103" i="4"/>
  <c r="R103" i="4"/>
  <c r="E103" i="4"/>
  <c r="S102" i="4"/>
  <c r="R102" i="4"/>
  <c r="E102" i="4"/>
  <c r="T102" i="4" s="1"/>
  <c r="S101" i="4"/>
  <c r="R101" i="4"/>
  <c r="E101" i="4"/>
  <c r="S100" i="4"/>
  <c r="R100" i="4"/>
  <c r="E100" i="4"/>
  <c r="T100" i="4" s="1"/>
  <c r="S99" i="4"/>
  <c r="R99" i="4"/>
  <c r="E99" i="4"/>
  <c r="T99" i="4" s="1"/>
  <c r="S98" i="4"/>
  <c r="R98" i="4"/>
  <c r="E98" i="4"/>
  <c r="T98" i="4" s="1"/>
  <c r="S97" i="4"/>
  <c r="R97" i="4"/>
  <c r="E97" i="4"/>
  <c r="U97" i="4" s="1"/>
  <c r="W96" i="4"/>
  <c r="W113" i="4" s="1"/>
  <c r="V96" i="4"/>
  <c r="V113" i="4" s="1"/>
  <c r="M96" i="4"/>
  <c r="M113" i="4" s="1"/>
  <c r="S113" i="4" s="1"/>
  <c r="L96" i="4"/>
  <c r="R96" i="4" s="1"/>
  <c r="K96" i="4"/>
  <c r="K113" i="4" s="1"/>
  <c r="J96" i="4"/>
  <c r="J113" i="4" s="1"/>
  <c r="I96" i="4"/>
  <c r="I113" i="4" s="1"/>
  <c r="H96" i="4"/>
  <c r="H113" i="4" s="1"/>
  <c r="G96" i="4"/>
  <c r="G113" i="4" s="1"/>
  <c r="F96" i="4"/>
  <c r="F113" i="4" s="1"/>
  <c r="D96" i="4"/>
  <c r="D113" i="4" s="1"/>
  <c r="C96" i="4"/>
  <c r="C113" i="4" s="1"/>
  <c r="B96" i="4"/>
  <c r="B113" i="4" s="1"/>
  <c r="W114" i="5"/>
  <c r="V114" i="5"/>
  <c r="R114" i="5"/>
  <c r="Q114" i="5"/>
  <c r="P114" i="5"/>
  <c r="O114" i="5"/>
  <c r="N114" i="5"/>
  <c r="M114" i="5"/>
  <c r="S114" i="5" s="1"/>
  <c r="L114" i="5"/>
  <c r="K114" i="5"/>
  <c r="J114" i="5"/>
  <c r="I114" i="5"/>
  <c r="H114" i="5"/>
  <c r="G114" i="5"/>
  <c r="F114" i="5"/>
  <c r="E114" i="5"/>
  <c r="U114" i="5" s="1"/>
  <c r="D114" i="5"/>
  <c r="C114" i="5"/>
  <c r="B114" i="5"/>
  <c r="Q113" i="5"/>
  <c r="P113" i="5"/>
  <c r="O113" i="5"/>
  <c r="N113" i="5"/>
  <c r="U112" i="5"/>
  <c r="T112" i="5"/>
  <c r="S112" i="5"/>
  <c r="R112" i="5"/>
  <c r="S111" i="5"/>
  <c r="R111" i="5"/>
  <c r="E111" i="5"/>
  <c r="T111" i="5" s="1"/>
  <c r="U110" i="5"/>
  <c r="S110" i="5"/>
  <c r="R110" i="5"/>
  <c r="E110" i="5"/>
  <c r="T110" i="5" s="1"/>
  <c r="S109" i="5"/>
  <c r="R109" i="5"/>
  <c r="E109" i="5"/>
  <c r="S108" i="5"/>
  <c r="R108" i="5"/>
  <c r="E108" i="5"/>
  <c r="T108" i="5" s="1"/>
  <c r="S107" i="5"/>
  <c r="R107" i="5"/>
  <c r="E107" i="5"/>
  <c r="U107" i="5" s="1"/>
  <c r="S106" i="5"/>
  <c r="R106" i="5"/>
  <c r="E106" i="5"/>
  <c r="S105" i="5"/>
  <c r="R105" i="5"/>
  <c r="E105" i="5"/>
  <c r="U105" i="5" s="1"/>
  <c r="S104" i="5"/>
  <c r="R104" i="5"/>
  <c r="E104" i="5"/>
  <c r="S103" i="5"/>
  <c r="R103" i="5"/>
  <c r="E103" i="5"/>
  <c r="T103" i="5" s="1"/>
  <c r="S102" i="5"/>
  <c r="R102" i="5"/>
  <c r="E102" i="5"/>
  <c r="T102" i="5" s="1"/>
  <c r="S101" i="5"/>
  <c r="R101" i="5"/>
  <c r="E101" i="5"/>
  <c r="S100" i="5"/>
  <c r="R100" i="5"/>
  <c r="E100" i="5"/>
  <c r="T100" i="5" s="1"/>
  <c r="T99" i="5"/>
  <c r="S99" i="5"/>
  <c r="R99" i="5"/>
  <c r="E99" i="5"/>
  <c r="U99" i="5" s="1"/>
  <c r="S98" i="5"/>
  <c r="R98" i="5"/>
  <c r="E98" i="5"/>
  <c r="U98" i="5" s="1"/>
  <c r="S97" i="5"/>
  <c r="R97" i="5"/>
  <c r="E97" i="5"/>
  <c r="T97" i="5" s="1"/>
  <c r="W96" i="5"/>
  <c r="W113" i="5" s="1"/>
  <c r="V96" i="5"/>
  <c r="V113" i="5" s="1"/>
  <c r="M96" i="5"/>
  <c r="M113" i="5" s="1"/>
  <c r="S113" i="5" s="1"/>
  <c r="L96" i="5"/>
  <c r="L113" i="5" s="1"/>
  <c r="R113" i="5" s="1"/>
  <c r="K96" i="5"/>
  <c r="K113" i="5" s="1"/>
  <c r="J96" i="5"/>
  <c r="J113" i="5" s="1"/>
  <c r="I96" i="5"/>
  <c r="I113" i="5" s="1"/>
  <c r="H96" i="5"/>
  <c r="H113" i="5" s="1"/>
  <c r="G96" i="5"/>
  <c r="G113" i="5" s="1"/>
  <c r="F96" i="5"/>
  <c r="F113" i="5" s="1"/>
  <c r="D96" i="5"/>
  <c r="D113" i="5" s="1"/>
  <c r="C96" i="5"/>
  <c r="C113" i="5" s="1"/>
  <c r="B96" i="5"/>
  <c r="B113" i="5" s="1"/>
  <c r="W114" i="6"/>
  <c r="V114" i="6"/>
  <c r="Q114" i="6"/>
  <c r="P114" i="6"/>
  <c r="O114" i="6"/>
  <c r="N114" i="6"/>
  <c r="M114" i="6"/>
  <c r="S114" i="6" s="1"/>
  <c r="L114" i="6"/>
  <c r="R114" i="6" s="1"/>
  <c r="K114" i="6"/>
  <c r="J114" i="6"/>
  <c r="I114" i="6"/>
  <c r="H114" i="6"/>
  <c r="G114" i="6"/>
  <c r="F114" i="6"/>
  <c r="E114" i="6"/>
  <c r="T114" i="6" s="1"/>
  <c r="D114" i="6"/>
  <c r="C114" i="6"/>
  <c r="B114" i="6"/>
  <c r="Q113" i="6"/>
  <c r="P113" i="6"/>
  <c r="O113" i="6"/>
  <c r="N113" i="6"/>
  <c r="U112" i="6"/>
  <c r="T112" i="6"/>
  <c r="S112" i="6"/>
  <c r="R112" i="6"/>
  <c r="U111" i="6"/>
  <c r="S111" i="6"/>
  <c r="R111" i="6"/>
  <c r="E111" i="6"/>
  <c r="T111" i="6" s="1"/>
  <c r="S110" i="6"/>
  <c r="R110" i="6"/>
  <c r="E110" i="6"/>
  <c r="S109" i="6"/>
  <c r="R109" i="6"/>
  <c r="E109" i="6"/>
  <c r="T109" i="6" s="1"/>
  <c r="T108" i="6"/>
  <c r="S108" i="6"/>
  <c r="R108" i="6"/>
  <c r="E108" i="6"/>
  <c r="U108" i="6" s="1"/>
  <c r="S107" i="6"/>
  <c r="R107" i="6"/>
  <c r="E107" i="6"/>
  <c r="T106" i="6"/>
  <c r="S106" i="6"/>
  <c r="R106" i="6"/>
  <c r="E106" i="6"/>
  <c r="U106" i="6" s="1"/>
  <c r="S105" i="6"/>
  <c r="R105" i="6"/>
  <c r="E105" i="6"/>
  <c r="S104" i="6"/>
  <c r="R104" i="6"/>
  <c r="E104" i="6"/>
  <c r="T104" i="6" s="1"/>
  <c r="S103" i="6"/>
  <c r="R103" i="6"/>
  <c r="E103" i="6"/>
  <c r="T103" i="6" s="1"/>
  <c r="S102" i="6"/>
  <c r="R102" i="6"/>
  <c r="E102" i="6"/>
  <c r="S101" i="6"/>
  <c r="R101" i="6"/>
  <c r="E101" i="6"/>
  <c r="T101" i="6" s="1"/>
  <c r="S100" i="6"/>
  <c r="R100" i="6"/>
  <c r="E100" i="6"/>
  <c r="S99" i="6"/>
  <c r="R99" i="6"/>
  <c r="E99" i="6"/>
  <c r="U99" i="6" s="1"/>
  <c r="T98" i="6"/>
  <c r="S98" i="6"/>
  <c r="R98" i="6"/>
  <c r="E98" i="6"/>
  <c r="U98" i="6" s="1"/>
  <c r="S97" i="6"/>
  <c r="R97" i="6"/>
  <c r="E97" i="6"/>
  <c r="W96" i="6"/>
  <c r="W113" i="6" s="1"/>
  <c r="V96" i="6"/>
  <c r="V113" i="6" s="1"/>
  <c r="M96" i="6"/>
  <c r="L96" i="6"/>
  <c r="K96" i="6"/>
  <c r="K113" i="6" s="1"/>
  <c r="J96" i="6"/>
  <c r="J113" i="6" s="1"/>
  <c r="I96" i="6"/>
  <c r="I113" i="6" s="1"/>
  <c r="H96" i="6"/>
  <c r="H113" i="6" s="1"/>
  <c r="G96" i="6"/>
  <c r="G113" i="6" s="1"/>
  <c r="F96" i="6"/>
  <c r="F113" i="6" s="1"/>
  <c r="D96" i="6"/>
  <c r="D113" i="6" s="1"/>
  <c r="C96" i="6"/>
  <c r="C113" i="6" s="1"/>
  <c r="B96" i="6"/>
  <c r="B113" i="6" s="1"/>
  <c r="W114" i="7"/>
  <c r="V114" i="7"/>
  <c r="Q114" i="7"/>
  <c r="P114" i="7"/>
  <c r="O114" i="7"/>
  <c r="N114" i="7"/>
  <c r="M114" i="7"/>
  <c r="S114" i="7" s="1"/>
  <c r="L114" i="7"/>
  <c r="R114" i="7" s="1"/>
  <c r="K114" i="7"/>
  <c r="J114" i="7"/>
  <c r="I114" i="7"/>
  <c r="H114" i="7"/>
  <c r="G114" i="7"/>
  <c r="F114" i="7"/>
  <c r="E114" i="7"/>
  <c r="U114" i="7" s="1"/>
  <c r="D114" i="7"/>
  <c r="C114" i="7"/>
  <c r="B114" i="7"/>
  <c r="Q113" i="7"/>
  <c r="P113" i="7"/>
  <c r="O113" i="7"/>
  <c r="N113" i="7"/>
  <c r="U112" i="7"/>
  <c r="T112" i="7"/>
  <c r="S112" i="7"/>
  <c r="R112" i="7"/>
  <c r="S111" i="7"/>
  <c r="R111" i="7"/>
  <c r="E111" i="7"/>
  <c r="T111" i="7" s="1"/>
  <c r="S110" i="7"/>
  <c r="R110" i="7"/>
  <c r="E110" i="7"/>
  <c r="S109" i="7"/>
  <c r="R109" i="7"/>
  <c r="E109" i="7"/>
  <c r="U109" i="7" s="1"/>
  <c r="S108" i="7"/>
  <c r="R108" i="7"/>
  <c r="E108" i="7"/>
  <c r="U108" i="7" s="1"/>
  <c r="S107" i="7"/>
  <c r="R107" i="7"/>
  <c r="E107" i="7"/>
  <c r="U107" i="7" s="1"/>
  <c r="S106" i="7"/>
  <c r="R106" i="7"/>
  <c r="E106" i="7"/>
  <c r="S105" i="7"/>
  <c r="R105" i="7"/>
  <c r="E105" i="7"/>
  <c r="T105" i="7" s="1"/>
  <c r="S104" i="7"/>
  <c r="R104" i="7"/>
  <c r="E104" i="7"/>
  <c r="T104" i="7" s="1"/>
  <c r="S103" i="7"/>
  <c r="R103" i="7"/>
  <c r="E103" i="7"/>
  <c r="T103" i="7" s="1"/>
  <c r="S102" i="7"/>
  <c r="R102" i="7"/>
  <c r="E102" i="7"/>
  <c r="S101" i="7"/>
  <c r="R101" i="7"/>
  <c r="E101" i="7"/>
  <c r="U101" i="7" s="1"/>
  <c r="S100" i="7"/>
  <c r="R100" i="7"/>
  <c r="E100" i="7"/>
  <c r="U100" i="7" s="1"/>
  <c r="S99" i="7"/>
  <c r="R99" i="7"/>
  <c r="E99" i="7"/>
  <c r="U99" i="7" s="1"/>
  <c r="S98" i="7"/>
  <c r="R98" i="7"/>
  <c r="E98" i="7"/>
  <c r="S97" i="7"/>
  <c r="R97" i="7"/>
  <c r="E97" i="7"/>
  <c r="T97" i="7" s="1"/>
  <c r="W96" i="7"/>
  <c r="W113" i="7" s="1"/>
  <c r="V96" i="7"/>
  <c r="V113" i="7" s="1"/>
  <c r="M96" i="7"/>
  <c r="S96" i="7" s="1"/>
  <c r="L96" i="7"/>
  <c r="L113" i="7" s="1"/>
  <c r="R113" i="7" s="1"/>
  <c r="K96" i="7"/>
  <c r="K113" i="7" s="1"/>
  <c r="J96" i="7"/>
  <c r="J113" i="7" s="1"/>
  <c r="I96" i="7"/>
  <c r="I113" i="7" s="1"/>
  <c r="H96" i="7"/>
  <c r="H113" i="7" s="1"/>
  <c r="G96" i="7"/>
  <c r="G113" i="7" s="1"/>
  <c r="F96" i="7"/>
  <c r="F113" i="7" s="1"/>
  <c r="D96" i="7"/>
  <c r="D113" i="7" s="1"/>
  <c r="C96" i="7"/>
  <c r="C113" i="7" s="1"/>
  <c r="B96" i="7"/>
  <c r="B113" i="7" s="1"/>
  <c r="W114" i="8"/>
  <c r="V114" i="8"/>
  <c r="T114" i="8"/>
  <c r="Q114" i="8"/>
  <c r="P114" i="8"/>
  <c r="O114" i="8"/>
  <c r="N114" i="8"/>
  <c r="M114" i="8"/>
  <c r="S114" i="8" s="1"/>
  <c r="L114" i="8"/>
  <c r="R114" i="8" s="1"/>
  <c r="K114" i="8"/>
  <c r="J114" i="8"/>
  <c r="I114" i="8"/>
  <c r="H114" i="8"/>
  <c r="G114" i="8"/>
  <c r="F114" i="8"/>
  <c r="E114" i="8"/>
  <c r="U114" i="8" s="1"/>
  <c r="D114" i="8"/>
  <c r="C114" i="8"/>
  <c r="B114" i="8"/>
  <c r="Q113" i="8"/>
  <c r="P113" i="8"/>
  <c r="O113" i="8"/>
  <c r="N113" i="8"/>
  <c r="U112" i="8"/>
  <c r="T112" i="8"/>
  <c r="S112" i="8"/>
  <c r="R112" i="8"/>
  <c r="S111" i="8"/>
  <c r="R111" i="8"/>
  <c r="E111" i="8"/>
  <c r="T111" i="8" s="1"/>
  <c r="S110" i="8"/>
  <c r="R110" i="8"/>
  <c r="E110" i="8"/>
  <c r="T110" i="8" s="1"/>
  <c r="S109" i="8"/>
  <c r="R109" i="8"/>
  <c r="E109" i="8"/>
  <c r="S108" i="8"/>
  <c r="R108" i="8"/>
  <c r="E108" i="8"/>
  <c r="U108" i="8" s="1"/>
  <c r="S107" i="8"/>
  <c r="R107" i="8"/>
  <c r="E107" i="8"/>
  <c r="S106" i="8"/>
  <c r="R106" i="8"/>
  <c r="E106" i="8"/>
  <c r="T106" i="8" s="1"/>
  <c r="S105" i="8"/>
  <c r="R105" i="8"/>
  <c r="E105" i="8"/>
  <c r="T105" i="8" s="1"/>
  <c r="U104" i="8"/>
  <c r="S104" i="8"/>
  <c r="R104" i="8"/>
  <c r="E104" i="8"/>
  <c r="T104" i="8" s="1"/>
  <c r="S103" i="8"/>
  <c r="R103" i="8"/>
  <c r="E103" i="8"/>
  <c r="U102" i="8"/>
  <c r="S102" i="8"/>
  <c r="R102" i="8"/>
  <c r="E102" i="8"/>
  <c r="T102" i="8" s="1"/>
  <c r="S101" i="8"/>
  <c r="R101" i="8"/>
  <c r="E101" i="8"/>
  <c r="S100" i="8"/>
  <c r="R100" i="8"/>
  <c r="E100" i="8"/>
  <c r="U100" i="8" s="1"/>
  <c r="S99" i="8"/>
  <c r="R99" i="8"/>
  <c r="E99" i="8"/>
  <c r="S98" i="8"/>
  <c r="R98" i="8"/>
  <c r="E98" i="8"/>
  <c r="T98" i="8" s="1"/>
  <c r="S97" i="8"/>
  <c r="R97" i="8"/>
  <c r="E97" i="8"/>
  <c r="T97" i="8" s="1"/>
  <c r="W96" i="8"/>
  <c r="W113" i="8" s="1"/>
  <c r="V96" i="8"/>
  <c r="V113" i="8" s="1"/>
  <c r="M96" i="8"/>
  <c r="S96" i="8" s="1"/>
  <c r="L96" i="8"/>
  <c r="L113" i="8" s="1"/>
  <c r="R113" i="8" s="1"/>
  <c r="K96" i="8"/>
  <c r="K113" i="8" s="1"/>
  <c r="J96" i="8"/>
  <c r="J113" i="8" s="1"/>
  <c r="I96" i="8"/>
  <c r="I113" i="8" s="1"/>
  <c r="H96" i="8"/>
  <c r="H113" i="8" s="1"/>
  <c r="G96" i="8"/>
  <c r="G113" i="8" s="1"/>
  <c r="F96" i="8"/>
  <c r="F113" i="8" s="1"/>
  <c r="D96" i="8"/>
  <c r="D113" i="8" s="1"/>
  <c r="C96" i="8"/>
  <c r="C113" i="8" s="1"/>
  <c r="B96" i="8"/>
  <c r="B113" i="8" s="1"/>
  <c r="W114" i="9"/>
  <c r="V114" i="9"/>
  <c r="Q114" i="9"/>
  <c r="P114" i="9"/>
  <c r="O114" i="9"/>
  <c r="N114" i="9"/>
  <c r="M114" i="9"/>
  <c r="S114" i="9" s="1"/>
  <c r="L114" i="9"/>
  <c r="R114" i="9" s="1"/>
  <c r="K114" i="9"/>
  <c r="J114" i="9"/>
  <c r="I114" i="9"/>
  <c r="H114" i="9"/>
  <c r="G114" i="9"/>
  <c r="F114" i="9"/>
  <c r="E114" i="9"/>
  <c r="U114" i="9" s="1"/>
  <c r="D114" i="9"/>
  <c r="C114" i="9"/>
  <c r="B114" i="9"/>
  <c r="Q113" i="9"/>
  <c r="P113" i="9"/>
  <c r="O113" i="9"/>
  <c r="N113" i="9"/>
  <c r="U112" i="9"/>
  <c r="T112" i="9"/>
  <c r="S112" i="9"/>
  <c r="R112" i="9"/>
  <c r="S111" i="9"/>
  <c r="R111" i="9"/>
  <c r="E111" i="9"/>
  <c r="T111" i="9" s="1"/>
  <c r="S110" i="9"/>
  <c r="R110" i="9"/>
  <c r="E110" i="9"/>
  <c r="U110" i="9" s="1"/>
  <c r="S109" i="9"/>
  <c r="R109" i="9"/>
  <c r="E109" i="9"/>
  <c r="U109" i="9" s="1"/>
  <c r="S108" i="9"/>
  <c r="R108" i="9"/>
  <c r="E108" i="9"/>
  <c r="T108" i="9" s="1"/>
  <c r="S107" i="9"/>
  <c r="R107" i="9"/>
  <c r="E107" i="9"/>
  <c r="S106" i="9"/>
  <c r="R106" i="9"/>
  <c r="E106" i="9"/>
  <c r="S105" i="9"/>
  <c r="R105" i="9"/>
  <c r="E105" i="9"/>
  <c r="T105" i="9" s="1"/>
  <c r="S104" i="9"/>
  <c r="R104" i="9"/>
  <c r="E104" i="9"/>
  <c r="T104" i="9" s="1"/>
  <c r="S103" i="9"/>
  <c r="R103" i="9"/>
  <c r="E103" i="9"/>
  <c r="T103" i="9" s="1"/>
  <c r="S102" i="9"/>
  <c r="R102" i="9"/>
  <c r="E102" i="9"/>
  <c r="U102" i="9" s="1"/>
  <c r="S101" i="9"/>
  <c r="R101" i="9"/>
  <c r="E101" i="9"/>
  <c r="S100" i="9"/>
  <c r="R100" i="9"/>
  <c r="E100" i="9"/>
  <c r="T100" i="9" s="1"/>
  <c r="S99" i="9"/>
  <c r="R99" i="9"/>
  <c r="E99" i="9"/>
  <c r="S98" i="9"/>
  <c r="R98" i="9"/>
  <c r="E98" i="9"/>
  <c r="S97" i="9"/>
  <c r="R97" i="9"/>
  <c r="E97" i="9"/>
  <c r="T97" i="9" s="1"/>
  <c r="W96" i="9"/>
  <c r="W113" i="9" s="1"/>
  <c r="V96" i="9"/>
  <c r="V113" i="9" s="1"/>
  <c r="M96" i="9"/>
  <c r="M113" i="9" s="1"/>
  <c r="S113" i="9" s="1"/>
  <c r="L96" i="9"/>
  <c r="L113" i="9" s="1"/>
  <c r="R113" i="9" s="1"/>
  <c r="K96" i="9"/>
  <c r="K113" i="9" s="1"/>
  <c r="J96" i="9"/>
  <c r="J113" i="9" s="1"/>
  <c r="I96" i="9"/>
  <c r="I113" i="9" s="1"/>
  <c r="H96" i="9"/>
  <c r="H113" i="9" s="1"/>
  <c r="G96" i="9"/>
  <c r="G113" i="9" s="1"/>
  <c r="F96" i="9"/>
  <c r="F113" i="9" s="1"/>
  <c r="D96" i="9"/>
  <c r="D113" i="9" s="1"/>
  <c r="C96" i="9"/>
  <c r="C113" i="9" s="1"/>
  <c r="B96" i="9"/>
  <c r="B113" i="9" s="1"/>
  <c r="W114" i="10"/>
  <c r="V114" i="10"/>
  <c r="T114" i="10"/>
  <c r="Q114" i="10"/>
  <c r="P114" i="10"/>
  <c r="O114" i="10"/>
  <c r="N114" i="10"/>
  <c r="M114" i="10"/>
  <c r="S114" i="10" s="1"/>
  <c r="L114" i="10"/>
  <c r="R114" i="10" s="1"/>
  <c r="K114" i="10"/>
  <c r="J114" i="10"/>
  <c r="I114" i="10"/>
  <c r="H114" i="10"/>
  <c r="G114" i="10"/>
  <c r="F114" i="10"/>
  <c r="E114" i="10"/>
  <c r="U114" i="10" s="1"/>
  <c r="D114" i="10"/>
  <c r="C114" i="10"/>
  <c r="B114" i="10"/>
  <c r="Q113" i="10"/>
  <c r="P113" i="10"/>
  <c r="O113" i="10"/>
  <c r="N113" i="10"/>
  <c r="G113" i="10"/>
  <c r="U112" i="10"/>
  <c r="T112" i="10"/>
  <c r="S112" i="10"/>
  <c r="R112" i="10"/>
  <c r="S111" i="10"/>
  <c r="R111" i="10"/>
  <c r="E111" i="10"/>
  <c r="T111" i="10" s="1"/>
  <c r="U110" i="10"/>
  <c r="S110" i="10"/>
  <c r="R110" i="10"/>
  <c r="E110" i="10"/>
  <c r="T110" i="10" s="1"/>
  <c r="S109" i="10"/>
  <c r="R109" i="10"/>
  <c r="E109" i="10"/>
  <c r="U109" i="10" s="1"/>
  <c r="S108" i="10"/>
  <c r="R108" i="10"/>
  <c r="E108" i="10"/>
  <c r="U108" i="10" s="1"/>
  <c r="S107" i="10"/>
  <c r="R107" i="10"/>
  <c r="E107" i="10"/>
  <c r="S106" i="10"/>
  <c r="R106" i="10"/>
  <c r="E106" i="10"/>
  <c r="U106" i="10" s="1"/>
  <c r="S105" i="10"/>
  <c r="R105" i="10"/>
  <c r="E105" i="10"/>
  <c r="S104" i="10"/>
  <c r="R104" i="10"/>
  <c r="E104" i="10"/>
  <c r="U104" i="10" s="1"/>
  <c r="S103" i="10"/>
  <c r="R103" i="10"/>
  <c r="E103" i="10"/>
  <c r="T103" i="10" s="1"/>
  <c r="S102" i="10"/>
  <c r="R102" i="10"/>
  <c r="E102" i="10"/>
  <c r="U102" i="10" s="1"/>
  <c r="S101" i="10"/>
  <c r="R101" i="10"/>
  <c r="E101" i="10"/>
  <c r="U101" i="10" s="1"/>
  <c r="S100" i="10"/>
  <c r="R100" i="10"/>
  <c r="E100" i="10"/>
  <c r="S99" i="10"/>
  <c r="R99" i="10"/>
  <c r="E99" i="10"/>
  <c r="T99" i="10" s="1"/>
  <c r="S98" i="10"/>
  <c r="R98" i="10"/>
  <c r="E98" i="10"/>
  <c r="T98" i="10" s="1"/>
  <c r="S97" i="10"/>
  <c r="R97" i="10"/>
  <c r="E97" i="10"/>
  <c r="T97" i="10" s="1"/>
  <c r="W96" i="10"/>
  <c r="W113" i="10" s="1"/>
  <c r="V96" i="10"/>
  <c r="V113" i="10" s="1"/>
  <c r="M96" i="10"/>
  <c r="S96" i="10" s="1"/>
  <c r="L96" i="10"/>
  <c r="L113" i="10" s="1"/>
  <c r="R113" i="10" s="1"/>
  <c r="K96" i="10"/>
  <c r="K113" i="10" s="1"/>
  <c r="J96" i="10"/>
  <c r="J113" i="10" s="1"/>
  <c r="I96" i="10"/>
  <c r="I113" i="10" s="1"/>
  <c r="H96" i="10"/>
  <c r="H113" i="10" s="1"/>
  <c r="G96" i="10"/>
  <c r="F96" i="10"/>
  <c r="F113" i="10" s="1"/>
  <c r="D96" i="10"/>
  <c r="D113" i="10" s="1"/>
  <c r="C96" i="10"/>
  <c r="C113" i="10" s="1"/>
  <c r="B96" i="10"/>
  <c r="B113" i="10" s="1"/>
  <c r="W114" i="11"/>
  <c r="V114" i="11"/>
  <c r="Q114" i="11"/>
  <c r="P114" i="11"/>
  <c r="O114" i="11"/>
  <c r="N114" i="11"/>
  <c r="M114" i="11"/>
  <c r="S114" i="11" s="1"/>
  <c r="L114" i="11"/>
  <c r="R114" i="11" s="1"/>
  <c r="K114" i="11"/>
  <c r="J114" i="11"/>
  <c r="I114" i="11"/>
  <c r="H114" i="11"/>
  <c r="G114" i="11"/>
  <c r="F114" i="11"/>
  <c r="E114" i="11"/>
  <c r="D114" i="11"/>
  <c r="C114" i="11"/>
  <c r="B114" i="11"/>
  <c r="Q113" i="11"/>
  <c r="P113" i="11"/>
  <c r="O113" i="11"/>
  <c r="N113" i="11"/>
  <c r="M113" i="11"/>
  <c r="S113" i="11" s="1"/>
  <c r="D113" i="11"/>
  <c r="U112" i="11"/>
  <c r="T112" i="11"/>
  <c r="S112" i="11"/>
  <c r="R112" i="11"/>
  <c r="S111" i="11"/>
  <c r="R111" i="11"/>
  <c r="E111" i="11"/>
  <c r="S110" i="11"/>
  <c r="R110" i="11"/>
  <c r="E110" i="11"/>
  <c r="T110" i="11" s="1"/>
  <c r="S109" i="11"/>
  <c r="R109" i="11"/>
  <c r="E109" i="11"/>
  <c r="U109" i="11" s="1"/>
  <c r="S108" i="11"/>
  <c r="R108" i="11"/>
  <c r="E108" i="11"/>
  <c r="U108" i="11" s="1"/>
  <c r="S107" i="11"/>
  <c r="R107" i="11"/>
  <c r="E107" i="11"/>
  <c r="U107" i="11" s="1"/>
  <c r="S106" i="11"/>
  <c r="R106" i="11"/>
  <c r="E106" i="11"/>
  <c r="T106" i="11" s="1"/>
  <c r="S105" i="11"/>
  <c r="R105" i="11"/>
  <c r="E105" i="11"/>
  <c r="U105" i="11" s="1"/>
  <c r="S104" i="11"/>
  <c r="R104" i="11"/>
  <c r="E104" i="11"/>
  <c r="U104" i="11" s="1"/>
  <c r="S103" i="11"/>
  <c r="R103" i="11"/>
  <c r="E103" i="11"/>
  <c r="U103" i="11" s="1"/>
  <c r="S102" i="11"/>
  <c r="R102" i="11"/>
  <c r="E102" i="11"/>
  <c r="U102" i="11" s="1"/>
  <c r="S101" i="11"/>
  <c r="R101" i="11"/>
  <c r="E101" i="11"/>
  <c r="U101" i="11" s="1"/>
  <c r="S100" i="11"/>
  <c r="R100" i="11"/>
  <c r="E100" i="11"/>
  <c r="U100" i="11" s="1"/>
  <c r="S99" i="11"/>
  <c r="R99" i="11"/>
  <c r="E99" i="11"/>
  <c r="U99" i="11" s="1"/>
  <c r="S98" i="11"/>
  <c r="R98" i="11"/>
  <c r="E98" i="11"/>
  <c r="T98" i="11" s="1"/>
  <c r="T97" i="11"/>
  <c r="S97" i="11"/>
  <c r="R97" i="11"/>
  <c r="E97" i="11"/>
  <c r="U97" i="11" s="1"/>
  <c r="W96" i="11"/>
  <c r="W113" i="11" s="1"/>
  <c r="V96" i="11"/>
  <c r="V113" i="11" s="1"/>
  <c r="M96" i="11"/>
  <c r="S96" i="11" s="1"/>
  <c r="L96" i="11"/>
  <c r="K96" i="11"/>
  <c r="K113" i="11" s="1"/>
  <c r="J96" i="11"/>
  <c r="J113" i="11" s="1"/>
  <c r="I96" i="11"/>
  <c r="I113" i="11" s="1"/>
  <c r="H96" i="11"/>
  <c r="H113" i="11" s="1"/>
  <c r="G96" i="11"/>
  <c r="G113" i="11" s="1"/>
  <c r="F96" i="11"/>
  <c r="F113" i="11" s="1"/>
  <c r="D96" i="11"/>
  <c r="C96" i="11"/>
  <c r="C113" i="11" s="1"/>
  <c r="B96" i="11"/>
  <c r="B113" i="11" s="1"/>
  <c r="W114" i="12"/>
  <c r="V114" i="12"/>
  <c r="Q114" i="12"/>
  <c r="P114" i="12"/>
  <c r="O114" i="12"/>
  <c r="N114" i="12"/>
  <c r="M114" i="12"/>
  <c r="S114" i="12" s="1"/>
  <c r="L114" i="12"/>
  <c r="R114" i="12" s="1"/>
  <c r="K114" i="12"/>
  <c r="J114" i="12"/>
  <c r="I114" i="12"/>
  <c r="H114" i="12"/>
  <c r="G114" i="12"/>
  <c r="F114" i="12"/>
  <c r="E114" i="12"/>
  <c r="U114" i="12" s="1"/>
  <c r="D114" i="12"/>
  <c r="C114" i="12"/>
  <c r="B114" i="12"/>
  <c r="Q113" i="12"/>
  <c r="P113" i="12"/>
  <c r="O113" i="12"/>
  <c r="N113" i="12"/>
  <c r="U112" i="12"/>
  <c r="T112" i="12"/>
  <c r="S112" i="12"/>
  <c r="R112" i="12"/>
  <c r="S111" i="12"/>
  <c r="R111" i="12"/>
  <c r="E111" i="12"/>
  <c r="T111" i="12" s="1"/>
  <c r="S110" i="12"/>
  <c r="R110" i="12"/>
  <c r="E110" i="12"/>
  <c r="U110" i="12" s="1"/>
  <c r="S109" i="12"/>
  <c r="R109" i="12"/>
  <c r="E109" i="12"/>
  <c r="S108" i="12"/>
  <c r="R108" i="12"/>
  <c r="E108" i="12"/>
  <c r="T108" i="12" s="1"/>
  <c r="S107" i="12"/>
  <c r="R107" i="12"/>
  <c r="E107" i="12"/>
  <c r="T107" i="12" s="1"/>
  <c r="S106" i="12"/>
  <c r="R106" i="12"/>
  <c r="E106" i="12"/>
  <c r="T106" i="12" s="1"/>
  <c r="S105" i="12"/>
  <c r="R105" i="12"/>
  <c r="E105" i="12"/>
  <c r="U105" i="12" s="1"/>
  <c r="S104" i="12"/>
  <c r="R104" i="12"/>
  <c r="E104" i="12"/>
  <c r="S103" i="12"/>
  <c r="R103" i="12"/>
  <c r="E103" i="12"/>
  <c r="S102" i="12"/>
  <c r="R102" i="12"/>
  <c r="E102" i="12"/>
  <c r="S101" i="12"/>
  <c r="R101" i="12"/>
  <c r="E101" i="12"/>
  <c r="U101" i="12" s="1"/>
  <c r="S100" i="12"/>
  <c r="R100" i="12"/>
  <c r="E100" i="12"/>
  <c r="U100" i="12" s="1"/>
  <c r="S99" i="12"/>
  <c r="R99" i="12"/>
  <c r="E99" i="12"/>
  <c r="T99" i="12" s="1"/>
  <c r="S98" i="12"/>
  <c r="R98" i="12"/>
  <c r="E98" i="12"/>
  <c r="T97" i="12"/>
  <c r="S97" i="12"/>
  <c r="R97" i="12"/>
  <c r="E97" i="12"/>
  <c r="U97" i="12" s="1"/>
  <c r="W96" i="12"/>
  <c r="W113" i="12" s="1"/>
  <c r="V96" i="12"/>
  <c r="V113" i="12" s="1"/>
  <c r="M96" i="12"/>
  <c r="L96" i="12"/>
  <c r="K96" i="12"/>
  <c r="K113" i="12" s="1"/>
  <c r="J96" i="12"/>
  <c r="J113" i="12" s="1"/>
  <c r="I96" i="12"/>
  <c r="I113" i="12" s="1"/>
  <c r="H96" i="12"/>
  <c r="H113" i="12" s="1"/>
  <c r="G96" i="12"/>
  <c r="G113" i="12" s="1"/>
  <c r="F96" i="12"/>
  <c r="F113" i="12" s="1"/>
  <c r="D96" i="12"/>
  <c r="D113" i="12" s="1"/>
  <c r="C96" i="12"/>
  <c r="C113" i="12" s="1"/>
  <c r="B96" i="12"/>
  <c r="B113" i="12" s="1"/>
  <c r="W114" i="13"/>
  <c r="V114" i="13"/>
  <c r="Q114" i="13"/>
  <c r="P114" i="13"/>
  <c r="O114" i="13"/>
  <c r="N114" i="13"/>
  <c r="M114" i="13"/>
  <c r="S114" i="13" s="1"/>
  <c r="L114" i="13"/>
  <c r="R114" i="13" s="1"/>
  <c r="K114" i="13"/>
  <c r="J114" i="13"/>
  <c r="I114" i="13"/>
  <c r="H114" i="13"/>
  <c r="G114" i="13"/>
  <c r="F114" i="13"/>
  <c r="E114" i="13"/>
  <c r="D114" i="13"/>
  <c r="C114" i="13"/>
  <c r="B114" i="13"/>
  <c r="Q113" i="13"/>
  <c r="P113" i="13"/>
  <c r="O113" i="13"/>
  <c r="N113" i="13"/>
  <c r="U112" i="13"/>
  <c r="T112" i="13"/>
  <c r="S112" i="13"/>
  <c r="R112" i="13"/>
  <c r="S111" i="13"/>
  <c r="R111" i="13"/>
  <c r="E111" i="13"/>
  <c r="S110" i="13"/>
  <c r="R110" i="13"/>
  <c r="E110" i="13"/>
  <c r="S109" i="13"/>
  <c r="R109" i="13"/>
  <c r="E109" i="13"/>
  <c r="T109" i="13" s="1"/>
  <c r="S108" i="13"/>
  <c r="R108" i="13"/>
  <c r="E108" i="13"/>
  <c r="S107" i="13"/>
  <c r="R107" i="13"/>
  <c r="E107" i="13"/>
  <c r="T106" i="13"/>
  <c r="S106" i="13"/>
  <c r="R106" i="13"/>
  <c r="E106" i="13"/>
  <c r="U106" i="13" s="1"/>
  <c r="S105" i="13"/>
  <c r="R105" i="13"/>
  <c r="E105" i="13"/>
  <c r="S104" i="13"/>
  <c r="R104" i="13"/>
  <c r="E104" i="13"/>
  <c r="T104" i="13" s="1"/>
  <c r="S103" i="13"/>
  <c r="R103" i="13"/>
  <c r="E103" i="13"/>
  <c r="U103" i="13" s="1"/>
  <c r="S102" i="13"/>
  <c r="R102" i="13"/>
  <c r="E102" i="13"/>
  <c r="U102" i="13" s="1"/>
  <c r="S101" i="13"/>
  <c r="R101" i="13"/>
  <c r="E101" i="13"/>
  <c r="U101" i="13" s="1"/>
  <c r="S100" i="13"/>
  <c r="R100" i="13"/>
  <c r="E100" i="13"/>
  <c r="S99" i="13"/>
  <c r="R99" i="13"/>
  <c r="E99" i="13"/>
  <c r="T99" i="13" s="1"/>
  <c r="S98" i="13"/>
  <c r="R98" i="13"/>
  <c r="E98" i="13"/>
  <c r="T98" i="13" s="1"/>
  <c r="S97" i="13"/>
  <c r="R97" i="13"/>
  <c r="E97" i="13"/>
  <c r="T97" i="13" s="1"/>
  <c r="W96" i="13"/>
  <c r="W113" i="13" s="1"/>
  <c r="V96" i="13"/>
  <c r="V113" i="13" s="1"/>
  <c r="M96" i="13"/>
  <c r="M113" i="13" s="1"/>
  <c r="S113" i="13" s="1"/>
  <c r="L96" i="13"/>
  <c r="R96" i="13" s="1"/>
  <c r="K96" i="13"/>
  <c r="K113" i="13" s="1"/>
  <c r="J96" i="13"/>
  <c r="J113" i="13" s="1"/>
  <c r="I96" i="13"/>
  <c r="I113" i="13" s="1"/>
  <c r="H96" i="13"/>
  <c r="H113" i="13" s="1"/>
  <c r="G96" i="13"/>
  <c r="G113" i="13" s="1"/>
  <c r="F96" i="13"/>
  <c r="F113" i="13" s="1"/>
  <c r="D96" i="13"/>
  <c r="D113" i="13" s="1"/>
  <c r="C96" i="13"/>
  <c r="C113" i="13" s="1"/>
  <c r="B96" i="13"/>
  <c r="B113" i="13" s="1"/>
  <c r="W114" i="14"/>
  <c r="V114" i="14"/>
  <c r="Q114" i="14"/>
  <c r="P114" i="14"/>
  <c r="O114" i="14"/>
  <c r="N114" i="14"/>
  <c r="M114" i="14"/>
  <c r="S114" i="14" s="1"/>
  <c r="L114" i="14"/>
  <c r="R114" i="14" s="1"/>
  <c r="K114" i="14"/>
  <c r="J114" i="14"/>
  <c r="I114" i="14"/>
  <c r="H114" i="14"/>
  <c r="G114" i="14"/>
  <c r="F114" i="14"/>
  <c r="E114" i="14"/>
  <c r="U114" i="14" s="1"/>
  <c r="D114" i="14"/>
  <c r="C114" i="14"/>
  <c r="B114" i="14"/>
  <c r="Q113" i="14"/>
  <c r="P113" i="14"/>
  <c r="O113" i="14"/>
  <c r="N113" i="14"/>
  <c r="U112" i="14"/>
  <c r="T112" i="14"/>
  <c r="S112" i="14"/>
  <c r="R112" i="14"/>
  <c r="S111" i="14"/>
  <c r="R111" i="14"/>
  <c r="E111" i="14"/>
  <c r="U111" i="14" s="1"/>
  <c r="S110" i="14"/>
  <c r="R110" i="14"/>
  <c r="E110" i="14"/>
  <c r="U110" i="14" s="1"/>
  <c r="S109" i="14"/>
  <c r="R109" i="14"/>
  <c r="E109" i="14"/>
  <c r="S108" i="14"/>
  <c r="R108" i="14"/>
  <c r="E108" i="14"/>
  <c r="T108" i="14" s="1"/>
  <c r="S107" i="14"/>
  <c r="R107" i="14"/>
  <c r="E107" i="14"/>
  <c r="T107" i="14" s="1"/>
  <c r="S106" i="14"/>
  <c r="R106" i="14"/>
  <c r="E106" i="14"/>
  <c r="U106" i="14" s="1"/>
  <c r="S105" i="14"/>
  <c r="R105" i="14"/>
  <c r="E105" i="14"/>
  <c r="S104" i="14"/>
  <c r="R104" i="14"/>
  <c r="E104" i="14"/>
  <c r="U104" i="14" s="1"/>
  <c r="S103" i="14"/>
  <c r="R103" i="14"/>
  <c r="E103" i="14"/>
  <c r="U103" i="14" s="1"/>
  <c r="S102" i="14"/>
  <c r="R102" i="14"/>
  <c r="E102" i="14"/>
  <c r="U102" i="14" s="1"/>
  <c r="S101" i="14"/>
  <c r="R101" i="14"/>
  <c r="E101" i="14"/>
  <c r="S100" i="14"/>
  <c r="R100" i="14"/>
  <c r="E100" i="14"/>
  <c r="T100" i="14" s="1"/>
  <c r="S99" i="14"/>
  <c r="R99" i="14"/>
  <c r="E99" i="14"/>
  <c r="T99" i="14" s="1"/>
  <c r="S98" i="14"/>
  <c r="R98" i="14"/>
  <c r="E98" i="14"/>
  <c r="U98" i="14" s="1"/>
  <c r="S97" i="14"/>
  <c r="R97" i="14"/>
  <c r="E97" i="14"/>
  <c r="W96" i="14"/>
  <c r="W113" i="14" s="1"/>
  <c r="V96" i="14"/>
  <c r="V113" i="14" s="1"/>
  <c r="M96" i="14"/>
  <c r="M113" i="14" s="1"/>
  <c r="S113" i="14" s="1"/>
  <c r="L96" i="14"/>
  <c r="R96" i="14" s="1"/>
  <c r="K96" i="14"/>
  <c r="K113" i="14" s="1"/>
  <c r="J96" i="14"/>
  <c r="J113" i="14" s="1"/>
  <c r="I96" i="14"/>
  <c r="I113" i="14" s="1"/>
  <c r="H96" i="14"/>
  <c r="H113" i="14" s="1"/>
  <c r="G96" i="14"/>
  <c r="G113" i="14" s="1"/>
  <c r="F96" i="14"/>
  <c r="F113" i="14" s="1"/>
  <c r="D96" i="14"/>
  <c r="D113" i="14" s="1"/>
  <c r="C96" i="14"/>
  <c r="C113" i="14" s="1"/>
  <c r="B96" i="14"/>
  <c r="B113" i="14" s="1"/>
  <c r="W114" i="15"/>
  <c r="V114" i="15"/>
  <c r="Q114" i="15"/>
  <c r="P114" i="15"/>
  <c r="O114" i="15"/>
  <c r="N114" i="15"/>
  <c r="M114" i="15"/>
  <c r="S114" i="15" s="1"/>
  <c r="L114" i="15"/>
  <c r="R114" i="15" s="1"/>
  <c r="K114" i="15"/>
  <c r="J114" i="15"/>
  <c r="I114" i="15"/>
  <c r="H114" i="15"/>
  <c r="G114" i="15"/>
  <c r="F114" i="15"/>
  <c r="E114" i="15"/>
  <c r="T114" i="15" s="1"/>
  <c r="D114" i="15"/>
  <c r="C114" i="15"/>
  <c r="B114" i="15"/>
  <c r="Q113" i="15"/>
  <c r="P113" i="15"/>
  <c r="O113" i="15"/>
  <c r="N113" i="15"/>
  <c r="K113" i="15"/>
  <c r="U112" i="15"/>
  <c r="T112" i="15"/>
  <c r="S112" i="15"/>
  <c r="R112" i="15"/>
  <c r="S111" i="15"/>
  <c r="R111" i="15"/>
  <c r="E111" i="15"/>
  <c r="S110" i="15"/>
  <c r="R110" i="15"/>
  <c r="E110" i="15"/>
  <c r="S109" i="15"/>
  <c r="R109" i="15"/>
  <c r="E109" i="15"/>
  <c r="T109" i="15" s="1"/>
  <c r="S108" i="15"/>
  <c r="R108" i="15"/>
  <c r="E108" i="15"/>
  <c r="T108" i="15" s="1"/>
  <c r="S107" i="15"/>
  <c r="R107" i="15"/>
  <c r="E107" i="15"/>
  <c r="U107" i="15" s="1"/>
  <c r="S106" i="15"/>
  <c r="R106" i="15"/>
  <c r="E106" i="15"/>
  <c r="T106" i="15" s="1"/>
  <c r="S105" i="15"/>
  <c r="R105" i="15"/>
  <c r="E105" i="15"/>
  <c r="U105" i="15" s="1"/>
  <c r="S104" i="15"/>
  <c r="R104" i="15"/>
  <c r="E104" i="15"/>
  <c r="S103" i="15"/>
  <c r="R103" i="15"/>
  <c r="E103" i="15"/>
  <c r="U103" i="15" s="1"/>
  <c r="S102" i="15"/>
  <c r="R102" i="15"/>
  <c r="E102" i="15"/>
  <c r="S101" i="15"/>
  <c r="R101" i="15"/>
  <c r="E101" i="15"/>
  <c r="T101" i="15" s="1"/>
  <c r="U100" i="15"/>
  <c r="S100" i="15"/>
  <c r="R100" i="15"/>
  <c r="E100" i="15"/>
  <c r="T100" i="15" s="1"/>
  <c r="S99" i="15"/>
  <c r="R99" i="15"/>
  <c r="E99" i="15"/>
  <c r="U99" i="15" s="1"/>
  <c r="S98" i="15"/>
  <c r="R98" i="15"/>
  <c r="E98" i="15"/>
  <c r="T98" i="15" s="1"/>
  <c r="S97" i="15"/>
  <c r="R97" i="15"/>
  <c r="E97" i="15"/>
  <c r="U97" i="15" s="1"/>
  <c r="W96" i="15"/>
  <c r="W113" i="15" s="1"/>
  <c r="V96" i="15"/>
  <c r="V113" i="15" s="1"/>
  <c r="M96" i="15"/>
  <c r="M113" i="15" s="1"/>
  <c r="S113" i="15" s="1"/>
  <c r="L96" i="15"/>
  <c r="R96" i="15" s="1"/>
  <c r="K96" i="15"/>
  <c r="J96" i="15"/>
  <c r="J113" i="15" s="1"/>
  <c r="I96" i="15"/>
  <c r="I113" i="15" s="1"/>
  <c r="H96" i="15"/>
  <c r="H113" i="15" s="1"/>
  <c r="G96" i="15"/>
  <c r="G113" i="15" s="1"/>
  <c r="F96" i="15"/>
  <c r="F113" i="15" s="1"/>
  <c r="D96" i="15"/>
  <c r="D113" i="15" s="1"/>
  <c r="C96" i="15"/>
  <c r="C113" i="15" s="1"/>
  <c r="B96" i="15"/>
  <c r="B113" i="15" s="1"/>
  <c r="W114" i="16"/>
  <c r="V114" i="16"/>
  <c r="Q114" i="16"/>
  <c r="P114" i="16"/>
  <c r="O114" i="16"/>
  <c r="N114" i="16"/>
  <c r="M114" i="16"/>
  <c r="S114" i="16" s="1"/>
  <c r="L114" i="16"/>
  <c r="R114" i="16" s="1"/>
  <c r="K114" i="16"/>
  <c r="J114" i="16"/>
  <c r="I114" i="16"/>
  <c r="H114" i="16"/>
  <c r="G114" i="16"/>
  <c r="F114" i="16"/>
  <c r="E114" i="16"/>
  <c r="T114" i="16" s="1"/>
  <c r="D114" i="16"/>
  <c r="C114" i="16"/>
  <c r="B114" i="16"/>
  <c r="Q113" i="16"/>
  <c r="P113" i="16"/>
  <c r="O113" i="16"/>
  <c r="N113" i="16"/>
  <c r="U112" i="16"/>
  <c r="T112" i="16"/>
  <c r="S112" i="16"/>
  <c r="R112" i="16"/>
  <c r="S111" i="16"/>
  <c r="R111" i="16"/>
  <c r="E111" i="16"/>
  <c r="S110" i="16"/>
  <c r="R110" i="16"/>
  <c r="E110" i="16"/>
  <c r="T110" i="16" s="1"/>
  <c r="S109" i="16"/>
  <c r="R109" i="16"/>
  <c r="E109" i="16"/>
  <c r="T109" i="16" s="1"/>
  <c r="S108" i="16"/>
  <c r="R108" i="16"/>
  <c r="E108" i="16"/>
  <c r="U108" i="16" s="1"/>
  <c r="S107" i="16"/>
  <c r="R107" i="16"/>
  <c r="E107" i="16"/>
  <c r="S106" i="16"/>
  <c r="R106" i="16"/>
  <c r="E106" i="16"/>
  <c r="S105" i="16"/>
  <c r="R105" i="16"/>
  <c r="E105" i="16"/>
  <c r="S104" i="16"/>
  <c r="R104" i="16"/>
  <c r="E104" i="16"/>
  <c r="S103" i="16"/>
  <c r="R103" i="16"/>
  <c r="E103" i="16"/>
  <c r="S102" i="16"/>
  <c r="R102" i="16"/>
  <c r="E102" i="16"/>
  <c r="T102" i="16" s="1"/>
  <c r="S101" i="16"/>
  <c r="R101" i="16"/>
  <c r="E101" i="16"/>
  <c r="T101" i="16" s="1"/>
  <c r="S100" i="16"/>
  <c r="R100" i="16"/>
  <c r="E100" i="16"/>
  <c r="U100" i="16" s="1"/>
  <c r="S99" i="16"/>
  <c r="R99" i="16"/>
  <c r="E99" i="16"/>
  <c r="S98" i="16"/>
  <c r="R98" i="16"/>
  <c r="E98" i="16"/>
  <c r="U98" i="16" s="1"/>
  <c r="S97" i="16"/>
  <c r="R97" i="16"/>
  <c r="E97" i="16"/>
  <c r="W96" i="16"/>
  <c r="W113" i="16" s="1"/>
  <c r="V96" i="16"/>
  <c r="V113" i="16" s="1"/>
  <c r="M96" i="16"/>
  <c r="M113" i="16" s="1"/>
  <c r="S113" i="16" s="1"/>
  <c r="L96" i="16"/>
  <c r="K96" i="16"/>
  <c r="K113" i="16" s="1"/>
  <c r="J96" i="16"/>
  <c r="J113" i="16" s="1"/>
  <c r="I96" i="16"/>
  <c r="I113" i="16" s="1"/>
  <c r="H96" i="16"/>
  <c r="H113" i="16" s="1"/>
  <c r="G96" i="16"/>
  <c r="G113" i="16" s="1"/>
  <c r="F96" i="16"/>
  <c r="F113" i="16" s="1"/>
  <c r="D96" i="16"/>
  <c r="D113" i="16" s="1"/>
  <c r="C96" i="16"/>
  <c r="C113" i="16" s="1"/>
  <c r="B96" i="16"/>
  <c r="B113" i="16" s="1"/>
  <c r="W114" i="17"/>
  <c r="V114" i="17"/>
  <c r="R114" i="17"/>
  <c r="Q114" i="17"/>
  <c r="P114" i="17"/>
  <c r="O114" i="17"/>
  <c r="N114" i="17"/>
  <c r="M114" i="17"/>
  <c r="S114" i="17" s="1"/>
  <c r="L114" i="17"/>
  <c r="K114" i="17"/>
  <c r="J114" i="17"/>
  <c r="I114" i="17"/>
  <c r="H114" i="17"/>
  <c r="G114" i="17"/>
  <c r="F114" i="17"/>
  <c r="E114" i="17"/>
  <c r="U114" i="17" s="1"/>
  <c r="D114" i="17"/>
  <c r="C114" i="17"/>
  <c r="B114" i="17"/>
  <c r="Q113" i="17"/>
  <c r="P113" i="17"/>
  <c r="O113" i="17"/>
  <c r="N113" i="17"/>
  <c r="U112" i="17"/>
  <c r="T112" i="17"/>
  <c r="S112" i="17"/>
  <c r="R112" i="17"/>
  <c r="S111" i="17"/>
  <c r="R111" i="17"/>
  <c r="E111" i="17"/>
  <c r="T111" i="17" s="1"/>
  <c r="S110" i="17"/>
  <c r="R110" i="17"/>
  <c r="E110" i="17"/>
  <c r="T110" i="17" s="1"/>
  <c r="S109" i="17"/>
  <c r="R109" i="17"/>
  <c r="E109" i="17"/>
  <c r="S108" i="17"/>
  <c r="R108" i="17"/>
  <c r="E108" i="17"/>
  <c r="S107" i="17"/>
  <c r="R107" i="17"/>
  <c r="E107" i="17"/>
  <c r="U107" i="17" s="1"/>
  <c r="S106" i="17"/>
  <c r="R106" i="17"/>
  <c r="E106" i="17"/>
  <c r="S105" i="17"/>
  <c r="R105" i="17"/>
  <c r="E105" i="17"/>
  <c r="U105" i="17" s="1"/>
  <c r="S104" i="17"/>
  <c r="R104" i="17"/>
  <c r="E104" i="17"/>
  <c r="S103" i="17"/>
  <c r="R103" i="17"/>
  <c r="E103" i="17"/>
  <c r="T103" i="17" s="1"/>
  <c r="S102" i="17"/>
  <c r="R102" i="17"/>
  <c r="E102" i="17"/>
  <c r="T102" i="17" s="1"/>
  <c r="S101" i="17"/>
  <c r="R101" i="17"/>
  <c r="E101" i="17"/>
  <c r="U101" i="17" s="1"/>
  <c r="S100" i="17"/>
  <c r="R100" i="17"/>
  <c r="E100" i="17"/>
  <c r="S99" i="17"/>
  <c r="R99" i="17"/>
  <c r="E99" i="17"/>
  <c r="U99" i="17" s="1"/>
  <c r="S98" i="17"/>
  <c r="R98" i="17"/>
  <c r="E98" i="17"/>
  <c r="S97" i="17"/>
  <c r="R97" i="17"/>
  <c r="E97" i="17"/>
  <c r="T97" i="17" s="1"/>
  <c r="W96" i="17"/>
  <c r="W113" i="17" s="1"/>
  <c r="V96" i="17"/>
  <c r="V113" i="17" s="1"/>
  <c r="M96" i="17"/>
  <c r="M113" i="17" s="1"/>
  <c r="S113" i="17" s="1"/>
  <c r="L96" i="17"/>
  <c r="L113" i="17" s="1"/>
  <c r="R113" i="17" s="1"/>
  <c r="K96" i="17"/>
  <c r="K113" i="17" s="1"/>
  <c r="J96" i="17"/>
  <c r="J113" i="17" s="1"/>
  <c r="I96" i="17"/>
  <c r="I113" i="17" s="1"/>
  <c r="H96" i="17"/>
  <c r="H113" i="17" s="1"/>
  <c r="G96" i="17"/>
  <c r="G113" i="17" s="1"/>
  <c r="F96" i="17"/>
  <c r="F113" i="17" s="1"/>
  <c r="D96" i="17"/>
  <c r="D113" i="17" s="1"/>
  <c r="C96" i="17"/>
  <c r="C113" i="17" s="1"/>
  <c r="B96" i="17"/>
  <c r="B113" i="17" s="1"/>
  <c r="W114" i="18"/>
  <c r="V114" i="18"/>
  <c r="U114" i="18"/>
  <c r="Q114" i="18"/>
  <c r="P114" i="18"/>
  <c r="O114" i="18"/>
  <c r="N114" i="18"/>
  <c r="M114" i="18"/>
  <c r="S114" i="18" s="1"/>
  <c r="L114" i="18"/>
  <c r="R114" i="18" s="1"/>
  <c r="K114" i="18"/>
  <c r="J114" i="18"/>
  <c r="I114" i="18"/>
  <c r="H114" i="18"/>
  <c r="G114" i="18"/>
  <c r="F114" i="18"/>
  <c r="E114" i="18"/>
  <c r="T114" i="18" s="1"/>
  <c r="D114" i="18"/>
  <c r="C114" i="18"/>
  <c r="B114" i="18"/>
  <c r="Q113" i="18"/>
  <c r="P113" i="18"/>
  <c r="O113" i="18"/>
  <c r="N113" i="18"/>
  <c r="U112" i="18"/>
  <c r="T112" i="18"/>
  <c r="S112" i="18"/>
  <c r="R112" i="18"/>
  <c r="S111" i="18"/>
  <c r="R111" i="18"/>
  <c r="E111" i="18"/>
  <c r="T111" i="18" s="1"/>
  <c r="S110" i="18"/>
  <c r="R110" i="18"/>
  <c r="E110" i="18"/>
  <c r="U110" i="18" s="1"/>
  <c r="S109" i="18"/>
  <c r="R109" i="18"/>
  <c r="E109" i="18"/>
  <c r="S108" i="18"/>
  <c r="R108" i="18"/>
  <c r="E108" i="18"/>
  <c r="U108" i="18" s="1"/>
  <c r="T107" i="18"/>
  <c r="S107" i="18"/>
  <c r="R107" i="18"/>
  <c r="E107" i="18"/>
  <c r="U107" i="18" s="1"/>
  <c r="S106" i="18"/>
  <c r="R106" i="18"/>
  <c r="E106" i="18"/>
  <c r="U106" i="18" s="1"/>
  <c r="S105" i="18"/>
  <c r="R105" i="18"/>
  <c r="E105" i="18"/>
  <c r="S104" i="18"/>
  <c r="R104" i="18"/>
  <c r="E104" i="18"/>
  <c r="T104" i="18" s="1"/>
  <c r="U103" i="18"/>
  <c r="S103" i="18"/>
  <c r="R103" i="18"/>
  <c r="E103" i="18"/>
  <c r="T103" i="18" s="1"/>
  <c r="S102" i="18"/>
  <c r="R102" i="18"/>
  <c r="E102" i="18"/>
  <c r="U102" i="18" s="1"/>
  <c r="T101" i="18"/>
  <c r="S101" i="18"/>
  <c r="R101" i="18"/>
  <c r="E101" i="18"/>
  <c r="U101" i="18" s="1"/>
  <c r="S100" i="18"/>
  <c r="R100" i="18"/>
  <c r="E100" i="18"/>
  <c r="U100" i="18" s="1"/>
  <c r="T99" i="18"/>
  <c r="S99" i="18"/>
  <c r="R99" i="18"/>
  <c r="E99" i="18"/>
  <c r="U99" i="18" s="1"/>
  <c r="S98" i="18"/>
  <c r="R98" i="18"/>
  <c r="E98" i="18"/>
  <c r="U98" i="18" s="1"/>
  <c r="S97" i="18"/>
  <c r="R97" i="18"/>
  <c r="E97" i="18"/>
  <c r="W96" i="18"/>
  <c r="W113" i="18" s="1"/>
  <c r="V96" i="18"/>
  <c r="V113" i="18" s="1"/>
  <c r="S96" i="18"/>
  <c r="M96" i="18"/>
  <c r="M113" i="18" s="1"/>
  <c r="S113" i="18" s="1"/>
  <c r="L96" i="18"/>
  <c r="L113" i="18" s="1"/>
  <c r="R113" i="18" s="1"/>
  <c r="K96" i="18"/>
  <c r="K113" i="18" s="1"/>
  <c r="J96" i="18"/>
  <c r="J113" i="18" s="1"/>
  <c r="I96" i="18"/>
  <c r="I113" i="18" s="1"/>
  <c r="H96" i="18"/>
  <c r="H113" i="18" s="1"/>
  <c r="G96" i="18"/>
  <c r="G113" i="18" s="1"/>
  <c r="F96" i="18"/>
  <c r="F113" i="18" s="1"/>
  <c r="D96" i="18"/>
  <c r="D113" i="18" s="1"/>
  <c r="C96" i="18"/>
  <c r="C113" i="18" s="1"/>
  <c r="B96" i="18"/>
  <c r="B113" i="18" s="1"/>
  <c r="W114" i="19"/>
  <c r="V114" i="19"/>
  <c r="Q114" i="19"/>
  <c r="P114" i="19"/>
  <c r="O114" i="19"/>
  <c r="N114" i="19"/>
  <c r="M114" i="19"/>
  <c r="S114" i="19" s="1"/>
  <c r="L114" i="19"/>
  <c r="R114" i="19" s="1"/>
  <c r="K114" i="19"/>
  <c r="J114" i="19"/>
  <c r="I114" i="19"/>
  <c r="H114" i="19"/>
  <c r="G114" i="19"/>
  <c r="F114" i="19"/>
  <c r="E114" i="19"/>
  <c r="U114" i="19" s="1"/>
  <c r="D114" i="19"/>
  <c r="C114" i="19"/>
  <c r="B114" i="19"/>
  <c r="Q113" i="19"/>
  <c r="P113" i="19"/>
  <c r="O113" i="19"/>
  <c r="N113" i="19"/>
  <c r="U112" i="19"/>
  <c r="T112" i="19"/>
  <c r="S112" i="19"/>
  <c r="R112" i="19"/>
  <c r="S111" i="19"/>
  <c r="R111" i="19"/>
  <c r="E111" i="19"/>
  <c r="U111" i="19" s="1"/>
  <c r="S110" i="19"/>
  <c r="R110" i="19"/>
  <c r="E110" i="19"/>
  <c r="U110" i="19" s="1"/>
  <c r="S109" i="19"/>
  <c r="R109" i="19"/>
  <c r="E109" i="19"/>
  <c r="U109" i="19" s="1"/>
  <c r="S108" i="19"/>
  <c r="R108" i="19"/>
  <c r="E108" i="19"/>
  <c r="U108" i="19" s="1"/>
  <c r="S107" i="19"/>
  <c r="R107" i="19"/>
  <c r="E107" i="19"/>
  <c r="U107" i="19" s="1"/>
  <c r="S106" i="19"/>
  <c r="R106" i="19"/>
  <c r="E106" i="19"/>
  <c r="T106" i="19" s="1"/>
  <c r="S105" i="19"/>
  <c r="R105" i="19"/>
  <c r="E105" i="19"/>
  <c r="S104" i="19"/>
  <c r="R104" i="19"/>
  <c r="E104" i="19"/>
  <c r="T104" i="19" s="1"/>
  <c r="S103" i="19"/>
  <c r="R103" i="19"/>
  <c r="E103" i="19"/>
  <c r="T103" i="19" s="1"/>
  <c r="S102" i="19"/>
  <c r="R102" i="19"/>
  <c r="E102" i="19"/>
  <c r="T102" i="19" s="1"/>
  <c r="S101" i="19"/>
  <c r="R101" i="19"/>
  <c r="E101" i="19"/>
  <c r="T101" i="19" s="1"/>
  <c r="S100" i="19"/>
  <c r="R100" i="19"/>
  <c r="E100" i="19"/>
  <c r="U100" i="19" s="1"/>
  <c r="S99" i="19"/>
  <c r="R99" i="19"/>
  <c r="E99" i="19"/>
  <c r="U99" i="19" s="1"/>
  <c r="S98" i="19"/>
  <c r="R98" i="19"/>
  <c r="E98" i="19"/>
  <c r="U98" i="19" s="1"/>
  <c r="S97" i="19"/>
  <c r="R97" i="19"/>
  <c r="E97" i="19"/>
  <c r="T97" i="19" s="1"/>
  <c r="W96" i="19"/>
  <c r="W113" i="19" s="1"/>
  <c r="V96" i="19"/>
  <c r="V113" i="19" s="1"/>
  <c r="M96" i="19"/>
  <c r="S96" i="19" s="1"/>
  <c r="L96" i="19"/>
  <c r="L113" i="19" s="1"/>
  <c r="R113" i="19" s="1"/>
  <c r="K96" i="19"/>
  <c r="K113" i="19" s="1"/>
  <c r="J96" i="19"/>
  <c r="J113" i="19" s="1"/>
  <c r="I96" i="19"/>
  <c r="I113" i="19" s="1"/>
  <c r="H96" i="19"/>
  <c r="H113" i="19" s="1"/>
  <c r="G96" i="19"/>
  <c r="G113" i="19" s="1"/>
  <c r="F96" i="19"/>
  <c r="F113" i="19" s="1"/>
  <c r="D96" i="19"/>
  <c r="D113" i="19" s="1"/>
  <c r="C96" i="19"/>
  <c r="C113" i="19" s="1"/>
  <c r="B96" i="19"/>
  <c r="B113" i="19" s="1"/>
  <c r="W114" i="20"/>
  <c r="V114" i="20"/>
  <c r="T114" i="20"/>
  <c r="S114" i="20"/>
  <c r="Q114" i="20"/>
  <c r="P114" i="20"/>
  <c r="O114" i="20"/>
  <c r="N114" i="20"/>
  <c r="M114" i="20"/>
  <c r="L114" i="20"/>
  <c r="R114" i="20" s="1"/>
  <c r="K114" i="20"/>
  <c r="J114" i="20"/>
  <c r="I114" i="20"/>
  <c r="H114" i="20"/>
  <c r="G114" i="20"/>
  <c r="F114" i="20"/>
  <c r="E114" i="20"/>
  <c r="U114" i="20" s="1"/>
  <c r="D114" i="20"/>
  <c r="C114" i="20"/>
  <c r="B114" i="20"/>
  <c r="Q113" i="20"/>
  <c r="P113" i="20"/>
  <c r="O113" i="20"/>
  <c r="N113" i="20"/>
  <c r="U112" i="20"/>
  <c r="T112" i="20"/>
  <c r="S112" i="20"/>
  <c r="R112" i="20"/>
  <c r="S111" i="20"/>
  <c r="R111" i="20"/>
  <c r="E111" i="20"/>
  <c r="T111" i="20" s="1"/>
  <c r="S110" i="20"/>
  <c r="R110" i="20"/>
  <c r="E110" i="20"/>
  <c r="T110" i="20" s="1"/>
  <c r="S109" i="20"/>
  <c r="R109" i="20"/>
  <c r="E109" i="20"/>
  <c r="U109" i="20" s="1"/>
  <c r="S108" i="20"/>
  <c r="R108" i="20"/>
  <c r="E108" i="20"/>
  <c r="U108" i="20" s="1"/>
  <c r="S107" i="20"/>
  <c r="R107" i="20"/>
  <c r="E107" i="20"/>
  <c r="T107" i="20" s="1"/>
  <c r="S106" i="20"/>
  <c r="R106" i="20"/>
  <c r="E106" i="20"/>
  <c r="T106" i="20" s="1"/>
  <c r="S105" i="20"/>
  <c r="R105" i="20"/>
  <c r="E105" i="20"/>
  <c r="T105" i="20" s="1"/>
  <c r="S104" i="20"/>
  <c r="R104" i="20"/>
  <c r="E104" i="20"/>
  <c r="U104" i="20" s="1"/>
  <c r="S103" i="20"/>
  <c r="R103" i="20"/>
  <c r="E103" i="20"/>
  <c r="U103" i="20" s="1"/>
  <c r="S102" i="20"/>
  <c r="R102" i="20"/>
  <c r="E102" i="20"/>
  <c r="U102" i="20" s="1"/>
  <c r="S101" i="20"/>
  <c r="R101" i="20"/>
  <c r="E101" i="20"/>
  <c r="U101" i="20" s="1"/>
  <c r="S100" i="20"/>
  <c r="R100" i="20"/>
  <c r="E100" i="20"/>
  <c r="U100" i="20" s="1"/>
  <c r="S99" i="20"/>
  <c r="R99" i="20"/>
  <c r="E99" i="20"/>
  <c r="U99" i="20" s="1"/>
  <c r="S98" i="20"/>
  <c r="R98" i="20"/>
  <c r="E98" i="20"/>
  <c r="T98" i="20" s="1"/>
  <c r="S97" i="20"/>
  <c r="R97" i="20"/>
  <c r="E97" i="20"/>
  <c r="T97" i="20" s="1"/>
  <c r="W96" i="20"/>
  <c r="W113" i="20" s="1"/>
  <c r="V96" i="20"/>
  <c r="V113" i="20" s="1"/>
  <c r="M96" i="20"/>
  <c r="S96" i="20" s="1"/>
  <c r="L96" i="20"/>
  <c r="R96" i="20" s="1"/>
  <c r="K96" i="20"/>
  <c r="K113" i="20" s="1"/>
  <c r="J96" i="20"/>
  <c r="J113" i="20" s="1"/>
  <c r="I96" i="20"/>
  <c r="I113" i="20" s="1"/>
  <c r="H96" i="20"/>
  <c r="H113" i="20" s="1"/>
  <c r="G96" i="20"/>
  <c r="G113" i="20" s="1"/>
  <c r="F96" i="20"/>
  <c r="F113" i="20" s="1"/>
  <c r="D96" i="20"/>
  <c r="D113" i="20" s="1"/>
  <c r="C96" i="20"/>
  <c r="C113" i="20" s="1"/>
  <c r="B96" i="20"/>
  <c r="B113" i="20" s="1"/>
  <c r="W114" i="21"/>
  <c r="V114" i="21"/>
  <c r="R114" i="21"/>
  <c r="Q114" i="21"/>
  <c r="P114" i="21"/>
  <c r="O114" i="21"/>
  <c r="N114" i="21"/>
  <c r="M114" i="21"/>
  <c r="S114" i="21" s="1"/>
  <c r="L114" i="21"/>
  <c r="K114" i="21"/>
  <c r="J114" i="21"/>
  <c r="I114" i="21"/>
  <c r="H114" i="21"/>
  <c r="G114" i="21"/>
  <c r="F114" i="21"/>
  <c r="E114" i="21"/>
  <c r="U114" i="21" s="1"/>
  <c r="D114" i="21"/>
  <c r="C114" i="21"/>
  <c r="B114" i="21"/>
  <c r="V113" i="21"/>
  <c r="Q113" i="21"/>
  <c r="P113" i="21"/>
  <c r="O113" i="21"/>
  <c r="N113" i="21"/>
  <c r="U112" i="21"/>
  <c r="T112" i="21"/>
  <c r="S112" i="21"/>
  <c r="R112" i="21"/>
  <c r="S111" i="21"/>
  <c r="R111" i="21"/>
  <c r="E111" i="21"/>
  <c r="T111" i="21" s="1"/>
  <c r="S110" i="21"/>
  <c r="R110" i="21"/>
  <c r="E110" i="21"/>
  <c r="S109" i="21"/>
  <c r="R109" i="21"/>
  <c r="E109" i="21"/>
  <c r="U109" i="21" s="1"/>
  <c r="S108" i="21"/>
  <c r="R108" i="21"/>
  <c r="E108" i="21"/>
  <c r="S107" i="21"/>
  <c r="R107" i="21"/>
  <c r="E107" i="21"/>
  <c r="U107" i="21" s="1"/>
  <c r="S106" i="21"/>
  <c r="R106" i="21"/>
  <c r="E106" i="21"/>
  <c r="T106" i="21" s="1"/>
  <c r="U105" i="21"/>
  <c r="S105" i="21"/>
  <c r="R105" i="21"/>
  <c r="E105" i="21"/>
  <c r="T105" i="21" s="1"/>
  <c r="S104" i="21"/>
  <c r="R104" i="21"/>
  <c r="E104" i="21"/>
  <c r="S103" i="21"/>
  <c r="R103" i="21"/>
  <c r="E103" i="21"/>
  <c r="U103" i="21" s="1"/>
  <c r="S102" i="21"/>
  <c r="R102" i="21"/>
  <c r="E102" i="21"/>
  <c r="U102" i="21" s="1"/>
  <c r="S101" i="21"/>
  <c r="R101" i="21"/>
  <c r="E101" i="21"/>
  <c r="U101" i="21" s="1"/>
  <c r="S100" i="21"/>
  <c r="R100" i="21"/>
  <c r="E100" i="21"/>
  <c r="U100" i="21" s="1"/>
  <c r="S99" i="21"/>
  <c r="R99" i="21"/>
  <c r="E99" i="21"/>
  <c r="U99" i="21" s="1"/>
  <c r="S98" i="21"/>
  <c r="R98" i="21"/>
  <c r="E98" i="21"/>
  <c r="T98" i="21" s="1"/>
  <c r="S97" i="21"/>
  <c r="R97" i="21"/>
  <c r="E97" i="21"/>
  <c r="T97" i="21" s="1"/>
  <c r="W96" i="21"/>
  <c r="W113" i="21" s="1"/>
  <c r="V96" i="21"/>
  <c r="M96" i="21"/>
  <c r="L96" i="21"/>
  <c r="R96" i="21" s="1"/>
  <c r="K96" i="21"/>
  <c r="K113" i="21" s="1"/>
  <c r="J96" i="21"/>
  <c r="J113" i="21" s="1"/>
  <c r="I96" i="21"/>
  <c r="I113" i="21" s="1"/>
  <c r="H96" i="21"/>
  <c r="H113" i="21" s="1"/>
  <c r="G96" i="21"/>
  <c r="G113" i="21" s="1"/>
  <c r="F96" i="21"/>
  <c r="F113" i="21" s="1"/>
  <c r="D96" i="21"/>
  <c r="D113" i="21" s="1"/>
  <c r="C96" i="21"/>
  <c r="C113" i="21" s="1"/>
  <c r="B96" i="21"/>
  <c r="B113" i="21" s="1"/>
  <c r="W114" i="1"/>
  <c r="V114" i="1"/>
  <c r="Q114" i="1"/>
  <c r="P114" i="1"/>
  <c r="O114" i="1"/>
  <c r="N114" i="1"/>
  <c r="M114" i="1"/>
  <c r="S114" i="1" s="1"/>
  <c r="L114" i="1"/>
  <c r="R114" i="1" s="1"/>
  <c r="K114" i="1"/>
  <c r="J114" i="1"/>
  <c r="I114" i="1"/>
  <c r="H114" i="1"/>
  <c r="G114" i="1"/>
  <c r="F114" i="1"/>
  <c r="E114" i="1"/>
  <c r="U114" i="1" s="1"/>
  <c r="D114" i="1"/>
  <c r="C114" i="1"/>
  <c r="B114" i="1"/>
  <c r="Q113" i="1"/>
  <c r="P113" i="1"/>
  <c r="O113" i="1"/>
  <c r="N113" i="1"/>
  <c r="U112" i="1"/>
  <c r="T112" i="1"/>
  <c r="S112" i="1"/>
  <c r="R112" i="1"/>
  <c r="S111" i="1"/>
  <c r="R111" i="1"/>
  <c r="E111" i="1"/>
  <c r="T111" i="1" s="1"/>
  <c r="S110" i="1"/>
  <c r="R110" i="1"/>
  <c r="E110" i="1"/>
  <c r="U110" i="1" s="1"/>
  <c r="U109" i="1"/>
  <c r="S109" i="1"/>
  <c r="R109" i="1"/>
  <c r="E109" i="1"/>
  <c r="T109" i="1" s="1"/>
  <c r="S108" i="1"/>
  <c r="R108" i="1"/>
  <c r="E108" i="1"/>
  <c r="U107" i="1"/>
  <c r="S107" i="1"/>
  <c r="R107" i="1"/>
  <c r="E107" i="1"/>
  <c r="T107" i="1" s="1"/>
  <c r="S106" i="1"/>
  <c r="R106" i="1"/>
  <c r="E106" i="1"/>
  <c r="T106" i="1" s="1"/>
  <c r="S105" i="1"/>
  <c r="R105" i="1"/>
  <c r="E105" i="1"/>
  <c r="U105" i="1" s="1"/>
  <c r="S104" i="1"/>
  <c r="R104" i="1"/>
  <c r="E104" i="1"/>
  <c r="U104" i="1" s="1"/>
  <c r="S103" i="1"/>
  <c r="R103" i="1"/>
  <c r="E103" i="1"/>
  <c r="U103" i="1" s="1"/>
  <c r="S102" i="1"/>
  <c r="R102" i="1"/>
  <c r="E102" i="1"/>
  <c r="S101" i="1"/>
  <c r="R101" i="1"/>
  <c r="E101" i="1"/>
  <c r="T101" i="1" s="1"/>
  <c r="S100" i="1"/>
  <c r="R100" i="1"/>
  <c r="E100" i="1"/>
  <c r="T100" i="1" s="1"/>
  <c r="S99" i="1"/>
  <c r="R99" i="1"/>
  <c r="E99" i="1"/>
  <c r="T99" i="1" s="1"/>
  <c r="S98" i="1"/>
  <c r="R98" i="1"/>
  <c r="E98" i="1"/>
  <c r="U98" i="1" s="1"/>
  <c r="S97" i="1"/>
  <c r="R97" i="1"/>
  <c r="E97" i="1"/>
  <c r="U97" i="1" s="1"/>
  <c r="W96" i="1"/>
  <c r="W113" i="1" s="1"/>
  <c r="V96" i="1"/>
  <c r="V113" i="1" s="1"/>
  <c r="M96" i="1"/>
  <c r="S96" i="1" s="1"/>
  <c r="L96" i="1"/>
  <c r="L113" i="1" s="1"/>
  <c r="R113" i="1" s="1"/>
  <c r="K96" i="1"/>
  <c r="K113" i="1" s="1"/>
  <c r="J96" i="1"/>
  <c r="J113" i="1" s="1"/>
  <c r="I96" i="1"/>
  <c r="I113" i="1" s="1"/>
  <c r="H96" i="1"/>
  <c r="H113" i="1" s="1"/>
  <c r="G96" i="1"/>
  <c r="G113" i="1" s="1"/>
  <c r="F96" i="1"/>
  <c r="F113" i="1" s="1"/>
  <c r="D96" i="1"/>
  <c r="D113" i="1" s="1"/>
  <c r="C96" i="1"/>
  <c r="C113" i="1" s="1"/>
  <c r="B96" i="1"/>
  <c r="B113" i="1" s="1"/>
  <c r="E84" i="2"/>
  <c r="E83" i="2"/>
  <c r="E82" i="2"/>
  <c r="E81" i="2"/>
  <c r="W80" i="2"/>
  <c r="V80" i="2"/>
  <c r="M80" i="2"/>
  <c r="L80" i="2"/>
  <c r="K80" i="2"/>
  <c r="J80" i="2"/>
  <c r="I80" i="2"/>
  <c r="H80" i="2"/>
  <c r="G80" i="2"/>
  <c r="F80" i="2"/>
  <c r="D80" i="2"/>
  <c r="C80" i="2"/>
  <c r="B80" i="2"/>
  <c r="A77" i="2"/>
  <c r="E84" i="3"/>
  <c r="E83" i="3"/>
  <c r="E82" i="3"/>
  <c r="E81" i="3"/>
  <c r="W80" i="3"/>
  <c r="V80" i="3"/>
  <c r="M80" i="3"/>
  <c r="L80" i="3"/>
  <c r="K80" i="3"/>
  <c r="J80" i="3"/>
  <c r="I80" i="3"/>
  <c r="H80" i="3"/>
  <c r="G80" i="3"/>
  <c r="F80" i="3"/>
  <c r="D80" i="3"/>
  <c r="C80" i="3"/>
  <c r="B80" i="3"/>
  <c r="A77" i="3"/>
  <c r="E84" i="4"/>
  <c r="E83" i="4"/>
  <c r="E82" i="4"/>
  <c r="E81" i="4"/>
  <c r="W80" i="4"/>
  <c r="V80" i="4"/>
  <c r="M80" i="4"/>
  <c r="L80" i="4"/>
  <c r="K80" i="4"/>
  <c r="J80" i="4"/>
  <c r="I80" i="4"/>
  <c r="H80" i="4"/>
  <c r="G80" i="4"/>
  <c r="F80" i="4"/>
  <c r="D80" i="4"/>
  <c r="C80" i="4"/>
  <c r="B80" i="4"/>
  <c r="A77" i="4"/>
  <c r="E84" i="5"/>
  <c r="E83" i="5"/>
  <c r="E82" i="5"/>
  <c r="E81" i="5"/>
  <c r="W80" i="5"/>
  <c r="V80" i="5"/>
  <c r="M80" i="5"/>
  <c r="L80" i="5"/>
  <c r="K80" i="5"/>
  <c r="J80" i="5"/>
  <c r="I80" i="5"/>
  <c r="H80" i="5"/>
  <c r="G80" i="5"/>
  <c r="F80" i="5"/>
  <c r="D80" i="5"/>
  <c r="C80" i="5"/>
  <c r="B80" i="5"/>
  <c r="A77" i="5"/>
  <c r="E84" i="6"/>
  <c r="E83" i="6"/>
  <c r="E82" i="6"/>
  <c r="E81" i="6"/>
  <c r="W80" i="6"/>
  <c r="V80" i="6"/>
  <c r="M80" i="6"/>
  <c r="L80" i="6"/>
  <c r="K80" i="6"/>
  <c r="J80" i="6"/>
  <c r="I80" i="6"/>
  <c r="H80" i="6"/>
  <c r="G80" i="6"/>
  <c r="F80" i="6"/>
  <c r="D80" i="6"/>
  <c r="C80" i="6"/>
  <c r="B80" i="6"/>
  <c r="A77" i="6"/>
  <c r="E84" i="7"/>
  <c r="E83" i="7"/>
  <c r="E82" i="7"/>
  <c r="E81" i="7"/>
  <c r="W80" i="7"/>
  <c r="V80" i="7"/>
  <c r="M80" i="7"/>
  <c r="L80" i="7"/>
  <c r="K80" i="7"/>
  <c r="J80" i="7"/>
  <c r="I80" i="7"/>
  <c r="H80" i="7"/>
  <c r="G80" i="7"/>
  <c r="F80" i="7"/>
  <c r="D80" i="7"/>
  <c r="C80" i="7"/>
  <c r="B80" i="7"/>
  <c r="A77" i="7"/>
  <c r="E84" i="8"/>
  <c r="E83" i="8"/>
  <c r="E82" i="8"/>
  <c r="E81" i="8"/>
  <c r="W80" i="8"/>
  <c r="V80" i="8"/>
  <c r="M80" i="8"/>
  <c r="L80" i="8"/>
  <c r="K80" i="8"/>
  <c r="J80" i="8"/>
  <c r="I80" i="8"/>
  <c r="H80" i="8"/>
  <c r="G80" i="8"/>
  <c r="F80" i="8"/>
  <c r="D80" i="8"/>
  <c r="C80" i="8"/>
  <c r="B80" i="8"/>
  <c r="A77" i="8"/>
  <c r="E84" i="9"/>
  <c r="E83" i="9"/>
  <c r="E82" i="9"/>
  <c r="E81" i="9"/>
  <c r="W80" i="9"/>
  <c r="V80" i="9"/>
  <c r="M80" i="9"/>
  <c r="L80" i="9"/>
  <c r="K80" i="9"/>
  <c r="J80" i="9"/>
  <c r="I80" i="9"/>
  <c r="H80" i="9"/>
  <c r="G80" i="9"/>
  <c r="F80" i="9"/>
  <c r="D80" i="9"/>
  <c r="C80" i="9"/>
  <c r="B80" i="9"/>
  <c r="A77" i="9"/>
  <c r="E84" i="10"/>
  <c r="E83" i="10"/>
  <c r="E82" i="10"/>
  <c r="E81" i="10"/>
  <c r="W80" i="10"/>
  <c r="V80" i="10"/>
  <c r="M80" i="10"/>
  <c r="L80" i="10"/>
  <c r="K80" i="10"/>
  <c r="J80" i="10"/>
  <c r="I80" i="10"/>
  <c r="H80" i="10"/>
  <c r="G80" i="10"/>
  <c r="F80" i="10"/>
  <c r="D80" i="10"/>
  <c r="C80" i="10"/>
  <c r="B80" i="10"/>
  <c r="A77" i="10"/>
  <c r="E84" i="11"/>
  <c r="E83" i="11"/>
  <c r="E82" i="11"/>
  <c r="E81" i="11"/>
  <c r="W80" i="11"/>
  <c r="V80" i="11"/>
  <c r="M80" i="11"/>
  <c r="L80" i="11"/>
  <c r="K80" i="11"/>
  <c r="J80" i="11"/>
  <c r="I80" i="11"/>
  <c r="H80" i="11"/>
  <c r="G80" i="11"/>
  <c r="F80" i="11"/>
  <c r="D80" i="11"/>
  <c r="C80" i="11"/>
  <c r="B80" i="11"/>
  <c r="A77" i="11"/>
  <c r="E84" i="12"/>
  <c r="E83" i="12"/>
  <c r="E82" i="12"/>
  <c r="E81" i="12"/>
  <c r="W80" i="12"/>
  <c r="V80" i="12"/>
  <c r="M80" i="12"/>
  <c r="L80" i="12"/>
  <c r="K80" i="12"/>
  <c r="J80" i="12"/>
  <c r="I80" i="12"/>
  <c r="H80" i="12"/>
  <c r="G80" i="12"/>
  <c r="F80" i="12"/>
  <c r="D80" i="12"/>
  <c r="C80" i="12"/>
  <c r="B80" i="12"/>
  <c r="A77" i="12"/>
  <c r="E84" i="13"/>
  <c r="E83" i="13"/>
  <c r="E82" i="13"/>
  <c r="E81" i="13"/>
  <c r="W80" i="13"/>
  <c r="V80" i="13"/>
  <c r="M80" i="13"/>
  <c r="L80" i="13"/>
  <c r="K80" i="13"/>
  <c r="J80" i="13"/>
  <c r="I80" i="13"/>
  <c r="H80" i="13"/>
  <c r="G80" i="13"/>
  <c r="F80" i="13"/>
  <c r="D80" i="13"/>
  <c r="C80" i="13"/>
  <c r="B80" i="13"/>
  <c r="A77" i="13"/>
  <c r="E84" i="14"/>
  <c r="E83" i="14"/>
  <c r="E82" i="14"/>
  <c r="E81" i="14"/>
  <c r="W80" i="14"/>
  <c r="V80" i="14"/>
  <c r="M80" i="14"/>
  <c r="L80" i="14"/>
  <c r="K80" i="14"/>
  <c r="J80" i="14"/>
  <c r="I80" i="14"/>
  <c r="H80" i="14"/>
  <c r="G80" i="14"/>
  <c r="F80" i="14"/>
  <c r="D80" i="14"/>
  <c r="C80" i="14"/>
  <c r="B80" i="14"/>
  <c r="A77" i="14"/>
  <c r="E84" i="15"/>
  <c r="E83" i="15"/>
  <c r="E82" i="15"/>
  <c r="E81" i="15"/>
  <c r="W80" i="15"/>
  <c r="V80" i="15"/>
  <c r="M80" i="15"/>
  <c r="L80" i="15"/>
  <c r="K80" i="15"/>
  <c r="J80" i="15"/>
  <c r="I80" i="15"/>
  <c r="H80" i="15"/>
  <c r="G80" i="15"/>
  <c r="F80" i="15"/>
  <c r="D80" i="15"/>
  <c r="C80" i="15"/>
  <c r="B80" i="15"/>
  <c r="A77" i="15"/>
  <c r="E84" i="16"/>
  <c r="E83" i="16"/>
  <c r="E82" i="16"/>
  <c r="E81" i="16"/>
  <c r="W80" i="16"/>
  <c r="V80" i="16"/>
  <c r="M80" i="16"/>
  <c r="L80" i="16"/>
  <c r="K80" i="16"/>
  <c r="J80" i="16"/>
  <c r="I80" i="16"/>
  <c r="H80" i="16"/>
  <c r="G80" i="16"/>
  <c r="F80" i="16"/>
  <c r="D80" i="16"/>
  <c r="C80" i="16"/>
  <c r="B80" i="16"/>
  <c r="A77" i="16"/>
  <c r="E84" i="17"/>
  <c r="E83" i="17"/>
  <c r="E82" i="17"/>
  <c r="E81" i="17"/>
  <c r="W80" i="17"/>
  <c r="V80" i="17"/>
  <c r="M80" i="17"/>
  <c r="L80" i="17"/>
  <c r="K80" i="17"/>
  <c r="J80" i="17"/>
  <c r="I80" i="17"/>
  <c r="H80" i="17"/>
  <c r="G80" i="17"/>
  <c r="F80" i="17"/>
  <c r="D80" i="17"/>
  <c r="C80" i="17"/>
  <c r="B80" i="17"/>
  <c r="A77" i="17"/>
  <c r="E84" i="18"/>
  <c r="E83" i="18"/>
  <c r="E82" i="18"/>
  <c r="E81" i="18"/>
  <c r="W80" i="18"/>
  <c r="V80" i="18"/>
  <c r="M80" i="18"/>
  <c r="L80" i="18"/>
  <c r="K80" i="18"/>
  <c r="J80" i="18"/>
  <c r="I80" i="18"/>
  <c r="H80" i="18"/>
  <c r="G80" i="18"/>
  <c r="F80" i="18"/>
  <c r="D80" i="18"/>
  <c r="C80" i="18"/>
  <c r="B80" i="18"/>
  <c r="A77" i="18"/>
  <c r="E84" i="19"/>
  <c r="E83" i="19"/>
  <c r="E82" i="19"/>
  <c r="E81" i="19"/>
  <c r="W80" i="19"/>
  <c r="V80" i="19"/>
  <c r="M80" i="19"/>
  <c r="L80" i="19"/>
  <c r="K80" i="19"/>
  <c r="J80" i="19"/>
  <c r="I80" i="19"/>
  <c r="H80" i="19"/>
  <c r="G80" i="19"/>
  <c r="F80" i="19"/>
  <c r="D80" i="19"/>
  <c r="C80" i="19"/>
  <c r="B80" i="19"/>
  <c r="A77" i="19"/>
  <c r="E84" i="20"/>
  <c r="E83" i="20"/>
  <c r="E82" i="20"/>
  <c r="E81" i="20"/>
  <c r="W80" i="20"/>
  <c r="V80" i="20"/>
  <c r="M80" i="20"/>
  <c r="L80" i="20"/>
  <c r="K80" i="20"/>
  <c r="J80" i="20"/>
  <c r="I80" i="20"/>
  <c r="H80" i="20"/>
  <c r="G80" i="20"/>
  <c r="F80" i="20"/>
  <c r="D80" i="20"/>
  <c r="C80" i="20"/>
  <c r="B80" i="20"/>
  <c r="A77" i="20"/>
  <c r="E84" i="21"/>
  <c r="E83" i="21"/>
  <c r="E82" i="21"/>
  <c r="E81" i="21"/>
  <c r="W80" i="21"/>
  <c r="V80" i="21"/>
  <c r="M80" i="21"/>
  <c r="L80" i="21"/>
  <c r="K80" i="21"/>
  <c r="J80" i="21"/>
  <c r="I80" i="21"/>
  <c r="H80" i="21"/>
  <c r="G80" i="21"/>
  <c r="F80" i="21"/>
  <c r="D80" i="21"/>
  <c r="C80" i="21"/>
  <c r="B80" i="21"/>
  <c r="A77" i="21"/>
  <c r="E84" i="1"/>
  <c r="E83" i="1"/>
  <c r="E82" i="1"/>
  <c r="E81" i="1"/>
  <c r="W80" i="1"/>
  <c r="V80" i="1"/>
  <c r="M80" i="1"/>
  <c r="L80" i="1"/>
  <c r="K80" i="1"/>
  <c r="J80" i="1"/>
  <c r="I80" i="1"/>
  <c r="H80" i="1"/>
  <c r="G80" i="1"/>
  <c r="F80" i="1"/>
  <c r="D80" i="1"/>
  <c r="C80" i="1"/>
  <c r="B80" i="1"/>
  <c r="A77" i="1"/>
  <c r="S94" i="21"/>
  <c r="R94" i="21"/>
  <c r="Q94" i="21"/>
  <c r="P94" i="21"/>
  <c r="E94" i="21"/>
  <c r="T94" i="21" s="1"/>
  <c r="S93" i="21"/>
  <c r="R93" i="21"/>
  <c r="Q93" i="21"/>
  <c r="P93" i="21"/>
  <c r="E93" i="21"/>
  <c r="U93" i="21" s="1"/>
  <c r="S92" i="21"/>
  <c r="R92" i="21"/>
  <c r="Q92" i="21"/>
  <c r="P92" i="21"/>
  <c r="E92" i="21"/>
  <c r="U92" i="21" s="1"/>
  <c r="S91" i="21"/>
  <c r="R91" i="21"/>
  <c r="Q91" i="21"/>
  <c r="P91" i="21"/>
  <c r="E91" i="21"/>
  <c r="S90" i="21"/>
  <c r="R90" i="21"/>
  <c r="Q90" i="21"/>
  <c r="P90" i="21"/>
  <c r="E90" i="21"/>
  <c r="T90" i="21" s="1"/>
  <c r="S89" i="21"/>
  <c r="R89" i="21"/>
  <c r="Q89" i="21"/>
  <c r="P89" i="21"/>
  <c r="E89" i="21"/>
  <c r="T88" i="21"/>
  <c r="S88" i="21"/>
  <c r="R88" i="21"/>
  <c r="Q88" i="21"/>
  <c r="P88" i="21"/>
  <c r="E88" i="21"/>
  <c r="U88" i="21" s="1"/>
  <c r="S87" i="21"/>
  <c r="R87" i="21"/>
  <c r="Q87" i="21"/>
  <c r="P87" i="21"/>
  <c r="E87" i="21"/>
  <c r="U87" i="21" s="1"/>
  <c r="V73" i="21"/>
  <c r="O73" i="21"/>
  <c r="N73" i="21"/>
  <c r="M73" i="21"/>
  <c r="S73" i="21" s="1"/>
  <c r="L73" i="21"/>
  <c r="K73" i="21"/>
  <c r="J73" i="21"/>
  <c r="I73" i="21"/>
  <c r="H73" i="21"/>
  <c r="G73" i="21"/>
  <c r="F73" i="21"/>
  <c r="C73" i="21"/>
  <c r="B73" i="21"/>
  <c r="V72" i="21"/>
  <c r="O72" i="21"/>
  <c r="N72" i="21"/>
  <c r="M72" i="21"/>
  <c r="S72" i="21" s="1"/>
  <c r="L72" i="21"/>
  <c r="R72" i="21" s="1"/>
  <c r="K72" i="21"/>
  <c r="J72" i="21"/>
  <c r="I72" i="21"/>
  <c r="H72" i="21"/>
  <c r="G72" i="21"/>
  <c r="F72" i="21"/>
  <c r="C72" i="21"/>
  <c r="B72" i="21"/>
  <c r="E72" i="21" s="1"/>
  <c r="V71" i="21"/>
  <c r="O71" i="21"/>
  <c r="N71" i="21"/>
  <c r="M71" i="21"/>
  <c r="S71" i="21" s="1"/>
  <c r="L71" i="21"/>
  <c r="R71" i="21" s="1"/>
  <c r="K71" i="21"/>
  <c r="J71" i="21"/>
  <c r="I71" i="21"/>
  <c r="Q71" i="21" s="1"/>
  <c r="H71" i="21"/>
  <c r="P71" i="21" s="1"/>
  <c r="G71" i="21"/>
  <c r="F71" i="21"/>
  <c r="C71" i="21"/>
  <c r="B71" i="21"/>
  <c r="E71" i="21" s="1"/>
  <c r="S70" i="21"/>
  <c r="R70" i="21"/>
  <c r="Q70" i="21"/>
  <c r="P70" i="21"/>
  <c r="E70" i="21"/>
  <c r="U70" i="21" s="1"/>
  <c r="S69" i="21"/>
  <c r="R69" i="21"/>
  <c r="Q69" i="21"/>
  <c r="P69" i="21"/>
  <c r="E69" i="21"/>
  <c r="V67" i="21"/>
  <c r="O67" i="21"/>
  <c r="N67" i="21"/>
  <c r="M67" i="21"/>
  <c r="S67" i="21" s="1"/>
  <c r="L67" i="21"/>
  <c r="K67" i="21"/>
  <c r="J67" i="21"/>
  <c r="I67" i="21"/>
  <c r="Q67" i="21" s="1"/>
  <c r="H67" i="21"/>
  <c r="G67" i="21"/>
  <c r="F67" i="21"/>
  <c r="C67" i="21"/>
  <c r="B67" i="21"/>
  <c r="E67" i="21" s="1"/>
  <c r="V66" i="21"/>
  <c r="O66" i="21"/>
  <c r="N66" i="21"/>
  <c r="M66" i="21"/>
  <c r="S66" i="21" s="1"/>
  <c r="L66" i="21"/>
  <c r="R66" i="21" s="1"/>
  <c r="K66" i="21"/>
  <c r="J66" i="21"/>
  <c r="I66" i="21"/>
  <c r="H66" i="21"/>
  <c r="G66" i="21"/>
  <c r="F66" i="21"/>
  <c r="C66" i="21"/>
  <c r="B66" i="21"/>
  <c r="T65" i="21"/>
  <c r="S65" i="21"/>
  <c r="R65" i="21"/>
  <c r="Q65" i="21"/>
  <c r="P65" i="21"/>
  <c r="E65" i="21"/>
  <c r="U65" i="21" s="1"/>
  <c r="S64" i="21"/>
  <c r="R64" i="21"/>
  <c r="Q64" i="21"/>
  <c r="P64" i="21"/>
  <c r="E64" i="21"/>
  <c r="S63" i="21"/>
  <c r="R63" i="21"/>
  <c r="Q63" i="21"/>
  <c r="P63" i="21"/>
  <c r="E63" i="21"/>
  <c r="U63" i="21" s="1"/>
  <c r="S62" i="21"/>
  <c r="R62" i="21"/>
  <c r="Q62" i="21"/>
  <c r="P62" i="21"/>
  <c r="E62" i="21"/>
  <c r="S61" i="21"/>
  <c r="R61" i="21"/>
  <c r="Q61" i="21"/>
  <c r="P61" i="21"/>
  <c r="E61" i="21"/>
  <c r="V59" i="21"/>
  <c r="O59" i="21"/>
  <c r="N59" i="21"/>
  <c r="M59" i="21"/>
  <c r="S59" i="21" s="1"/>
  <c r="L59" i="21"/>
  <c r="R59" i="21" s="1"/>
  <c r="K59" i="21"/>
  <c r="J59" i="21"/>
  <c r="I59" i="21"/>
  <c r="H59" i="21"/>
  <c r="G59" i="21"/>
  <c r="F59" i="21"/>
  <c r="C59" i="21"/>
  <c r="B59" i="21"/>
  <c r="S58" i="21"/>
  <c r="R58" i="21"/>
  <c r="Q58" i="21"/>
  <c r="P58" i="21"/>
  <c r="E58" i="21"/>
  <c r="S57" i="21"/>
  <c r="R57" i="21"/>
  <c r="Q57" i="21"/>
  <c r="P57" i="21"/>
  <c r="E57" i="21"/>
  <c r="T57" i="21" s="1"/>
  <c r="U56" i="21"/>
  <c r="T56" i="21"/>
  <c r="S56" i="21"/>
  <c r="R56" i="21"/>
  <c r="Q56" i="21"/>
  <c r="P56" i="21"/>
  <c r="E56" i="21"/>
  <c r="T55" i="21"/>
  <c r="S55" i="21"/>
  <c r="R55" i="21"/>
  <c r="Q55" i="21"/>
  <c r="P55" i="21"/>
  <c r="E55" i="21"/>
  <c r="U55" i="21" s="1"/>
  <c r="V53" i="21"/>
  <c r="O53" i="21"/>
  <c r="N53" i="21"/>
  <c r="M53" i="21"/>
  <c r="S53" i="21" s="1"/>
  <c r="L53" i="21"/>
  <c r="R53" i="21" s="1"/>
  <c r="K53" i="21"/>
  <c r="J53" i="21"/>
  <c r="I53" i="21"/>
  <c r="H53" i="21"/>
  <c r="G53" i="21"/>
  <c r="F53" i="21"/>
  <c r="C53" i="21"/>
  <c r="E53" i="21" s="1"/>
  <c r="B53" i="21"/>
  <c r="S52" i="21"/>
  <c r="R52" i="21"/>
  <c r="Q52" i="21"/>
  <c r="P52" i="21"/>
  <c r="E52" i="21"/>
  <c r="T51" i="21"/>
  <c r="S51" i="21"/>
  <c r="R51" i="21"/>
  <c r="Q51" i="21"/>
  <c r="P51" i="21"/>
  <c r="E51" i="21"/>
  <c r="U51" i="21" s="1"/>
  <c r="S50" i="21"/>
  <c r="R50" i="21"/>
  <c r="Q50" i="21"/>
  <c r="P50" i="21"/>
  <c r="E50" i="21"/>
  <c r="U50" i="21" s="1"/>
  <c r="U49" i="21"/>
  <c r="T49" i="21"/>
  <c r="S49" i="21"/>
  <c r="R49" i="21"/>
  <c r="Q49" i="21"/>
  <c r="P49" i="21"/>
  <c r="E49" i="21"/>
  <c r="T48" i="21"/>
  <c r="S48" i="21"/>
  <c r="R48" i="21"/>
  <c r="Q48" i="21"/>
  <c r="P48" i="21"/>
  <c r="E48" i="21"/>
  <c r="U48" i="21" s="1"/>
  <c r="S47" i="21"/>
  <c r="R47" i="21"/>
  <c r="Q47" i="21"/>
  <c r="P47" i="21"/>
  <c r="E47" i="21"/>
  <c r="U47" i="21" s="1"/>
  <c r="S46" i="21"/>
  <c r="R46" i="21"/>
  <c r="Q46" i="21"/>
  <c r="P46" i="21"/>
  <c r="E46" i="21"/>
  <c r="U45" i="21"/>
  <c r="S45" i="21"/>
  <c r="R45" i="21"/>
  <c r="Q45" i="21"/>
  <c r="P45" i="21"/>
  <c r="E45" i="21"/>
  <c r="T45" i="21" s="1"/>
  <c r="S44" i="21"/>
  <c r="R44" i="21"/>
  <c r="Q44" i="21"/>
  <c r="P44" i="21"/>
  <c r="E44" i="21"/>
  <c r="T43" i="21"/>
  <c r="S43" i="21"/>
  <c r="R43" i="21"/>
  <c r="Q43" i="21"/>
  <c r="P43" i="21"/>
  <c r="E43" i="21"/>
  <c r="S42" i="21"/>
  <c r="R42" i="21"/>
  <c r="Q42" i="21"/>
  <c r="P42" i="21"/>
  <c r="E42" i="21"/>
  <c r="U42" i="21" s="1"/>
  <c r="V40" i="21"/>
  <c r="O40" i="21"/>
  <c r="N40" i="21"/>
  <c r="M40" i="21"/>
  <c r="S40" i="21" s="1"/>
  <c r="L40" i="21"/>
  <c r="R40" i="21" s="1"/>
  <c r="K40" i="21"/>
  <c r="J40" i="21"/>
  <c r="I40" i="21"/>
  <c r="Q40" i="21" s="1"/>
  <c r="H40" i="21"/>
  <c r="G40" i="21"/>
  <c r="F40" i="21"/>
  <c r="C40" i="21"/>
  <c r="E40" i="21" s="1"/>
  <c r="B40" i="21"/>
  <c r="S39" i="21"/>
  <c r="R39" i="21"/>
  <c r="Q39" i="21"/>
  <c r="P39" i="21"/>
  <c r="E39" i="21"/>
  <c r="S38" i="21"/>
  <c r="R38" i="21"/>
  <c r="Q38" i="21"/>
  <c r="P38" i="21"/>
  <c r="E38" i="21"/>
  <c r="U38" i="21" s="1"/>
  <c r="U37" i="21"/>
  <c r="S37" i="21"/>
  <c r="R37" i="21"/>
  <c r="Q37" i="21"/>
  <c r="P37" i="21"/>
  <c r="E37" i="21"/>
  <c r="T37" i="21" s="1"/>
  <c r="U36" i="21"/>
  <c r="T36" i="21"/>
  <c r="S36" i="21"/>
  <c r="R36" i="21"/>
  <c r="Q36" i="21"/>
  <c r="P36" i="21"/>
  <c r="E36" i="21"/>
  <c r="S35" i="21"/>
  <c r="R35" i="21"/>
  <c r="Q35" i="21"/>
  <c r="P35" i="21"/>
  <c r="E35" i="21"/>
  <c r="V33" i="21"/>
  <c r="R33" i="21"/>
  <c r="O33" i="21"/>
  <c r="N33" i="21"/>
  <c r="M33" i="21"/>
  <c r="S33" i="21" s="1"/>
  <c r="L33" i="21"/>
  <c r="K33" i="21"/>
  <c r="J33" i="21"/>
  <c r="I33" i="21"/>
  <c r="H33" i="21"/>
  <c r="G33" i="21"/>
  <c r="F33" i="21"/>
  <c r="E33" i="21"/>
  <c r="C33" i="21"/>
  <c r="B33" i="21"/>
  <c r="S32" i="21"/>
  <c r="R32" i="21"/>
  <c r="Q32" i="21"/>
  <c r="U32" i="21" s="1"/>
  <c r="P32" i="21"/>
  <c r="E32" i="21"/>
  <c r="V30" i="21"/>
  <c r="O30" i="21"/>
  <c r="N30" i="21"/>
  <c r="R30" i="21" s="1"/>
  <c r="M30" i="21"/>
  <c r="S30" i="21" s="1"/>
  <c r="L30" i="21"/>
  <c r="K30" i="21"/>
  <c r="J30" i="21"/>
  <c r="I30" i="21"/>
  <c r="H30" i="21"/>
  <c r="G30" i="21"/>
  <c r="F30" i="21"/>
  <c r="C30" i="21"/>
  <c r="B30" i="21"/>
  <c r="S29" i="21"/>
  <c r="R29" i="21"/>
  <c r="Q29" i="21"/>
  <c r="P29" i="21"/>
  <c r="E29" i="21"/>
  <c r="T29" i="21" s="1"/>
  <c r="U28" i="21"/>
  <c r="T28" i="21"/>
  <c r="S28" i="21"/>
  <c r="R28" i="21"/>
  <c r="Q28" i="21"/>
  <c r="P28" i="21"/>
  <c r="E28" i="21"/>
  <c r="S27" i="21"/>
  <c r="R27" i="21"/>
  <c r="Q27" i="21"/>
  <c r="P27" i="21"/>
  <c r="E27" i="21"/>
  <c r="S26" i="21"/>
  <c r="R26" i="21"/>
  <c r="Q26" i="21"/>
  <c r="P26" i="21"/>
  <c r="E26" i="21"/>
  <c r="V24" i="21"/>
  <c r="O24" i="21"/>
  <c r="N24" i="21"/>
  <c r="M24" i="21"/>
  <c r="S24" i="21" s="1"/>
  <c r="L24" i="21"/>
  <c r="R24" i="21" s="1"/>
  <c r="K24" i="21"/>
  <c r="J24" i="21"/>
  <c r="I24" i="21"/>
  <c r="H24" i="21"/>
  <c r="G24" i="21"/>
  <c r="F24" i="21"/>
  <c r="C24" i="21"/>
  <c r="E24" i="21" s="1"/>
  <c r="B24" i="21"/>
  <c r="S23" i="21"/>
  <c r="R23" i="21"/>
  <c r="Q23" i="21"/>
  <c r="P23" i="21"/>
  <c r="E23" i="21"/>
  <c r="S22" i="21"/>
  <c r="R22" i="21"/>
  <c r="Q22" i="21"/>
  <c r="P22" i="21"/>
  <c r="E22" i="21"/>
  <c r="U21" i="21"/>
  <c r="S21" i="21"/>
  <c r="R21" i="21"/>
  <c r="Q21" i="21"/>
  <c r="P21" i="21"/>
  <c r="E21" i="21"/>
  <c r="T21" i="21" s="1"/>
  <c r="T20" i="21"/>
  <c r="S20" i="21"/>
  <c r="R20" i="21"/>
  <c r="Q20" i="21"/>
  <c r="P20" i="21"/>
  <c r="E20" i="21"/>
  <c r="U20" i="21" s="1"/>
  <c r="S19" i="21"/>
  <c r="R19" i="21"/>
  <c r="Q19" i="21"/>
  <c r="P19" i="21"/>
  <c r="T19" i="21" s="1"/>
  <c r="E19" i="21"/>
  <c r="S18" i="21"/>
  <c r="R18" i="21"/>
  <c r="Q18" i="21"/>
  <c r="P18" i="21"/>
  <c r="E18" i="21"/>
  <c r="U18" i="21" s="1"/>
  <c r="U17" i="21"/>
  <c r="T17" i="21"/>
  <c r="S17" i="21"/>
  <c r="R17" i="21"/>
  <c r="Q17" i="21"/>
  <c r="P17" i="21"/>
  <c r="E17" i="21"/>
  <c r="V15" i="21"/>
  <c r="S15" i="21"/>
  <c r="O15" i="21"/>
  <c r="N15" i="21"/>
  <c r="M15" i="21"/>
  <c r="L15" i="21"/>
  <c r="R15" i="21" s="1"/>
  <c r="K15" i="21"/>
  <c r="J15" i="21"/>
  <c r="I15" i="21"/>
  <c r="Q15" i="21" s="1"/>
  <c r="H15" i="21"/>
  <c r="P15" i="21" s="1"/>
  <c r="G15" i="21"/>
  <c r="F15" i="21"/>
  <c r="C15" i="21"/>
  <c r="B15" i="21"/>
  <c r="E15" i="21" s="1"/>
  <c r="S14" i="21"/>
  <c r="R14" i="21"/>
  <c r="Q14" i="21"/>
  <c r="P14" i="21"/>
  <c r="E14" i="21"/>
  <c r="U14" i="21" s="1"/>
  <c r="S13" i="21"/>
  <c r="R13" i="21"/>
  <c r="Q13" i="21"/>
  <c r="P13" i="21"/>
  <c r="E13" i="21"/>
  <c r="S12" i="21"/>
  <c r="R12" i="21"/>
  <c r="Q12" i="21"/>
  <c r="P12" i="21"/>
  <c r="E12" i="21"/>
  <c r="S11" i="21"/>
  <c r="R11" i="21"/>
  <c r="Q11" i="21"/>
  <c r="P11" i="21"/>
  <c r="E11" i="21"/>
  <c r="S10" i="21"/>
  <c r="R10" i="21"/>
  <c r="Q10" i="21"/>
  <c r="P10" i="21"/>
  <c r="E10" i="21"/>
  <c r="S9" i="21"/>
  <c r="R9" i="21"/>
  <c r="Q9" i="21"/>
  <c r="P9" i="21"/>
  <c r="E9" i="21"/>
  <c r="U94" i="20"/>
  <c r="T94" i="20"/>
  <c r="S94" i="20"/>
  <c r="R94" i="20"/>
  <c r="Q94" i="20"/>
  <c r="P94" i="20"/>
  <c r="E94" i="20"/>
  <c r="T93" i="20"/>
  <c r="S93" i="20"/>
  <c r="R93" i="20"/>
  <c r="Q93" i="20"/>
  <c r="P93" i="20"/>
  <c r="E93" i="20"/>
  <c r="U93" i="20" s="1"/>
  <c r="S92" i="20"/>
  <c r="R92" i="20"/>
  <c r="Q92" i="20"/>
  <c r="P92" i="20"/>
  <c r="E92" i="20"/>
  <c r="U92" i="20" s="1"/>
  <c r="S91" i="20"/>
  <c r="R91" i="20"/>
  <c r="Q91" i="20"/>
  <c r="P91" i="20"/>
  <c r="E91" i="20"/>
  <c r="S90" i="20"/>
  <c r="R90" i="20"/>
  <c r="Q90" i="20"/>
  <c r="P90" i="20"/>
  <c r="E90" i="20"/>
  <c r="S89" i="20"/>
  <c r="R89" i="20"/>
  <c r="Q89" i="20"/>
  <c r="P89" i="20"/>
  <c r="E89" i="20"/>
  <c r="S88" i="20"/>
  <c r="R88" i="20"/>
  <c r="Q88" i="20"/>
  <c r="P88" i="20"/>
  <c r="E88" i="20"/>
  <c r="S87" i="20"/>
  <c r="R87" i="20"/>
  <c r="Q87" i="20"/>
  <c r="P87" i="20"/>
  <c r="E87" i="20"/>
  <c r="V73" i="20"/>
  <c r="O73" i="20"/>
  <c r="N73" i="20"/>
  <c r="M73" i="20"/>
  <c r="L73" i="20"/>
  <c r="K73" i="20"/>
  <c r="J73" i="20"/>
  <c r="I73" i="20"/>
  <c r="H73" i="20"/>
  <c r="G73" i="20"/>
  <c r="F73" i="20"/>
  <c r="C73" i="20"/>
  <c r="B73" i="20"/>
  <c r="V72" i="20"/>
  <c r="O72" i="20"/>
  <c r="N72" i="20"/>
  <c r="R72" i="20" s="1"/>
  <c r="M72" i="20"/>
  <c r="S72" i="20" s="1"/>
  <c r="L72" i="20"/>
  <c r="K72" i="20"/>
  <c r="J72" i="20"/>
  <c r="I72" i="20"/>
  <c r="H72" i="20"/>
  <c r="G72" i="20"/>
  <c r="F72" i="20"/>
  <c r="E72" i="20"/>
  <c r="C72" i="20"/>
  <c r="B72" i="20"/>
  <c r="V71" i="20"/>
  <c r="O71" i="20"/>
  <c r="S71" i="20" s="1"/>
  <c r="N71" i="20"/>
  <c r="M71" i="20"/>
  <c r="L71" i="20"/>
  <c r="R71" i="20" s="1"/>
  <c r="K71" i="20"/>
  <c r="J71" i="20"/>
  <c r="I71" i="20"/>
  <c r="H71" i="20"/>
  <c r="G71" i="20"/>
  <c r="F71" i="20"/>
  <c r="C71" i="20"/>
  <c r="B71" i="20"/>
  <c r="E71" i="20" s="1"/>
  <c r="U70" i="20"/>
  <c r="S70" i="20"/>
  <c r="R70" i="20"/>
  <c r="Q70" i="20"/>
  <c r="P70" i="20"/>
  <c r="E70" i="20"/>
  <c r="T70" i="20" s="1"/>
  <c r="S69" i="20"/>
  <c r="R69" i="20"/>
  <c r="Q69" i="20"/>
  <c r="U69" i="20" s="1"/>
  <c r="P69" i="20"/>
  <c r="E69" i="20"/>
  <c r="T71" i="20" s="1"/>
  <c r="V67" i="20"/>
  <c r="O67" i="20"/>
  <c r="N67" i="20"/>
  <c r="M67" i="20"/>
  <c r="L67" i="20"/>
  <c r="R67" i="20" s="1"/>
  <c r="K67" i="20"/>
  <c r="J67" i="20"/>
  <c r="I67" i="20"/>
  <c r="H67" i="20"/>
  <c r="G67" i="20"/>
  <c r="F67" i="20"/>
  <c r="C67" i="20"/>
  <c r="B67" i="20"/>
  <c r="V66" i="20"/>
  <c r="O66" i="20"/>
  <c r="N66" i="20"/>
  <c r="M66" i="20"/>
  <c r="S66" i="20" s="1"/>
  <c r="L66" i="20"/>
  <c r="R66" i="20" s="1"/>
  <c r="K66" i="20"/>
  <c r="J66" i="20"/>
  <c r="I66" i="20"/>
  <c r="Q66" i="20" s="1"/>
  <c r="H66" i="20"/>
  <c r="G66" i="20"/>
  <c r="F66" i="20"/>
  <c r="C66" i="20"/>
  <c r="B66" i="20"/>
  <c r="E66" i="20" s="1"/>
  <c r="U65" i="20"/>
  <c r="S65" i="20"/>
  <c r="R65" i="20"/>
  <c r="Q65" i="20"/>
  <c r="P65" i="20"/>
  <c r="E65" i="20"/>
  <c r="T65" i="20" s="1"/>
  <c r="S64" i="20"/>
  <c r="R64" i="20"/>
  <c r="Q64" i="20"/>
  <c r="P64" i="20"/>
  <c r="E64" i="20"/>
  <c r="U64" i="20" s="1"/>
  <c r="S63" i="20"/>
  <c r="R63" i="20"/>
  <c r="Q63" i="20"/>
  <c r="P63" i="20"/>
  <c r="E63" i="20"/>
  <c r="T63" i="20" s="1"/>
  <c r="S62" i="20"/>
  <c r="R62" i="20"/>
  <c r="Q62" i="20"/>
  <c r="P62" i="20"/>
  <c r="E62" i="20"/>
  <c r="U61" i="20"/>
  <c r="T61" i="20"/>
  <c r="S61" i="20"/>
  <c r="R61" i="20"/>
  <c r="Q61" i="20"/>
  <c r="P61" i="20"/>
  <c r="E61" i="20"/>
  <c r="V59" i="20"/>
  <c r="S59" i="20"/>
  <c r="O59" i="20"/>
  <c r="N59" i="20"/>
  <c r="M59" i="20"/>
  <c r="L59" i="20"/>
  <c r="R59" i="20" s="1"/>
  <c r="K59" i="20"/>
  <c r="J59" i="20"/>
  <c r="I59" i="20"/>
  <c r="H59" i="20"/>
  <c r="G59" i="20"/>
  <c r="F59" i="20"/>
  <c r="C59" i="20"/>
  <c r="B59" i="20"/>
  <c r="T58" i="20"/>
  <c r="S58" i="20"/>
  <c r="R58" i="20"/>
  <c r="Q58" i="20"/>
  <c r="P58" i="20"/>
  <c r="E58" i="20"/>
  <c r="U58" i="20" s="1"/>
  <c r="T57" i="20"/>
  <c r="S57" i="20"/>
  <c r="R57" i="20"/>
  <c r="Q57" i="20"/>
  <c r="P57" i="20"/>
  <c r="E57" i="20"/>
  <c r="U57" i="20" s="1"/>
  <c r="S56" i="20"/>
  <c r="R56" i="20"/>
  <c r="Q56" i="20"/>
  <c r="P56" i="20"/>
  <c r="E56" i="20"/>
  <c r="S55" i="20"/>
  <c r="R55" i="20"/>
  <c r="Q55" i="20"/>
  <c r="P55" i="20"/>
  <c r="E55" i="20"/>
  <c r="V53" i="20"/>
  <c r="O53" i="20"/>
  <c r="N53" i="20"/>
  <c r="M53" i="20"/>
  <c r="S53" i="20" s="1"/>
  <c r="L53" i="20"/>
  <c r="R53" i="20" s="1"/>
  <c r="K53" i="20"/>
  <c r="J53" i="20"/>
  <c r="I53" i="20"/>
  <c r="H53" i="20"/>
  <c r="G53" i="20"/>
  <c r="F53" i="20"/>
  <c r="C53" i="20"/>
  <c r="B53" i="20"/>
  <c r="S52" i="20"/>
  <c r="R52" i="20"/>
  <c r="Q52" i="20"/>
  <c r="P52" i="20"/>
  <c r="E52" i="20"/>
  <c r="S51" i="20"/>
  <c r="R51" i="20"/>
  <c r="Q51" i="20"/>
  <c r="P51" i="20"/>
  <c r="E51" i="20"/>
  <c r="U51" i="20" s="1"/>
  <c r="S50" i="20"/>
  <c r="R50" i="20"/>
  <c r="Q50" i="20"/>
  <c r="P50" i="20"/>
  <c r="E50" i="20"/>
  <c r="T50" i="20" s="1"/>
  <c r="S49" i="20"/>
  <c r="R49" i="20"/>
  <c r="Q49" i="20"/>
  <c r="P49" i="20"/>
  <c r="E49" i="20"/>
  <c r="U49" i="20" s="1"/>
  <c r="T48" i="20"/>
  <c r="S48" i="20"/>
  <c r="R48" i="20"/>
  <c r="Q48" i="20"/>
  <c r="P48" i="20"/>
  <c r="E48" i="20"/>
  <c r="U48" i="20" s="1"/>
  <c r="U47" i="20"/>
  <c r="S47" i="20"/>
  <c r="R47" i="20"/>
  <c r="Q47" i="20"/>
  <c r="P47" i="20"/>
  <c r="E47" i="20"/>
  <c r="T47" i="20" s="1"/>
  <c r="T46" i="20"/>
  <c r="S46" i="20"/>
  <c r="R46" i="20"/>
  <c r="Q46" i="20"/>
  <c r="P46" i="20"/>
  <c r="E46" i="20"/>
  <c r="U46" i="20" s="1"/>
  <c r="S45" i="20"/>
  <c r="R45" i="20"/>
  <c r="Q45" i="20"/>
  <c r="P45" i="20"/>
  <c r="E45" i="20"/>
  <c r="S44" i="20"/>
  <c r="R44" i="20"/>
  <c r="Q44" i="20"/>
  <c r="P44" i="20"/>
  <c r="E44" i="20"/>
  <c r="U43" i="20"/>
  <c r="T43" i="20"/>
  <c r="S43" i="20"/>
  <c r="R43" i="20"/>
  <c r="Q43" i="20"/>
  <c r="P43" i="20"/>
  <c r="E43" i="20"/>
  <c r="S42" i="20"/>
  <c r="R42" i="20"/>
  <c r="Q42" i="20"/>
  <c r="P42" i="20"/>
  <c r="E42" i="20"/>
  <c r="U42" i="20" s="1"/>
  <c r="V40" i="20"/>
  <c r="O40" i="20"/>
  <c r="N40" i="20"/>
  <c r="M40" i="20"/>
  <c r="S40" i="20" s="1"/>
  <c r="L40" i="20"/>
  <c r="K40" i="20"/>
  <c r="J40" i="20"/>
  <c r="I40" i="20"/>
  <c r="H40" i="20"/>
  <c r="G40" i="20"/>
  <c r="F40" i="20"/>
  <c r="C40" i="20"/>
  <c r="E40" i="20" s="1"/>
  <c r="B40" i="20"/>
  <c r="S39" i="20"/>
  <c r="R39" i="20"/>
  <c r="Q39" i="20"/>
  <c r="P39" i="20"/>
  <c r="E39" i="20"/>
  <c r="S38" i="20"/>
  <c r="R38" i="20"/>
  <c r="Q38" i="20"/>
  <c r="P38" i="20"/>
  <c r="E38" i="20"/>
  <c r="U38" i="20" s="1"/>
  <c r="S37" i="20"/>
  <c r="R37" i="20"/>
  <c r="Q37" i="20"/>
  <c r="P37" i="20"/>
  <c r="E37" i="20"/>
  <c r="U37" i="20" s="1"/>
  <c r="S36" i="20"/>
  <c r="R36" i="20"/>
  <c r="Q36" i="20"/>
  <c r="P36" i="20"/>
  <c r="E36" i="20"/>
  <c r="U35" i="20"/>
  <c r="S35" i="20"/>
  <c r="R35" i="20"/>
  <c r="Q35" i="20"/>
  <c r="P35" i="20"/>
  <c r="E35" i="20"/>
  <c r="V33" i="20"/>
  <c r="S33" i="20"/>
  <c r="R33" i="20"/>
  <c r="O33" i="20"/>
  <c r="N33" i="20"/>
  <c r="M33" i="20"/>
  <c r="L33" i="20"/>
  <c r="K33" i="20"/>
  <c r="J33" i="20"/>
  <c r="I33" i="20"/>
  <c r="Q33" i="20" s="1"/>
  <c r="H33" i="20"/>
  <c r="P33" i="20" s="1"/>
  <c r="G33" i="20"/>
  <c r="F33" i="20"/>
  <c r="C33" i="20"/>
  <c r="B33" i="20"/>
  <c r="E33" i="20" s="1"/>
  <c r="S32" i="20"/>
  <c r="R32" i="20"/>
  <c r="Q32" i="20"/>
  <c r="U32" i="20" s="1"/>
  <c r="P32" i="20"/>
  <c r="T32" i="20" s="1"/>
  <c r="E32" i="20"/>
  <c r="V30" i="20"/>
  <c r="O30" i="20"/>
  <c r="N30" i="20"/>
  <c r="M30" i="20"/>
  <c r="S30" i="20" s="1"/>
  <c r="L30" i="20"/>
  <c r="R30" i="20" s="1"/>
  <c r="K30" i="20"/>
  <c r="J30" i="20"/>
  <c r="I30" i="20"/>
  <c r="H30" i="20"/>
  <c r="G30" i="20"/>
  <c r="F30" i="20"/>
  <c r="C30" i="20"/>
  <c r="B30" i="20"/>
  <c r="E30" i="20" s="1"/>
  <c r="S29" i="20"/>
  <c r="R29" i="20"/>
  <c r="Q29" i="20"/>
  <c r="P29" i="20"/>
  <c r="E29" i="20"/>
  <c r="U29" i="20" s="1"/>
  <c r="U28" i="20"/>
  <c r="S28" i="20"/>
  <c r="R28" i="20"/>
  <c r="Q28" i="20"/>
  <c r="P28" i="20"/>
  <c r="E28" i="20"/>
  <c r="T28" i="20" s="1"/>
  <c r="U27" i="20"/>
  <c r="S27" i="20"/>
  <c r="R27" i="20"/>
  <c r="Q27" i="20"/>
  <c r="P27" i="20"/>
  <c r="E27" i="20"/>
  <c r="T27" i="20" s="1"/>
  <c r="S26" i="20"/>
  <c r="R26" i="20"/>
  <c r="Q26" i="20"/>
  <c r="P26" i="20"/>
  <c r="E26" i="20"/>
  <c r="U26" i="20" s="1"/>
  <c r="V24" i="20"/>
  <c r="R24" i="20"/>
  <c r="O24" i="20"/>
  <c r="N24" i="20"/>
  <c r="M24" i="20"/>
  <c r="S24" i="20" s="1"/>
  <c r="L24" i="20"/>
  <c r="K24" i="20"/>
  <c r="J24" i="20"/>
  <c r="I24" i="20"/>
  <c r="Q24" i="20" s="1"/>
  <c r="H24" i="20"/>
  <c r="P24" i="20" s="1"/>
  <c r="G24" i="20"/>
  <c r="F24" i="20"/>
  <c r="C24" i="20"/>
  <c r="B24" i="20"/>
  <c r="E24" i="20" s="1"/>
  <c r="S23" i="20"/>
  <c r="R23" i="20"/>
  <c r="Q23" i="20"/>
  <c r="P23" i="20"/>
  <c r="E23" i="20"/>
  <c r="T23" i="20" s="1"/>
  <c r="S22" i="20"/>
  <c r="R22" i="20"/>
  <c r="Q22" i="20"/>
  <c r="P22" i="20"/>
  <c r="E22" i="20"/>
  <c r="U22" i="20" s="1"/>
  <c r="S21" i="20"/>
  <c r="R21" i="20"/>
  <c r="Q21" i="20"/>
  <c r="P21" i="20"/>
  <c r="E21" i="20"/>
  <c r="U20" i="20"/>
  <c r="T20" i="20"/>
  <c r="S20" i="20"/>
  <c r="R20" i="20"/>
  <c r="Q20" i="20"/>
  <c r="P20" i="20"/>
  <c r="E20" i="20"/>
  <c r="T19" i="20"/>
  <c r="S19" i="20"/>
  <c r="R19" i="20"/>
  <c r="Q19" i="20"/>
  <c r="P19" i="20"/>
  <c r="E19" i="20"/>
  <c r="U19" i="20" s="1"/>
  <c r="S18" i="20"/>
  <c r="R18" i="20"/>
  <c r="Q18" i="20"/>
  <c r="P18" i="20"/>
  <c r="E18" i="20"/>
  <c r="U18" i="20" s="1"/>
  <c r="S17" i="20"/>
  <c r="R17" i="20"/>
  <c r="Q17" i="20"/>
  <c r="P17" i="20"/>
  <c r="E17" i="20"/>
  <c r="U17" i="20" s="1"/>
  <c r="V15" i="20"/>
  <c r="O15" i="20"/>
  <c r="N15" i="20"/>
  <c r="M15" i="20"/>
  <c r="L15" i="20"/>
  <c r="R15" i="20" s="1"/>
  <c r="K15" i="20"/>
  <c r="J15" i="20"/>
  <c r="I15" i="20"/>
  <c r="H15" i="20"/>
  <c r="P15" i="20" s="1"/>
  <c r="G15" i="20"/>
  <c r="F15" i="20"/>
  <c r="C15" i="20"/>
  <c r="B15" i="20"/>
  <c r="E15" i="20" s="1"/>
  <c r="S14" i="20"/>
  <c r="R14" i="20"/>
  <c r="Q14" i="20"/>
  <c r="P14" i="20"/>
  <c r="E14" i="20"/>
  <c r="U14" i="20" s="1"/>
  <c r="S13" i="20"/>
  <c r="R13" i="20"/>
  <c r="Q13" i="20"/>
  <c r="P13" i="20"/>
  <c r="E13" i="20"/>
  <c r="U12" i="20"/>
  <c r="T12" i="20"/>
  <c r="S12" i="20"/>
  <c r="R12" i="20"/>
  <c r="Q12" i="20"/>
  <c r="P12" i="20"/>
  <c r="E12" i="20"/>
  <c r="S11" i="20"/>
  <c r="R11" i="20"/>
  <c r="Q11" i="20"/>
  <c r="P11" i="20"/>
  <c r="E11" i="20"/>
  <c r="T11" i="20" s="1"/>
  <c r="S10" i="20"/>
  <c r="R10" i="20"/>
  <c r="Q10" i="20"/>
  <c r="P10" i="20"/>
  <c r="E10" i="20"/>
  <c r="U10" i="20" s="1"/>
  <c r="S9" i="20"/>
  <c r="R9" i="20"/>
  <c r="Q9" i="20"/>
  <c r="P9" i="20"/>
  <c r="E9" i="20"/>
  <c r="U9" i="20" s="1"/>
  <c r="U94" i="19"/>
  <c r="T94" i="19"/>
  <c r="S94" i="19"/>
  <c r="R94" i="19"/>
  <c r="Q94" i="19"/>
  <c r="P94" i="19"/>
  <c r="E94" i="19"/>
  <c r="T93" i="19"/>
  <c r="S93" i="19"/>
  <c r="R93" i="19"/>
  <c r="Q93" i="19"/>
  <c r="P93" i="19"/>
  <c r="E93" i="19"/>
  <c r="U93" i="19" s="1"/>
  <c r="U92" i="19"/>
  <c r="S92" i="19"/>
  <c r="R92" i="19"/>
  <c r="Q92" i="19"/>
  <c r="P92" i="19"/>
  <c r="E92" i="19"/>
  <c r="T92" i="19" s="1"/>
  <c r="S91" i="19"/>
  <c r="R91" i="19"/>
  <c r="Q91" i="19"/>
  <c r="P91" i="19"/>
  <c r="E91" i="19"/>
  <c r="U91" i="19" s="1"/>
  <c r="U90" i="19"/>
  <c r="S90" i="19"/>
  <c r="R90" i="19"/>
  <c r="Q90" i="19"/>
  <c r="P90" i="19"/>
  <c r="E90" i="19"/>
  <c r="T90" i="19" s="1"/>
  <c r="U89" i="19"/>
  <c r="S89" i="19"/>
  <c r="R89" i="19"/>
  <c r="Q89" i="19"/>
  <c r="P89" i="19"/>
  <c r="E89" i="19"/>
  <c r="T89" i="19" s="1"/>
  <c r="S88" i="19"/>
  <c r="R88" i="19"/>
  <c r="Q88" i="19"/>
  <c r="P88" i="19"/>
  <c r="E88" i="19"/>
  <c r="U88" i="19" s="1"/>
  <c r="S87" i="19"/>
  <c r="R87" i="19"/>
  <c r="Q87" i="19"/>
  <c r="P87" i="19"/>
  <c r="E87" i="19"/>
  <c r="V73" i="19"/>
  <c r="O73" i="19"/>
  <c r="N73" i="19"/>
  <c r="M73" i="19"/>
  <c r="S73" i="19" s="1"/>
  <c r="L73" i="19"/>
  <c r="K73" i="19"/>
  <c r="J73" i="19"/>
  <c r="I73" i="19"/>
  <c r="H73" i="19"/>
  <c r="G73" i="19"/>
  <c r="F73" i="19"/>
  <c r="C73" i="19"/>
  <c r="B73" i="19"/>
  <c r="V72" i="19"/>
  <c r="O72" i="19"/>
  <c r="N72" i="19"/>
  <c r="R72" i="19" s="1"/>
  <c r="M72" i="19"/>
  <c r="S72" i="19" s="1"/>
  <c r="L72" i="19"/>
  <c r="K72" i="19"/>
  <c r="J72" i="19"/>
  <c r="I72" i="19"/>
  <c r="H72" i="19"/>
  <c r="G72" i="19"/>
  <c r="F72" i="19"/>
  <c r="C72" i="19"/>
  <c r="B72" i="19"/>
  <c r="V71" i="19"/>
  <c r="O71" i="19"/>
  <c r="N71" i="19"/>
  <c r="M71" i="19"/>
  <c r="S71" i="19" s="1"/>
  <c r="L71" i="19"/>
  <c r="R71" i="19" s="1"/>
  <c r="K71" i="19"/>
  <c r="J71" i="19"/>
  <c r="I71" i="19"/>
  <c r="H71" i="19"/>
  <c r="G71" i="19"/>
  <c r="F71" i="19"/>
  <c r="C71" i="19"/>
  <c r="E71" i="19" s="1"/>
  <c r="B71" i="19"/>
  <c r="S70" i="19"/>
  <c r="R70" i="19"/>
  <c r="Q70" i="19"/>
  <c r="P70" i="19"/>
  <c r="E70" i="19"/>
  <c r="S69" i="19"/>
  <c r="R69" i="19"/>
  <c r="Q69" i="19"/>
  <c r="P69" i="19"/>
  <c r="E69" i="19"/>
  <c r="U69" i="19" s="1"/>
  <c r="V67" i="19"/>
  <c r="O67" i="19"/>
  <c r="N67" i="19"/>
  <c r="M67" i="19"/>
  <c r="L67" i="19"/>
  <c r="K67" i="19"/>
  <c r="J67" i="19"/>
  <c r="I67" i="19"/>
  <c r="H67" i="19"/>
  <c r="G67" i="19"/>
  <c r="F67" i="19"/>
  <c r="C67" i="19"/>
  <c r="B67" i="19"/>
  <c r="V66" i="19"/>
  <c r="O66" i="19"/>
  <c r="N66" i="19"/>
  <c r="M66" i="19"/>
  <c r="S66" i="19" s="1"/>
  <c r="L66" i="19"/>
  <c r="R66" i="19" s="1"/>
  <c r="K66" i="19"/>
  <c r="J66" i="19"/>
  <c r="I66" i="19"/>
  <c r="H66" i="19"/>
  <c r="G66" i="19"/>
  <c r="F66" i="19"/>
  <c r="C66" i="19"/>
  <c r="B66" i="19"/>
  <c r="E66" i="19" s="1"/>
  <c r="S65" i="19"/>
  <c r="R65" i="19"/>
  <c r="Q65" i="19"/>
  <c r="P65" i="19"/>
  <c r="E65" i="19"/>
  <c r="U64" i="19"/>
  <c r="T64" i="19"/>
  <c r="S64" i="19"/>
  <c r="R64" i="19"/>
  <c r="Q64" i="19"/>
  <c r="P64" i="19"/>
  <c r="E64" i="19"/>
  <c r="U63" i="19"/>
  <c r="S63" i="19"/>
  <c r="R63" i="19"/>
  <c r="Q63" i="19"/>
  <c r="P63" i="19"/>
  <c r="E63" i="19"/>
  <c r="T63" i="19" s="1"/>
  <c r="S62" i="19"/>
  <c r="R62" i="19"/>
  <c r="Q62" i="19"/>
  <c r="P62" i="19"/>
  <c r="E62" i="19"/>
  <c r="U62" i="19" s="1"/>
  <c r="S61" i="19"/>
  <c r="R61" i="19"/>
  <c r="Q61" i="19"/>
  <c r="P61" i="19"/>
  <c r="E61" i="19"/>
  <c r="V59" i="19"/>
  <c r="O59" i="19"/>
  <c r="N59" i="19"/>
  <c r="M59" i="19"/>
  <c r="S59" i="19" s="1"/>
  <c r="L59" i="19"/>
  <c r="R59" i="19" s="1"/>
  <c r="K59" i="19"/>
  <c r="J59" i="19"/>
  <c r="I59" i="19"/>
  <c r="Q59" i="19" s="1"/>
  <c r="H59" i="19"/>
  <c r="G59" i="19"/>
  <c r="F59" i="19"/>
  <c r="C59" i="19"/>
  <c r="B59" i="19"/>
  <c r="S58" i="19"/>
  <c r="R58" i="19"/>
  <c r="Q58" i="19"/>
  <c r="P58" i="19"/>
  <c r="E58" i="19"/>
  <c r="U58" i="19" s="1"/>
  <c r="S57" i="19"/>
  <c r="R57" i="19"/>
  <c r="Q57" i="19"/>
  <c r="P57" i="19"/>
  <c r="E57" i="19"/>
  <c r="U57" i="19" s="1"/>
  <c r="S56" i="19"/>
  <c r="R56" i="19"/>
  <c r="Q56" i="19"/>
  <c r="P56" i="19"/>
  <c r="E56" i="19"/>
  <c r="U56" i="19" s="1"/>
  <c r="S55" i="19"/>
  <c r="R55" i="19"/>
  <c r="Q55" i="19"/>
  <c r="P55" i="19"/>
  <c r="E55" i="19"/>
  <c r="U55" i="19" s="1"/>
  <c r="V53" i="19"/>
  <c r="O53" i="19"/>
  <c r="N53" i="19"/>
  <c r="M53" i="19"/>
  <c r="L53" i="19"/>
  <c r="K53" i="19"/>
  <c r="J53" i="19"/>
  <c r="I53" i="19"/>
  <c r="H53" i="19"/>
  <c r="G53" i="19"/>
  <c r="F53" i="19"/>
  <c r="C53" i="19"/>
  <c r="B53" i="19"/>
  <c r="E53" i="19" s="1"/>
  <c r="S52" i="19"/>
  <c r="R52" i="19"/>
  <c r="Q52" i="19"/>
  <c r="P52" i="19"/>
  <c r="E52" i="19"/>
  <c r="U52" i="19" s="1"/>
  <c r="S51" i="19"/>
  <c r="R51" i="19"/>
  <c r="Q51" i="19"/>
  <c r="P51" i="19"/>
  <c r="E51" i="19"/>
  <c r="S50" i="19"/>
  <c r="R50" i="19"/>
  <c r="Q50" i="19"/>
  <c r="P50" i="19"/>
  <c r="E50" i="19"/>
  <c r="U49" i="19"/>
  <c r="T49" i="19"/>
  <c r="S49" i="19"/>
  <c r="R49" i="19"/>
  <c r="Q49" i="19"/>
  <c r="P49" i="19"/>
  <c r="E49" i="19"/>
  <c r="U48" i="19"/>
  <c r="T48" i="19"/>
  <c r="S48" i="19"/>
  <c r="R48" i="19"/>
  <c r="Q48" i="19"/>
  <c r="P48" i="19"/>
  <c r="E48" i="19"/>
  <c r="S47" i="19"/>
  <c r="R47" i="19"/>
  <c r="Q47" i="19"/>
  <c r="P47" i="19"/>
  <c r="E47" i="19"/>
  <c r="T47" i="19" s="1"/>
  <c r="S46" i="19"/>
  <c r="R46" i="19"/>
  <c r="Q46" i="19"/>
  <c r="P46" i="19"/>
  <c r="E46" i="19"/>
  <c r="U46" i="19" s="1"/>
  <c r="U45" i="19"/>
  <c r="T45" i="19"/>
  <c r="S45" i="19"/>
  <c r="R45" i="19"/>
  <c r="Q45" i="19"/>
  <c r="P45" i="19"/>
  <c r="E45" i="19"/>
  <c r="S44" i="19"/>
  <c r="R44" i="19"/>
  <c r="Q44" i="19"/>
  <c r="P44" i="19"/>
  <c r="E44" i="19"/>
  <c r="U44" i="19" s="1"/>
  <c r="S43" i="19"/>
  <c r="R43" i="19"/>
  <c r="Q43" i="19"/>
  <c r="P43" i="19"/>
  <c r="E43" i="19"/>
  <c r="U42" i="19"/>
  <c r="S42" i="19"/>
  <c r="R42" i="19"/>
  <c r="Q42" i="19"/>
  <c r="P42" i="19"/>
  <c r="E42" i="19"/>
  <c r="T42" i="19" s="1"/>
  <c r="V40" i="19"/>
  <c r="S40" i="19"/>
  <c r="O40" i="19"/>
  <c r="N40" i="19"/>
  <c r="M40" i="19"/>
  <c r="L40" i="19"/>
  <c r="R40" i="19" s="1"/>
  <c r="K40" i="19"/>
  <c r="J40" i="19"/>
  <c r="I40" i="19"/>
  <c r="Q40" i="19" s="1"/>
  <c r="H40" i="19"/>
  <c r="P40" i="19" s="1"/>
  <c r="G40" i="19"/>
  <c r="F40" i="19"/>
  <c r="C40" i="19"/>
  <c r="B40" i="19"/>
  <c r="E40" i="19" s="1"/>
  <c r="S39" i="19"/>
  <c r="R39" i="19"/>
  <c r="Q39" i="19"/>
  <c r="P39" i="19"/>
  <c r="E39" i="19"/>
  <c r="U39" i="19" s="1"/>
  <c r="S38" i="19"/>
  <c r="R38" i="19"/>
  <c r="Q38" i="19"/>
  <c r="P38" i="19"/>
  <c r="E38" i="19"/>
  <c r="U37" i="19"/>
  <c r="T37" i="19"/>
  <c r="S37" i="19"/>
  <c r="R37" i="19"/>
  <c r="Q37" i="19"/>
  <c r="P37" i="19"/>
  <c r="E37" i="19"/>
  <c r="T36" i="19"/>
  <c r="S36" i="19"/>
  <c r="R36" i="19"/>
  <c r="Q36" i="19"/>
  <c r="P36" i="19"/>
  <c r="E36" i="19"/>
  <c r="S35" i="19"/>
  <c r="R35" i="19"/>
  <c r="Q35" i="19"/>
  <c r="U35" i="19" s="1"/>
  <c r="P35" i="19"/>
  <c r="E35" i="19"/>
  <c r="V33" i="19"/>
  <c r="R33" i="19"/>
  <c r="O33" i="19"/>
  <c r="N33" i="19"/>
  <c r="M33" i="19"/>
  <c r="S33" i="19" s="1"/>
  <c r="L33" i="19"/>
  <c r="K33" i="19"/>
  <c r="J33" i="19"/>
  <c r="I33" i="19"/>
  <c r="H33" i="19"/>
  <c r="G33" i="19"/>
  <c r="F33" i="19"/>
  <c r="C33" i="19"/>
  <c r="B33" i="19"/>
  <c r="S32" i="19"/>
  <c r="R32" i="19"/>
  <c r="Q32" i="19"/>
  <c r="P32" i="19"/>
  <c r="E32" i="19"/>
  <c r="T32" i="19" s="1"/>
  <c r="V30" i="19"/>
  <c r="O30" i="19"/>
  <c r="N30" i="19"/>
  <c r="M30" i="19"/>
  <c r="S30" i="19" s="1"/>
  <c r="L30" i="19"/>
  <c r="R30" i="19" s="1"/>
  <c r="K30" i="19"/>
  <c r="J30" i="19"/>
  <c r="I30" i="19"/>
  <c r="H30" i="19"/>
  <c r="G30" i="19"/>
  <c r="F30" i="19"/>
  <c r="C30" i="19"/>
  <c r="B30" i="19"/>
  <c r="U29" i="19"/>
  <c r="T29" i="19"/>
  <c r="S29" i="19"/>
  <c r="R29" i="19"/>
  <c r="Q29" i="19"/>
  <c r="P29" i="19"/>
  <c r="E29" i="19"/>
  <c r="T28" i="19"/>
  <c r="S28" i="19"/>
  <c r="R28" i="19"/>
  <c r="Q28" i="19"/>
  <c r="P28" i="19"/>
  <c r="E28" i="19"/>
  <c r="U28" i="19" s="1"/>
  <c r="U27" i="19"/>
  <c r="S27" i="19"/>
  <c r="R27" i="19"/>
  <c r="Q27" i="19"/>
  <c r="P27" i="19"/>
  <c r="E27" i="19"/>
  <c r="T27" i="19" s="1"/>
  <c r="S26" i="19"/>
  <c r="R26" i="19"/>
  <c r="Q26" i="19"/>
  <c r="P26" i="19"/>
  <c r="E26" i="19"/>
  <c r="V24" i="19"/>
  <c r="R24" i="19"/>
  <c r="O24" i="19"/>
  <c r="N24" i="19"/>
  <c r="M24" i="19"/>
  <c r="S24" i="19" s="1"/>
  <c r="L24" i="19"/>
  <c r="K24" i="19"/>
  <c r="J24" i="19"/>
  <c r="I24" i="19"/>
  <c r="H24" i="19"/>
  <c r="G24" i="19"/>
  <c r="F24" i="19"/>
  <c r="C24" i="19"/>
  <c r="B24" i="19"/>
  <c r="E24" i="19" s="1"/>
  <c r="U23" i="19"/>
  <c r="S23" i="19"/>
  <c r="R23" i="19"/>
  <c r="Q23" i="19"/>
  <c r="P23" i="19"/>
  <c r="E23" i="19"/>
  <c r="T23" i="19" s="1"/>
  <c r="S22" i="19"/>
  <c r="R22" i="19"/>
  <c r="Q22" i="19"/>
  <c r="P22" i="19"/>
  <c r="E22" i="19"/>
  <c r="U22" i="19" s="1"/>
  <c r="S21" i="19"/>
  <c r="R21" i="19"/>
  <c r="Q21" i="19"/>
  <c r="P21" i="19"/>
  <c r="E21" i="19"/>
  <c r="S20" i="19"/>
  <c r="R20" i="19"/>
  <c r="Q20" i="19"/>
  <c r="P20" i="19"/>
  <c r="E20" i="19"/>
  <c r="U20" i="19" s="1"/>
  <c r="S19" i="19"/>
  <c r="R19" i="19"/>
  <c r="Q19" i="19"/>
  <c r="P19" i="19"/>
  <c r="E19" i="19"/>
  <c r="U19" i="19" s="1"/>
  <c r="S18" i="19"/>
  <c r="R18" i="19"/>
  <c r="Q18" i="19"/>
  <c r="P18" i="19"/>
  <c r="E18" i="19"/>
  <c r="S17" i="19"/>
  <c r="R17" i="19"/>
  <c r="Q17" i="19"/>
  <c r="P17" i="19"/>
  <c r="E17" i="19"/>
  <c r="V15" i="19"/>
  <c r="O15" i="19"/>
  <c r="N15" i="19"/>
  <c r="R15" i="19" s="1"/>
  <c r="M15" i="19"/>
  <c r="S15" i="19" s="1"/>
  <c r="L15" i="19"/>
  <c r="K15" i="19"/>
  <c r="J15" i="19"/>
  <c r="I15" i="19"/>
  <c r="H15" i="19"/>
  <c r="G15" i="19"/>
  <c r="F15" i="19"/>
  <c r="C15" i="19"/>
  <c r="B15" i="19"/>
  <c r="U14" i="19"/>
  <c r="S14" i="19"/>
  <c r="R14" i="19"/>
  <c r="Q14" i="19"/>
  <c r="P14" i="19"/>
  <c r="E14" i="19"/>
  <c r="T14" i="19" s="1"/>
  <c r="U13" i="19"/>
  <c r="S13" i="19"/>
  <c r="R13" i="19"/>
  <c r="Q13" i="19"/>
  <c r="P13" i="19"/>
  <c r="E13" i="19"/>
  <c r="T13" i="19" s="1"/>
  <c r="U12" i="19"/>
  <c r="T12" i="19"/>
  <c r="S12" i="19"/>
  <c r="R12" i="19"/>
  <c r="Q12" i="19"/>
  <c r="P12" i="19"/>
  <c r="E12" i="19"/>
  <c r="S11" i="19"/>
  <c r="R11" i="19"/>
  <c r="Q11" i="19"/>
  <c r="P11" i="19"/>
  <c r="E11" i="19"/>
  <c r="S10" i="19"/>
  <c r="R10" i="19"/>
  <c r="Q10" i="19"/>
  <c r="P10" i="19"/>
  <c r="T10" i="19" s="1"/>
  <c r="E10" i="19"/>
  <c r="U9" i="19"/>
  <c r="T9" i="19"/>
  <c r="S9" i="19"/>
  <c r="R9" i="19"/>
  <c r="Q9" i="19"/>
  <c r="P9" i="19"/>
  <c r="E9" i="19"/>
  <c r="S94" i="18"/>
  <c r="R94" i="18"/>
  <c r="Q94" i="18"/>
  <c r="P94" i="18"/>
  <c r="E94" i="18"/>
  <c r="U94" i="18" s="1"/>
  <c r="S93" i="18"/>
  <c r="R93" i="18"/>
  <c r="Q93" i="18"/>
  <c r="P93" i="18"/>
  <c r="E93" i="18"/>
  <c r="U93" i="18" s="1"/>
  <c r="U92" i="18"/>
  <c r="S92" i="18"/>
  <c r="R92" i="18"/>
  <c r="Q92" i="18"/>
  <c r="P92" i="18"/>
  <c r="E92" i="18"/>
  <c r="T92" i="18" s="1"/>
  <c r="T91" i="18"/>
  <c r="S91" i="18"/>
  <c r="R91" i="18"/>
  <c r="Q91" i="18"/>
  <c r="P91" i="18"/>
  <c r="E91" i="18"/>
  <c r="U91" i="18" s="1"/>
  <c r="U90" i="18"/>
  <c r="S90" i="18"/>
  <c r="R90" i="18"/>
  <c r="Q90" i="18"/>
  <c r="P90" i="18"/>
  <c r="E90" i="18"/>
  <c r="T90" i="18" s="1"/>
  <c r="U89" i="18"/>
  <c r="S89" i="18"/>
  <c r="R89" i="18"/>
  <c r="Q89" i="18"/>
  <c r="P89" i="18"/>
  <c r="E89" i="18"/>
  <c r="T89" i="18" s="1"/>
  <c r="S88" i="18"/>
  <c r="R88" i="18"/>
  <c r="Q88" i="18"/>
  <c r="P88" i="18"/>
  <c r="E88" i="18"/>
  <c r="U87" i="18"/>
  <c r="T87" i="18"/>
  <c r="S87" i="18"/>
  <c r="R87" i="18"/>
  <c r="Q87" i="18"/>
  <c r="P87" i="18"/>
  <c r="E87" i="18"/>
  <c r="V73" i="18"/>
  <c r="O73" i="18"/>
  <c r="S73" i="18" s="1"/>
  <c r="N73" i="18"/>
  <c r="M73" i="18"/>
  <c r="L73" i="18"/>
  <c r="K73" i="18"/>
  <c r="J73" i="18"/>
  <c r="I73" i="18"/>
  <c r="H73" i="18"/>
  <c r="P73" i="18" s="1"/>
  <c r="G73" i="18"/>
  <c r="F73" i="18"/>
  <c r="C73" i="18"/>
  <c r="B73" i="18"/>
  <c r="E73" i="18" s="1"/>
  <c r="V72" i="18"/>
  <c r="O72" i="18"/>
  <c r="N72" i="18"/>
  <c r="R72" i="18" s="1"/>
  <c r="M72" i="18"/>
  <c r="S72" i="18" s="1"/>
  <c r="L72" i="18"/>
  <c r="K72" i="18"/>
  <c r="J72" i="18"/>
  <c r="I72" i="18"/>
  <c r="H72" i="18"/>
  <c r="G72" i="18"/>
  <c r="F72" i="18"/>
  <c r="C72" i="18"/>
  <c r="B72" i="18"/>
  <c r="V71" i="18"/>
  <c r="O71" i="18"/>
  <c r="N71" i="18"/>
  <c r="M71" i="18"/>
  <c r="S71" i="18" s="1"/>
  <c r="L71" i="18"/>
  <c r="R71" i="18" s="1"/>
  <c r="K71" i="18"/>
  <c r="J71" i="18"/>
  <c r="I71" i="18"/>
  <c r="H71" i="18"/>
  <c r="G71" i="18"/>
  <c r="F71" i="18"/>
  <c r="C71" i="18"/>
  <c r="B71" i="18"/>
  <c r="E71" i="18" s="1"/>
  <c r="U70" i="18"/>
  <c r="S70" i="18"/>
  <c r="R70" i="18"/>
  <c r="Q70" i="18"/>
  <c r="P70" i="18"/>
  <c r="E70" i="18"/>
  <c r="T70" i="18" s="1"/>
  <c r="U69" i="18"/>
  <c r="T69" i="18"/>
  <c r="S69" i="18"/>
  <c r="R69" i="18"/>
  <c r="Q69" i="18"/>
  <c r="P69" i="18"/>
  <c r="E69" i="18"/>
  <c r="V67" i="18"/>
  <c r="S67" i="18"/>
  <c r="R67" i="18"/>
  <c r="O67" i="18"/>
  <c r="N67" i="18"/>
  <c r="M67" i="18"/>
  <c r="L67" i="18"/>
  <c r="K67" i="18"/>
  <c r="J67" i="18"/>
  <c r="I67" i="18"/>
  <c r="Q67" i="18" s="1"/>
  <c r="H67" i="18"/>
  <c r="P67" i="18" s="1"/>
  <c r="G67" i="18"/>
  <c r="F67" i="18"/>
  <c r="C67" i="18"/>
  <c r="B67" i="18"/>
  <c r="V66" i="18"/>
  <c r="O66" i="18"/>
  <c r="N66" i="18"/>
  <c r="M66" i="18"/>
  <c r="S66" i="18" s="1"/>
  <c r="L66" i="18"/>
  <c r="R66" i="18" s="1"/>
  <c r="K66" i="18"/>
  <c r="J66" i="18"/>
  <c r="I66" i="18"/>
  <c r="H66" i="18"/>
  <c r="G66" i="18"/>
  <c r="F66" i="18"/>
  <c r="E66" i="18"/>
  <c r="C66" i="18"/>
  <c r="B66" i="18"/>
  <c r="S65" i="18"/>
  <c r="R65" i="18"/>
  <c r="Q65" i="18"/>
  <c r="P65" i="18"/>
  <c r="E65" i="18"/>
  <c r="U65" i="18" s="1"/>
  <c r="S64" i="18"/>
  <c r="R64" i="18"/>
  <c r="Q64" i="18"/>
  <c r="P64" i="18"/>
  <c r="E64" i="18"/>
  <c r="U64" i="18" s="1"/>
  <c r="U63" i="18"/>
  <c r="S63" i="18"/>
  <c r="R63" i="18"/>
  <c r="Q63" i="18"/>
  <c r="P63" i="18"/>
  <c r="E63" i="18"/>
  <c r="T63" i="18" s="1"/>
  <c r="T62" i="18"/>
  <c r="S62" i="18"/>
  <c r="R62" i="18"/>
  <c r="Q62" i="18"/>
  <c r="P62" i="18"/>
  <c r="E62" i="18"/>
  <c r="U62" i="18" s="1"/>
  <c r="S61" i="18"/>
  <c r="R61" i="18"/>
  <c r="Q61" i="18"/>
  <c r="P61" i="18"/>
  <c r="E61" i="18"/>
  <c r="V59" i="18"/>
  <c r="O59" i="18"/>
  <c r="N59" i="18"/>
  <c r="M59" i="18"/>
  <c r="S59" i="18" s="1"/>
  <c r="L59" i="18"/>
  <c r="R59" i="18" s="1"/>
  <c r="K59" i="18"/>
  <c r="J59" i="18"/>
  <c r="I59" i="18"/>
  <c r="H59" i="18"/>
  <c r="G59" i="18"/>
  <c r="F59" i="18"/>
  <c r="C59" i="18"/>
  <c r="B59" i="18"/>
  <c r="E59" i="18" s="1"/>
  <c r="T58" i="18"/>
  <c r="S58" i="18"/>
  <c r="R58" i="18"/>
  <c r="Q58" i="18"/>
  <c r="P58" i="18"/>
  <c r="E58" i="18"/>
  <c r="U58" i="18" s="1"/>
  <c r="U57" i="18"/>
  <c r="S57" i="18"/>
  <c r="R57" i="18"/>
  <c r="Q57" i="18"/>
  <c r="P57" i="18"/>
  <c r="E57" i="18"/>
  <c r="T57" i="18" s="1"/>
  <c r="U56" i="18"/>
  <c r="S56" i="18"/>
  <c r="R56" i="18"/>
  <c r="Q56" i="18"/>
  <c r="P56" i="18"/>
  <c r="E56" i="18"/>
  <c r="T56" i="18" s="1"/>
  <c r="S55" i="18"/>
  <c r="R55" i="18"/>
  <c r="Q55" i="18"/>
  <c r="P55" i="18"/>
  <c r="E55" i="18"/>
  <c r="V53" i="18"/>
  <c r="O53" i="18"/>
  <c r="N53" i="18"/>
  <c r="M53" i="18"/>
  <c r="S53" i="18" s="1"/>
  <c r="L53" i="18"/>
  <c r="R53" i="18" s="1"/>
  <c r="K53" i="18"/>
  <c r="J53" i="18"/>
  <c r="I53" i="18"/>
  <c r="Q53" i="18" s="1"/>
  <c r="H53" i="18"/>
  <c r="G53" i="18"/>
  <c r="F53" i="18"/>
  <c r="C53" i="18"/>
  <c r="B53" i="18"/>
  <c r="E53" i="18" s="1"/>
  <c r="S52" i="18"/>
  <c r="R52" i="18"/>
  <c r="Q52" i="18"/>
  <c r="P52" i="18"/>
  <c r="E52" i="18"/>
  <c r="T52" i="18" s="1"/>
  <c r="S51" i="18"/>
  <c r="R51" i="18"/>
  <c r="Q51" i="18"/>
  <c r="P51" i="18"/>
  <c r="T51" i="18" s="1"/>
  <c r="E51" i="18"/>
  <c r="S50" i="18"/>
  <c r="R50" i="18"/>
  <c r="Q50" i="18"/>
  <c r="P50" i="18"/>
  <c r="E50" i="18"/>
  <c r="S49" i="18"/>
  <c r="R49" i="18"/>
  <c r="Q49" i="18"/>
  <c r="P49" i="18"/>
  <c r="E49" i="18"/>
  <c r="U49" i="18" s="1"/>
  <c r="S48" i="18"/>
  <c r="R48" i="18"/>
  <c r="Q48" i="18"/>
  <c r="P48" i="18"/>
  <c r="E48" i="18"/>
  <c r="U48" i="18" s="1"/>
  <c r="S47" i="18"/>
  <c r="R47" i="18"/>
  <c r="Q47" i="18"/>
  <c r="P47" i="18"/>
  <c r="E47" i="18"/>
  <c r="T47" i="18" s="1"/>
  <c r="U46" i="18"/>
  <c r="T46" i="18"/>
  <c r="S46" i="18"/>
  <c r="R46" i="18"/>
  <c r="Q46" i="18"/>
  <c r="P46" i="18"/>
  <c r="E46" i="18"/>
  <c r="U45" i="18"/>
  <c r="T45" i="18"/>
  <c r="S45" i="18"/>
  <c r="R45" i="18"/>
  <c r="Q45" i="18"/>
  <c r="P45" i="18"/>
  <c r="E45" i="18"/>
  <c r="S44" i="18"/>
  <c r="R44" i="18"/>
  <c r="Q44" i="18"/>
  <c r="P44" i="18"/>
  <c r="E44" i="18"/>
  <c r="T44" i="18" s="1"/>
  <c r="T43" i="18"/>
  <c r="S43" i="18"/>
  <c r="R43" i="18"/>
  <c r="Q43" i="18"/>
  <c r="P43" i="18"/>
  <c r="E43" i="18"/>
  <c r="U43" i="18" s="1"/>
  <c r="S42" i="18"/>
  <c r="R42" i="18"/>
  <c r="Q42" i="18"/>
  <c r="P42" i="18"/>
  <c r="E42" i="18"/>
  <c r="V40" i="18"/>
  <c r="O40" i="18"/>
  <c r="N40" i="18"/>
  <c r="M40" i="18"/>
  <c r="L40" i="18"/>
  <c r="R40" i="18" s="1"/>
  <c r="K40" i="18"/>
  <c r="J40" i="18"/>
  <c r="I40" i="18"/>
  <c r="Q40" i="18" s="1"/>
  <c r="H40" i="18"/>
  <c r="G40" i="18"/>
  <c r="F40" i="18"/>
  <c r="C40" i="18"/>
  <c r="B40" i="18"/>
  <c r="E40" i="18" s="1"/>
  <c r="S39" i="18"/>
  <c r="R39" i="18"/>
  <c r="Q39" i="18"/>
  <c r="P39" i="18"/>
  <c r="E39" i="18"/>
  <c r="U39" i="18" s="1"/>
  <c r="U38" i="18"/>
  <c r="T38" i="18"/>
  <c r="S38" i="18"/>
  <c r="R38" i="18"/>
  <c r="Q38" i="18"/>
  <c r="P38" i="18"/>
  <c r="E38" i="18"/>
  <c r="S37" i="18"/>
  <c r="R37" i="18"/>
  <c r="Q37" i="18"/>
  <c r="P37" i="18"/>
  <c r="E37" i="18"/>
  <c r="U37" i="18" s="1"/>
  <c r="S36" i="18"/>
  <c r="R36" i="18"/>
  <c r="Q36" i="18"/>
  <c r="P36" i="18"/>
  <c r="E36" i="18"/>
  <c r="U36" i="18" s="1"/>
  <c r="S35" i="18"/>
  <c r="R35" i="18"/>
  <c r="Q35" i="18"/>
  <c r="U35" i="18" s="1"/>
  <c r="P35" i="18"/>
  <c r="E35" i="18"/>
  <c r="V33" i="18"/>
  <c r="O33" i="18"/>
  <c r="N33" i="18"/>
  <c r="M33" i="18"/>
  <c r="S33" i="18" s="1"/>
  <c r="L33" i="18"/>
  <c r="R33" i="18" s="1"/>
  <c r="K33" i="18"/>
  <c r="J33" i="18"/>
  <c r="I33" i="18"/>
  <c r="H33" i="18"/>
  <c r="G33" i="18"/>
  <c r="F33" i="18"/>
  <c r="C33" i="18"/>
  <c r="B33" i="18"/>
  <c r="S32" i="18"/>
  <c r="R32" i="18"/>
  <c r="Q32" i="18"/>
  <c r="P32" i="18"/>
  <c r="E32" i="18"/>
  <c r="U32" i="18" s="1"/>
  <c r="V30" i="18"/>
  <c r="O30" i="18"/>
  <c r="N30" i="18"/>
  <c r="M30" i="18"/>
  <c r="S30" i="18" s="1"/>
  <c r="L30" i="18"/>
  <c r="R30" i="18" s="1"/>
  <c r="K30" i="18"/>
  <c r="J30" i="18"/>
  <c r="I30" i="18"/>
  <c r="H30" i="18"/>
  <c r="G30" i="18"/>
  <c r="F30" i="18"/>
  <c r="E30" i="18"/>
  <c r="C30" i="18"/>
  <c r="B30" i="18"/>
  <c r="S29" i="18"/>
  <c r="R29" i="18"/>
  <c r="Q29" i="18"/>
  <c r="P29" i="18"/>
  <c r="E29" i="18"/>
  <c r="U29" i="18" s="1"/>
  <c r="S28" i="18"/>
  <c r="R28" i="18"/>
  <c r="Q28" i="18"/>
  <c r="P28" i="18"/>
  <c r="E28" i="18"/>
  <c r="U28" i="18" s="1"/>
  <c r="S27" i="18"/>
  <c r="R27" i="18"/>
  <c r="Q27" i="18"/>
  <c r="P27" i="18"/>
  <c r="E27" i="18"/>
  <c r="T27" i="18" s="1"/>
  <c r="U26" i="18"/>
  <c r="T26" i="18"/>
  <c r="S26" i="18"/>
  <c r="R26" i="18"/>
  <c r="Q26" i="18"/>
  <c r="P26" i="18"/>
  <c r="E26" i="18"/>
  <c r="V24" i="18"/>
  <c r="R24" i="18"/>
  <c r="O24" i="18"/>
  <c r="N24" i="18"/>
  <c r="M24" i="18"/>
  <c r="S24" i="18" s="1"/>
  <c r="L24" i="18"/>
  <c r="K24" i="18"/>
  <c r="J24" i="18"/>
  <c r="I24" i="18"/>
  <c r="H24" i="18"/>
  <c r="G24" i="18"/>
  <c r="F24" i="18"/>
  <c r="C24" i="18"/>
  <c r="B24" i="18"/>
  <c r="S23" i="18"/>
  <c r="R23" i="18"/>
  <c r="Q23" i="18"/>
  <c r="P23" i="18"/>
  <c r="E23" i="18"/>
  <c r="U22" i="18"/>
  <c r="T22" i="18"/>
  <c r="S22" i="18"/>
  <c r="R22" i="18"/>
  <c r="Q22" i="18"/>
  <c r="P22" i="18"/>
  <c r="E22" i="18"/>
  <c r="T21" i="18"/>
  <c r="S21" i="18"/>
  <c r="R21" i="18"/>
  <c r="Q21" i="18"/>
  <c r="P21" i="18"/>
  <c r="E21" i="18"/>
  <c r="S20" i="18"/>
  <c r="R20" i="18"/>
  <c r="Q20" i="18"/>
  <c r="U20" i="18" s="1"/>
  <c r="P20" i="18"/>
  <c r="E20" i="18"/>
  <c r="S19" i="18"/>
  <c r="R19" i="18"/>
  <c r="Q19" i="18"/>
  <c r="P19" i="18"/>
  <c r="E19" i="18"/>
  <c r="S18" i="18"/>
  <c r="R18" i="18"/>
  <c r="Q18" i="18"/>
  <c r="P18" i="18"/>
  <c r="E18" i="18"/>
  <c r="S17" i="18"/>
  <c r="R17" i="18"/>
  <c r="Q17" i="18"/>
  <c r="P17" i="18"/>
  <c r="E17" i="18"/>
  <c r="U17" i="18" s="1"/>
  <c r="V15" i="18"/>
  <c r="O15" i="18"/>
  <c r="N15" i="18"/>
  <c r="R15" i="18" s="1"/>
  <c r="M15" i="18"/>
  <c r="S15" i="18" s="1"/>
  <c r="L15" i="18"/>
  <c r="K15" i="18"/>
  <c r="J15" i="18"/>
  <c r="I15" i="18"/>
  <c r="H15" i="18"/>
  <c r="G15" i="18"/>
  <c r="F15" i="18"/>
  <c r="E15" i="18"/>
  <c r="C15" i="18"/>
  <c r="B15" i="18"/>
  <c r="T14" i="18"/>
  <c r="S14" i="18"/>
  <c r="R14" i="18"/>
  <c r="Q14" i="18"/>
  <c r="P14" i="18"/>
  <c r="E14" i="18"/>
  <c r="U14" i="18" s="1"/>
  <c r="S13" i="18"/>
  <c r="R13" i="18"/>
  <c r="Q13" i="18"/>
  <c r="P13" i="18"/>
  <c r="E13" i="18"/>
  <c r="U13" i="18" s="1"/>
  <c r="S12" i="18"/>
  <c r="R12" i="18"/>
  <c r="Q12" i="18"/>
  <c r="P12" i="18"/>
  <c r="E12" i="18"/>
  <c r="U11" i="18"/>
  <c r="S11" i="18"/>
  <c r="R11" i="18"/>
  <c r="Q11" i="18"/>
  <c r="P11" i="18"/>
  <c r="E11" i="18"/>
  <c r="T11" i="18" s="1"/>
  <c r="S10" i="18"/>
  <c r="R10" i="18"/>
  <c r="Q10" i="18"/>
  <c r="P10" i="18"/>
  <c r="E10" i="18"/>
  <c r="S9" i="18"/>
  <c r="R9" i="18"/>
  <c r="Q9" i="18"/>
  <c r="P9" i="18"/>
  <c r="E9" i="18"/>
  <c r="U94" i="17"/>
  <c r="S94" i="17"/>
  <c r="R94" i="17"/>
  <c r="Q94" i="17"/>
  <c r="P94" i="17"/>
  <c r="E94" i="17"/>
  <c r="T94" i="17" s="1"/>
  <c r="S93" i="17"/>
  <c r="R93" i="17"/>
  <c r="Q93" i="17"/>
  <c r="P93" i="17"/>
  <c r="E93" i="17"/>
  <c r="U93" i="17" s="1"/>
  <c r="U92" i="17"/>
  <c r="T92" i="17"/>
  <c r="S92" i="17"/>
  <c r="R92" i="17"/>
  <c r="Q92" i="17"/>
  <c r="P92" i="17"/>
  <c r="E92" i="17"/>
  <c r="S91" i="17"/>
  <c r="R91" i="17"/>
  <c r="Q91" i="17"/>
  <c r="P91" i="17"/>
  <c r="E91" i="17"/>
  <c r="U91" i="17" s="1"/>
  <c r="S90" i="17"/>
  <c r="R90" i="17"/>
  <c r="Q90" i="17"/>
  <c r="P90" i="17"/>
  <c r="E90" i="17"/>
  <c r="U89" i="17"/>
  <c r="S89" i="17"/>
  <c r="R89" i="17"/>
  <c r="Q89" i="17"/>
  <c r="P89" i="17"/>
  <c r="E89" i="17"/>
  <c r="T89" i="17" s="1"/>
  <c r="S88" i="17"/>
  <c r="R88" i="17"/>
  <c r="Q88" i="17"/>
  <c r="P88" i="17"/>
  <c r="E88" i="17"/>
  <c r="S87" i="17"/>
  <c r="R87" i="17"/>
  <c r="Q87" i="17"/>
  <c r="P87" i="17"/>
  <c r="E87" i="17"/>
  <c r="V73" i="17"/>
  <c r="O73" i="17"/>
  <c r="N73" i="17"/>
  <c r="M73" i="17"/>
  <c r="L73" i="17"/>
  <c r="R73" i="17" s="1"/>
  <c r="K73" i="17"/>
  <c r="J73" i="17"/>
  <c r="I73" i="17"/>
  <c r="Q73" i="17" s="1"/>
  <c r="H73" i="17"/>
  <c r="G73" i="17"/>
  <c r="F73" i="17"/>
  <c r="C73" i="17"/>
  <c r="B73" i="17"/>
  <c r="E73" i="17" s="1"/>
  <c r="V72" i="17"/>
  <c r="O72" i="17"/>
  <c r="S72" i="17" s="1"/>
  <c r="N72" i="17"/>
  <c r="M72" i="17"/>
  <c r="L72" i="17"/>
  <c r="R72" i="17" s="1"/>
  <c r="K72" i="17"/>
  <c r="J72" i="17"/>
  <c r="I72" i="17"/>
  <c r="H72" i="17"/>
  <c r="P72" i="17" s="1"/>
  <c r="G72" i="17"/>
  <c r="F72" i="17"/>
  <c r="C72" i="17"/>
  <c r="B72" i="17"/>
  <c r="V71" i="17"/>
  <c r="O71" i="17"/>
  <c r="N71" i="17"/>
  <c r="M71" i="17"/>
  <c r="S71" i="17" s="1"/>
  <c r="L71" i="17"/>
  <c r="K71" i="17"/>
  <c r="J71" i="17"/>
  <c r="I71" i="17"/>
  <c r="H71" i="17"/>
  <c r="G71" i="17"/>
  <c r="F71" i="17"/>
  <c r="C71" i="17"/>
  <c r="E71" i="17" s="1"/>
  <c r="B71" i="17"/>
  <c r="S70" i="17"/>
  <c r="R70" i="17"/>
  <c r="Q70" i="17"/>
  <c r="P70" i="17"/>
  <c r="E70" i="17"/>
  <c r="S69" i="17"/>
  <c r="R69" i="17"/>
  <c r="Q69" i="17"/>
  <c r="P69" i="17"/>
  <c r="E69" i="17"/>
  <c r="U69" i="17" s="1"/>
  <c r="V67" i="17"/>
  <c r="O67" i="17"/>
  <c r="N67" i="17"/>
  <c r="R67" i="17" s="1"/>
  <c r="M67" i="17"/>
  <c r="L67" i="17"/>
  <c r="K67" i="17"/>
  <c r="J67" i="17"/>
  <c r="I67" i="17"/>
  <c r="H67" i="17"/>
  <c r="G67" i="17"/>
  <c r="F67" i="17"/>
  <c r="C67" i="17"/>
  <c r="B67" i="17"/>
  <c r="E67" i="17" s="1"/>
  <c r="V66" i="17"/>
  <c r="R66" i="17"/>
  <c r="O66" i="17"/>
  <c r="N66" i="17"/>
  <c r="M66" i="17"/>
  <c r="S66" i="17" s="1"/>
  <c r="L66" i="17"/>
  <c r="K66" i="17"/>
  <c r="J66" i="17"/>
  <c r="I66" i="17"/>
  <c r="H66" i="17"/>
  <c r="G66" i="17"/>
  <c r="F66" i="17"/>
  <c r="C66" i="17"/>
  <c r="E66" i="17" s="1"/>
  <c r="B66" i="17"/>
  <c r="S65" i="17"/>
  <c r="R65" i="17"/>
  <c r="Q65" i="17"/>
  <c r="P65" i="17"/>
  <c r="E65" i="17"/>
  <c r="T64" i="17"/>
  <c r="S64" i="17"/>
  <c r="R64" i="17"/>
  <c r="Q64" i="17"/>
  <c r="P64" i="17"/>
  <c r="E64" i="17"/>
  <c r="U64" i="17" s="1"/>
  <c r="T63" i="17"/>
  <c r="S63" i="17"/>
  <c r="R63" i="17"/>
  <c r="Q63" i="17"/>
  <c r="P63" i="17"/>
  <c r="E63" i="17"/>
  <c r="U63" i="17" s="1"/>
  <c r="S62" i="17"/>
  <c r="R62" i="17"/>
  <c r="Q62" i="17"/>
  <c r="P62" i="17"/>
  <c r="E62" i="17"/>
  <c r="S61" i="17"/>
  <c r="R61" i="17"/>
  <c r="Q61" i="17"/>
  <c r="P61" i="17"/>
  <c r="E61" i="17"/>
  <c r="V59" i="17"/>
  <c r="O59" i="17"/>
  <c r="N59" i="17"/>
  <c r="M59" i="17"/>
  <c r="S59" i="17" s="1"/>
  <c r="L59" i="17"/>
  <c r="R59" i="17" s="1"/>
  <c r="K59" i="17"/>
  <c r="J59" i="17"/>
  <c r="I59" i="17"/>
  <c r="H59" i="17"/>
  <c r="G59" i="17"/>
  <c r="F59" i="17"/>
  <c r="C59" i="17"/>
  <c r="B59" i="17"/>
  <c r="E59" i="17" s="1"/>
  <c r="S58" i="17"/>
  <c r="R58" i="17"/>
  <c r="Q58" i="17"/>
  <c r="P58" i="17"/>
  <c r="E58" i="17"/>
  <c r="S57" i="17"/>
  <c r="R57" i="17"/>
  <c r="Q57" i="17"/>
  <c r="P57" i="17"/>
  <c r="E57" i="17"/>
  <c r="U56" i="17"/>
  <c r="S56" i="17"/>
  <c r="R56" i="17"/>
  <c r="Q56" i="17"/>
  <c r="P56" i="17"/>
  <c r="E56" i="17"/>
  <c r="T56" i="17" s="1"/>
  <c r="T55" i="17"/>
  <c r="S55" i="17"/>
  <c r="R55" i="17"/>
  <c r="Q55" i="17"/>
  <c r="P55" i="17"/>
  <c r="E55" i="17"/>
  <c r="U55" i="17" s="1"/>
  <c r="V53" i="17"/>
  <c r="O53" i="17"/>
  <c r="N53" i="17"/>
  <c r="M53" i="17"/>
  <c r="L53" i="17"/>
  <c r="R53" i="17" s="1"/>
  <c r="K53" i="17"/>
  <c r="J53" i="17"/>
  <c r="I53" i="17"/>
  <c r="H53" i="17"/>
  <c r="G53" i="17"/>
  <c r="F53" i="17"/>
  <c r="C53" i="17"/>
  <c r="B53" i="17"/>
  <c r="E53" i="17" s="1"/>
  <c r="U52" i="17"/>
  <c r="S52" i="17"/>
  <c r="R52" i="17"/>
  <c r="Q52" i="17"/>
  <c r="P52" i="17"/>
  <c r="E52" i="17"/>
  <c r="T52" i="17" s="1"/>
  <c r="T51" i="17"/>
  <c r="S51" i="17"/>
  <c r="R51" i="17"/>
  <c r="Q51" i="17"/>
  <c r="P51" i="17"/>
  <c r="E51" i="17"/>
  <c r="U51" i="17" s="1"/>
  <c r="U50" i="17"/>
  <c r="S50" i="17"/>
  <c r="R50" i="17"/>
  <c r="Q50" i="17"/>
  <c r="P50" i="17"/>
  <c r="E50" i="17"/>
  <c r="T50" i="17" s="1"/>
  <c r="U49" i="17"/>
  <c r="S49" i="17"/>
  <c r="R49" i="17"/>
  <c r="Q49" i="17"/>
  <c r="P49" i="17"/>
  <c r="E49" i="17"/>
  <c r="T49" i="17" s="1"/>
  <c r="S48" i="17"/>
  <c r="R48" i="17"/>
  <c r="Q48" i="17"/>
  <c r="P48" i="17"/>
  <c r="E48" i="17"/>
  <c r="S47" i="17"/>
  <c r="R47" i="17"/>
  <c r="Q47" i="17"/>
  <c r="P47" i="17"/>
  <c r="E47" i="17"/>
  <c r="T47" i="17" s="1"/>
  <c r="S46" i="17"/>
  <c r="R46" i="17"/>
  <c r="Q46" i="17"/>
  <c r="P46" i="17"/>
  <c r="E46" i="17"/>
  <c r="S45" i="17"/>
  <c r="R45" i="17"/>
  <c r="Q45" i="17"/>
  <c r="P45" i="17"/>
  <c r="E45" i="17"/>
  <c r="U44" i="17"/>
  <c r="S44" i="17"/>
  <c r="R44" i="17"/>
  <c r="Q44" i="17"/>
  <c r="P44" i="17"/>
  <c r="E44" i="17"/>
  <c r="T44" i="17" s="1"/>
  <c r="U43" i="17"/>
  <c r="S43" i="17"/>
  <c r="R43" i="17"/>
  <c r="Q43" i="17"/>
  <c r="P43" i="17"/>
  <c r="E43" i="17"/>
  <c r="T43" i="17" s="1"/>
  <c r="U42" i="17"/>
  <c r="T42" i="17"/>
  <c r="S42" i="17"/>
  <c r="R42" i="17"/>
  <c r="Q42" i="17"/>
  <c r="P42" i="17"/>
  <c r="E42" i="17"/>
  <c r="V40" i="17"/>
  <c r="S40" i="17"/>
  <c r="R40" i="17"/>
  <c r="O40" i="17"/>
  <c r="N40" i="17"/>
  <c r="M40" i="17"/>
  <c r="L40" i="17"/>
  <c r="K40" i="17"/>
  <c r="J40" i="17"/>
  <c r="I40" i="17"/>
  <c r="H40" i="17"/>
  <c r="G40" i="17"/>
  <c r="F40" i="17"/>
  <c r="C40" i="17"/>
  <c r="B40" i="17"/>
  <c r="S39" i="17"/>
  <c r="R39" i="17"/>
  <c r="Q39" i="17"/>
  <c r="P39" i="17"/>
  <c r="E39" i="17"/>
  <c r="S38" i="17"/>
  <c r="R38" i="17"/>
  <c r="Q38" i="17"/>
  <c r="P38" i="17"/>
  <c r="E38" i="17"/>
  <c r="U37" i="17"/>
  <c r="S37" i="17"/>
  <c r="R37" i="17"/>
  <c r="Q37" i="17"/>
  <c r="P37" i="17"/>
  <c r="E37" i="17"/>
  <c r="T37" i="17" s="1"/>
  <c r="S36" i="17"/>
  <c r="R36" i="17"/>
  <c r="Q36" i="17"/>
  <c r="P36" i="17"/>
  <c r="E36" i="17"/>
  <c r="U36" i="17" s="1"/>
  <c r="U35" i="17"/>
  <c r="T35" i="17"/>
  <c r="S35" i="17"/>
  <c r="R35" i="17"/>
  <c r="Q35" i="17"/>
  <c r="P35" i="17"/>
  <c r="E35" i="17"/>
  <c r="V33" i="17"/>
  <c r="O33" i="17"/>
  <c r="N33" i="17"/>
  <c r="M33" i="17"/>
  <c r="L33" i="17"/>
  <c r="R33" i="17" s="1"/>
  <c r="K33" i="17"/>
  <c r="J33" i="17"/>
  <c r="I33" i="17"/>
  <c r="H33" i="17"/>
  <c r="G33" i="17"/>
  <c r="F33" i="17"/>
  <c r="C33" i="17"/>
  <c r="B33" i="17"/>
  <c r="S32" i="17"/>
  <c r="R32" i="17"/>
  <c r="Q32" i="17"/>
  <c r="P32" i="17"/>
  <c r="E32" i="17"/>
  <c r="T32" i="17" s="1"/>
  <c r="V30" i="17"/>
  <c r="O30" i="17"/>
  <c r="N30" i="17"/>
  <c r="M30" i="17"/>
  <c r="S30" i="17" s="1"/>
  <c r="L30" i="17"/>
  <c r="R30" i="17" s="1"/>
  <c r="K30" i="17"/>
  <c r="J30" i="17"/>
  <c r="I30" i="17"/>
  <c r="H30" i="17"/>
  <c r="G30" i="17"/>
  <c r="F30" i="17"/>
  <c r="C30" i="17"/>
  <c r="B30" i="17"/>
  <c r="S29" i="17"/>
  <c r="R29" i="17"/>
  <c r="Q29" i="17"/>
  <c r="P29" i="17"/>
  <c r="E29" i="17"/>
  <c r="T29" i="17" s="1"/>
  <c r="T28" i="17"/>
  <c r="S28" i="17"/>
  <c r="R28" i="17"/>
  <c r="Q28" i="17"/>
  <c r="P28" i="17"/>
  <c r="E28" i="17"/>
  <c r="U28" i="17" s="1"/>
  <c r="S27" i="17"/>
  <c r="R27" i="17"/>
  <c r="Q27" i="17"/>
  <c r="P27" i="17"/>
  <c r="E27" i="17"/>
  <c r="S26" i="17"/>
  <c r="R26" i="17"/>
  <c r="Q26" i="17"/>
  <c r="P26" i="17"/>
  <c r="E26" i="17"/>
  <c r="V24" i="17"/>
  <c r="R24" i="17"/>
  <c r="O24" i="17"/>
  <c r="N24" i="17"/>
  <c r="M24" i="17"/>
  <c r="S24" i="17" s="1"/>
  <c r="L24" i="17"/>
  <c r="K24" i="17"/>
  <c r="J24" i="17"/>
  <c r="I24" i="17"/>
  <c r="H24" i="17"/>
  <c r="P24" i="17" s="1"/>
  <c r="G24" i="17"/>
  <c r="F24" i="17"/>
  <c r="C24" i="17"/>
  <c r="B24" i="17"/>
  <c r="E24" i="17" s="1"/>
  <c r="U23" i="17"/>
  <c r="S23" i="17"/>
  <c r="R23" i="17"/>
  <c r="Q23" i="17"/>
  <c r="P23" i="17"/>
  <c r="E23" i="17"/>
  <c r="T23" i="17" s="1"/>
  <c r="S22" i="17"/>
  <c r="R22" i="17"/>
  <c r="Q22" i="17"/>
  <c r="P22" i="17"/>
  <c r="E22" i="17"/>
  <c r="U22" i="17" s="1"/>
  <c r="S21" i="17"/>
  <c r="R21" i="17"/>
  <c r="Q21" i="17"/>
  <c r="P21" i="17"/>
  <c r="E21" i="17"/>
  <c r="S20" i="17"/>
  <c r="R20" i="17"/>
  <c r="Q20" i="17"/>
  <c r="P20" i="17"/>
  <c r="E20" i="17"/>
  <c r="U20" i="17" s="1"/>
  <c r="S19" i="17"/>
  <c r="R19" i="17"/>
  <c r="Q19" i="17"/>
  <c r="P19" i="17"/>
  <c r="E19" i="17"/>
  <c r="U19" i="17" s="1"/>
  <c r="S18" i="17"/>
  <c r="R18" i="17"/>
  <c r="Q18" i="17"/>
  <c r="P18" i="17"/>
  <c r="E18" i="17"/>
  <c r="U17" i="17"/>
  <c r="S17" i="17"/>
  <c r="R17" i="17"/>
  <c r="Q17" i="17"/>
  <c r="P17" i="17"/>
  <c r="E17" i="17"/>
  <c r="T17" i="17" s="1"/>
  <c r="V15" i="17"/>
  <c r="O15" i="17"/>
  <c r="S15" i="17" s="1"/>
  <c r="N15" i="17"/>
  <c r="R15" i="17" s="1"/>
  <c r="M15" i="17"/>
  <c r="L15" i="17"/>
  <c r="K15" i="17"/>
  <c r="J15" i="17"/>
  <c r="I15" i="17"/>
  <c r="H15" i="17"/>
  <c r="P15" i="17" s="1"/>
  <c r="G15" i="17"/>
  <c r="F15" i="17"/>
  <c r="C15" i="17"/>
  <c r="B15" i="17"/>
  <c r="E15" i="17" s="1"/>
  <c r="U14" i="17"/>
  <c r="T14" i="17"/>
  <c r="S14" i="17"/>
  <c r="R14" i="17"/>
  <c r="Q14" i="17"/>
  <c r="P14" i="17"/>
  <c r="E14" i="17"/>
  <c r="S13" i="17"/>
  <c r="R13" i="17"/>
  <c r="Q13" i="17"/>
  <c r="P13" i="17"/>
  <c r="E13" i="17"/>
  <c r="T12" i="17"/>
  <c r="S12" i="17"/>
  <c r="R12" i="17"/>
  <c r="Q12" i="17"/>
  <c r="P12" i="17"/>
  <c r="E12" i="17"/>
  <c r="U12" i="17" s="1"/>
  <c r="U11" i="17"/>
  <c r="T11" i="17"/>
  <c r="S11" i="17"/>
  <c r="R11" i="17"/>
  <c r="Q11" i="17"/>
  <c r="P11" i="17"/>
  <c r="E11" i="17"/>
  <c r="S10" i="17"/>
  <c r="R10" i="17"/>
  <c r="Q10" i="17"/>
  <c r="P10" i="17"/>
  <c r="E10" i="17"/>
  <c r="S9" i="17"/>
  <c r="R9" i="17"/>
  <c r="Q9" i="17"/>
  <c r="P9" i="17"/>
  <c r="E9" i="17"/>
  <c r="U94" i="16"/>
  <c r="S94" i="16"/>
  <c r="R94" i="16"/>
  <c r="Q94" i="16"/>
  <c r="P94" i="16"/>
  <c r="E94" i="16"/>
  <c r="T94" i="16" s="1"/>
  <c r="S93" i="16"/>
  <c r="R93" i="16"/>
  <c r="Q93" i="16"/>
  <c r="P93" i="16"/>
  <c r="E93" i="16"/>
  <c r="U93" i="16" s="1"/>
  <c r="T92" i="16"/>
  <c r="S92" i="16"/>
  <c r="R92" i="16"/>
  <c r="Q92" i="16"/>
  <c r="P92" i="16"/>
  <c r="E92" i="16"/>
  <c r="U92" i="16" s="1"/>
  <c r="S91" i="16"/>
  <c r="R91" i="16"/>
  <c r="Q91" i="16"/>
  <c r="P91" i="16"/>
  <c r="E91" i="16"/>
  <c r="T90" i="16"/>
  <c r="S90" i="16"/>
  <c r="R90" i="16"/>
  <c r="Q90" i="16"/>
  <c r="P90" i="16"/>
  <c r="E90" i="16"/>
  <c r="U90" i="16" s="1"/>
  <c r="T89" i="16"/>
  <c r="S89" i="16"/>
  <c r="R89" i="16"/>
  <c r="Q89" i="16"/>
  <c r="P89" i="16"/>
  <c r="E89" i="16"/>
  <c r="U89" i="16" s="1"/>
  <c r="U88" i="16"/>
  <c r="S88" i="16"/>
  <c r="R88" i="16"/>
  <c r="Q88" i="16"/>
  <c r="P88" i="16"/>
  <c r="E88" i="16"/>
  <c r="T88" i="16" s="1"/>
  <c r="S87" i="16"/>
  <c r="R87" i="16"/>
  <c r="Q87" i="16"/>
  <c r="P87" i="16"/>
  <c r="E87" i="16"/>
  <c r="V73" i="16"/>
  <c r="O73" i="16"/>
  <c r="N73" i="16"/>
  <c r="M73" i="16"/>
  <c r="L73" i="16"/>
  <c r="R73" i="16" s="1"/>
  <c r="K73" i="16"/>
  <c r="J73" i="16"/>
  <c r="I73" i="16"/>
  <c r="H73" i="16"/>
  <c r="G73" i="16"/>
  <c r="F73" i="16"/>
  <c r="C73" i="16"/>
  <c r="B73" i="16"/>
  <c r="V72" i="16"/>
  <c r="S72" i="16"/>
  <c r="O72" i="16"/>
  <c r="Q72" i="16" s="1"/>
  <c r="N72" i="16"/>
  <c r="M72" i="16"/>
  <c r="L72" i="16"/>
  <c r="R72" i="16" s="1"/>
  <c r="K72" i="16"/>
  <c r="J72" i="16"/>
  <c r="I72" i="16"/>
  <c r="H72" i="16"/>
  <c r="G72" i="16"/>
  <c r="F72" i="16"/>
  <c r="C72" i="16"/>
  <c r="B72" i="16"/>
  <c r="E72" i="16" s="1"/>
  <c r="V71" i="16"/>
  <c r="R71" i="16"/>
  <c r="O71" i="16"/>
  <c r="N71" i="16"/>
  <c r="M71" i="16"/>
  <c r="S71" i="16" s="1"/>
  <c r="L71" i="16"/>
  <c r="K71" i="16"/>
  <c r="J71" i="16"/>
  <c r="I71" i="16"/>
  <c r="H71" i="16"/>
  <c r="P71" i="16" s="1"/>
  <c r="G71" i="16"/>
  <c r="F71" i="16"/>
  <c r="E71" i="16"/>
  <c r="C71" i="16"/>
  <c r="B71" i="16"/>
  <c r="U70" i="16"/>
  <c r="T70" i="16"/>
  <c r="S70" i="16"/>
  <c r="R70" i="16"/>
  <c r="Q70" i="16"/>
  <c r="P70" i="16"/>
  <c r="E70" i="16"/>
  <c r="S69" i="16"/>
  <c r="R69" i="16"/>
  <c r="Q69" i="16"/>
  <c r="P69" i="16"/>
  <c r="E69" i="16"/>
  <c r="U69" i="16" s="1"/>
  <c r="V67" i="16"/>
  <c r="O67" i="16"/>
  <c r="N67" i="16"/>
  <c r="M67" i="16"/>
  <c r="S67" i="16" s="1"/>
  <c r="L67" i="16"/>
  <c r="K67" i="16"/>
  <c r="J67" i="16"/>
  <c r="I67" i="16"/>
  <c r="H67" i="16"/>
  <c r="G67" i="16"/>
  <c r="F67" i="16"/>
  <c r="C67" i="16"/>
  <c r="B67" i="16"/>
  <c r="E67" i="16" s="1"/>
  <c r="V66" i="16"/>
  <c r="R66" i="16"/>
  <c r="O66" i="16"/>
  <c r="N66" i="16"/>
  <c r="M66" i="16"/>
  <c r="S66" i="16" s="1"/>
  <c r="L66" i="16"/>
  <c r="K66" i="16"/>
  <c r="J66" i="16"/>
  <c r="I66" i="16"/>
  <c r="H66" i="16"/>
  <c r="P66" i="16" s="1"/>
  <c r="G66" i="16"/>
  <c r="F66" i="16"/>
  <c r="C66" i="16"/>
  <c r="B66" i="16"/>
  <c r="E66" i="16" s="1"/>
  <c r="U65" i="16"/>
  <c r="S65" i="16"/>
  <c r="R65" i="16"/>
  <c r="Q65" i="16"/>
  <c r="P65" i="16"/>
  <c r="E65" i="16"/>
  <c r="T65" i="16" s="1"/>
  <c r="S64" i="16"/>
  <c r="R64" i="16"/>
  <c r="Q64" i="16"/>
  <c r="P64" i="16"/>
  <c r="E64" i="16"/>
  <c r="S63" i="16"/>
  <c r="R63" i="16"/>
  <c r="Q63" i="16"/>
  <c r="P63" i="16"/>
  <c r="E63" i="16"/>
  <c r="S62" i="16"/>
  <c r="R62" i="16"/>
  <c r="Q62" i="16"/>
  <c r="P62" i="16"/>
  <c r="E62" i="16"/>
  <c r="T62" i="16" s="1"/>
  <c r="T61" i="16"/>
  <c r="S61" i="16"/>
  <c r="R61" i="16"/>
  <c r="Q61" i="16"/>
  <c r="P61" i="16"/>
  <c r="E61" i="16"/>
  <c r="V59" i="16"/>
  <c r="O59" i="16"/>
  <c r="N59" i="16"/>
  <c r="M59" i="16"/>
  <c r="S59" i="16" s="1"/>
  <c r="L59" i="16"/>
  <c r="R59" i="16" s="1"/>
  <c r="K59" i="16"/>
  <c r="J59" i="16"/>
  <c r="I59" i="16"/>
  <c r="H59" i="16"/>
  <c r="G59" i="16"/>
  <c r="F59" i="16"/>
  <c r="C59" i="16"/>
  <c r="B59" i="16"/>
  <c r="S58" i="16"/>
  <c r="R58" i="16"/>
  <c r="Q58" i="16"/>
  <c r="P58" i="16"/>
  <c r="E58" i="16"/>
  <c r="T58" i="16" s="1"/>
  <c r="S57" i="16"/>
  <c r="R57" i="16"/>
  <c r="Q57" i="16"/>
  <c r="P57" i="16"/>
  <c r="E57" i="16"/>
  <c r="U57" i="16" s="1"/>
  <c r="S56" i="16"/>
  <c r="R56" i="16"/>
  <c r="Q56" i="16"/>
  <c r="P56" i="16"/>
  <c r="E56" i="16"/>
  <c r="U55" i="16"/>
  <c r="S55" i="16"/>
  <c r="R55" i="16"/>
  <c r="Q55" i="16"/>
  <c r="P55" i="16"/>
  <c r="E55" i="16"/>
  <c r="T55" i="16" s="1"/>
  <c r="V53" i="16"/>
  <c r="O53" i="16"/>
  <c r="N53" i="16"/>
  <c r="M53" i="16"/>
  <c r="S53" i="16" s="1"/>
  <c r="L53" i="16"/>
  <c r="R53" i="16" s="1"/>
  <c r="K53" i="16"/>
  <c r="J53" i="16"/>
  <c r="I53" i="16"/>
  <c r="H53" i="16"/>
  <c r="G53" i="16"/>
  <c r="F53" i="16"/>
  <c r="C53" i="16"/>
  <c r="B53" i="16"/>
  <c r="E53" i="16" s="1"/>
  <c r="U52" i="16"/>
  <c r="T52" i="16"/>
  <c r="S52" i="16"/>
  <c r="R52" i="16"/>
  <c r="Q52" i="16"/>
  <c r="P52" i="16"/>
  <c r="E52" i="16"/>
  <c r="S51" i="16"/>
  <c r="R51" i="16"/>
  <c r="Q51" i="16"/>
  <c r="P51" i="16"/>
  <c r="E51" i="16"/>
  <c r="U51" i="16" s="1"/>
  <c r="S50" i="16"/>
  <c r="R50" i="16"/>
  <c r="Q50" i="16"/>
  <c r="P50" i="16"/>
  <c r="E50" i="16"/>
  <c r="U50" i="16" s="1"/>
  <c r="U49" i="16"/>
  <c r="S49" i="16"/>
  <c r="R49" i="16"/>
  <c r="Q49" i="16"/>
  <c r="P49" i="16"/>
  <c r="E49" i="16"/>
  <c r="T49" i="16" s="1"/>
  <c r="T48" i="16"/>
  <c r="S48" i="16"/>
  <c r="R48" i="16"/>
  <c r="Q48" i="16"/>
  <c r="P48" i="16"/>
  <c r="E48" i="16"/>
  <c r="U48" i="16" s="1"/>
  <c r="S47" i="16"/>
  <c r="R47" i="16"/>
  <c r="Q47" i="16"/>
  <c r="P47" i="16"/>
  <c r="E47" i="16"/>
  <c r="S46" i="16"/>
  <c r="R46" i="16"/>
  <c r="Q46" i="16"/>
  <c r="P46" i="16"/>
  <c r="E46" i="16"/>
  <c r="T46" i="16" s="1"/>
  <c r="S45" i="16"/>
  <c r="R45" i="16"/>
  <c r="Q45" i="16"/>
  <c r="P45" i="16"/>
  <c r="E45" i="16"/>
  <c r="U45" i="16" s="1"/>
  <c r="U44" i="16"/>
  <c r="T44" i="16"/>
  <c r="S44" i="16"/>
  <c r="R44" i="16"/>
  <c r="Q44" i="16"/>
  <c r="P44" i="16"/>
  <c r="E44" i="16"/>
  <c r="S43" i="16"/>
  <c r="R43" i="16"/>
  <c r="Q43" i="16"/>
  <c r="P43" i="16"/>
  <c r="E43" i="16"/>
  <c r="S42" i="16"/>
  <c r="R42" i="16"/>
  <c r="Q42" i="16"/>
  <c r="P42" i="16"/>
  <c r="E42" i="16"/>
  <c r="U42" i="16" s="1"/>
  <c r="V40" i="16"/>
  <c r="O40" i="16"/>
  <c r="N40" i="16"/>
  <c r="M40" i="16"/>
  <c r="S40" i="16" s="1"/>
  <c r="L40" i="16"/>
  <c r="R40" i="16" s="1"/>
  <c r="K40" i="16"/>
  <c r="J40" i="16"/>
  <c r="I40" i="16"/>
  <c r="H40" i="16"/>
  <c r="G40" i="16"/>
  <c r="F40" i="16"/>
  <c r="C40" i="16"/>
  <c r="B40" i="16"/>
  <c r="E40" i="16" s="1"/>
  <c r="U39" i="16"/>
  <c r="S39" i="16"/>
  <c r="R39" i="16"/>
  <c r="Q39" i="16"/>
  <c r="P39" i="16"/>
  <c r="E39" i="16"/>
  <c r="T39" i="16" s="1"/>
  <c r="S38" i="16"/>
  <c r="R38" i="16"/>
  <c r="Q38" i="16"/>
  <c r="P38" i="16"/>
  <c r="E38" i="16"/>
  <c r="U37" i="16"/>
  <c r="S37" i="16"/>
  <c r="R37" i="16"/>
  <c r="Q37" i="16"/>
  <c r="P37" i="16"/>
  <c r="E37" i="16"/>
  <c r="T37" i="16" s="1"/>
  <c r="U36" i="16"/>
  <c r="T36" i="16"/>
  <c r="S36" i="16"/>
  <c r="R36" i="16"/>
  <c r="Q36" i="16"/>
  <c r="P36" i="16"/>
  <c r="E36" i="16"/>
  <c r="T35" i="16"/>
  <c r="S35" i="16"/>
  <c r="R35" i="16"/>
  <c r="Q35" i="16"/>
  <c r="P35" i="16"/>
  <c r="E35" i="16"/>
  <c r="U35" i="16" s="1"/>
  <c r="V33" i="16"/>
  <c r="O33" i="16"/>
  <c r="N33" i="16"/>
  <c r="M33" i="16"/>
  <c r="Q33" i="16" s="1"/>
  <c r="L33" i="16"/>
  <c r="R33" i="16" s="1"/>
  <c r="K33" i="16"/>
  <c r="J33" i="16"/>
  <c r="I33" i="16"/>
  <c r="H33" i="16"/>
  <c r="G33" i="16"/>
  <c r="F33" i="16"/>
  <c r="C33" i="16"/>
  <c r="B33" i="16"/>
  <c r="S32" i="16"/>
  <c r="R32" i="16"/>
  <c r="Q32" i="16"/>
  <c r="P32" i="16"/>
  <c r="E32" i="16"/>
  <c r="V30" i="16"/>
  <c r="O30" i="16"/>
  <c r="N30" i="16"/>
  <c r="M30" i="16"/>
  <c r="S30" i="16" s="1"/>
  <c r="L30" i="16"/>
  <c r="R30" i="16" s="1"/>
  <c r="K30" i="16"/>
  <c r="J30" i="16"/>
  <c r="I30" i="16"/>
  <c r="H30" i="16"/>
  <c r="G30" i="16"/>
  <c r="F30" i="16"/>
  <c r="C30" i="16"/>
  <c r="B30" i="16"/>
  <c r="E30" i="16" s="1"/>
  <c r="U29" i="16"/>
  <c r="S29" i="16"/>
  <c r="R29" i="16"/>
  <c r="Q29" i="16"/>
  <c r="P29" i="16"/>
  <c r="E29" i="16"/>
  <c r="T28" i="16"/>
  <c r="S28" i="16"/>
  <c r="R28" i="16"/>
  <c r="Q28" i="16"/>
  <c r="P28" i="16"/>
  <c r="E28" i="16"/>
  <c r="U28" i="16" s="1"/>
  <c r="U27" i="16"/>
  <c r="T27" i="16"/>
  <c r="S27" i="16"/>
  <c r="R27" i="16"/>
  <c r="Q27" i="16"/>
  <c r="P27" i="16"/>
  <c r="E27" i="16"/>
  <c r="S26" i="16"/>
  <c r="R26" i="16"/>
  <c r="Q26" i="16"/>
  <c r="P26" i="16"/>
  <c r="E26" i="16"/>
  <c r="V24" i="16"/>
  <c r="O24" i="16"/>
  <c r="N24" i="16"/>
  <c r="M24" i="16"/>
  <c r="S24" i="16" s="1"/>
  <c r="L24" i="16"/>
  <c r="R24" i="16" s="1"/>
  <c r="K24" i="16"/>
  <c r="J24" i="16"/>
  <c r="I24" i="16"/>
  <c r="H24" i="16"/>
  <c r="G24" i="16"/>
  <c r="F24" i="16"/>
  <c r="C24" i="16"/>
  <c r="B24" i="16"/>
  <c r="E24" i="16" s="1"/>
  <c r="U23" i="16"/>
  <c r="S23" i="16"/>
  <c r="R23" i="16"/>
  <c r="Q23" i="16"/>
  <c r="P23" i="16"/>
  <c r="E23" i="16"/>
  <c r="T23" i="16" s="1"/>
  <c r="U22" i="16"/>
  <c r="S22" i="16"/>
  <c r="R22" i="16"/>
  <c r="Q22" i="16"/>
  <c r="P22" i="16"/>
  <c r="E22" i="16"/>
  <c r="T22" i="16" s="1"/>
  <c r="S21" i="16"/>
  <c r="R21" i="16"/>
  <c r="Q21" i="16"/>
  <c r="P21" i="16"/>
  <c r="E21" i="16"/>
  <c r="U21" i="16" s="1"/>
  <c r="S20" i="16"/>
  <c r="R20" i="16"/>
  <c r="Q20" i="16"/>
  <c r="P20" i="16"/>
  <c r="E20" i="16"/>
  <c r="S19" i="16"/>
  <c r="R19" i="16"/>
  <c r="Q19" i="16"/>
  <c r="P19" i="16"/>
  <c r="E19" i="16"/>
  <c r="U19" i="16" s="1"/>
  <c r="T18" i="16"/>
  <c r="S18" i="16"/>
  <c r="R18" i="16"/>
  <c r="Q18" i="16"/>
  <c r="P18" i="16"/>
  <c r="E18" i="16"/>
  <c r="U18" i="16" s="1"/>
  <c r="U17" i="16"/>
  <c r="S17" i="16"/>
  <c r="R17" i="16"/>
  <c r="Q17" i="16"/>
  <c r="P17" i="16"/>
  <c r="E17" i="16"/>
  <c r="T17" i="16" s="1"/>
  <c r="V15" i="16"/>
  <c r="O15" i="16"/>
  <c r="N15" i="16"/>
  <c r="M15" i="16"/>
  <c r="S15" i="16" s="1"/>
  <c r="L15" i="16"/>
  <c r="R15" i="16" s="1"/>
  <c r="K15" i="16"/>
  <c r="J15" i="16"/>
  <c r="I15" i="16"/>
  <c r="H15" i="16"/>
  <c r="G15" i="16"/>
  <c r="F15" i="16"/>
  <c r="C15" i="16"/>
  <c r="B15" i="16"/>
  <c r="S14" i="16"/>
  <c r="R14" i="16"/>
  <c r="Q14" i="16"/>
  <c r="P14" i="16"/>
  <c r="E14" i="16"/>
  <c r="U14" i="16" s="1"/>
  <c r="U13" i="16"/>
  <c r="S13" i="16"/>
  <c r="R13" i="16"/>
  <c r="Q13" i="16"/>
  <c r="P13" i="16"/>
  <c r="E13" i="16"/>
  <c r="T13" i="16" s="1"/>
  <c r="S12" i="16"/>
  <c r="R12" i="16"/>
  <c r="Q12" i="16"/>
  <c r="P12" i="16"/>
  <c r="E12" i="16"/>
  <c r="U12" i="16" s="1"/>
  <c r="S11" i="16"/>
  <c r="R11" i="16"/>
  <c r="Q11" i="16"/>
  <c r="P11" i="16"/>
  <c r="E11" i="16"/>
  <c r="U10" i="16"/>
  <c r="S10" i="16"/>
  <c r="R10" i="16"/>
  <c r="Q10" i="16"/>
  <c r="P10" i="16"/>
  <c r="E10" i="16"/>
  <c r="T10" i="16" s="1"/>
  <c r="S9" i="16"/>
  <c r="R9" i="16"/>
  <c r="Q9" i="16"/>
  <c r="P9" i="16"/>
  <c r="E9" i="16"/>
  <c r="T9" i="16" s="1"/>
  <c r="U94" i="15"/>
  <c r="T94" i="15"/>
  <c r="S94" i="15"/>
  <c r="R94" i="15"/>
  <c r="Q94" i="15"/>
  <c r="P94" i="15"/>
  <c r="E94" i="15"/>
  <c r="S93" i="15"/>
  <c r="R93" i="15"/>
  <c r="Q93" i="15"/>
  <c r="P93" i="15"/>
  <c r="E93" i="15"/>
  <c r="S92" i="15"/>
  <c r="R92" i="15"/>
  <c r="Q92" i="15"/>
  <c r="P92" i="15"/>
  <c r="E92" i="15"/>
  <c r="U92" i="15" s="1"/>
  <c r="U91" i="15"/>
  <c r="S91" i="15"/>
  <c r="R91" i="15"/>
  <c r="Q91" i="15"/>
  <c r="P91" i="15"/>
  <c r="E91" i="15"/>
  <c r="T91" i="15" s="1"/>
  <c r="T90" i="15"/>
  <c r="S90" i="15"/>
  <c r="R90" i="15"/>
  <c r="Q90" i="15"/>
  <c r="P90" i="15"/>
  <c r="E90" i="15"/>
  <c r="U90" i="15" s="1"/>
  <c r="U89" i="15"/>
  <c r="T89" i="15"/>
  <c r="S89" i="15"/>
  <c r="R89" i="15"/>
  <c r="Q89" i="15"/>
  <c r="P89" i="15"/>
  <c r="E89" i="15"/>
  <c r="S88" i="15"/>
  <c r="R88" i="15"/>
  <c r="Q88" i="15"/>
  <c r="P88" i="15"/>
  <c r="E88" i="15"/>
  <c r="T87" i="15"/>
  <c r="S87" i="15"/>
  <c r="R87" i="15"/>
  <c r="Q87" i="15"/>
  <c r="P87" i="15"/>
  <c r="E87" i="15"/>
  <c r="U87" i="15" s="1"/>
  <c r="V73" i="15"/>
  <c r="O73" i="15"/>
  <c r="N73" i="15"/>
  <c r="M73" i="15"/>
  <c r="S73" i="15" s="1"/>
  <c r="L73" i="15"/>
  <c r="K73" i="15"/>
  <c r="J73" i="15"/>
  <c r="I73" i="15"/>
  <c r="H73" i="15"/>
  <c r="G73" i="15"/>
  <c r="F73" i="15"/>
  <c r="C73" i="15"/>
  <c r="B73" i="15"/>
  <c r="E73" i="15" s="1"/>
  <c r="V72" i="15"/>
  <c r="O72" i="15"/>
  <c r="N72" i="15"/>
  <c r="M72" i="15"/>
  <c r="S72" i="15" s="1"/>
  <c r="L72" i="15"/>
  <c r="K72" i="15"/>
  <c r="J72" i="15"/>
  <c r="I72" i="15"/>
  <c r="H72" i="15"/>
  <c r="G72" i="15"/>
  <c r="F72" i="15"/>
  <c r="C72" i="15"/>
  <c r="B72" i="15"/>
  <c r="E72" i="15" s="1"/>
  <c r="V71" i="15"/>
  <c r="O71" i="15"/>
  <c r="N71" i="15"/>
  <c r="M71" i="15"/>
  <c r="S71" i="15" s="1"/>
  <c r="L71" i="15"/>
  <c r="K71" i="15"/>
  <c r="J71" i="15"/>
  <c r="I71" i="15"/>
  <c r="H71" i="15"/>
  <c r="G71" i="15"/>
  <c r="F71" i="15"/>
  <c r="C71" i="15"/>
  <c r="B71" i="15"/>
  <c r="E71" i="15" s="1"/>
  <c r="T70" i="15"/>
  <c r="S70" i="15"/>
  <c r="R70" i="15"/>
  <c r="Q70" i="15"/>
  <c r="P70" i="15"/>
  <c r="E70" i="15"/>
  <c r="U70" i="15" s="1"/>
  <c r="S69" i="15"/>
  <c r="R69" i="15"/>
  <c r="Q69" i="15"/>
  <c r="P69" i="15"/>
  <c r="E69" i="15"/>
  <c r="V67" i="15"/>
  <c r="O67" i="15"/>
  <c r="N67" i="15"/>
  <c r="M67" i="15"/>
  <c r="S67" i="15" s="1"/>
  <c r="L67" i="15"/>
  <c r="K67" i="15"/>
  <c r="J67" i="15"/>
  <c r="I67" i="15"/>
  <c r="H67" i="15"/>
  <c r="G67" i="15"/>
  <c r="F67" i="15"/>
  <c r="C67" i="15"/>
  <c r="B67" i="15"/>
  <c r="E67" i="15" s="1"/>
  <c r="V66" i="15"/>
  <c r="O66" i="15"/>
  <c r="N66" i="15"/>
  <c r="M66" i="15"/>
  <c r="S66" i="15" s="1"/>
  <c r="L66" i="15"/>
  <c r="R66" i="15" s="1"/>
  <c r="K66" i="15"/>
  <c r="J66" i="15"/>
  <c r="I66" i="15"/>
  <c r="H66" i="15"/>
  <c r="G66" i="15"/>
  <c r="F66" i="15"/>
  <c r="C66" i="15"/>
  <c r="B66" i="15"/>
  <c r="E66" i="15" s="1"/>
  <c r="U65" i="15"/>
  <c r="T65" i="15"/>
  <c r="S65" i="15"/>
  <c r="R65" i="15"/>
  <c r="Q65" i="15"/>
  <c r="P65" i="15"/>
  <c r="E65" i="15"/>
  <c r="U64" i="15"/>
  <c r="S64" i="15"/>
  <c r="R64" i="15"/>
  <c r="Q64" i="15"/>
  <c r="P64" i="15"/>
  <c r="E64" i="15"/>
  <c r="T64" i="15" s="1"/>
  <c r="S63" i="15"/>
  <c r="R63" i="15"/>
  <c r="Q63" i="15"/>
  <c r="P63" i="15"/>
  <c r="E63" i="15"/>
  <c r="S62" i="15"/>
  <c r="R62" i="15"/>
  <c r="Q62" i="15"/>
  <c r="P62" i="15"/>
  <c r="E62" i="15"/>
  <c r="T62" i="15" s="1"/>
  <c r="U61" i="15"/>
  <c r="T61" i="15"/>
  <c r="S61" i="15"/>
  <c r="R61" i="15"/>
  <c r="Q61" i="15"/>
  <c r="P61" i="15"/>
  <c r="E61" i="15"/>
  <c r="V59" i="15"/>
  <c r="O59" i="15"/>
  <c r="N59" i="15"/>
  <c r="M59" i="15"/>
  <c r="S59" i="15" s="1"/>
  <c r="L59" i="15"/>
  <c r="R59" i="15" s="1"/>
  <c r="K59" i="15"/>
  <c r="J59" i="15"/>
  <c r="I59" i="15"/>
  <c r="H59" i="15"/>
  <c r="G59" i="15"/>
  <c r="F59" i="15"/>
  <c r="C59" i="15"/>
  <c r="B59" i="15"/>
  <c r="E59" i="15" s="1"/>
  <c r="S58" i="15"/>
  <c r="R58" i="15"/>
  <c r="Q58" i="15"/>
  <c r="P58" i="15"/>
  <c r="E58" i="15"/>
  <c r="T58" i="15" s="1"/>
  <c r="S57" i="15"/>
  <c r="R57" i="15"/>
  <c r="Q57" i="15"/>
  <c r="P57" i="15"/>
  <c r="E57" i="15"/>
  <c r="U57" i="15" s="1"/>
  <c r="U56" i="15"/>
  <c r="T56" i="15"/>
  <c r="S56" i="15"/>
  <c r="R56" i="15"/>
  <c r="Q56" i="15"/>
  <c r="P56" i="15"/>
  <c r="E56" i="15"/>
  <c r="T55" i="15"/>
  <c r="S55" i="15"/>
  <c r="R55" i="15"/>
  <c r="Q55" i="15"/>
  <c r="P55" i="15"/>
  <c r="E55" i="15"/>
  <c r="U55" i="15" s="1"/>
  <c r="V53" i="15"/>
  <c r="O53" i="15"/>
  <c r="N53" i="15"/>
  <c r="M53" i="15"/>
  <c r="S53" i="15" s="1"/>
  <c r="L53" i="15"/>
  <c r="R53" i="15" s="1"/>
  <c r="K53" i="15"/>
  <c r="J53" i="15"/>
  <c r="I53" i="15"/>
  <c r="H53" i="15"/>
  <c r="G53" i="15"/>
  <c r="F53" i="15"/>
  <c r="C53" i="15"/>
  <c r="B53" i="15"/>
  <c r="S52" i="15"/>
  <c r="R52" i="15"/>
  <c r="Q52" i="15"/>
  <c r="P52" i="15"/>
  <c r="E52" i="15"/>
  <c r="T51" i="15"/>
  <c r="S51" i="15"/>
  <c r="R51" i="15"/>
  <c r="Q51" i="15"/>
  <c r="P51" i="15"/>
  <c r="E51" i="15"/>
  <c r="U51" i="15" s="1"/>
  <c r="S50" i="15"/>
  <c r="R50" i="15"/>
  <c r="Q50" i="15"/>
  <c r="P50" i="15"/>
  <c r="E50" i="15"/>
  <c r="U50" i="15" s="1"/>
  <c r="U49" i="15"/>
  <c r="T49" i="15"/>
  <c r="S49" i="15"/>
  <c r="R49" i="15"/>
  <c r="Q49" i="15"/>
  <c r="P49" i="15"/>
  <c r="E49" i="15"/>
  <c r="S48" i="15"/>
  <c r="R48" i="15"/>
  <c r="Q48" i="15"/>
  <c r="P48" i="15"/>
  <c r="E48" i="15"/>
  <c r="S47" i="15"/>
  <c r="R47" i="15"/>
  <c r="Q47" i="15"/>
  <c r="P47" i="15"/>
  <c r="E47" i="15"/>
  <c r="U47" i="15" s="1"/>
  <c r="U46" i="15"/>
  <c r="S46" i="15"/>
  <c r="R46" i="15"/>
  <c r="Q46" i="15"/>
  <c r="P46" i="15"/>
  <c r="E46" i="15"/>
  <c r="T46" i="15" s="1"/>
  <c r="T45" i="15"/>
  <c r="S45" i="15"/>
  <c r="R45" i="15"/>
  <c r="Q45" i="15"/>
  <c r="P45" i="15"/>
  <c r="E45" i="15"/>
  <c r="U45" i="15" s="1"/>
  <c r="S44" i="15"/>
  <c r="R44" i="15"/>
  <c r="Q44" i="15"/>
  <c r="P44" i="15"/>
  <c r="E44" i="15"/>
  <c r="U44" i="15" s="1"/>
  <c r="S43" i="15"/>
  <c r="R43" i="15"/>
  <c r="Q43" i="15"/>
  <c r="P43" i="15"/>
  <c r="E43" i="15"/>
  <c r="U43" i="15" s="1"/>
  <c r="T42" i="15"/>
  <c r="S42" i="15"/>
  <c r="R42" i="15"/>
  <c r="Q42" i="15"/>
  <c r="P42" i="15"/>
  <c r="E42" i="15"/>
  <c r="U42" i="15" s="1"/>
  <c r="V40" i="15"/>
  <c r="O40" i="15"/>
  <c r="N40" i="15"/>
  <c r="M40" i="15"/>
  <c r="S40" i="15" s="1"/>
  <c r="L40" i="15"/>
  <c r="K40" i="15"/>
  <c r="J40" i="15"/>
  <c r="I40" i="15"/>
  <c r="H40" i="15"/>
  <c r="G40" i="15"/>
  <c r="F40" i="15"/>
  <c r="C40" i="15"/>
  <c r="B40" i="15"/>
  <c r="S39" i="15"/>
  <c r="R39" i="15"/>
  <c r="Q39" i="15"/>
  <c r="P39" i="15"/>
  <c r="E39" i="15"/>
  <c r="U39" i="15" s="1"/>
  <c r="U38" i="15"/>
  <c r="T38" i="15"/>
  <c r="S38" i="15"/>
  <c r="R38" i="15"/>
  <c r="Q38" i="15"/>
  <c r="P38" i="15"/>
  <c r="E38" i="15"/>
  <c r="U37" i="15"/>
  <c r="T37" i="15"/>
  <c r="S37" i="15"/>
  <c r="R37" i="15"/>
  <c r="Q37" i="15"/>
  <c r="P37" i="15"/>
  <c r="E37" i="15"/>
  <c r="T36" i="15"/>
  <c r="S36" i="15"/>
  <c r="R36" i="15"/>
  <c r="Q36" i="15"/>
  <c r="P36" i="15"/>
  <c r="E36" i="15"/>
  <c r="S35" i="15"/>
  <c r="R35" i="15"/>
  <c r="Q35" i="15"/>
  <c r="P35" i="15"/>
  <c r="E35" i="15"/>
  <c r="T35" i="15" s="1"/>
  <c r="V33" i="15"/>
  <c r="O33" i="15"/>
  <c r="N33" i="15"/>
  <c r="M33" i="15"/>
  <c r="S33" i="15" s="1"/>
  <c r="L33" i="15"/>
  <c r="R33" i="15" s="1"/>
  <c r="K33" i="15"/>
  <c r="J33" i="15"/>
  <c r="I33" i="15"/>
  <c r="Q33" i="15" s="1"/>
  <c r="H33" i="15"/>
  <c r="P33" i="15" s="1"/>
  <c r="G33" i="15"/>
  <c r="F33" i="15"/>
  <c r="C33" i="15"/>
  <c r="E33" i="15" s="1"/>
  <c r="B33" i="15"/>
  <c r="S32" i="15"/>
  <c r="R32" i="15"/>
  <c r="Q32" i="15"/>
  <c r="P32" i="15"/>
  <c r="E32" i="15"/>
  <c r="V30" i="15"/>
  <c r="O30" i="15"/>
  <c r="N30" i="15"/>
  <c r="M30" i="15"/>
  <c r="S30" i="15" s="1"/>
  <c r="L30" i="15"/>
  <c r="R30" i="15" s="1"/>
  <c r="K30" i="15"/>
  <c r="J30" i="15"/>
  <c r="I30" i="15"/>
  <c r="H30" i="15"/>
  <c r="G30" i="15"/>
  <c r="F30" i="15"/>
  <c r="C30" i="15"/>
  <c r="B30" i="15"/>
  <c r="E30" i="15" s="1"/>
  <c r="S29" i="15"/>
  <c r="R29" i="15"/>
  <c r="Q29" i="15"/>
  <c r="P29" i="15"/>
  <c r="E29" i="15"/>
  <c r="T28" i="15"/>
  <c r="S28" i="15"/>
  <c r="R28" i="15"/>
  <c r="Q28" i="15"/>
  <c r="P28" i="15"/>
  <c r="E28" i="15"/>
  <c r="U28" i="15" s="1"/>
  <c r="S27" i="15"/>
  <c r="R27" i="15"/>
  <c r="Q27" i="15"/>
  <c r="P27" i="15"/>
  <c r="E27" i="15"/>
  <c r="U27" i="15" s="1"/>
  <c r="S26" i="15"/>
  <c r="R26" i="15"/>
  <c r="Q26" i="15"/>
  <c r="P26" i="15"/>
  <c r="E26" i="15"/>
  <c r="V24" i="15"/>
  <c r="O24" i="15"/>
  <c r="N24" i="15"/>
  <c r="M24" i="15"/>
  <c r="S24" i="15" s="1"/>
  <c r="L24" i="15"/>
  <c r="R24" i="15" s="1"/>
  <c r="K24" i="15"/>
  <c r="J24" i="15"/>
  <c r="I24" i="15"/>
  <c r="H24" i="15"/>
  <c r="G24" i="15"/>
  <c r="F24" i="15"/>
  <c r="C24" i="15"/>
  <c r="B24" i="15"/>
  <c r="E24" i="15" s="1"/>
  <c r="T23" i="15"/>
  <c r="S23" i="15"/>
  <c r="R23" i="15"/>
  <c r="Q23" i="15"/>
  <c r="P23" i="15"/>
  <c r="E23" i="15"/>
  <c r="U23" i="15" s="1"/>
  <c r="S22" i="15"/>
  <c r="R22" i="15"/>
  <c r="Q22" i="15"/>
  <c r="P22" i="15"/>
  <c r="E22" i="15"/>
  <c r="T22" i="15" s="1"/>
  <c r="S21" i="15"/>
  <c r="R21" i="15"/>
  <c r="Q21" i="15"/>
  <c r="P21" i="15"/>
  <c r="E21" i="15"/>
  <c r="S20" i="15"/>
  <c r="R20" i="15"/>
  <c r="Q20" i="15"/>
  <c r="U20" i="15" s="1"/>
  <c r="P20" i="15"/>
  <c r="E20" i="15"/>
  <c r="S19" i="15"/>
  <c r="R19" i="15"/>
  <c r="Q19" i="15"/>
  <c r="P19" i="15"/>
  <c r="E19" i="15"/>
  <c r="U19" i="15" s="1"/>
  <c r="S18" i="15"/>
  <c r="R18" i="15"/>
  <c r="Q18" i="15"/>
  <c r="P18" i="15"/>
  <c r="E18" i="15"/>
  <c r="U18" i="15" s="1"/>
  <c r="U17" i="15"/>
  <c r="S17" i="15"/>
  <c r="R17" i="15"/>
  <c r="Q17" i="15"/>
  <c r="P17" i="15"/>
  <c r="E17" i="15"/>
  <c r="T17" i="15" s="1"/>
  <c r="V15" i="15"/>
  <c r="S15" i="15"/>
  <c r="O15" i="15"/>
  <c r="N15" i="15"/>
  <c r="M15" i="15"/>
  <c r="L15" i="15"/>
  <c r="R15" i="15" s="1"/>
  <c r="K15" i="15"/>
  <c r="J15" i="15"/>
  <c r="I15" i="15"/>
  <c r="Q15" i="15" s="1"/>
  <c r="H15" i="15"/>
  <c r="P15" i="15" s="1"/>
  <c r="G15" i="15"/>
  <c r="F15" i="15"/>
  <c r="C15" i="15"/>
  <c r="B15" i="15"/>
  <c r="T14" i="15"/>
  <c r="S14" i="15"/>
  <c r="R14" i="15"/>
  <c r="Q14" i="15"/>
  <c r="P14" i="15"/>
  <c r="E14" i="15"/>
  <c r="U14" i="15" s="1"/>
  <c r="U13" i="15"/>
  <c r="T13" i="15"/>
  <c r="S13" i="15"/>
  <c r="R13" i="15"/>
  <c r="Q13" i="15"/>
  <c r="P13" i="15"/>
  <c r="E13" i="15"/>
  <c r="S12" i="15"/>
  <c r="R12" i="15"/>
  <c r="Q12" i="15"/>
  <c r="P12" i="15"/>
  <c r="E12" i="15"/>
  <c r="S11" i="15"/>
  <c r="R11" i="15"/>
  <c r="Q11" i="15"/>
  <c r="P11" i="15"/>
  <c r="E11" i="15"/>
  <c r="U11" i="15" s="1"/>
  <c r="S10" i="15"/>
  <c r="R10" i="15"/>
  <c r="Q10" i="15"/>
  <c r="P10" i="15"/>
  <c r="E10" i="15"/>
  <c r="T10" i="15" s="1"/>
  <c r="S9" i="15"/>
  <c r="R9" i="15"/>
  <c r="Q9" i="15"/>
  <c r="P9" i="15"/>
  <c r="E9" i="15"/>
  <c r="U9" i="15" s="1"/>
  <c r="S94" i="14"/>
  <c r="R94" i="14"/>
  <c r="Q94" i="14"/>
  <c r="P94" i="14"/>
  <c r="E94" i="14"/>
  <c r="S93" i="14"/>
  <c r="R93" i="14"/>
  <c r="Q93" i="14"/>
  <c r="P93" i="14"/>
  <c r="E93" i="14"/>
  <c r="U93" i="14" s="1"/>
  <c r="S92" i="14"/>
  <c r="R92" i="14"/>
  <c r="Q92" i="14"/>
  <c r="P92" i="14"/>
  <c r="E92" i="14"/>
  <c r="S91" i="14"/>
  <c r="R91" i="14"/>
  <c r="Q91" i="14"/>
  <c r="P91" i="14"/>
  <c r="E91" i="14"/>
  <c r="T90" i="14"/>
  <c r="S90" i="14"/>
  <c r="R90" i="14"/>
  <c r="Q90" i="14"/>
  <c r="P90" i="14"/>
  <c r="E90" i="14"/>
  <c r="U90" i="14" s="1"/>
  <c r="S89" i="14"/>
  <c r="R89" i="14"/>
  <c r="Q89" i="14"/>
  <c r="P89" i="14"/>
  <c r="E89" i="14"/>
  <c r="U89" i="14" s="1"/>
  <c r="S88" i="14"/>
  <c r="R88" i="14"/>
  <c r="Q88" i="14"/>
  <c r="P88" i="14"/>
  <c r="E88" i="14"/>
  <c r="S87" i="14"/>
  <c r="R87" i="14"/>
  <c r="Q87" i="14"/>
  <c r="P87" i="14"/>
  <c r="E87" i="14"/>
  <c r="U87" i="14" s="1"/>
  <c r="V73" i="14"/>
  <c r="O73" i="14"/>
  <c r="N73" i="14"/>
  <c r="M73" i="14"/>
  <c r="S73" i="14" s="1"/>
  <c r="L73" i="14"/>
  <c r="K73" i="14"/>
  <c r="J73" i="14"/>
  <c r="I73" i="14"/>
  <c r="H73" i="14"/>
  <c r="G73" i="14"/>
  <c r="F73" i="14"/>
  <c r="C73" i="14"/>
  <c r="B73" i="14"/>
  <c r="V72" i="14"/>
  <c r="O72" i="14"/>
  <c r="N72" i="14"/>
  <c r="M72" i="14"/>
  <c r="S72" i="14" s="1"/>
  <c r="L72" i="14"/>
  <c r="R72" i="14" s="1"/>
  <c r="K72" i="14"/>
  <c r="J72" i="14"/>
  <c r="I72" i="14"/>
  <c r="H72" i="14"/>
  <c r="G72" i="14"/>
  <c r="F72" i="14"/>
  <c r="C72" i="14"/>
  <c r="E72" i="14" s="1"/>
  <c r="B72" i="14"/>
  <c r="V71" i="14"/>
  <c r="O71" i="14"/>
  <c r="N71" i="14"/>
  <c r="M71" i="14"/>
  <c r="S71" i="14" s="1"/>
  <c r="L71" i="14"/>
  <c r="K71" i="14"/>
  <c r="J71" i="14"/>
  <c r="I71" i="14"/>
  <c r="H71" i="14"/>
  <c r="G71" i="14"/>
  <c r="F71" i="14"/>
  <c r="C71" i="14"/>
  <c r="B71" i="14"/>
  <c r="S70" i="14"/>
  <c r="R70" i="14"/>
  <c r="Q70" i="14"/>
  <c r="P70" i="14"/>
  <c r="E70" i="14"/>
  <c r="U69" i="14"/>
  <c r="S69" i="14"/>
  <c r="R69" i="14"/>
  <c r="Q69" i="14"/>
  <c r="P69" i="14"/>
  <c r="E69" i="14"/>
  <c r="V67" i="14"/>
  <c r="O67" i="14"/>
  <c r="N67" i="14"/>
  <c r="M67" i="14"/>
  <c r="S67" i="14" s="1"/>
  <c r="L67" i="14"/>
  <c r="K67" i="14"/>
  <c r="J67" i="14"/>
  <c r="I67" i="14"/>
  <c r="H67" i="14"/>
  <c r="G67" i="14"/>
  <c r="F67" i="14"/>
  <c r="C67" i="14"/>
  <c r="B67" i="14"/>
  <c r="V66" i="14"/>
  <c r="O66" i="14"/>
  <c r="N66" i="14"/>
  <c r="M66" i="14"/>
  <c r="S66" i="14" s="1"/>
  <c r="L66" i="14"/>
  <c r="R66" i="14" s="1"/>
  <c r="K66" i="14"/>
  <c r="J66" i="14"/>
  <c r="I66" i="14"/>
  <c r="H66" i="14"/>
  <c r="G66" i="14"/>
  <c r="F66" i="14"/>
  <c r="C66" i="14"/>
  <c r="B66" i="14"/>
  <c r="S65" i="14"/>
  <c r="R65" i="14"/>
  <c r="Q65" i="14"/>
  <c r="P65" i="14"/>
  <c r="E65" i="14"/>
  <c r="U65" i="14" s="1"/>
  <c r="S64" i="14"/>
  <c r="R64" i="14"/>
  <c r="Q64" i="14"/>
  <c r="P64" i="14"/>
  <c r="E64" i="14"/>
  <c r="U64" i="14" s="1"/>
  <c r="S63" i="14"/>
  <c r="R63" i="14"/>
  <c r="Q63" i="14"/>
  <c r="P63" i="14"/>
  <c r="E63" i="14"/>
  <c r="S62" i="14"/>
  <c r="R62" i="14"/>
  <c r="Q62" i="14"/>
  <c r="P62" i="14"/>
  <c r="E62" i="14"/>
  <c r="U62" i="14" s="1"/>
  <c r="T61" i="14"/>
  <c r="S61" i="14"/>
  <c r="R61" i="14"/>
  <c r="Q61" i="14"/>
  <c r="P61" i="14"/>
  <c r="E61" i="14"/>
  <c r="U61" i="14" s="1"/>
  <c r="V59" i="14"/>
  <c r="O59" i="14"/>
  <c r="N59" i="14"/>
  <c r="M59" i="14"/>
  <c r="S59" i="14" s="1"/>
  <c r="L59" i="14"/>
  <c r="R59" i="14" s="1"/>
  <c r="K59" i="14"/>
  <c r="J59" i="14"/>
  <c r="I59" i="14"/>
  <c r="H59" i="14"/>
  <c r="G59" i="14"/>
  <c r="F59" i="14"/>
  <c r="C59" i="14"/>
  <c r="B59" i="14"/>
  <c r="S58" i="14"/>
  <c r="R58" i="14"/>
  <c r="Q58" i="14"/>
  <c r="P58" i="14"/>
  <c r="E58" i="14"/>
  <c r="U58" i="14" s="1"/>
  <c r="S57" i="14"/>
  <c r="R57" i="14"/>
  <c r="Q57" i="14"/>
  <c r="P57" i="14"/>
  <c r="E57" i="14"/>
  <c r="U57" i="14" s="1"/>
  <c r="S56" i="14"/>
  <c r="R56" i="14"/>
  <c r="Q56" i="14"/>
  <c r="P56" i="14"/>
  <c r="E56" i="14"/>
  <c r="T55" i="14"/>
  <c r="S55" i="14"/>
  <c r="R55" i="14"/>
  <c r="Q55" i="14"/>
  <c r="P55" i="14"/>
  <c r="E55" i="14"/>
  <c r="U55" i="14" s="1"/>
  <c r="V53" i="14"/>
  <c r="O53" i="14"/>
  <c r="N53" i="14"/>
  <c r="M53" i="14"/>
  <c r="S53" i="14" s="1"/>
  <c r="L53" i="14"/>
  <c r="K53" i="14"/>
  <c r="J53" i="14"/>
  <c r="I53" i="14"/>
  <c r="H53" i="14"/>
  <c r="G53" i="14"/>
  <c r="F53" i="14"/>
  <c r="C53" i="14"/>
  <c r="B53" i="14"/>
  <c r="S52" i="14"/>
  <c r="R52" i="14"/>
  <c r="Q52" i="14"/>
  <c r="P52" i="14"/>
  <c r="E52" i="14"/>
  <c r="S51" i="14"/>
  <c r="R51" i="14"/>
  <c r="Q51" i="14"/>
  <c r="P51" i="14"/>
  <c r="E51" i="14"/>
  <c r="T50" i="14"/>
  <c r="S50" i="14"/>
  <c r="R50" i="14"/>
  <c r="Q50" i="14"/>
  <c r="P50" i="14"/>
  <c r="E50" i="14"/>
  <c r="U50" i="14" s="1"/>
  <c r="S49" i="14"/>
  <c r="R49" i="14"/>
  <c r="Q49" i="14"/>
  <c r="P49" i="14"/>
  <c r="E49" i="14"/>
  <c r="U49" i="14" s="1"/>
  <c r="S48" i="14"/>
  <c r="R48" i="14"/>
  <c r="Q48" i="14"/>
  <c r="P48" i="14"/>
  <c r="E48" i="14"/>
  <c r="U48" i="14" s="1"/>
  <c r="U47" i="14"/>
  <c r="T47" i="14"/>
  <c r="S47" i="14"/>
  <c r="R47" i="14"/>
  <c r="Q47" i="14"/>
  <c r="P47" i="14"/>
  <c r="E47" i="14"/>
  <c r="S46" i="14"/>
  <c r="R46" i="14"/>
  <c r="Q46" i="14"/>
  <c r="P46" i="14"/>
  <c r="E46" i="14"/>
  <c r="U46" i="14" s="1"/>
  <c r="S45" i="14"/>
  <c r="R45" i="14"/>
  <c r="Q45" i="14"/>
  <c r="P45" i="14"/>
  <c r="E45" i="14"/>
  <c r="S44" i="14"/>
  <c r="R44" i="14"/>
  <c r="Q44" i="14"/>
  <c r="P44" i="14"/>
  <c r="E44" i="14"/>
  <c r="T43" i="14"/>
  <c r="S43" i="14"/>
  <c r="R43" i="14"/>
  <c r="Q43" i="14"/>
  <c r="P43" i="14"/>
  <c r="E43" i="14"/>
  <c r="U43" i="14" s="1"/>
  <c r="T42" i="14"/>
  <c r="S42" i="14"/>
  <c r="R42" i="14"/>
  <c r="Q42" i="14"/>
  <c r="P42" i="14"/>
  <c r="E42" i="14"/>
  <c r="U42" i="14" s="1"/>
  <c r="V40" i="14"/>
  <c r="O40" i="14"/>
  <c r="N40" i="14"/>
  <c r="M40" i="14"/>
  <c r="S40" i="14" s="1"/>
  <c r="L40" i="14"/>
  <c r="K40" i="14"/>
  <c r="J40" i="14"/>
  <c r="I40" i="14"/>
  <c r="H40" i="14"/>
  <c r="G40" i="14"/>
  <c r="F40" i="14"/>
  <c r="C40" i="14"/>
  <c r="E40" i="14" s="1"/>
  <c r="B40" i="14"/>
  <c r="S39" i="14"/>
  <c r="R39" i="14"/>
  <c r="Q39" i="14"/>
  <c r="P39" i="14"/>
  <c r="E39" i="14"/>
  <c r="S38" i="14"/>
  <c r="R38" i="14"/>
  <c r="Q38" i="14"/>
  <c r="P38" i="14"/>
  <c r="T38" i="14" s="1"/>
  <c r="E38" i="14"/>
  <c r="S37" i="14"/>
  <c r="R37" i="14"/>
  <c r="Q37" i="14"/>
  <c r="P37" i="14"/>
  <c r="E37" i="14"/>
  <c r="S36" i="14"/>
  <c r="R36" i="14"/>
  <c r="Q36" i="14"/>
  <c r="P36" i="14"/>
  <c r="E36" i="14"/>
  <c r="U36" i="14" s="1"/>
  <c r="U35" i="14"/>
  <c r="S35" i="14"/>
  <c r="R35" i="14"/>
  <c r="Q35" i="14"/>
  <c r="P35" i="14"/>
  <c r="T35" i="14" s="1"/>
  <c r="E35" i="14"/>
  <c r="V33" i="14"/>
  <c r="S33" i="14"/>
  <c r="O33" i="14"/>
  <c r="N33" i="14"/>
  <c r="M33" i="14"/>
  <c r="L33" i="14"/>
  <c r="K33" i="14"/>
  <c r="J33" i="14"/>
  <c r="I33" i="14"/>
  <c r="H33" i="14"/>
  <c r="G33" i="14"/>
  <c r="F33" i="14"/>
  <c r="C33" i="14"/>
  <c r="B33" i="14"/>
  <c r="S32" i="14"/>
  <c r="R32" i="14"/>
  <c r="Q32" i="14"/>
  <c r="P32" i="14"/>
  <c r="E32" i="14"/>
  <c r="U32" i="14" s="1"/>
  <c r="V30" i="14"/>
  <c r="R30" i="14"/>
  <c r="O30" i="14"/>
  <c r="N30" i="14"/>
  <c r="M30" i="14"/>
  <c r="S30" i="14" s="1"/>
  <c r="L30" i="14"/>
  <c r="K30" i="14"/>
  <c r="J30" i="14"/>
  <c r="I30" i="14"/>
  <c r="Q30" i="14" s="1"/>
  <c r="H30" i="14"/>
  <c r="G30" i="14"/>
  <c r="F30" i="14"/>
  <c r="C30" i="14"/>
  <c r="B30" i="14"/>
  <c r="E30" i="14" s="1"/>
  <c r="U29" i="14"/>
  <c r="S29" i="14"/>
  <c r="R29" i="14"/>
  <c r="Q29" i="14"/>
  <c r="P29" i="14"/>
  <c r="E29" i="14"/>
  <c r="T29" i="14" s="1"/>
  <c r="S28" i="14"/>
  <c r="R28" i="14"/>
  <c r="Q28" i="14"/>
  <c r="P28" i="14"/>
  <c r="E28" i="14"/>
  <c r="U28" i="14" s="1"/>
  <c r="S27" i="14"/>
  <c r="R27" i="14"/>
  <c r="Q27" i="14"/>
  <c r="P27" i="14"/>
  <c r="E27" i="14"/>
  <c r="S26" i="14"/>
  <c r="R26" i="14"/>
  <c r="Q26" i="14"/>
  <c r="P26" i="14"/>
  <c r="E26" i="14"/>
  <c r="U26" i="14" s="1"/>
  <c r="V24" i="14"/>
  <c r="R24" i="14"/>
  <c r="O24" i="14"/>
  <c r="N24" i="14"/>
  <c r="M24" i="14"/>
  <c r="S24" i="14" s="1"/>
  <c r="L24" i="14"/>
  <c r="K24" i="14"/>
  <c r="J24" i="14"/>
  <c r="I24" i="14"/>
  <c r="H24" i="14"/>
  <c r="G24" i="14"/>
  <c r="F24" i="14"/>
  <c r="E24" i="14"/>
  <c r="C24" i="14"/>
  <c r="B24" i="14"/>
  <c r="U23" i="14"/>
  <c r="T23" i="14"/>
  <c r="S23" i="14"/>
  <c r="R23" i="14"/>
  <c r="Q23" i="14"/>
  <c r="P23" i="14"/>
  <c r="E23" i="14"/>
  <c r="S22" i="14"/>
  <c r="R22" i="14"/>
  <c r="Q22" i="14"/>
  <c r="P22" i="14"/>
  <c r="E22" i="14"/>
  <c r="U22" i="14" s="1"/>
  <c r="T21" i="14"/>
  <c r="S21" i="14"/>
  <c r="R21" i="14"/>
  <c r="Q21" i="14"/>
  <c r="P21" i="14"/>
  <c r="E21" i="14"/>
  <c r="U21" i="14" s="1"/>
  <c r="U20" i="14"/>
  <c r="S20" i="14"/>
  <c r="R20" i="14"/>
  <c r="Q20" i="14"/>
  <c r="P20" i="14"/>
  <c r="E20" i="14"/>
  <c r="T19" i="14"/>
  <c r="S19" i="14"/>
  <c r="R19" i="14"/>
  <c r="Q19" i="14"/>
  <c r="P19" i="14"/>
  <c r="E19" i="14"/>
  <c r="U19" i="14" s="1"/>
  <c r="S18" i="14"/>
  <c r="R18" i="14"/>
  <c r="Q18" i="14"/>
  <c r="P18" i="14"/>
  <c r="E18" i="14"/>
  <c r="U17" i="14"/>
  <c r="S17" i="14"/>
  <c r="R17" i="14"/>
  <c r="Q17" i="14"/>
  <c r="P17" i="14"/>
  <c r="E17" i="14"/>
  <c r="T17" i="14" s="1"/>
  <c r="V15" i="14"/>
  <c r="S15" i="14"/>
  <c r="O15" i="14"/>
  <c r="N15" i="14"/>
  <c r="M15" i="14"/>
  <c r="L15" i="14"/>
  <c r="K15" i="14"/>
  <c r="J15" i="14"/>
  <c r="I15" i="14"/>
  <c r="H15" i="14"/>
  <c r="P15" i="14" s="1"/>
  <c r="G15" i="14"/>
  <c r="F15" i="14"/>
  <c r="C15" i="14"/>
  <c r="B15" i="14"/>
  <c r="E15" i="14" s="1"/>
  <c r="T14" i="14"/>
  <c r="S14" i="14"/>
  <c r="R14" i="14"/>
  <c r="Q14" i="14"/>
  <c r="P14" i="14"/>
  <c r="E14" i="14"/>
  <c r="U14" i="14" s="1"/>
  <c r="S13" i="14"/>
  <c r="R13" i="14"/>
  <c r="Q13" i="14"/>
  <c r="P13" i="14"/>
  <c r="E13" i="14"/>
  <c r="S12" i="14"/>
  <c r="R12" i="14"/>
  <c r="Q12" i="14"/>
  <c r="P12" i="14"/>
  <c r="E12" i="14"/>
  <c r="U11" i="14"/>
  <c r="T11" i="14"/>
  <c r="S11" i="14"/>
  <c r="R11" i="14"/>
  <c r="Q11" i="14"/>
  <c r="P11" i="14"/>
  <c r="E11" i="14"/>
  <c r="S10" i="14"/>
  <c r="R10" i="14"/>
  <c r="Q10" i="14"/>
  <c r="P10" i="14"/>
  <c r="E10" i="14"/>
  <c r="T10" i="14" s="1"/>
  <c r="S9" i="14"/>
  <c r="R9" i="14"/>
  <c r="Q9" i="14"/>
  <c r="P9" i="14"/>
  <c r="E9" i="14"/>
  <c r="U94" i="13"/>
  <c r="S94" i="13"/>
  <c r="R94" i="13"/>
  <c r="Q94" i="13"/>
  <c r="P94" i="13"/>
  <c r="E94" i="13"/>
  <c r="T94" i="13" s="1"/>
  <c r="T93" i="13"/>
  <c r="S93" i="13"/>
  <c r="R93" i="13"/>
  <c r="Q93" i="13"/>
  <c r="P93" i="13"/>
  <c r="E93" i="13"/>
  <c r="U93" i="13" s="1"/>
  <c r="S92" i="13"/>
  <c r="R92" i="13"/>
  <c r="Q92" i="13"/>
  <c r="P92" i="13"/>
  <c r="E92" i="13"/>
  <c r="S91" i="13"/>
  <c r="R91" i="13"/>
  <c r="Q91" i="13"/>
  <c r="P91" i="13"/>
  <c r="E91" i="13"/>
  <c r="S90" i="13"/>
  <c r="R90" i="13"/>
  <c r="Q90" i="13"/>
  <c r="P90" i="13"/>
  <c r="E90" i="13"/>
  <c r="U90" i="13" s="1"/>
  <c r="U89" i="13"/>
  <c r="T89" i="13"/>
  <c r="S89" i="13"/>
  <c r="R89" i="13"/>
  <c r="Q89" i="13"/>
  <c r="P89" i="13"/>
  <c r="E89" i="13"/>
  <c r="S88" i="13"/>
  <c r="R88" i="13"/>
  <c r="Q88" i="13"/>
  <c r="P88" i="13"/>
  <c r="E88" i="13"/>
  <c r="T88" i="13" s="1"/>
  <c r="S87" i="13"/>
  <c r="R87" i="13"/>
  <c r="Q87" i="13"/>
  <c r="P87" i="13"/>
  <c r="E87" i="13"/>
  <c r="U87" i="13" s="1"/>
  <c r="V73" i="13"/>
  <c r="O73" i="13"/>
  <c r="N73" i="13"/>
  <c r="M73" i="13"/>
  <c r="L73" i="13"/>
  <c r="K73" i="13"/>
  <c r="J73" i="13"/>
  <c r="I73" i="13"/>
  <c r="H73" i="13"/>
  <c r="G73" i="13"/>
  <c r="F73" i="13"/>
  <c r="C73" i="13"/>
  <c r="E73" i="13" s="1"/>
  <c r="B73" i="13"/>
  <c r="V72" i="13"/>
  <c r="S72" i="13"/>
  <c r="O72" i="13"/>
  <c r="N72" i="13"/>
  <c r="M72" i="13"/>
  <c r="L72" i="13"/>
  <c r="K72" i="13"/>
  <c r="J72" i="13"/>
  <c r="I72" i="13"/>
  <c r="H72" i="13"/>
  <c r="G72" i="13"/>
  <c r="F72" i="13"/>
  <c r="C72" i="13"/>
  <c r="B72" i="13"/>
  <c r="V71" i="13"/>
  <c r="O71" i="13"/>
  <c r="N71" i="13"/>
  <c r="M71" i="13"/>
  <c r="S71" i="13" s="1"/>
  <c r="L71" i="13"/>
  <c r="R71" i="13" s="1"/>
  <c r="K71" i="13"/>
  <c r="J71" i="13"/>
  <c r="I71" i="13"/>
  <c r="H71" i="13"/>
  <c r="G71" i="13"/>
  <c r="F71" i="13"/>
  <c r="C71" i="13"/>
  <c r="B71" i="13"/>
  <c r="T70" i="13"/>
  <c r="S70" i="13"/>
  <c r="R70" i="13"/>
  <c r="Q70" i="13"/>
  <c r="P70" i="13"/>
  <c r="E70" i="13"/>
  <c r="U70" i="13" s="1"/>
  <c r="U69" i="13"/>
  <c r="S69" i="13"/>
  <c r="R69" i="13"/>
  <c r="Q69" i="13"/>
  <c r="P69" i="13"/>
  <c r="E69" i="13"/>
  <c r="V67" i="13"/>
  <c r="O67" i="13"/>
  <c r="N67" i="13"/>
  <c r="M67" i="13"/>
  <c r="S67" i="13" s="1"/>
  <c r="L67" i="13"/>
  <c r="K67" i="13"/>
  <c r="J67" i="13"/>
  <c r="I67" i="13"/>
  <c r="H67" i="13"/>
  <c r="G67" i="13"/>
  <c r="F67" i="13"/>
  <c r="C67" i="13"/>
  <c r="B67" i="13"/>
  <c r="V66" i="13"/>
  <c r="O66" i="13"/>
  <c r="N66" i="13"/>
  <c r="M66" i="13"/>
  <c r="S66" i="13" s="1"/>
  <c r="L66" i="13"/>
  <c r="R66" i="13" s="1"/>
  <c r="K66" i="13"/>
  <c r="J66" i="13"/>
  <c r="I66" i="13"/>
  <c r="H66" i="13"/>
  <c r="G66" i="13"/>
  <c r="F66" i="13"/>
  <c r="C66" i="13"/>
  <c r="B66" i="13"/>
  <c r="E66" i="13" s="1"/>
  <c r="U65" i="13"/>
  <c r="S65" i="13"/>
  <c r="R65" i="13"/>
  <c r="Q65" i="13"/>
  <c r="P65" i="13"/>
  <c r="E65" i="13"/>
  <c r="T65" i="13" s="1"/>
  <c r="S64" i="13"/>
  <c r="R64" i="13"/>
  <c r="Q64" i="13"/>
  <c r="P64" i="13"/>
  <c r="E64" i="13"/>
  <c r="U64" i="13" s="1"/>
  <c r="S63" i="13"/>
  <c r="R63" i="13"/>
  <c r="Q63" i="13"/>
  <c r="P63" i="13"/>
  <c r="E63" i="13"/>
  <c r="S62" i="13"/>
  <c r="R62" i="13"/>
  <c r="Q62" i="13"/>
  <c r="P62" i="13"/>
  <c r="E62" i="13"/>
  <c r="S61" i="13"/>
  <c r="R61" i="13"/>
  <c r="Q61" i="13"/>
  <c r="P61" i="13"/>
  <c r="E61" i="13"/>
  <c r="T61" i="13" s="1"/>
  <c r="V59" i="13"/>
  <c r="O59" i="13"/>
  <c r="N59" i="13"/>
  <c r="M59" i="13"/>
  <c r="S59" i="13" s="1"/>
  <c r="L59" i="13"/>
  <c r="R59" i="13" s="1"/>
  <c r="K59" i="13"/>
  <c r="J59" i="13"/>
  <c r="I59" i="13"/>
  <c r="H59" i="13"/>
  <c r="G59" i="13"/>
  <c r="F59" i="13"/>
  <c r="C59" i="13"/>
  <c r="B59" i="13"/>
  <c r="S58" i="13"/>
  <c r="R58" i="13"/>
  <c r="Q58" i="13"/>
  <c r="P58" i="13"/>
  <c r="E58" i="13"/>
  <c r="T58" i="13" s="1"/>
  <c r="S57" i="13"/>
  <c r="R57" i="13"/>
  <c r="Q57" i="13"/>
  <c r="P57" i="13"/>
  <c r="E57" i="13"/>
  <c r="U57" i="13" s="1"/>
  <c r="U56" i="13"/>
  <c r="T56" i="13"/>
  <c r="S56" i="13"/>
  <c r="R56" i="13"/>
  <c r="Q56" i="13"/>
  <c r="P56" i="13"/>
  <c r="E56" i="13"/>
  <c r="S55" i="13"/>
  <c r="R55" i="13"/>
  <c r="Q55" i="13"/>
  <c r="P55" i="13"/>
  <c r="E55" i="13"/>
  <c r="V53" i="13"/>
  <c r="O53" i="13"/>
  <c r="N53" i="13"/>
  <c r="M53" i="13"/>
  <c r="L53" i="13"/>
  <c r="K53" i="13"/>
  <c r="J53" i="13"/>
  <c r="I53" i="13"/>
  <c r="H53" i="13"/>
  <c r="G53" i="13"/>
  <c r="F53" i="13"/>
  <c r="C53" i="13"/>
  <c r="B53" i="13"/>
  <c r="S52" i="13"/>
  <c r="R52" i="13"/>
  <c r="Q52" i="13"/>
  <c r="P52" i="13"/>
  <c r="E52" i="13"/>
  <c r="S51" i="13"/>
  <c r="R51" i="13"/>
  <c r="Q51" i="13"/>
  <c r="P51" i="13"/>
  <c r="E51" i="13"/>
  <c r="T51" i="13" s="1"/>
  <c r="T50" i="13"/>
  <c r="S50" i="13"/>
  <c r="R50" i="13"/>
  <c r="Q50" i="13"/>
  <c r="P50" i="13"/>
  <c r="E50" i="13"/>
  <c r="U50" i="13" s="1"/>
  <c r="S49" i="13"/>
  <c r="R49" i="13"/>
  <c r="Q49" i="13"/>
  <c r="P49" i="13"/>
  <c r="E49" i="13"/>
  <c r="S48" i="13"/>
  <c r="R48" i="13"/>
  <c r="Q48" i="13"/>
  <c r="P48" i="13"/>
  <c r="E48" i="13"/>
  <c r="U48" i="13" s="1"/>
  <c r="S47" i="13"/>
  <c r="R47" i="13"/>
  <c r="Q47" i="13"/>
  <c r="P47" i="13"/>
  <c r="E47" i="13"/>
  <c r="U47" i="13" s="1"/>
  <c r="S46" i="13"/>
  <c r="R46" i="13"/>
  <c r="Q46" i="13"/>
  <c r="P46" i="13"/>
  <c r="E46" i="13"/>
  <c r="S45" i="13"/>
  <c r="R45" i="13"/>
  <c r="Q45" i="13"/>
  <c r="P45" i="13"/>
  <c r="E45" i="13"/>
  <c r="U45" i="13" s="1"/>
  <c r="U44" i="13"/>
  <c r="T44" i="13"/>
  <c r="S44" i="13"/>
  <c r="R44" i="13"/>
  <c r="Q44" i="13"/>
  <c r="P44" i="13"/>
  <c r="E44" i="13"/>
  <c r="S43" i="13"/>
  <c r="R43" i="13"/>
  <c r="Q43" i="13"/>
  <c r="P43" i="13"/>
  <c r="E43" i="13"/>
  <c r="S42" i="13"/>
  <c r="R42" i="13"/>
  <c r="Q42" i="13"/>
  <c r="P42" i="13"/>
  <c r="E42" i="13"/>
  <c r="U42" i="13" s="1"/>
  <c r="V40" i="13"/>
  <c r="O40" i="13"/>
  <c r="N40" i="13"/>
  <c r="M40" i="13"/>
  <c r="L40" i="13"/>
  <c r="R40" i="13" s="1"/>
  <c r="K40" i="13"/>
  <c r="J40" i="13"/>
  <c r="I40" i="13"/>
  <c r="Q40" i="13" s="1"/>
  <c r="H40" i="13"/>
  <c r="G40" i="13"/>
  <c r="F40" i="13"/>
  <c r="C40" i="13"/>
  <c r="B40" i="13"/>
  <c r="U39" i="13"/>
  <c r="T39" i="13"/>
  <c r="S39" i="13"/>
  <c r="R39" i="13"/>
  <c r="Q39" i="13"/>
  <c r="P39" i="13"/>
  <c r="E39" i="13"/>
  <c r="T38" i="13"/>
  <c r="S38" i="13"/>
  <c r="R38" i="13"/>
  <c r="Q38" i="13"/>
  <c r="P38" i="13"/>
  <c r="E38" i="13"/>
  <c r="U38" i="13" s="1"/>
  <c r="S37" i="13"/>
  <c r="R37" i="13"/>
  <c r="Q37" i="13"/>
  <c r="P37" i="13"/>
  <c r="E37" i="13"/>
  <c r="S36" i="13"/>
  <c r="R36" i="13"/>
  <c r="Q36" i="13"/>
  <c r="P36" i="13"/>
  <c r="E36" i="13"/>
  <c r="U36" i="13" s="1"/>
  <c r="S35" i="13"/>
  <c r="R35" i="13"/>
  <c r="Q35" i="13"/>
  <c r="P35" i="13"/>
  <c r="T35" i="13" s="1"/>
  <c r="E35" i="13"/>
  <c r="V33" i="13"/>
  <c r="O33" i="13"/>
  <c r="N33" i="13"/>
  <c r="M33" i="13"/>
  <c r="L33" i="13"/>
  <c r="R33" i="13" s="1"/>
  <c r="K33" i="13"/>
  <c r="J33" i="13"/>
  <c r="I33" i="13"/>
  <c r="H33" i="13"/>
  <c r="G33" i="13"/>
  <c r="F33" i="13"/>
  <c r="C33" i="13"/>
  <c r="B33" i="13"/>
  <c r="T32" i="13"/>
  <c r="S32" i="13"/>
  <c r="R32" i="13"/>
  <c r="Q32" i="13"/>
  <c r="P32" i="13"/>
  <c r="E32" i="13"/>
  <c r="V30" i="13"/>
  <c r="S30" i="13"/>
  <c r="R30" i="13"/>
  <c r="O30" i="13"/>
  <c r="N30" i="13"/>
  <c r="M30" i="13"/>
  <c r="L30" i="13"/>
  <c r="K30" i="13"/>
  <c r="J30" i="13"/>
  <c r="I30" i="13"/>
  <c r="Q30" i="13" s="1"/>
  <c r="H30" i="13"/>
  <c r="P30" i="13" s="1"/>
  <c r="G30" i="13"/>
  <c r="F30" i="13"/>
  <c r="C30" i="13"/>
  <c r="B30" i="13"/>
  <c r="E30" i="13" s="1"/>
  <c r="U29" i="13"/>
  <c r="S29" i="13"/>
  <c r="R29" i="13"/>
  <c r="Q29" i="13"/>
  <c r="P29" i="13"/>
  <c r="E29" i="13"/>
  <c r="T29" i="13" s="1"/>
  <c r="S28" i="13"/>
  <c r="R28" i="13"/>
  <c r="Q28" i="13"/>
  <c r="P28" i="13"/>
  <c r="E28" i="13"/>
  <c r="U28" i="13" s="1"/>
  <c r="T27" i="13"/>
  <c r="S27" i="13"/>
  <c r="R27" i="13"/>
  <c r="Q27" i="13"/>
  <c r="P27" i="13"/>
  <c r="E27" i="13"/>
  <c r="U27" i="13" s="1"/>
  <c r="S26" i="13"/>
  <c r="R26" i="13"/>
  <c r="Q26" i="13"/>
  <c r="P26" i="13"/>
  <c r="E26" i="13"/>
  <c r="T26" i="13" s="1"/>
  <c r="V24" i="13"/>
  <c r="O24" i="13"/>
  <c r="N24" i="13"/>
  <c r="M24" i="13"/>
  <c r="S24" i="13" s="1"/>
  <c r="L24" i="13"/>
  <c r="R24" i="13" s="1"/>
  <c r="K24" i="13"/>
  <c r="J24" i="13"/>
  <c r="I24" i="13"/>
  <c r="H24" i="13"/>
  <c r="G24" i="13"/>
  <c r="F24" i="13"/>
  <c r="C24" i="13"/>
  <c r="B24" i="13"/>
  <c r="E24" i="13" s="1"/>
  <c r="S23" i="13"/>
  <c r="R23" i="13"/>
  <c r="Q23" i="13"/>
  <c r="P23" i="13"/>
  <c r="E23" i="13"/>
  <c r="U22" i="13"/>
  <c r="S22" i="13"/>
  <c r="R22" i="13"/>
  <c r="Q22" i="13"/>
  <c r="P22" i="13"/>
  <c r="E22" i="13"/>
  <c r="T22" i="13" s="1"/>
  <c r="S21" i="13"/>
  <c r="R21" i="13"/>
  <c r="Q21" i="13"/>
  <c r="P21" i="13"/>
  <c r="E21" i="13"/>
  <c r="U21" i="13" s="1"/>
  <c r="S20" i="13"/>
  <c r="R20" i="13"/>
  <c r="Q20" i="13"/>
  <c r="P20" i="13"/>
  <c r="E20" i="13"/>
  <c r="U20" i="13" s="1"/>
  <c r="U19" i="13"/>
  <c r="S19" i="13"/>
  <c r="R19" i="13"/>
  <c r="Q19" i="13"/>
  <c r="P19" i="13"/>
  <c r="E19" i="13"/>
  <c r="T19" i="13" s="1"/>
  <c r="T18" i="13"/>
  <c r="S18" i="13"/>
  <c r="R18" i="13"/>
  <c r="Q18" i="13"/>
  <c r="P18" i="13"/>
  <c r="E18" i="13"/>
  <c r="U18" i="13" s="1"/>
  <c r="U17" i="13"/>
  <c r="S17" i="13"/>
  <c r="R17" i="13"/>
  <c r="Q17" i="13"/>
  <c r="P17" i="13"/>
  <c r="E17" i="13"/>
  <c r="T17" i="13" s="1"/>
  <c r="V15" i="13"/>
  <c r="O15" i="13"/>
  <c r="N15" i="13"/>
  <c r="M15" i="13"/>
  <c r="L15" i="13"/>
  <c r="K15" i="13"/>
  <c r="J15" i="13"/>
  <c r="I15" i="13"/>
  <c r="H15" i="13"/>
  <c r="G15" i="13"/>
  <c r="F15" i="13"/>
  <c r="C15" i="13"/>
  <c r="B15" i="13"/>
  <c r="S14" i="13"/>
  <c r="R14" i="13"/>
  <c r="Q14" i="13"/>
  <c r="P14" i="13"/>
  <c r="E14" i="13"/>
  <c r="U14" i="13" s="1"/>
  <c r="U13" i="13"/>
  <c r="S13" i="13"/>
  <c r="R13" i="13"/>
  <c r="Q13" i="13"/>
  <c r="P13" i="13"/>
  <c r="E13" i="13"/>
  <c r="T13" i="13" s="1"/>
  <c r="T12" i="13"/>
  <c r="S12" i="13"/>
  <c r="R12" i="13"/>
  <c r="Q12" i="13"/>
  <c r="P12" i="13"/>
  <c r="E12" i="13"/>
  <c r="U12" i="13" s="1"/>
  <c r="S11" i="13"/>
  <c r="R11" i="13"/>
  <c r="Q11" i="13"/>
  <c r="P11" i="13"/>
  <c r="E11" i="13"/>
  <c r="S10" i="13"/>
  <c r="R10" i="13"/>
  <c r="Q10" i="13"/>
  <c r="P10" i="13"/>
  <c r="E10" i="13"/>
  <c r="S9" i="13"/>
  <c r="R9" i="13"/>
  <c r="Q9" i="13"/>
  <c r="P9" i="13"/>
  <c r="E9" i="13"/>
  <c r="S94" i="12"/>
  <c r="R94" i="12"/>
  <c r="Q94" i="12"/>
  <c r="P94" i="12"/>
  <c r="E94" i="12"/>
  <c r="S93" i="12"/>
  <c r="R93" i="12"/>
  <c r="Q93" i="12"/>
  <c r="P93" i="12"/>
  <c r="E93" i="12"/>
  <c r="T92" i="12"/>
  <c r="S92" i="12"/>
  <c r="R92" i="12"/>
  <c r="Q92" i="12"/>
  <c r="P92" i="12"/>
  <c r="E92" i="12"/>
  <c r="U92" i="12" s="1"/>
  <c r="U91" i="12"/>
  <c r="S91" i="12"/>
  <c r="R91" i="12"/>
  <c r="Q91" i="12"/>
  <c r="P91" i="12"/>
  <c r="E91" i="12"/>
  <c r="T91" i="12" s="1"/>
  <c r="S90" i="12"/>
  <c r="R90" i="12"/>
  <c r="Q90" i="12"/>
  <c r="P90" i="12"/>
  <c r="E90" i="12"/>
  <c r="U90" i="12" s="1"/>
  <c r="S89" i="12"/>
  <c r="R89" i="12"/>
  <c r="Q89" i="12"/>
  <c r="P89" i="12"/>
  <c r="E89" i="12"/>
  <c r="U89" i="12" s="1"/>
  <c r="U88" i="12"/>
  <c r="S88" i="12"/>
  <c r="R88" i="12"/>
  <c r="Q88" i="12"/>
  <c r="P88" i="12"/>
  <c r="E88" i="12"/>
  <c r="T88" i="12" s="1"/>
  <c r="U87" i="12"/>
  <c r="T87" i="12"/>
  <c r="S87" i="12"/>
  <c r="R87" i="12"/>
  <c r="Q87" i="12"/>
  <c r="P87" i="12"/>
  <c r="E87" i="12"/>
  <c r="V73" i="12"/>
  <c r="O73" i="12"/>
  <c r="N73" i="12"/>
  <c r="M73" i="12"/>
  <c r="S73" i="12" s="1"/>
  <c r="L73" i="12"/>
  <c r="R73" i="12" s="1"/>
  <c r="K73" i="12"/>
  <c r="J73" i="12"/>
  <c r="I73" i="12"/>
  <c r="H73" i="12"/>
  <c r="G73" i="12"/>
  <c r="F73" i="12"/>
  <c r="C73" i="12"/>
  <c r="B73" i="12"/>
  <c r="E73" i="12" s="1"/>
  <c r="V72" i="12"/>
  <c r="O72" i="12"/>
  <c r="N72" i="12"/>
  <c r="M72" i="12"/>
  <c r="S72" i="12" s="1"/>
  <c r="L72" i="12"/>
  <c r="R72" i="12" s="1"/>
  <c r="K72" i="12"/>
  <c r="J72" i="12"/>
  <c r="I72" i="12"/>
  <c r="H72" i="12"/>
  <c r="G72" i="12"/>
  <c r="F72" i="12"/>
  <c r="E72" i="12"/>
  <c r="C72" i="12"/>
  <c r="B72" i="12"/>
  <c r="V71" i="12"/>
  <c r="S71" i="12"/>
  <c r="O71" i="12"/>
  <c r="N71" i="12"/>
  <c r="M71" i="12"/>
  <c r="L71" i="12"/>
  <c r="R71" i="12" s="1"/>
  <c r="K71" i="12"/>
  <c r="J71" i="12"/>
  <c r="I71" i="12"/>
  <c r="Q71" i="12" s="1"/>
  <c r="H71" i="12"/>
  <c r="G71" i="12"/>
  <c r="F71" i="12"/>
  <c r="C71" i="12"/>
  <c r="B71" i="12"/>
  <c r="E71" i="12" s="1"/>
  <c r="S70" i="12"/>
  <c r="R70" i="12"/>
  <c r="Q70" i="12"/>
  <c r="P70" i="12"/>
  <c r="E70" i="12"/>
  <c r="U70" i="12" s="1"/>
  <c r="S69" i="12"/>
  <c r="R69" i="12"/>
  <c r="Q69" i="12"/>
  <c r="P69" i="12"/>
  <c r="E69" i="12"/>
  <c r="V67" i="12"/>
  <c r="O67" i="12"/>
  <c r="N67" i="12"/>
  <c r="M67" i="12"/>
  <c r="S67" i="12" s="1"/>
  <c r="L67" i="12"/>
  <c r="R67" i="12" s="1"/>
  <c r="K67" i="12"/>
  <c r="J67" i="12"/>
  <c r="I67" i="12"/>
  <c r="H67" i="12"/>
  <c r="G67" i="12"/>
  <c r="F67" i="12"/>
  <c r="C67" i="12"/>
  <c r="B67" i="12"/>
  <c r="E67" i="12" s="1"/>
  <c r="V66" i="12"/>
  <c r="R66" i="12"/>
  <c r="O66" i="12"/>
  <c r="N66" i="12"/>
  <c r="M66" i="12"/>
  <c r="S66" i="12" s="1"/>
  <c r="L66" i="12"/>
  <c r="K66" i="12"/>
  <c r="J66" i="12"/>
  <c r="I66" i="12"/>
  <c r="Q66" i="12" s="1"/>
  <c r="H66" i="12"/>
  <c r="G66" i="12"/>
  <c r="F66" i="12"/>
  <c r="C66" i="12"/>
  <c r="B66" i="12"/>
  <c r="E66" i="12" s="1"/>
  <c r="U65" i="12"/>
  <c r="T65" i="12"/>
  <c r="S65" i="12"/>
  <c r="R65" i="12"/>
  <c r="Q65" i="12"/>
  <c r="P65" i="12"/>
  <c r="E65" i="12"/>
  <c r="S64" i="12"/>
  <c r="R64" i="12"/>
  <c r="Q64" i="12"/>
  <c r="P64" i="12"/>
  <c r="E64" i="12"/>
  <c r="U64" i="12" s="1"/>
  <c r="S63" i="12"/>
  <c r="R63" i="12"/>
  <c r="Q63" i="12"/>
  <c r="P63" i="12"/>
  <c r="E63" i="12"/>
  <c r="U63" i="12" s="1"/>
  <c r="U62" i="12"/>
  <c r="S62" i="12"/>
  <c r="R62" i="12"/>
  <c r="Q62" i="12"/>
  <c r="P62" i="12"/>
  <c r="E62" i="12"/>
  <c r="T62" i="12" s="1"/>
  <c r="U61" i="12"/>
  <c r="T61" i="12"/>
  <c r="S61" i="12"/>
  <c r="R61" i="12"/>
  <c r="Q61" i="12"/>
  <c r="P61" i="12"/>
  <c r="E61" i="12"/>
  <c r="V59" i="12"/>
  <c r="R59" i="12"/>
  <c r="O59" i="12"/>
  <c r="N59" i="12"/>
  <c r="M59" i="12"/>
  <c r="S59" i="12" s="1"/>
  <c r="L59" i="12"/>
  <c r="K59" i="12"/>
  <c r="J59" i="12"/>
  <c r="I59" i="12"/>
  <c r="H59" i="12"/>
  <c r="G59" i="12"/>
  <c r="F59" i="12"/>
  <c r="C59" i="12"/>
  <c r="B59" i="12"/>
  <c r="S58" i="12"/>
  <c r="R58" i="12"/>
  <c r="Q58" i="12"/>
  <c r="P58" i="12"/>
  <c r="E58" i="12"/>
  <c r="S57" i="12"/>
  <c r="R57" i="12"/>
  <c r="Q57" i="12"/>
  <c r="P57" i="12"/>
  <c r="E57" i="12"/>
  <c r="U57" i="12" s="1"/>
  <c r="S56" i="12"/>
  <c r="R56" i="12"/>
  <c r="Q56" i="12"/>
  <c r="P56" i="12"/>
  <c r="E56" i="12"/>
  <c r="U56" i="12" s="1"/>
  <c r="S55" i="12"/>
  <c r="R55" i="12"/>
  <c r="Q55" i="12"/>
  <c r="P55" i="12"/>
  <c r="E55" i="12"/>
  <c r="T55" i="12" s="1"/>
  <c r="V53" i="12"/>
  <c r="O53" i="12"/>
  <c r="N53" i="12"/>
  <c r="M53" i="12"/>
  <c r="S53" i="12" s="1"/>
  <c r="L53" i="12"/>
  <c r="K53" i="12"/>
  <c r="J53" i="12"/>
  <c r="I53" i="12"/>
  <c r="H53" i="12"/>
  <c r="G53" i="12"/>
  <c r="F53" i="12"/>
  <c r="C53" i="12"/>
  <c r="B53" i="12"/>
  <c r="S52" i="12"/>
  <c r="R52" i="12"/>
  <c r="Q52" i="12"/>
  <c r="P52" i="12"/>
  <c r="E52" i="12"/>
  <c r="U52" i="12" s="1"/>
  <c r="S51" i="12"/>
  <c r="R51" i="12"/>
  <c r="Q51" i="12"/>
  <c r="P51" i="12"/>
  <c r="E51" i="12"/>
  <c r="T51" i="12" s="1"/>
  <c r="U50" i="12"/>
  <c r="S50" i="12"/>
  <c r="R50" i="12"/>
  <c r="Q50" i="12"/>
  <c r="P50" i="12"/>
  <c r="E50" i="12"/>
  <c r="T50" i="12" s="1"/>
  <c r="T49" i="12"/>
  <c r="S49" i="12"/>
  <c r="R49" i="12"/>
  <c r="Q49" i="12"/>
  <c r="P49" i="12"/>
  <c r="E49" i="12"/>
  <c r="U49" i="12" s="1"/>
  <c r="S48" i="12"/>
  <c r="R48" i="12"/>
  <c r="Q48" i="12"/>
  <c r="P48" i="12"/>
  <c r="E48" i="12"/>
  <c r="S47" i="12"/>
  <c r="R47" i="12"/>
  <c r="Q47" i="12"/>
  <c r="P47" i="12"/>
  <c r="E47" i="12"/>
  <c r="U47" i="12" s="1"/>
  <c r="S46" i="12"/>
  <c r="R46" i="12"/>
  <c r="Q46" i="12"/>
  <c r="P46" i="12"/>
  <c r="E46" i="12"/>
  <c r="T46" i="12" s="1"/>
  <c r="S45" i="12"/>
  <c r="R45" i="12"/>
  <c r="Q45" i="12"/>
  <c r="P45" i="12"/>
  <c r="E45" i="12"/>
  <c r="T45" i="12" s="1"/>
  <c r="U44" i="12"/>
  <c r="S44" i="12"/>
  <c r="R44" i="12"/>
  <c r="Q44" i="12"/>
  <c r="P44" i="12"/>
  <c r="E44" i="12"/>
  <c r="T44" i="12" s="1"/>
  <c r="U43" i="12"/>
  <c r="T43" i="12"/>
  <c r="S43" i="12"/>
  <c r="R43" i="12"/>
  <c r="Q43" i="12"/>
  <c r="P43" i="12"/>
  <c r="E43" i="12"/>
  <c r="U42" i="12"/>
  <c r="T42" i="12"/>
  <c r="S42" i="12"/>
  <c r="R42" i="12"/>
  <c r="Q42" i="12"/>
  <c r="P42" i="12"/>
  <c r="E42" i="12"/>
  <c r="V40" i="12"/>
  <c r="S40" i="12"/>
  <c r="O40" i="12"/>
  <c r="N40" i="12"/>
  <c r="R40" i="12" s="1"/>
  <c r="M40" i="12"/>
  <c r="L40" i="12"/>
  <c r="K40" i="12"/>
  <c r="J40" i="12"/>
  <c r="I40" i="12"/>
  <c r="H40" i="12"/>
  <c r="G40" i="12"/>
  <c r="F40" i="12"/>
  <c r="C40" i="12"/>
  <c r="B40" i="12"/>
  <c r="T39" i="12"/>
  <c r="S39" i="12"/>
  <c r="R39" i="12"/>
  <c r="Q39" i="12"/>
  <c r="P39" i="12"/>
  <c r="E39" i="12"/>
  <c r="U39" i="12" s="1"/>
  <c r="S38" i="12"/>
  <c r="R38" i="12"/>
  <c r="Q38" i="12"/>
  <c r="U38" i="12" s="1"/>
  <c r="P38" i="12"/>
  <c r="E38" i="12"/>
  <c r="S37" i="12"/>
  <c r="R37" i="12"/>
  <c r="Q37" i="12"/>
  <c r="P37" i="12"/>
  <c r="E37" i="12"/>
  <c r="S36" i="12"/>
  <c r="R36" i="12"/>
  <c r="Q36" i="12"/>
  <c r="P36" i="12"/>
  <c r="E36" i="12"/>
  <c r="S35" i="12"/>
  <c r="R35" i="12"/>
  <c r="Q35" i="12"/>
  <c r="P35" i="12"/>
  <c r="E35" i="12"/>
  <c r="V33" i="12"/>
  <c r="O33" i="12"/>
  <c r="N33" i="12"/>
  <c r="M33" i="12"/>
  <c r="S33" i="12" s="1"/>
  <c r="L33" i="12"/>
  <c r="R33" i="12" s="1"/>
  <c r="K33" i="12"/>
  <c r="J33" i="12"/>
  <c r="I33" i="12"/>
  <c r="H33" i="12"/>
  <c r="G33" i="12"/>
  <c r="F33" i="12"/>
  <c r="C33" i="12"/>
  <c r="B33" i="12"/>
  <c r="E33" i="12" s="1"/>
  <c r="S32" i="12"/>
  <c r="R32" i="12"/>
  <c r="Q32" i="12"/>
  <c r="P32" i="12"/>
  <c r="E32" i="12"/>
  <c r="V30" i="12"/>
  <c r="R30" i="12"/>
  <c r="O30" i="12"/>
  <c r="N30" i="12"/>
  <c r="M30" i="12"/>
  <c r="S30" i="12" s="1"/>
  <c r="L30" i="12"/>
  <c r="K30" i="12"/>
  <c r="J30" i="12"/>
  <c r="I30" i="12"/>
  <c r="H30" i="12"/>
  <c r="P30" i="12" s="1"/>
  <c r="G30" i="12"/>
  <c r="F30" i="12"/>
  <c r="E30" i="12"/>
  <c r="C30" i="12"/>
  <c r="B30" i="12"/>
  <c r="T29" i="12"/>
  <c r="S29" i="12"/>
  <c r="R29" i="12"/>
  <c r="Q29" i="12"/>
  <c r="P29" i="12"/>
  <c r="E29" i="12"/>
  <c r="U29" i="12" s="1"/>
  <c r="S28" i="12"/>
  <c r="R28" i="12"/>
  <c r="Q28" i="12"/>
  <c r="P28" i="12"/>
  <c r="E28" i="12"/>
  <c r="U28" i="12" s="1"/>
  <c r="S27" i="12"/>
  <c r="R27" i="12"/>
  <c r="Q27" i="12"/>
  <c r="P27" i="12"/>
  <c r="E27" i="12"/>
  <c r="U27" i="12" s="1"/>
  <c r="U26" i="12"/>
  <c r="S26" i="12"/>
  <c r="R26" i="12"/>
  <c r="Q26" i="12"/>
  <c r="P26" i="12"/>
  <c r="E26" i="12"/>
  <c r="T26" i="12" s="1"/>
  <c r="V24" i="12"/>
  <c r="O24" i="12"/>
  <c r="N24" i="12"/>
  <c r="M24" i="12"/>
  <c r="S24" i="12" s="1"/>
  <c r="L24" i="12"/>
  <c r="K24" i="12"/>
  <c r="J24" i="12"/>
  <c r="I24" i="12"/>
  <c r="H24" i="12"/>
  <c r="G24" i="12"/>
  <c r="F24" i="12"/>
  <c r="C24" i="12"/>
  <c r="B24" i="12"/>
  <c r="E24" i="12" s="1"/>
  <c r="T23" i="12"/>
  <c r="S23" i="12"/>
  <c r="R23" i="12"/>
  <c r="Q23" i="12"/>
  <c r="P23" i="12"/>
  <c r="E23" i="12"/>
  <c r="U23" i="12" s="1"/>
  <c r="S22" i="12"/>
  <c r="R22" i="12"/>
  <c r="Q22" i="12"/>
  <c r="P22" i="12"/>
  <c r="E22" i="12"/>
  <c r="U22" i="12" s="1"/>
  <c r="S21" i="12"/>
  <c r="R21" i="12"/>
  <c r="Q21" i="12"/>
  <c r="P21" i="12"/>
  <c r="E21" i="12"/>
  <c r="S20" i="12"/>
  <c r="R20" i="12"/>
  <c r="Q20" i="12"/>
  <c r="P20" i="12"/>
  <c r="E20" i="12"/>
  <c r="U20" i="12" s="1"/>
  <c r="S19" i="12"/>
  <c r="R19" i="12"/>
  <c r="Q19" i="12"/>
  <c r="P19" i="12"/>
  <c r="E19" i="12"/>
  <c r="T19" i="12" s="1"/>
  <c r="S18" i="12"/>
  <c r="R18" i="12"/>
  <c r="Q18" i="12"/>
  <c r="P18" i="12"/>
  <c r="E18" i="12"/>
  <c r="S17" i="12"/>
  <c r="R17" i="12"/>
  <c r="Q17" i="12"/>
  <c r="P17" i="12"/>
  <c r="E17" i="12"/>
  <c r="V15" i="12"/>
  <c r="O15" i="12"/>
  <c r="N15" i="12"/>
  <c r="M15" i="12"/>
  <c r="S15" i="12" s="1"/>
  <c r="L15" i="12"/>
  <c r="R15" i="12" s="1"/>
  <c r="K15" i="12"/>
  <c r="J15" i="12"/>
  <c r="I15" i="12"/>
  <c r="H15" i="12"/>
  <c r="G15" i="12"/>
  <c r="F15" i="12"/>
  <c r="C15" i="12"/>
  <c r="B15" i="12"/>
  <c r="E15" i="12" s="1"/>
  <c r="S14" i="12"/>
  <c r="R14" i="12"/>
  <c r="Q14" i="12"/>
  <c r="P14" i="12"/>
  <c r="E14" i="12"/>
  <c r="U13" i="12"/>
  <c r="T13" i="12"/>
  <c r="S13" i="12"/>
  <c r="R13" i="12"/>
  <c r="Q13" i="12"/>
  <c r="P13" i="12"/>
  <c r="E13" i="12"/>
  <c r="U12" i="12"/>
  <c r="T12" i="12"/>
  <c r="S12" i="12"/>
  <c r="R12" i="12"/>
  <c r="Q12" i="12"/>
  <c r="P12" i="12"/>
  <c r="E12" i="12"/>
  <c r="T11" i="12"/>
  <c r="S11" i="12"/>
  <c r="R11" i="12"/>
  <c r="Q11" i="12"/>
  <c r="P11" i="12"/>
  <c r="E11" i="12"/>
  <c r="U11" i="12" s="1"/>
  <c r="S10" i="12"/>
  <c r="R10" i="12"/>
  <c r="Q10" i="12"/>
  <c r="P10" i="12"/>
  <c r="E10" i="12"/>
  <c r="S9" i="12"/>
  <c r="R9" i="12"/>
  <c r="Q9" i="12"/>
  <c r="P9" i="12"/>
  <c r="E9" i="12"/>
  <c r="T9" i="12" s="1"/>
  <c r="S94" i="11"/>
  <c r="R94" i="11"/>
  <c r="Q94" i="11"/>
  <c r="P94" i="11"/>
  <c r="E94" i="11"/>
  <c r="U94" i="11" s="1"/>
  <c r="S93" i="11"/>
  <c r="R93" i="11"/>
  <c r="Q93" i="11"/>
  <c r="P93" i="11"/>
  <c r="E93" i="11"/>
  <c r="T93" i="11" s="1"/>
  <c r="S92" i="11"/>
  <c r="R92" i="11"/>
  <c r="Q92" i="11"/>
  <c r="P92" i="11"/>
  <c r="E92" i="11"/>
  <c r="T92" i="11" s="1"/>
  <c r="U91" i="11"/>
  <c r="T91" i="11"/>
  <c r="S91" i="11"/>
  <c r="R91" i="11"/>
  <c r="Q91" i="11"/>
  <c r="P91" i="11"/>
  <c r="E91" i="11"/>
  <c r="U90" i="11"/>
  <c r="T90" i="11"/>
  <c r="S90" i="11"/>
  <c r="R90" i="11"/>
  <c r="Q90" i="11"/>
  <c r="P90" i="11"/>
  <c r="E90" i="11"/>
  <c r="T89" i="11"/>
  <c r="S89" i="11"/>
  <c r="R89" i="11"/>
  <c r="Q89" i="11"/>
  <c r="P89" i="11"/>
  <c r="E89" i="11"/>
  <c r="U89" i="11" s="1"/>
  <c r="S88" i="11"/>
  <c r="R88" i="11"/>
  <c r="Q88" i="11"/>
  <c r="P88" i="11"/>
  <c r="E88" i="11"/>
  <c r="U88" i="11" s="1"/>
  <c r="T87" i="11"/>
  <c r="S87" i="11"/>
  <c r="R87" i="11"/>
  <c r="Q87" i="11"/>
  <c r="P87" i="11"/>
  <c r="E87" i="11"/>
  <c r="U87" i="11" s="1"/>
  <c r="V73" i="11"/>
  <c r="O73" i="11"/>
  <c r="N73" i="11"/>
  <c r="M73" i="11"/>
  <c r="L73" i="11"/>
  <c r="K73" i="11"/>
  <c r="J73" i="11"/>
  <c r="I73" i="11"/>
  <c r="H73" i="11"/>
  <c r="G73" i="11"/>
  <c r="F73" i="11"/>
  <c r="C73" i="11"/>
  <c r="E73" i="11" s="1"/>
  <c r="B73" i="11"/>
  <c r="V72" i="11"/>
  <c r="O72" i="11"/>
  <c r="N72" i="11"/>
  <c r="M72" i="11"/>
  <c r="S72" i="11" s="1"/>
  <c r="L72" i="11"/>
  <c r="K72" i="11"/>
  <c r="J72" i="11"/>
  <c r="I72" i="11"/>
  <c r="H72" i="11"/>
  <c r="G72" i="11"/>
  <c r="F72" i="11"/>
  <c r="C72" i="11"/>
  <c r="B72" i="11"/>
  <c r="V71" i="11"/>
  <c r="O71" i="11"/>
  <c r="N71" i="11"/>
  <c r="M71" i="11"/>
  <c r="S71" i="11" s="1"/>
  <c r="L71" i="11"/>
  <c r="R71" i="11" s="1"/>
  <c r="K71" i="11"/>
  <c r="J71" i="11"/>
  <c r="I71" i="11"/>
  <c r="H71" i="11"/>
  <c r="G71" i="11"/>
  <c r="F71" i="11"/>
  <c r="C71" i="11"/>
  <c r="B71" i="11"/>
  <c r="E71" i="11" s="1"/>
  <c r="U70" i="11"/>
  <c r="S70" i="11"/>
  <c r="R70" i="11"/>
  <c r="Q70" i="11"/>
  <c r="P70" i="11"/>
  <c r="E70" i="11"/>
  <c r="T70" i="11" s="1"/>
  <c r="U69" i="11"/>
  <c r="T69" i="11"/>
  <c r="S69" i="11"/>
  <c r="R69" i="11"/>
  <c r="Q69" i="11"/>
  <c r="P69" i="11"/>
  <c r="E69" i="11"/>
  <c r="V67" i="11"/>
  <c r="O67" i="11"/>
  <c r="N67" i="11"/>
  <c r="M67" i="11"/>
  <c r="L67" i="11"/>
  <c r="K67" i="11"/>
  <c r="J67" i="11"/>
  <c r="I67" i="11"/>
  <c r="H67" i="11"/>
  <c r="G67" i="11"/>
  <c r="F67" i="11"/>
  <c r="C67" i="11"/>
  <c r="B67" i="11"/>
  <c r="V66" i="11"/>
  <c r="O66" i="11"/>
  <c r="N66" i="11"/>
  <c r="M66" i="11"/>
  <c r="S66" i="11" s="1"/>
  <c r="L66" i="11"/>
  <c r="R66" i="11" s="1"/>
  <c r="K66" i="11"/>
  <c r="J66" i="11"/>
  <c r="I66" i="11"/>
  <c r="Q66" i="11" s="1"/>
  <c r="H66" i="11"/>
  <c r="G66" i="11"/>
  <c r="F66" i="11"/>
  <c r="C66" i="11"/>
  <c r="B66" i="11"/>
  <c r="E66" i="11" s="1"/>
  <c r="S65" i="11"/>
  <c r="R65" i="11"/>
  <c r="Q65" i="11"/>
  <c r="P65" i="11"/>
  <c r="E65" i="11"/>
  <c r="U65" i="11" s="1"/>
  <c r="S64" i="11"/>
  <c r="R64" i="11"/>
  <c r="Q64" i="11"/>
  <c r="P64" i="11"/>
  <c r="E64" i="11"/>
  <c r="T64" i="11" s="1"/>
  <c r="S63" i="11"/>
  <c r="R63" i="11"/>
  <c r="Q63" i="11"/>
  <c r="P63" i="11"/>
  <c r="E63" i="11"/>
  <c r="U62" i="11"/>
  <c r="T62" i="11"/>
  <c r="S62" i="11"/>
  <c r="R62" i="11"/>
  <c r="Q62" i="11"/>
  <c r="P62" i="11"/>
  <c r="E62" i="11"/>
  <c r="S61" i="11"/>
  <c r="R61" i="11"/>
  <c r="Q61" i="11"/>
  <c r="P61" i="11"/>
  <c r="E61" i="11"/>
  <c r="V59" i="11"/>
  <c r="S59" i="11"/>
  <c r="O59" i="11"/>
  <c r="N59" i="11"/>
  <c r="M59" i="11"/>
  <c r="L59" i="11"/>
  <c r="R59" i="11" s="1"/>
  <c r="K59" i="11"/>
  <c r="J59" i="11"/>
  <c r="I59" i="11"/>
  <c r="H59" i="11"/>
  <c r="G59" i="11"/>
  <c r="F59" i="11"/>
  <c r="C59" i="11"/>
  <c r="B59" i="11"/>
  <c r="T58" i="11"/>
  <c r="S58" i="11"/>
  <c r="R58" i="11"/>
  <c r="Q58" i="11"/>
  <c r="P58" i="11"/>
  <c r="E58" i="11"/>
  <c r="U58" i="11" s="1"/>
  <c r="S57" i="11"/>
  <c r="R57" i="11"/>
  <c r="Q57" i="11"/>
  <c r="P57" i="11"/>
  <c r="E57" i="11"/>
  <c r="S56" i="11"/>
  <c r="R56" i="11"/>
  <c r="Q56" i="11"/>
  <c r="P56" i="11"/>
  <c r="E56" i="11"/>
  <c r="S55" i="11"/>
  <c r="R55" i="11"/>
  <c r="Q55" i="11"/>
  <c r="P55" i="11"/>
  <c r="E55" i="11"/>
  <c r="U55" i="11" s="1"/>
  <c r="V53" i="11"/>
  <c r="R53" i="11"/>
  <c r="O53" i="11"/>
  <c r="N53" i="11"/>
  <c r="M53" i="11"/>
  <c r="S53" i="11" s="1"/>
  <c r="L53" i="11"/>
  <c r="K53" i="11"/>
  <c r="J53" i="11"/>
  <c r="I53" i="11"/>
  <c r="H53" i="11"/>
  <c r="P53" i="11" s="1"/>
  <c r="G53" i="11"/>
  <c r="F53" i="11"/>
  <c r="C53" i="11"/>
  <c r="B53" i="11"/>
  <c r="T52" i="11"/>
  <c r="S52" i="11"/>
  <c r="R52" i="11"/>
  <c r="Q52" i="11"/>
  <c r="P52" i="11"/>
  <c r="E52" i="11"/>
  <c r="U52" i="11" s="1"/>
  <c r="S51" i="11"/>
  <c r="R51" i="11"/>
  <c r="Q51" i="11"/>
  <c r="P51" i="11"/>
  <c r="E51" i="11"/>
  <c r="U51" i="11" s="1"/>
  <c r="T50" i="11"/>
  <c r="S50" i="11"/>
  <c r="R50" i="11"/>
  <c r="Q50" i="11"/>
  <c r="P50" i="11"/>
  <c r="E50" i="11"/>
  <c r="U50" i="11" s="1"/>
  <c r="S49" i="11"/>
  <c r="R49" i="11"/>
  <c r="Q49" i="11"/>
  <c r="P49" i="11"/>
  <c r="E49" i="11"/>
  <c r="U49" i="11" s="1"/>
  <c r="S48" i="11"/>
  <c r="R48" i="11"/>
  <c r="Q48" i="11"/>
  <c r="P48" i="11"/>
  <c r="E48" i="11"/>
  <c r="T48" i="11" s="1"/>
  <c r="S47" i="11"/>
  <c r="R47" i="11"/>
  <c r="Q47" i="11"/>
  <c r="P47" i="11"/>
  <c r="E47" i="11"/>
  <c r="T47" i="11" s="1"/>
  <c r="U46" i="11"/>
  <c r="T46" i="11"/>
  <c r="S46" i="11"/>
  <c r="R46" i="11"/>
  <c r="Q46" i="11"/>
  <c r="P46" i="11"/>
  <c r="E46" i="11"/>
  <c r="T45" i="11"/>
  <c r="S45" i="11"/>
  <c r="R45" i="11"/>
  <c r="Q45" i="11"/>
  <c r="P45" i="11"/>
  <c r="E45" i="11"/>
  <c r="U45" i="11" s="1"/>
  <c r="S44" i="11"/>
  <c r="R44" i="11"/>
  <c r="Q44" i="11"/>
  <c r="P44" i="11"/>
  <c r="E44" i="11"/>
  <c r="S43" i="11"/>
  <c r="R43" i="11"/>
  <c r="Q43" i="11"/>
  <c r="P43" i="11"/>
  <c r="E43" i="11"/>
  <c r="U43" i="11" s="1"/>
  <c r="T42" i="11"/>
  <c r="S42" i="11"/>
  <c r="R42" i="11"/>
  <c r="Q42" i="11"/>
  <c r="P42" i="11"/>
  <c r="E42" i="11"/>
  <c r="U42" i="11" s="1"/>
  <c r="V40" i="11"/>
  <c r="O40" i="11"/>
  <c r="N40" i="11"/>
  <c r="M40" i="11"/>
  <c r="L40" i="11"/>
  <c r="R40" i="11" s="1"/>
  <c r="K40" i="11"/>
  <c r="J40" i="11"/>
  <c r="I40" i="11"/>
  <c r="H40" i="11"/>
  <c r="P40" i="11" s="1"/>
  <c r="G40" i="11"/>
  <c r="F40" i="11"/>
  <c r="C40" i="11"/>
  <c r="B40" i="11"/>
  <c r="S39" i="11"/>
  <c r="R39" i="11"/>
  <c r="Q39" i="11"/>
  <c r="P39" i="11"/>
  <c r="E39" i="11"/>
  <c r="U39" i="11" s="1"/>
  <c r="S38" i="11"/>
  <c r="R38" i="11"/>
  <c r="Q38" i="11"/>
  <c r="P38" i="11"/>
  <c r="T38" i="11" s="1"/>
  <c r="E38" i="11"/>
  <c r="S37" i="11"/>
  <c r="R37" i="11"/>
  <c r="Q37" i="11"/>
  <c r="P37" i="11"/>
  <c r="E37" i="11"/>
  <c r="U37" i="11" s="1"/>
  <c r="S36" i="11"/>
  <c r="R36" i="11"/>
  <c r="Q36" i="11"/>
  <c r="P36" i="11"/>
  <c r="E36" i="11"/>
  <c r="T36" i="11" s="1"/>
  <c r="U35" i="11"/>
  <c r="S35" i="11"/>
  <c r="R35" i="11"/>
  <c r="Q35" i="11"/>
  <c r="P35" i="11"/>
  <c r="E35" i="11"/>
  <c r="V33" i="11"/>
  <c r="S33" i="11"/>
  <c r="O33" i="11"/>
  <c r="N33" i="11"/>
  <c r="M33" i="11"/>
  <c r="L33" i="11"/>
  <c r="R33" i="11" s="1"/>
  <c r="K33" i="11"/>
  <c r="J33" i="11"/>
  <c r="I33" i="11"/>
  <c r="H33" i="11"/>
  <c r="P33" i="11" s="1"/>
  <c r="G33" i="11"/>
  <c r="F33" i="11"/>
  <c r="C33" i="11"/>
  <c r="B33" i="11"/>
  <c r="E33" i="11" s="1"/>
  <c r="S32" i="11"/>
  <c r="R32" i="11"/>
  <c r="Q32" i="11"/>
  <c r="P32" i="11"/>
  <c r="E32" i="11"/>
  <c r="T32" i="11" s="1"/>
  <c r="V30" i="11"/>
  <c r="O30" i="11"/>
  <c r="N30" i="11"/>
  <c r="M30" i="11"/>
  <c r="S30" i="11" s="1"/>
  <c r="L30" i="11"/>
  <c r="R30" i="11" s="1"/>
  <c r="K30" i="11"/>
  <c r="J30" i="11"/>
  <c r="I30" i="11"/>
  <c r="Q30" i="11" s="1"/>
  <c r="H30" i="11"/>
  <c r="G30" i="11"/>
  <c r="F30" i="11"/>
  <c r="E30" i="11"/>
  <c r="C30" i="11"/>
  <c r="B30" i="11"/>
  <c r="S29" i="11"/>
  <c r="R29" i="11"/>
  <c r="Q29" i="11"/>
  <c r="P29" i="11"/>
  <c r="E29" i="11"/>
  <c r="U29" i="11" s="1"/>
  <c r="S28" i="11"/>
  <c r="R28" i="11"/>
  <c r="Q28" i="11"/>
  <c r="P28" i="11"/>
  <c r="E28" i="11"/>
  <c r="T28" i="11" s="1"/>
  <c r="U27" i="11"/>
  <c r="S27" i="11"/>
  <c r="R27" i="11"/>
  <c r="Q27" i="11"/>
  <c r="P27" i="11"/>
  <c r="E27" i="11"/>
  <c r="T27" i="11" s="1"/>
  <c r="U26" i="11"/>
  <c r="T26" i="11"/>
  <c r="S26" i="11"/>
  <c r="R26" i="11"/>
  <c r="Q26" i="11"/>
  <c r="P26" i="11"/>
  <c r="E26" i="11"/>
  <c r="V24" i="11"/>
  <c r="S24" i="11"/>
  <c r="R24" i="11"/>
  <c r="O24" i="11"/>
  <c r="N24" i="11"/>
  <c r="M24" i="11"/>
  <c r="L24" i="11"/>
  <c r="K24" i="11"/>
  <c r="J24" i="11"/>
  <c r="I24" i="11"/>
  <c r="Q24" i="11" s="1"/>
  <c r="H24" i="11"/>
  <c r="P24" i="11" s="1"/>
  <c r="G24" i="11"/>
  <c r="F24" i="11"/>
  <c r="C24" i="11"/>
  <c r="B24" i="11"/>
  <c r="S23" i="11"/>
  <c r="R23" i="11"/>
  <c r="Q23" i="11"/>
  <c r="P23" i="11"/>
  <c r="E23" i="11"/>
  <c r="S22" i="11"/>
  <c r="R22" i="11"/>
  <c r="Q22" i="11"/>
  <c r="P22" i="11"/>
  <c r="E22" i="11"/>
  <c r="S21" i="11"/>
  <c r="R21" i="11"/>
  <c r="Q21" i="11"/>
  <c r="P21" i="11"/>
  <c r="E21" i="11"/>
  <c r="T21" i="11" s="1"/>
  <c r="U20" i="11"/>
  <c r="S20" i="11"/>
  <c r="R20" i="11"/>
  <c r="Q20" i="11"/>
  <c r="P20" i="11"/>
  <c r="T20" i="11" s="1"/>
  <c r="E20" i="11"/>
  <c r="S19" i="11"/>
  <c r="R19" i="11"/>
  <c r="Q19" i="11"/>
  <c r="P19" i="11"/>
  <c r="E19" i="11"/>
  <c r="U19" i="11" s="1"/>
  <c r="S18" i="11"/>
  <c r="R18" i="11"/>
  <c r="Q18" i="11"/>
  <c r="P18" i="11"/>
  <c r="E18" i="11"/>
  <c r="S17" i="11"/>
  <c r="R17" i="11"/>
  <c r="Q17" i="11"/>
  <c r="P17" i="11"/>
  <c r="E17" i="11"/>
  <c r="U17" i="11" s="1"/>
  <c r="V15" i="11"/>
  <c r="O15" i="11"/>
  <c r="N15" i="11"/>
  <c r="M15" i="11"/>
  <c r="S15" i="11" s="1"/>
  <c r="L15" i="11"/>
  <c r="R15" i="11" s="1"/>
  <c r="K15" i="11"/>
  <c r="J15" i="11"/>
  <c r="I15" i="11"/>
  <c r="H15" i="11"/>
  <c r="G15" i="11"/>
  <c r="F15" i="11"/>
  <c r="C15" i="11"/>
  <c r="E15" i="11" s="1"/>
  <c r="B15" i="11"/>
  <c r="S14" i="11"/>
  <c r="R14" i="11"/>
  <c r="Q14" i="11"/>
  <c r="P14" i="11"/>
  <c r="E14" i="11"/>
  <c r="S13" i="11"/>
  <c r="R13" i="11"/>
  <c r="Q13" i="11"/>
  <c r="P13" i="11"/>
  <c r="E13" i="11"/>
  <c r="U13" i="11" s="1"/>
  <c r="S12" i="11"/>
  <c r="R12" i="11"/>
  <c r="Q12" i="11"/>
  <c r="P12" i="11"/>
  <c r="E12" i="11"/>
  <c r="T12" i="11" s="1"/>
  <c r="S11" i="11"/>
  <c r="R11" i="11"/>
  <c r="Q11" i="11"/>
  <c r="P11" i="11"/>
  <c r="E11" i="11"/>
  <c r="U10" i="11"/>
  <c r="S10" i="11"/>
  <c r="R10" i="11"/>
  <c r="Q10" i="11"/>
  <c r="P10" i="11"/>
  <c r="E10" i="11"/>
  <c r="T10" i="11" s="1"/>
  <c r="U9" i="11"/>
  <c r="T9" i="11"/>
  <c r="S9" i="11"/>
  <c r="R9" i="11"/>
  <c r="Q9" i="11"/>
  <c r="P9" i="11"/>
  <c r="E9" i="11"/>
  <c r="U94" i="10"/>
  <c r="T94" i="10"/>
  <c r="S94" i="10"/>
  <c r="R94" i="10"/>
  <c r="Q94" i="10"/>
  <c r="P94" i="10"/>
  <c r="E94" i="10"/>
  <c r="S93" i="10"/>
  <c r="R93" i="10"/>
  <c r="Q93" i="10"/>
  <c r="P93" i="10"/>
  <c r="E93" i="10"/>
  <c r="U93" i="10" s="1"/>
  <c r="S92" i="10"/>
  <c r="R92" i="10"/>
  <c r="Q92" i="10"/>
  <c r="P92" i="10"/>
  <c r="E92" i="10"/>
  <c r="S91" i="10"/>
  <c r="R91" i="10"/>
  <c r="Q91" i="10"/>
  <c r="P91" i="10"/>
  <c r="E91" i="10"/>
  <c r="U91" i="10" s="1"/>
  <c r="S90" i="10"/>
  <c r="R90" i="10"/>
  <c r="Q90" i="10"/>
  <c r="P90" i="10"/>
  <c r="E90" i="10"/>
  <c r="T90" i="10" s="1"/>
  <c r="S89" i="10"/>
  <c r="R89" i="10"/>
  <c r="Q89" i="10"/>
  <c r="P89" i="10"/>
  <c r="E89" i="10"/>
  <c r="S88" i="10"/>
  <c r="R88" i="10"/>
  <c r="Q88" i="10"/>
  <c r="P88" i="10"/>
  <c r="E88" i="10"/>
  <c r="S87" i="10"/>
  <c r="R87" i="10"/>
  <c r="Q87" i="10"/>
  <c r="P87" i="10"/>
  <c r="E87" i="10"/>
  <c r="V73" i="10"/>
  <c r="O73" i="10"/>
  <c r="N73" i="10"/>
  <c r="M73" i="10"/>
  <c r="S73" i="10" s="1"/>
  <c r="L73" i="10"/>
  <c r="K73" i="10"/>
  <c r="J73" i="10"/>
  <c r="I73" i="10"/>
  <c r="H73" i="10"/>
  <c r="G73" i="10"/>
  <c r="F73" i="10"/>
  <c r="C73" i="10"/>
  <c r="B73" i="10"/>
  <c r="V72" i="10"/>
  <c r="S72" i="10"/>
  <c r="O72" i="10"/>
  <c r="N72" i="10"/>
  <c r="M72" i="10"/>
  <c r="L72" i="10"/>
  <c r="K72" i="10"/>
  <c r="J72" i="10"/>
  <c r="I72" i="10"/>
  <c r="H72" i="10"/>
  <c r="G72" i="10"/>
  <c r="F72" i="10"/>
  <c r="C72" i="10"/>
  <c r="B72" i="10"/>
  <c r="V71" i="10"/>
  <c r="O71" i="10"/>
  <c r="N71" i="10"/>
  <c r="M71" i="10"/>
  <c r="S71" i="10" s="1"/>
  <c r="L71" i="10"/>
  <c r="K71" i="10"/>
  <c r="J71" i="10"/>
  <c r="I71" i="10"/>
  <c r="H71" i="10"/>
  <c r="G71" i="10"/>
  <c r="F71" i="10"/>
  <c r="C71" i="10"/>
  <c r="B71" i="10"/>
  <c r="E71" i="10" s="1"/>
  <c r="S70" i="10"/>
  <c r="R70" i="10"/>
  <c r="Q70" i="10"/>
  <c r="P70" i="10"/>
  <c r="E70" i="10"/>
  <c r="S69" i="10"/>
  <c r="R69" i="10"/>
  <c r="Q69" i="10"/>
  <c r="P69" i="10"/>
  <c r="E69" i="10"/>
  <c r="V67" i="10"/>
  <c r="O67" i="10"/>
  <c r="N67" i="10"/>
  <c r="M67" i="10"/>
  <c r="S67" i="10" s="1"/>
  <c r="L67" i="10"/>
  <c r="K67" i="10"/>
  <c r="J67" i="10"/>
  <c r="I67" i="10"/>
  <c r="H67" i="10"/>
  <c r="G67" i="10"/>
  <c r="F67" i="10"/>
  <c r="C67" i="10"/>
  <c r="B67" i="10"/>
  <c r="E67" i="10" s="1"/>
  <c r="V66" i="10"/>
  <c r="O66" i="10"/>
  <c r="N66" i="10"/>
  <c r="M66" i="10"/>
  <c r="S66" i="10" s="1"/>
  <c r="L66" i="10"/>
  <c r="R66" i="10" s="1"/>
  <c r="K66" i="10"/>
  <c r="J66" i="10"/>
  <c r="I66" i="10"/>
  <c r="H66" i="10"/>
  <c r="G66" i="10"/>
  <c r="F66" i="10"/>
  <c r="C66" i="10"/>
  <c r="B66" i="10"/>
  <c r="S65" i="10"/>
  <c r="R65" i="10"/>
  <c r="Q65" i="10"/>
  <c r="P65" i="10"/>
  <c r="E65" i="10"/>
  <c r="U65" i="10" s="1"/>
  <c r="S64" i="10"/>
  <c r="R64" i="10"/>
  <c r="Q64" i="10"/>
  <c r="P64" i="10"/>
  <c r="E64" i="10"/>
  <c r="U64" i="10" s="1"/>
  <c r="S63" i="10"/>
  <c r="R63" i="10"/>
  <c r="Q63" i="10"/>
  <c r="P63" i="10"/>
  <c r="E63" i="10"/>
  <c r="S62" i="10"/>
  <c r="R62" i="10"/>
  <c r="Q62" i="10"/>
  <c r="P62" i="10"/>
  <c r="E62" i="10"/>
  <c r="U62" i="10" s="1"/>
  <c r="S61" i="10"/>
  <c r="R61" i="10"/>
  <c r="Q61" i="10"/>
  <c r="P61" i="10"/>
  <c r="E61" i="10"/>
  <c r="U61" i="10" s="1"/>
  <c r="V59" i="10"/>
  <c r="O59" i="10"/>
  <c r="N59" i="10"/>
  <c r="M59" i="10"/>
  <c r="S59" i="10" s="1"/>
  <c r="L59" i="10"/>
  <c r="R59" i="10" s="1"/>
  <c r="K59" i="10"/>
  <c r="J59" i="10"/>
  <c r="I59" i="10"/>
  <c r="H59" i="10"/>
  <c r="G59" i="10"/>
  <c r="F59" i="10"/>
  <c r="C59" i="10"/>
  <c r="B59" i="10"/>
  <c r="S58" i="10"/>
  <c r="R58" i="10"/>
  <c r="Q58" i="10"/>
  <c r="P58" i="10"/>
  <c r="E58" i="10"/>
  <c r="U58" i="10" s="1"/>
  <c r="S57" i="10"/>
  <c r="R57" i="10"/>
  <c r="Q57" i="10"/>
  <c r="P57" i="10"/>
  <c r="E57" i="10"/>
  <c r="T57" i="10" s="1"/>
  <c r="S56" i="10"/>
  <c r="R56" i="10"/>
  <c r="Q56" i="10"/>
  <c r="P56" i="10"/>
  <c r="E56" i="10"/>
  <c r="S55" i="10"/>
  <c r="R55" i="10"/>
  <c r="Q55" i="10"/>
  <c r="P55" i="10"/>
  <c r="E55" i="10"/>
  <c r="U55" i="10" s="1"/>
  <c r="V53" i="10"/>
  <c r="R53" i="10"/>
  <c r="O53" i="10"/>
  <c r="N53" i="10"/>
  <c r="M53" i="10"/>
  <c r="S53" i="10" s="1"/>
  <c r="L53" i="10"/>
  <c r="K53" i="10"/>
  <c r="J53" i="10"/>
  <c r="I53" i="10"/>
  <c r="H53" i="10"/>
  <c r="G53" i="10"/>
  <c r="F53" i="10"/>
  <c r="C53" i="10"/>
  <c r="B53" i="10"/>
  <c r="S52" i="10"/>
  <c r="R52" i="10"/>
  <c r="Q52" i="10"/>
  <c r="U52" i="10" s="1"/>
  <c r="P52" i="10"/>
  <c r="E52" i="10"/>
  <c r="S51" i="10"/>
  <c r="R51" i="10"/>
  <c r="Q51" i="10"/>
  <c r="P51" i="10"/>
  <c r="E51" i="10"/>
  <c r="S50" i="10"/>
  <c r="R50" i="10"/>
  <c r="Q50" i="10"/>
  <c r="P50" i="10"/>
  <c r="E50" i="10"/>
  <c r="S49" i="10"/>
  <c r="R49" i="10"/>
  <c r="Q49" i="10"/>
  <c r="P49" i="10"/>
  <c r="E49" i="10"/>
  <c r="S48" i="10"/>
  <c r="R48" i="10"/>
  <c r="Q48" i="10"/>
  <c r="P48" i="10"/>
  <c r="E48" i="10"/>
  <c r="U48" i="10" s="1"/>
  <c r="S47" i="10"/>
  <c r="R47" i="10"/>
  <c r="Q47" i="10"/>
  <c r="P47" i="10"/>
  <c r="E47" i="10"/>
  <c r="U47" i="10" s="1"/>
  <c r="S46" i="10"/>
  <c r="R46" i="10"/>
  <c r="Q46" i="10"/>
  <c r="P46" i="10"/>
  <c r="E46" i="10"/>
  <c r="U46" i="10" s="1"/>
  <c r="S45" i="10"/>
  <c r="R45" i="10"/>
  <c r="Q45" i="10"/>
  <c r="P45" i="10"/>
  <c r="E45" i="10"/>
  <c r="T45" i="10" s="1"/>
  <c r="S44" i="10"/>
  <c r="R44" i="10"/>
  <c r="Q44" i="10"/>
  <c r="P44" i="10"/>
  <c r="E44" i="10"/>
  <c r="S43" i="10"/>
  <c r="R43" i="10"/>
  <c r="Q43" i="10"/>
  <c r="P43" i="10"/>
  <c r="E43" i="10"/>
  <c r="U42" i="10"/>
  <c r="S42" i="10"/>
  <c r="R42" i="10"/>
  <c r="Q42" i="10"/>
  <c r="P42" i="10"/>
  <c r="E42" i="10"/>
  <c r="T42" i="10" s="1"/>
  <c r="V40" i="10"/>
  <c r="S40" i="10"/>
  <c r="O40" i="10"/>
  <c r="N40" i="10"/>
  <c r="M40" i="10"/>
  <c r="L40" i="10"/>
  <c r="R40" i="10" s="1"/>
  <c r="K40" i="10"/>
  <c r="J40" i="10"/>
  <c r="I40" i="10"/>
  <c r="Q40" i="10" s="1"/>
  <c r="H40" i="10"/>
  <c r="G40" i="10"/>
  <c r="F40" i="10"/>
  <c r="C40" i="10"/>
  <c r="B40" i="10"/>
  <c r="U39" i="10"/>
  <c r="T39" i="10"/>
  <c r="S39" i="10"/>
  <c r="R39" i="10"/>
  <c r="Q39" i="10"/>
  <c r="P39" i="10"/>
  <c r="E39" i="10"/>
  <c r="U38" i="10"/>
  <c r="T38" i="10"/>
  <c r="S38" i="10"/>
  <c r="R38" i="10"/>
  <c r="Q38" i="10"/>
  <c r="P38" i="10"/>
  <c r="E38" i="10"/>
  <c r="U37" i="10"/>
  <c r="T37" i="10"/>
  <c r="S37" i="10"/>
  <c r="R37" i="10"/>
  <c r="Q37" i="10"/>
  <c r="P37" i="10"/>
  <c r="E37" i="10"/>
  <c r="S36" i="10"/>
  <c r="R36" i="10"/>
  <c r="Q36" i="10"/>
  <c r="P36" i="10"/>
  <c r="E36" i="10"/>
  <c r="U36" i="10" s="1"/>
  <c r="T35" i="10"/>
  <c r="S35" i="10"/>
  <c r="R35" i="10"/>
  <c r="Q35" i="10"/>
  <c r="P35" i="10"/>
  <c r="E35" i="10"/>
  <c r="V33" i="10"/>
  <c r="O33" i="10"/>
  <c r="N33" i="10"/>
  <c r="M33" i="10"/>
  <c r="S33" i="10" s="1"/>
  <c r="L33" i="10"/>
  <c r="R33" i="10" s="1"/>
  <c r="K33" i="10"/>
  <c r="J33" i="10"/>
  <c r="I33" i="10"/>
  <c r="H33" i="10"/>
  <c r="G33" i="10"/>
  <c r="F33" i="10"/>
  <c r="C33" i="10"/>
  <c r="B33" i="10"/>
  <c r="S32" i="10"/>
  <c r="R32" i="10"/>
  <c r="Q32" i="10"/>
  <c r="P32" i="10"/>
  <c r="E32" i="10"/>
  <c r="U32" i="10" s="1"/>
  <c r="V30" i="10"/>
  <c r="O30" i="10"/>
  <c r="N30" i="10"/>
  <c r="M30" i="10"/>
  <c r="S30" i="10" s="1"/>
  <c r="L30" i="10"/>
  <c r="R30" i="10" s="1"/>
  <c r="K30" i="10"/>
  <c r="J30" i="10"/>
  <c r="I30" i="10"/>
  <c r="Q30" i="10" s="1"/>
  <c r="H30" i="10"/>
  <c r="G30" i="10"/>
  <c r="F30" i="10"/>
  <c r="E30" i="10"/>
  <c r="C30" i="10"/>
  <c r="B30" i="10"/>
  <c r="U29" i="10"/>
  <c r="T29" i="10"/>
  <c r="S29" i="10"/>
  <c r="R29" i="10"/>
  <c r="Q29" i="10"/>
  <c r="P29" i="10"/>
  <c r="E29" i="10"/>
  <c r="S28" i="10"/>
  <c r="R28" i="10"/>
  <c r="Q28" i="10"/>
  <c r="P28" i="10"/>
  <c r="E28" i="10"/>
  <c r="U28" i="10" s="1"/>
  <c r="S27" i="10"/>
  <c r="R27" i="10"/>
  <c r="Q27" i="10"/>
  <c r="P27" i="10"/>
  <c r="E27" i="10"/>
  <c r="S26" i="10"/>
  <c r="R26" i="10"/>
  <c r="Q26" i="10"/>
  <c r="P26" i="10"/>
  <c r="E26" i="10"/>
  <c r="U26" i="10" s="1"/>
  <c r="V24" i="10"/>
  <c r="O24" i="10"/>
  <c r="N24" i="10"/>
  <c r="M24" i="10"/>
  <c r="S24" i="10" s="1"/>
  <c r="L24" i="10"/>
  <c r="R24" i="10" s="1"/>
  <c r="K24" i="10"/>
  <c r="J24" i="10"/>
  <c r="I24" i="10"/>
  <c r="Q24" i="10" s="1"/>
  <c r="H24" i="10"/>
  <c r="G24" i="10"/>
  <c r="F24" i="10"/>
  <c r="C24" i="10"/>
  <c r="E24" i="10" s="1"/>
  <c r="B24" i="10"/>
  <c r="T23" i="10"/>
  <c r="S23" i="10"/>
  <c r="R23" i="10"/>
  <c r="Q23" i="10"/>
  <c r="P23" i="10"/>
  <c r="E23" i="10"/>
  <c r="U23" i="10" s="1"/>
  <c r="S22" i="10"/>
  <c r="R22" i="10"/>
  <c r="Q22" i="10"/>
  <c r="P22" i="10"/>
  <c r="E22" i="10"/>
  <c r="U22" i="10" s="1"/>
  <c r="S21" i="10"/>
  <c r="R21" i="10"/>
  <c r="Q21" i="10"/>
  <c r="P21" i="10"/>
  <c r="E21" i="10"/>
  <c r="T21" i="10" s="1"/>
  <c r="U20" i="10"/>
  <c r="S20" i="10"/>
  <c r="R20" i="10"/>
  <c r="Q20" i="10"/>
  <c r="P20" i="10"/>
  <c r="E20" i="10"/>
  <c r="T20" i="10" s="1"/>
  <c r="S19" i="10"/>
  <c r="R19" i="10"/>
  <c r="Q19" i="10"/>
  <c r="P19" i="10"/>
  <c r="E19" i="10"/>
  <c r="S18" i="10"/>
  <c r="R18" i="10"/>
  <c r="Q18" i="10"/>
  <c r="P18" i="10"/>
  <c r="E18" i="10"/>
  <c r="U17" i="10"/>
  <c r="S17" i="10"/>
  <c r="R17" i="10"/>
  <c r="Q17" i="10"/>
  <c r="P17" i="10"/>
  <c r="E17" i="10"/>
  <c r="T17" i="10" s="1"/>
  <c r="V15" i="10"/>
  <c r="S15" i="10"/>
  <c r="O15" i="10"/>
  <c r="N15" i="10"/>
  <c r="M15" i="10"/>
  <c r="L15" i="10"/>
  <c r="K15" i="10"/>
  <c r="J15" i="10"/>
  <c r="I15" i="10"/>
  <c r="Q15" i="10" s="1"/>
  <c r="H15" i="10"/>
  <c r="P15" i="10" s="1"/>
  <c r="G15" i="10"/>
  <c r="F15" i="10"/>
  <c r="C15" i="10"/>
  <c r="B15" i="10"/>
  <c r="E15" i="10" s="1"/>
  <c r="U14" i="10"/>
  <c r="T14" i="10"/>
  <c r="S14" i="10"/>
  <c r="R14" i="10"/>
  <c r="Q14" i="10"/>
  <c r="P14" i="10"/>
  <c r="E14" i="10"/>
  <c r="U13" i="10"/>
  <c r="T13" i="10"/>
  <c r="S13" i="10"/>
  <c r="R13" i="10"/>
  <c r="Q13" i="10"/>
  <c r="P13" i="10"/>
  <c r="E13" i="10"/>
  <c r="S12" i="10"/>
  <c r="R12" i="10"/>
  <c r="Q12" i="10"/>
  <c r="P12" i="10"/>
  <c r="E12" i="10"/>
  <c r="U12" i="10" s="1"/>
  <c r="T11" i="10"/>
  <c r="S11" i="10"/>
  <c r="R11" i="10"/>
  <c r="Q11" i="10"/>
  <c r="P11" i="10"/>
  <c r="E11" i="10"/>
  <c r="U11" i="10" s="1"/>
  <c r="S10" i="10"/>
  <c r="R10" i="10"/>
  <c r="Q10" i="10"/>
  <c r="P10" i="10"/>
  <c r="E10" i="10"/>
  <c r="S9" i="10"/>
  <c r="R9" i="10"/>
  <c r="Q9" i="10"/>
  <c r="P9" i="10"/>
  <c r="E9" i="10"/>
  <c r="U9" i="10" s="1"/>
  <c r="U94" i="9"/>
  <c r="S94" i="9"/>
  <c r="R94" i="9"/>
  <c r="Q94" i="9"/>
  <c r="P94" i="9"/>
  <c r="E94" i="9"/>
  <c r="T94" i="9" s="1"/>
  <c r="U93" i="9"/>
  <c r="T93" i="9"/>
  <c r="S93" i="9"/>
  <c r="R93" i="9"/>
  <c r="Q93" i="9"/>
  <c r="P93" i="9"/>
  <c r="E93" i="9"/>
  <c r="U92" i="9"/>
  <c r="T92" i="9"/>
  <c r="S92" i="9"/>
  <c r="R92" i="9"/>
  <c r="Q92" i="9"/>
  <c r="P92" i="9"/>
  <c r="E92" i="9"/>
  <c r="U91" i="9"/>
  <c r="T91" i="9"/>
  <c r="S91" i="9"/>
  <c r="R91" i="9"/>
  <c r="Q91" i="9"/>
  <c r="P91" i="9"/>
  <c r="E91" i="9"/>
  <c r="S90" i="9"/>
  <c r="R90" i="9"/>
  <c r="Q90" i="9"/>
  <c r="P90" i="9"/>
  <c r="E90" i="9"/>
  <c r="U90" i="9" s="1"/>
  <c r="T89" i="9"/>
  <c r="S89" i="9"/>
  <c r="R89" i="9"/>
  <c r="Q89" i="9"/>
  <c r="P89" i="9"/>
  <c r="E89" i="9"/>
  <c r="U89" i="9" s="1"/>
  <c r="S88" i="9"/>
  <c r="R88" i="9"/>
  <c r="Q88" i="9"/>
  <c r="P88" i="9"/>
  <c r="E88" i="9"/>
  <c r="U88" i="9" s="1"/>
  <c r="S87" i="9"/>
  <c r="R87" i="9"/>
  <c r="Q87" i="9"/>
  <c r="P87" i="9"/>
  <c r="E87" i="9"/>
  <c r="T87" i="9" s="1"/>
  <c r="V73" i="9"/>
  <c r="O73" i="9"/>
  <c r="N73" i="9"/>
  <c r="M73" i="9"/>
  <c r="S73" i="9" s="1"/>
  <c r="L73" i="9"/>
  <c r="K73" i="9"/>
  <c r="J73" i="9"/>
  <c r="I73" i="9"/>
  <c r="H73" i="9"/>
  <c r="G73" i="9"/>
  <c r="F73" i="9"/>
  <c r="C73" i="9"/>
  <c r="B73" i="9"/>
  <c r="V72" i="9"/>
  <c r="O72" i="9"/>
  <c r="N72" i="9"/>
  <c r="M72" i="9"/>
  <c r="S72" i="9" s="1"/>
  <c r="L72" i="9"/>
  <c r="R72" i="9" s="1"/>
  <c r="K72" i="9"/>
  <c r="J72" i="9"/>
  <c r="I72" i="9"/>
  <c r="H72" i="9"/>
  <c r="G72" i="9"/>
  <c r="F72" i="9"/>
  <c r="C72" i="9"/>
  <c r="B72" i="9"/>
  <c r="V71" i="9"/>
  <c r="O71" i="9"/>
  <c r="N71" i="9"/>
  <c r="M71" i="9"/>
  <c r="S71" i="9" s="1"/>
  <c r="L71" i="9"/>
  <c r="R71" i="9" s="1"/>
  <c r="K71" i="9"/>
  <c r="J71" i="9"/>
  <c r="I71" i="9"/>
  <c r="H71" i="9"/>
  <c r="G71" i="9"/>
  <c r="F71" i="9"/>
  <c r="C71" i="9"/>
  <c r="B71" i="9"/>
  <c r="E71" i="9" s="1"/>
  <c r="S70" i="9"/>
  <c r="R70" i="9"/>
  <c r="Q70" i="9"/>
  <c r="P70" i="9"/>
  <c r="E70" i="9"/>
  <c r="S69" i="9"/>
  <c r="R69" i="9"/>
  <c r="Q69" i="9"/>
  <c r="P69" i="9"/>
  <c r="E69" i="9"/>
  <c r="V67" i="9"/>
  <c r="O67" i="9"/>
  <c r="N67" i="9"/>
  <c r="M67" i="9"/>
  <c r="L67" i="9"/>
  <c r="K67" i="9"/>
  <c r="J67" i="9"/>
  <c r="I67" i="9"/>
  <c r="Q67" i="9" s="1"/>
  <c r="H67" i="9"/>
  <c r="G67" i="9"/>
  <c r="F67" i="9"/>
  <c r="C67" i="9"/>
  <c r="B67" i="9"/>
  <c r="V66" i="9"/>
  <c r="S66" i="9"/>
  <c r="R66" i="9"/>
  <c r="O66" i="9"/>
  <c r="N66" i="9"/>
  <c r="M66" i="9"/>
  <c r="L66" i="9"/>
  <c r="K66" i="9"/>
  <c r="J66" i="9"/>
  <c r="I66" i="9"/>
  <c r="H66" i="9"/>
  <c r="P66" i="9" s="1"/>
  <c r="G66" i="9"/>
  <c r="F66" i="9"/>
  <c r="C66" i="9"/>
  <c r="B66" i="9"/>
  <c r="E66" i="9" s="1"/>
  <c r="S65" i="9"/>
  <c r="R65" i="9"/>
  <c r="Q65" i="9"/>
  <c r="P65" i="9"/>
  <c r="E65" i="9"/>
  <c r="S64" i="9"/>
  <c r="R64" i="9"/>
  <c r="Q64" i="9"/>
  <c r="P64" i="9"/>
  <c r="E64" i="9"/>
  <c r="U63" i="9"/>
  <c r="S63" i="9"/>
  <c r="R63" i="9"/>
  <c r="Q63" i="9"/>
  <c r="P63" i="9"/>
  <c r="E63" i="9"/>
  <c r="T63" i="9" s="1"/>
  <c r="U62" i="9"/>
  <c r="T62" i="9"/>
  <c r="S62" i="9"/>
  <c r="R62" i="9"/>
  <c r="Q62" i="9"/>
  <c r="P62" i="9"/>
  <c r="E62" i="9"/>
  <c r="S61" i="9"/>
  <c r="R61" i="9"/>
  <c r="Q61" i="9"/>
  <c r="P61" i="9"/>
  <c r="E61" i="9"/>
  <c r="U61" i="9" s="1"/>
  <c r="V59" i="9"/>
  <c r="O59" i="9"/>
  <c r="N59" i="9"/>
  <c r="M59" i="9"/>
  <c r="S59" i="9" s="1"/>
  <c r="L59" i="9"/>
  <c r="R59" i="9" s="1"/>
  <c r="K59" i="9"/>
  <c r="J59" i="9"/>
  <c r="I59" i="9"/>
  <c r="Q59" i="9" s="1"/>
  <c r="H59" i="9"/>
  <c r="G59" i="9"/>
  <c r="F59" i="9"/>
  <c r="C59" i="9"/>
  <c r="E59" i="9" s="1"/>
  <c r="B59" i="9"/>
  <c r="S58" i="9"/>
  <c r="R58" i="9"/>
  <c r="Q58" i="9"/>
  <c r="P58" i="9"/>
  <c r="E58" i="9"/>
  <c r="U58" i="9" s="1"/>
  <c r="S57" i="9"/>
  <c r="R57" i="9"/>
  <c r="Q57" i="9"/>
  <c r="P57" i="9"/>
  <c r="E57" i="9"/>
  <c r="U57" i="9" s="1"/>
  <c r="T56" i="9"/>
  <c r="S56" i="9"/>
  <c r="R56" i="9"/>
  <c r="Q56" i="9"/>
  <c r="P56" i="9"/>
  <c r="E56" i="9"/>
  <c r="U56" i="9" s="1"/>
  <c r="S55" i="9"/>
  <c r="R55" i="9"/>
  <c r="Q55" i="9"/>
  <c r="P55" i="9"/>
  <c r="E55" i="9"/>
  <c r="V53" i="9"/>
  <c r="O53" i="9"/>
  <c r="N53" i="9"/>
  <c r="M53" i="9"/>
  <c r="S53" i="9" s="1"/>
  <c r="L53" i="9"/>
  <c r="R53" i="9" s="1"/>
  <c r="K53" i="9"/>
  <c r="J53" i="9"/>
  <c r="I53" i="9"/>
  <c r="H53" i="9"/>
  <c r="P53" i="9" s="1"/>
  <c r="G53" i="9"/>
  <c r="F53" i="9"/>
  <c r="C53" i="9"/>
  <c r="B53" i="9"/>
  <c r="T52" i="9"/>
  <c r="S52" i="9"/>
  <c r="R52" i="9"/>
  <c r="Q52" i="9"/>
  <c r="P52" i="9"/>
  <c r="E52" i="9"/>
  <c r="U52" i="9" s="1"/>
  <c r="S51" i="9"/>
  <c r="R51" i="9"/>
  <c r="Q51" i="9"/>
  <c r="P51" i="9"/>
  <c r="E51" i="9"/>
  <c r="S50" i="9"/>
  <c r="R50" i="9"/>
  <c r="Q50" i="9"/>
  <c r="P50" i="9"/>
  <c r="E50" i="9"/>
  <c r="U49" i="9"/>
  <c r="S49" i="9"/>
  <c r="R49" i="9"/>
  <c r="Q49" i="9"/>
  <c r="P49" i="9"/>
  <c r="E49" i="9"/>
  <c r="T49" i="9" s="1"/>
  <c r="S48" i="9"/>
  <c r="R48" i="9"/>
  <c r="Q48" i="9"/>
  <c r="P48" i="9"/>
  <c r="E48" i="9"/>
  <c r="T48" i="9" s="1"/>
  <c r="S47" i="9"/>
  <c r="R47" i="9"/>
  <c r="Q47" i="9"/>
  <c r="P47" i="9"/>
  <c r="E47" i="9"/>
  <c r="U47" i="9" s="1"/>
  <c r="S46" i="9"/>
  <c r="R46" i="9"/>
  <c r="Q46" i="9"/>
  <c r="P46" i="9"/>
  <c r="E46" i="9"/>
  <c r="S45" i="9"/>
  <c r="R45" i="9"/>
  <c r="Q45" i="9"/>
  <c r="P45" i="9"/>
  <c r="E45" i="9"/>
  <c r="U45" i="9" s="1"/>
  <c r="T44" i="9"/>
  <c r="S44" i="9"/>
  <c r="R44" i="9"/>
  <c r="Q44" i="9"/>
  <c r="P44" i="9"/>
  <c r="E44" i="9"/>
  <c r="U44" i="9" s="1"/>
  <c r="S43" i="9"/>
  <c r="R43" i="9"/>
  <c r="Q43" i="9"/>
  <c r="P43" i="9"/>
  <c r="E43" i="9"/>
  <c r="S42" i="9"/>
  <c r="R42" i="9"/>
  <c r="Q42" i="9"/>
  <c r="P42" i="9"/>
  <c r="E42" i="9"/>
  <c r="V40" i="9"/>
  <c r="O40" i="9"/>
  <c r="N40" i="9"/>
  <c r="M40" i="9"/>
  <c r="S40" i="9" s="1"/>
  <c r="L40" i="9"/>
  <c r="R40" i="9" s="1"/>
  <c r="K40" i="9"/>
  <c r="J40" i="9"/>
  <c r="I40" i="9"/>
  <c r="Q40" i="9" s="1"/>
  <c r="H40" i="9"/>
  <c r="G40" i="9"/>
  <c r="F40" i="9"/>
  <c r="C40" i="9"/>
  <c r="B40" i="9"/>
  <c r="S39" i="9"/>
  <c r="R39" i="9"/>
  <c r="Q39" i="9"/>
  <c r="P39" i="9"/>
  <c r="E39" i="9"/>
  <c r="T38" i="9"/>
  <c r="S38" i="9"/>
  <c r="R38" i="9"/>
  <c r="Q38" i="9"/>
  <c r="P38" i="9"/>
  <c r="E38" i="9"/>
  <c r="U38" i="9" s="1"/>
  <c r="U37" i="9"/>
  <c r="S37" i="9"/>
  <c r="R37" i="9"/>
  <c r="Q37" i="9"/>
  <c r="P37" i="9"/>
  <c r="E37" i="9"/>
  <c r="T37" i="9" s="1"/>
  <c r="U36" i="9"/>
  <c r="T36" i="9"/>
  <c r="S36" i="9"/>
  <c r="R36" i="9"/>
  <c r="Q36" i="9"/>
  <c r="P36" i="9"/>
  <c r="E36" i="9"/>
  <c r="U35" i="9"/>
  <c r="T35" i="9"/>
  <c r="S35" i="9"/>
  <c r="R35" i="9"/>
  <c r="Q35" i="9"/>
  <c r="P35" i="9"/>
  <c r="E35" i="9"/>
  <c r="V33" i="9"/>
  <c r="O33" i="9"/>
  <c r="S33" i="9" s="1"/>
  <c r="N33" i="9"/>
  <c r="M33" i="9"/>
  <c r="L33" i="9"/>
  <c r="R33" i="9" s="1"/>
  <c r="K33" i="9"/>
  <c r="J33" i="9"/>
  <c r="I33" i="9"/>
  <c r="H33" i="9"/>
  <c r="P33" i="9" s="1"/>
  <c r="G33" i="9"/>
  <c r="F33" i="9"/>
  <c r="C33" i="9"/>
  <c r="B33" i="9"/>
  <c r="E33" i="9" s="1"/>
  <c r="S32" i="9"/>
  <c r="R32" i="9"/>
  <c r="Q32" i="9"/>
  <c r="P32" i="9"/>
  <c r="T32" i="9" s="1"/>
  <c r="E32" i="9"/>
  <c r="V30" i="9"/>
  <c r="O30" i="9"/>
  <c r="N30" i="9"/>
  <c r="M30" i="9"/>
  <c r="L30" i="9"/>
  <c r="R30" i="9" s="1"/>
  <c r="K30" i="9"/>
  <c r="J30" i="9"/>
  <c r="I30" i="9"/>
  <c r="H30" i="9"/>
  <c r="G30" i="9"/>
  <c r="F30" i="9"/>
  <c r="C30" i="9"/>
  <c r="B30" i="9"/>
  <c r="E30" i="9" s="1"/>
  <c r="S29" i="9"/>
  <c r="R29" i="9"/>
  <c r="Q29" i="9"/>
  <c r="P29" i="9"/>
  <c r="E29" i="9"/>
  <c r="S28" i="9"/>
  <c r="R28" i="9"/>
  <c r="Q28" i="9"/>
  <c r="P28" i="9"/>
  <c r="E28" i="9"/>
  <c r="S27" i="9"/>
  <c r="R27" i="9"/>
  <c r="Q27" i="9"/>
  <c r="P27" i="9"/>
  <c r="E27" i="9"/>
  <c r="T27" i="9" s="1"/>
  <c r="U26" i="9"/>
  <c r="T26" i="9"/>
  <c r="S26" i="9"/>
  <c r="R26" i="9"/>
  <c r="Q26" i="9"/>
  <c r="P26" i="9"/>
  <c r="E26" i="9"/>
  <c r="V24" i="9"/>
  <c r="S24" i="9"/>
  <c r="O24" i="9"/>
  <c r="N24" i="9"/>
  <c r="M24" i="9"/>
  <c r="L24" i="9"/>
  <c r="R24" i="9" s="1"/>
  <c r="K24" i="9"/>
  <c r="J24" i="9"/>
  <c r="I24" i="9"/>
  <c r="Q24" i="9" s="1"/>
  <c r="H24" i="9"/>
  <c r="G24" i="9"/>
  <c r="F24" i="9"/>
  <c r="C24" i="9"/>
  <c r="B24" i="9"/>
  <c r="E24" i="9" s="1"/>
  <c r="T23" i="9"/>
  <c r="S23" i="9"/>
  <c r="R23" i="9"/>
  <c r="Q23" i="9"/>
  <c r="P23" i="9"/>
  <c r="E23" i="9"/>
  <c r="U23" i="9" s="1"/>
  <c r="U22" i="9"/>
  <c r="T22" i="9"/>
  <c r="S22" i="9"/>
  <c r="R22" i="9"/>
  <c r="Q22" i="9"/>
  <c r="P22" i="9"/>
  <c r="E22" i="9"/>
  <c r="S21" i="9"/>
  <c r="R21" i="9"/>
  <c r="Q21" i="9"/>
  <c r="P21" i="9"/>
  <c r="E21" i="9"/>
  <c r="T20" i="9"/>
  <c r="S20" i="9"/>
  <c r="R20" i="9"/>
  <c r="Q20" i="9"/>
  <c r="P20" i="9"/>
  <c r="E20" i="9"/>
  <c r="U20" i="9" s="1"/>
  <c r="U19" i="9"/>
  <c r="S19" i="9"/>
  <c r="R19" i="9"/>
  <c r="Q19" i="9"/>
  <c r="P19" i="9"/>
  <c r="E19" i="9"/>
  <c r="T18" i="9"/>
  <c r="S18" i="9"/>
  <c r="R18" i="9"/>
  <c r="Q18" i="9"/>
  <c r="P18" i="9"/>
  <c r="E18" i="9"/>
  <c r="U18" i="9" s="1"/>
  <c r="S17" i="9"/>
  <c r="R17" i="9"/>
  <c r="Q17" i="9"/>
  <c r="P17" i="9"/>
  <c r="E17" i="9"/>
  <c r="V15" i="9"/>
  <c r="O15" i="9"/>
  <c r="N15" i="9"/>
  <c r="M15" i="9"/>
  <c r="L15" i="9"/>
  <c r="R15" i="9" s="1"/>
  <c r="K15" i="9"/>
  <c r="J15" i="9"/>
  <c r="I15" i="9"/>
  <c r="H15" i="9"/>
  <c r="P15" i="9" s="1"/>
  <c r="G15" i="9"/>
  <c r="F15" i="9"/>
  <c r="C15" i="9"/>
  <c r="B15" i="9"/>
  <c r="E15" i="9" s="1"/>
  <c r="T14" i="9"/>
  <c r="S14" i="9"/>
  <c r="R14" i="9"/>
  <c r="Q14" i="9"/>
  <c r="P14" i="9"/>
  <c r="E14" i="9"/>
  <c r="U14" i="9" s="1"/>
  <c r="S13" i="9"/>
  <c r="R13" i="9"/>
  <c r="Q13" i="9"/>
  <c r="P13" i="9"/>
  <c r="E13" i="9"/>
  <c r="S12" i="9"/>
  <c r="R12" i="9"/>
  <c r="Q12" i="9"/>
  <c r="P12" i="9"/>
  <c r="E12" i="9"/>
  <c r="U12" i="9" s="1"/>
  <c r="T11" i="9"/>
  <c r="S11" i="9"/>
  <c r="R11" i="9"/>
  <c r="Q11" i="9"/>
  <c r="U11" i="9" s="1"/>
  <c r="P11" i="9"/>
  <c r="E11" i="9"/>
  <c r="S10" i="9"/>
  <c r="R10" i="9"/>
  <c r="Q10" i="9"/>
  <c r="P10" i="9"/>
  <c r="E10" i="9"/>
  <c r="U10" i="9" s="1"/>
  <c r="S9" i="9"/>
  <c r="R9" i="9"/>
  <c r="Q9" i="9"/>
  <c r="P9" i="9"/>
  <c r="E9" i="9"/>
  <c r="T9" i="9" s="1"/>
  <c r="S94" i="8"/>
  <c r="R94" i="8"/>
  <c r="Q94" i="8"/>
  <c r="P94" i="8"/>
  <c r="E94" i="8"/>
  <c r="U94" i="8" s="1"/>
  <c r="S93" i="8"/>
  <c r="R93" i="8"/>
  <c r="Q93" i="8"/>
  <c r="P93" i="8"/>
  <c r="E93" i="8"/>
  <c r="T93" i="8" s="1"/>
  <c r="S92" i="8"/>
  <c r="R92" i="8"/>
  <c r="Q92" i="8"/>
  <c r="P92" i="8"/>
  <c r="E92" i="8"/>
  <c r="U92" i="8" s="1"/>
  <c r="S91" i="8"/>
  <c r="R91" i="8"/>
  <c r="Q91" i="8"/>
  <c r="P91" i="8"/>
  <c r="E91" i="8"/>
  <c r="T91" i="8" s="1"/>
  <c r="U90" i="8"/>
  <c r="T90" i="8"/>
  <c r="S90" i="8"/>
  <c r="R90" i="8"/>
  <c r="Q90" i="8"/>
  <c r="P90" i="8"/>
  <c r="E90" i="8"/>
  <c r="S89" i="8"/>
  <c r="R89" i="8"/>
  <c r="Q89" i="8"/>
  <c r="P89" i="8"/>
  <c r="E89" i="8"/>
  <c r="U89" i="8" s="1"/>
  <c r="S88" i="8"/>
  <c r="R88" i="8"/>
  <c r="Q88" i="8"/>
  <c r="P88" i="8"/>
  <c r="E88" i="8"/>
  <c r="T87" i="8"/>
  <c r="S87" i="8"/>
  <c r="R87" i="8"/>
  <c r="Q87" i="8"/>
  <c r="P87" i="8"/>
  <c r="E87" i="8"/>
  <c r="U87" i="8" s="1"/>
  <c r="V73" i="8"/>
  <c r="O73" i="8"/>
  <c r="N73" i="8"/>
  <c r="M73" i="8"/>
  <c r="L73" i="8"/>
  <c r="K73" i="8"/>
  <c r="J73" i="8"/>
  <c r="I73" i="8"/>
  <c r="H73" i="8"/>
  <c r="G73" i="8"/>
  <c r="F73" i="8"/>
  <c r="C73" i="8"/>
  <c r="B73" i="8"/>
  <c r="E73" i="8" s="1"/>
  <c r="V72" i="8"/>
  <c r="O72" i="8"/>
  <c r="S72" i="8" s="1"/>
  <c r="N72" i="8"/>
  <c r="M72" i="8"/>
  <c r="L72" i="8"/>
  <c r="R72" i="8" s="1"/>
  <c r="K72" i="8"/>
  <c r="J72" i="8"/>
  <c r="I72" i="8"/>
  <c r="H72" i="8"/>
  <c r="G72" i="8"/>
  <c r="F72" i="8"/>
  <c r="C72" i="8"/>
  <c r="B72" i="8"/>
  <c r="V71" i="8"/>
  <c r="O71" i="8"/>
  <c r="N71" i="8"/>
  <c r="M71" i="8"/>
  <c r="S71" i="8" s="1"/>
  <c r="L71" i="8"/>
  <c r="R71" i="8" s="1"/>
  <c r="K71" i="8"/>
  <c r="J71" i="8"/>
  <c r="I71" i="8"/>
  <c r="H71" i="8"/>
  <c r="G71" i="8"/>
  <c r="F71" i="8"/>
  <c r="C71" i="8"/>
  <c r="E71" i="8" s="1"/>
  <c r="B71" i="8"/>
  <c r="S70" i="8"/>
  <c r="R70" i="8"/>
  <c r="Q70" i="8"/>
  <c r="P70" i="8"/>
  <c r="E70" i="8"/>
  <c r="U70" i="8" s="1"/>
  <c r="S69" i="8"/>
  <c r="R69" i="8"/>
  <c r="Q69" i="8"/>
  <c r="P69" i="8"/>
  <c r="E69" i="8"/>
  <c r="U69" i="8" s="1"/>
  <c r="V67" i="8"/>
  <c r="O67" i="8"/>
  <c r="N67" i="8"/>
  <c r="M67" i="8"/>
  <c r="S67" i="8" s="1"/>
  <c r="L67" i="8"/>
  <c r="K67" i="8"/>
  <c r="J67" i="8"/>
  <c r="I67" i="8"/>
  <c r="H67" i="8"/>
  <c r="G67" i="8"/>
  <c r="F67" i="8"/>
  <c r="C67" i="8"/>
  <c r="B67" i="8"/>
  <c r="V66" i="8"/>
  <c r="S66" i="8"/>
  <c r="O66" i="8"/>
  <c r="N66" i="8"/>
  <c r="M66" i="8"/>
  <c r="L66" i="8"/>
  <c r="R66" i="8" s="1"/>
  <c r="K66" i="8"/>
  <c r="J66" i="8"/>
  <c r="I66" i="8"/>
  <c r="H66" i="8"/>
  <c r="G66" i="8"/>
  <c r="F66" i="8"/>
  <c r="C66" i="8"/>
  <c r="B66" i="8"/>
  <c r="E66" i="8" s="1"/>
  <c r="U65" i="8"/>
  <c r="T65" i="8"/>
  <c r="S65" i="8"/>
  <c r="R65" i="8"/>
  <c r="Q65" i="8"/>
  <c r="P65" i="8"/>
  <c r="E65" i="8"/>
  <c r="U64" i="8"/>
  <c r="S64" i="8"/>
  <c r="R64" i="8"/>
  <c r="Q64" i="8"/>
  <c r="P64" i="8"/>
  <c r="E64" i="8"/>
  <c r="T64" i="8" s="1"/>
  <c r="S63" i="8"/>
  <c r="R63" i="8"/>
  <c r="Q63" i="8"/>
  <c r="P63" i="8"/>
  <c r="E63" i="8"/>
  <c r="U63" i="8" s="1"/>
  <c r="S62" i="8"/>
  <c r="R62" i="8"/>
  <c r="Q62" i="8"/>
  <c r="P62" i="8"/>
  <c r="E62" i="8"/>
  <c r="T62" i="8" s="1"/>
  <c r="S61" i="8"/>
  <c r="R61" i="8"/>
  <c r="Q61" i="8"/>
  <c r="P61" i="8"/>
  <c r="E61" i="8"/>
  <c r="U61" i="8" s="1"/>
  <c r="V59" i="8"/>
  <c r="O59" i="8"/>
  <c r="N59" i="8"/>
  <c r="M59" i="8"/>
  <c r="S59" i="8" s="1"/>
  <c r="L59" i="8"/>
  <c r="R59" i="8" s="1"/>
  <c r="K59" i="8"/>
  <c r="J59" i="8"/>
  <c r="I59" i="8"/>
  <c r="H59" i="8"/>
  <c r="G59" i="8"/>
  <c r="F59" i="8"/>
  <c r="C59" i="8"/>
  <c r="B59" i="8"/>
  <c r="S58" i="8"/>
  <c r="R58" i="8"/>
  <c r="Q58" i="8"/>
  <c r="P58" i="8"/>
  <c r="E58" i="8"/>
  <c r="T58" i="8" s="1"/>
  <c r="S57" i="8"/>
  <c r="R57" i="8"/>
  <c r="Q57" i="8"/>
  <c r="P57" i="8"/>
  <c r="E57" i="8"/>
  <c r="S56" i="8"/>
  <c r="R56" i="8"/>
  <c r="Q56" i="8"/>
  <c r="P56" i="8"/>
  <c r="E56" i="8"/>
  <c r="T56" i="8" s="1"/>
  <c r="S55" i="8"/>
  <c r="R55" i="8"/>
  <c r="Q55" i="8"/>
  <c r="P55" i="8"/>
  <c r="E55" i="8"/>
  <c r="U55" i="8" s="1"/>
  <c r="V53" i="8"/>
  <c r="O53" i="8"/>
  <c r="N53" i="8"/>
  <c r="M53" i="8"/>
  <c r="S53" i="8" s="1"/>
  <c r="L53" i="8"/>
  <c r="R53" i="8" s="1"/>
  <c r="K53" i="8"/>
  <c r="J53" i="8"/>
  <c r="I53" i="8"/>
  <c r="H53" i="8"/>
  <c r="G53" i="8"/>
  <c r="F53" i="8"/>
  <c r="C53" i="8"/>
  <c r="B53" i="8"/>
  <c r="U52" i="8"/>
  <c r="T52" i="8"/>
  <c r="S52" i="8"/>
  <c r="R52" i="8"/>
  <c r="Q52" i="8"/>
  <c r="P52" i="8"/>
  <c r="E52" i="8"/>
  <c r="T51" i="8"/>
  <c r="S51" i="8"/>
  <c r="R51" i="8"/>
  <c r="Q51" i="8"/>
  <c r="P51" i="8"/>
  <c r="E51" i="8"/>
  <c r="U51" i="8" s="1"/>
  <c r="S50" i="8"/>
  <c r="R50" i="8"/>
  <c r="Q50" i="8"/>
  <c r="P50" i="8"/>
  <c r="E50" i="8"/>
  <c r="U50" i="8" s="1"/>
  <c r="U49" i="8"/>
  <c r="T49" i="8"/>
  <c r="S49" i="8"/>
  <c r="R49" i="8"/>
  <c r="Q49" i="8"/>
  <c r="P49" i="8"/>
  <c r="E49" i="8"/>
  <c r="U48" i="8"/>
  <c r="S48" i="8"/>
  <c r="R48" i="8"/>
  <c r="Q48" i="8"/>
  <c r="P48" i="8"/>
  <c r="E48" i="8"/>
  <c r="T48" i="8" s="1"/>
  <c r="S47" i="8"/>
  <c r="R47" i="8"/>
  <c r="Q47" i="8"/>
  <c r="P47" i="8"/>
  <c r="E47" i="8"/>
  <c r="U47" i="8" s="1"/>
  <c r="S46" i="8"/>
  <c r="R46" i="8"/>
  <c r="Q46" i="8"/>
  <c r="P46" i="8"/>
  <c r="E46" i="8"/>
  <c r="T46" i="8" s="1"/>
  <c r="S45" i="8"/>
  <c r="R45" i="8"/>
  <c r="Q45" i="8"/>
  <c r="P45" i="8"/>
  <c r="E45" i="8"/>
  <c r="U45" i="8" s="1"/>
  <c r="S44" i="8"/>
  <c r="R44" i="8"/>
  <c r="Q44" i="8"/>
  <c r="U44" i="8" s="1"/>
  <c r="P44" i="8"/>
  <c r="T44" i="8" s="1"/>
  <c r="E44" i="8"/>
  <c r="S43" i="8"/>
  <c r="R43" i="8"/>
  <c r="Q43" i="8"/>
  <c r="P43" i="8"/>
  <c r="E43" i="8"/>
  <c r="T42" i="8"/>
  <c r="S42" i="8"/>
  <c r="R42" i="8"/>
  <c r="Q42" i="8"/>
  <c r="P42" i="8"/>
  <c r="E42" i="8"/>
  <c r="U42" i="8" s="1"/>
  <c r="V40" i="8"/>
  <c r="R40" i="8"/>
  <c r="O40" i="8"/>
  <c r="N40" i="8"/>
  <c r="M40" i="8"/>
  <c r="L40" i="8"/>
  <c r="K40" i="8"/>
  <c r="J40" i="8"/>
  <c r="I40" i="8"/>
  <c r="H40" i="8"/>
  <c r="P40" i="8" s="1"/>
  <c r="G40" i="8"/>
  <c r="F40" i="8"/>
  <c r="C40" i="8"/>
  <c r="B40" i="8"/>
  <c r="E40" i="8" s="1"/>
  <c r="U39" i="8"/>
  <c r="T39" i="8"/>
  <c r="S39" i="8"/>
  <c r="R39" i="8"/>
  <c r="Q39" i="8"/>
  <c r="P39" i="8"/>
  <c r="E39" i="8"/>
  <c r="S38" i="8"/>
  <c r="R38" i="8"/>
  <c r="Q38" i="8"/>
  <c r="P38" i="8"/>
  <c r="E38" i="8"/>
  <c r="U38" i="8" s="1"/>
  <c r="S37" i="8"/>
  <c r="R37" i="8"/>
  <c r="Q37" i="8"/>
  <c r="P37" i="8"/>
  <c r="E37" i="8"/>
  <c r="S36" i="8"/>
  <c r="R36" i="8"/>
  <c r="Q36" i="8"/>
  <c r="P36" i="8"/>
  <c r="E36" i="8"/>
  <c r="T36" i="8" s="1"/>
  <c r="T35" i="8"/>
  <c r="S35" i="8"/>
  <c r="R35" i="8"/>
  <c r="Q35" i="8"/>
  <c r="P35" i="8"/>
  <c r="E35" i="8"/>
  <c r="V33" i="8"/>
  <c r="R33" i="8"/>
  <c r="O33" i="8"/>
  <c r="N33" i="8"/>
  <c r="M33" i="8"/>
  <c r="S33" i="8" s="1"/>
  <c r="L33" i="8"/>
  <c r="K33" i="8"/>
  <c r="J33" i="8"/>
  <c r="I33" i="8"/>
  <c r="H33" i="8"/>
  <c r="P33" i="8" s="1"/>
  <c r="G33" i="8"/>
  <c r="F33" i="8"/>
  <c r="E33" i="8"/>
  <c r="C33" i="8"/>
  <c r="B33" i="8"/>
  <c r="S32" i="8"/>
  <c r="R32" i="8"/>
  <c r="Q32" i="8"/>
  <c r="P32" i="8"/>
  <c r="E32" i="8"/>
  <c r="T32" i="8" s="1"/>
  <c r="V30" i="8"/>
  <c r="O30" i="8"/>
  <c r="N30" i="8"/>
  <c r="M30" i="8"/>
  <c r="S30" i="8" s="1"/>
  <c r="L30" i="8"/>
  <c r="R30" i="8" s="1"/>
  <c r="K30" i="8"/>
  <c r="J30" i="8"/>
  <c r="I30" i="8"/>
  <c r="H30" i="8"/>
  <c r="G30" i="8"/>
  <c r="F30" i="8"/>
  <c r="C30" i="8"/>
  <c r="E30" i="8" s="1"/>
  <c r="B30" i="8"/>
  <c r="S29" i="8"/>
  <c r="R29" i="8"/>
  <c r="Q29" i="8"/>
  <c r="P29" i="8"/>
  <c r="E29" i="8"/>
  <c r="U29" i="8" s="1"/>
  <c r="S28" i="8"/>
  <c r="R28" i="8"/>
  <c r="Q28" i="8"/>
  <c r="P28" i="8"/>
  <c r="E28" i="8"/>
  <c r="T28" i="8" s="1"/>
  <c r="S27" i="8"/>
  <c r="R27" i="8"/>
  <c r="Q27" i="8"/>
  <c r="P27" i="8"/>
  <c r="E27" i="8"/>
  <c r="U27" i="8" s="1"/>
  <c r="S26" i="8"/>
  <c r="R26" i="8"/>
  <c r="Q26" i="8"/>
  <c r="P26" i="8"/>
  <c r="E26" i="8"/>
  <c r="T26" i="8" s="1"/>
  <c r="V24" i="8"/>
  <c r="O24" i="8"/>
  <c r="N24" i="8"/>
  <c r="M24" i="8"/>
  <c r="L24" i="8"/>
  <c r="R24" i="8" s="1"/>
  <c r="K24" i="8"/>
  <c r="Q24" i="8" s="1"/>
  <c r="J24" i="8"/>
  <c r="I24" i="8"/>
  <c r="H24" i="8"/>
  <c r="G24" i="8"/>
  <c r="F24" i="8"/>
  <c r="C24" i="8"/>
  <c r="B24" i="8"/>
  <c r="E24" i="8" s="1"/>
  <c r="S23" i="8"/>
  <c r="R23" i="8"/>
  <c r="Q23" i="8"/>
  <c r="P23" i="8"/>
  <c r="E23" i="8"/>
  <c r="U23" i="8" s="1"/>
  <c r="S22" i="8"/>
  <c r="R22" i="8"/>
  <c r="Q22" i="8"/>
  <c r="P22" i="8"/>
  <c r="E22" i="8"/>
  <c r="T22" i="8" s="1"/>
  <c r="S21" i="8"/>
  <c r="R21" i="8"/>
  <c r="Q21" i="8"/>
  <c r="P21" i="8"/>
  <c r="E21" i="8"/>
  <c r="T21" i="8" s="1"/>
  <c r="U20" i="8"/>
  <c r="T20" i="8"/>
  <c r="S20" i="8"/>
  <c r="R20" i="8"/>
  <c r="Q20" i="8"/>
  <c r="P20" i="8"/>
  <c r="E20" i="8"/>
  <c r="U19" i="8"/>
  <c r="T19" i="8"/>
  <c r="S19" i="8"/>
  <c r="R19" i="8"/>
  <c r="Q19" i="8"/>
  <c r="P19" i="8"/>
  <c r="E19" i="8"/>
  <c r="S18" i="8"/>
  <c r="R18" i="8"/>
  <c r="Q18" i="8"/>
  <c r="P18" i="8"/>
  <c r="E18" i="8"/>
  <c r="S17" i="8"/>
  <c r="R17" i="8"/>
  <c r="Q17" i="8"/>
  <c r="P17" i="8"/>
  <c r="E17" i="8"/>
  <c r="T17" i="8" s="1"/>
  <c r="V15" i="8"/>
  <c r="O15" i="8"/>
  <c r="S15" i="8" s="1"/>
  <c r="N15" i="8"/>
  <c r="M15" i="8"/>
  <c r="L15" i="8"/>
  <c r="K15" i="8"/>
  <c r="J15" i="8"/>
  <c r="I15" i="8"/>
  <c r="H15" i="8"/>
  <c r="P15" i="8" s="1"/>
  <c r="G15" i="8"/>
  <c r="F15" i="8"/>
  <c r="C15" i="8"/>
  <c r="B15" i="8"/>
  <c r="S14" i="8"/>
  <c r="R14" i="8"/>
  <c r="Q14" i="8"/>
  <c r="P14" i="8"/>
  <c r="E14" i="8"/>
  <c r="U14" i="8" s="1"/>
  <c r="S13" i="8"/>
  <c r="R13" i="8"/>
  <c r="Q13" i="8"/>
  <c r="P13" i="8"/>
  <c r="E13" i="8"/>
  <c r="U12" i="8"/>
  <c r="S12" i="8"/>
  <c r="R12" i="8"/>
  <c r="Q12" i="8"/>
  <c r="P12" i="8"/>
  <c r="E12" i="8"/>
  <c r="T12" i="8" s="1"/>
  <c r="S11" i="8"/>
  <c r="R11" i="8"/>
  <c r="Q11" i="8"/>
  <c r="P11" i="8"/>
  <c r="E11" i="8"/>
  <c r="T11" i="8" s="1"/>
  <c r="S10" i="8"/>
  <c r="R10" i="8"/>
  <c r="Q10" i="8"/>
  <c r="P10" i="8"/>
  <c r="E10" i="8"/>
  <c r="S9" i="8"/>
  <c r="R9" i="8"/>
  <c r="Q9" i="8"/>
  <c r="P9" i="8"/>
  <c r="E9" i="8"/>
  <c r="U9" i="8" s="1"/>
  <c r="U94" i="7"/>
  <c r="T94" i="7"/>
  <c r="S94" i="7"/>
  <c r="R94" i="7"/>
  <c r="Q94" i="7"/>
  <c r="P94" i="7"/>
  <c r="E94" i="7"/>
  <c r="U93" i="7"/>
  <c r="T93" i="7"/>
  <c r="S93" i="7"/>
  <c r="R93" i="7"/>
  <c r="Q93" i="7"/>
  <c r="P93" i="7"/>
  <c r="E93" i="7"/>
  <c r="S92" i="7"/>
  <c r="R92" i="7"/>
  <c r="Q92" i="7"/>
  <c r="P92" i="7"/>
  <c r="E92" i="7"/>
  <c r="U92" i="7" s="1"/>
  <c r="S91" i="7"/>
  <c r="R91" i="7"/>
  <c r="Q91" i="7"/>
  <c r="P91" i="7"/>
  <c r="E91" i="7"/>
  <c r="S90" i="7"/>
  <c r="R90" i="7"/>
  <c r="Q90" i="7"/>
  <c r="P90" i="7"/>
  <c r="E90" i="7"/>
  <c r="T90" i="7" s="1"/>
  <c r="S89" i="7"/>
  <c r="R89" i="7"/>
  <c r="Q89" i="7"/>
  <c r="P89" i="7"/>
  <c r="E89" i="7"/>
  <c r="U89" i="7" s="1"/>
  <c r="S88" i="7"/>
  <c r="R88" i="7"/>
  <c r="Q88" i="7"/>
  <c r="P88" i="7"/>
  <c r="E88" i="7"/>
  <c r="S87" i="7"/>
  <c r="R87" i="7"/>
  <c r="Q87" i="7"/>
  <c r="P87" i="7"/>
  <c r="E87" i="7"/>
  <c r="T87" i="7" s="1"/>
  <c r="V73" i="7"/>
  <c r="O73" i="7"/>
  <c r="N73" i="7"/>
  <c r="M73" i="7"/>
  <c r="S73" i="7" s="1"/>
  <c r="L73" i="7"/>
  <c r="K73" i="7"/>
  <c r="J73" i="7"/>
  <c r="I73" i="7"/>
  <c r="H73" i="7"/>
  <c r="G73" i="7"/>
  <c r="F73" i="7"/>
  <c r="C73" i="7"/>
  <c r="B73" i="7"/>
  <c r="E73" i="7" s="1"/>
  <c r="V72" i="7"/>
  <c r="O72" i="7"/>
  <c r="N72" i="7"/>
  <c r="M72" i="7"/>
  <c r="S72" i="7" s="1"/>
  <c r="L72" i="7"/>
  <c r="K72" i="7"/>
  <c r="J72" i="7"/>
  <c r="I72" i="7"/>
  <c r="H72" i="7"/>
  <c r="G72" i="7"/>
  <c r="F72" i="7"/>
  <c r="C72" i="7"/>
  <c r="B72" i="7"/>
  <c r="V71" i="7"/>
  <c r="O71" i="7"/>
  <c r="N71" i="7"/>
  <c r="M71" i="7"/>
  <c r="S71" i="7" s="1"/>
  <c r="L71" i="7"/>
  <c r="K71" i="7"/>
  <c r="J71" i="7"/>
  <c r="I71" i="7"/>
  <c r="H71" i="7"/>
  <c r="G71" i="7"/>
  <c r="F71" i="7"/>
  <c r="C71" i="7"/>
  <c r="B71" i="7"/>
  <c r="T70" i="7"/>
  <c r="S70" i="7"/>
  <c r="R70" i="7"/>
  <c r="Q70" i="7"/>
  <c r="P70" i="7"/>
  <c r="E70" i="7"/>
  <c r="U70" i="7" s="1"/>
  <c r="S69" i="7"/>
  <c r="R69" i="7"/>
  <c r="Q69" i="7"/>
  <c r="U69" i="7" s="1"/>
  <c r="P69" i="7"/>
  <c r="T69" i="7" s="1"/>
  <c r="E69" i="7"/>
  <c r="V67" i="7"/>
  <c r="O67" i="7"/>
  <c r="N67" i="7"/>
  <c r="M67" i="7"/>
  <c r="S67" i="7" s="1"/>
  <c r="L67" i="7"/>
  <c r="K67" i="7"/>
  <c r="J67" i="7"/>
  <c r="I67" i="7"/>
  <c r="H67" i="7"/>
  <c r="G67" i="7"/>
  <c r="F67" i="7"/>
  <c r="C67" i="7"/>
  <c r="B67" i="7"/>
  <c r="V66" i="7"/>
  <c r="O66" i="7"/>
  <c r="N66" i="7"/>
  <c r="M66" i="7"/>
  <c r="S66" i="7" s="1"/>
  <c r="L66" i="7"/>
  <c r="R66" i="7" s="1"/>
  <c r="K66" i="7"/>
  <c r="J66" i="7"/>
  <c r="I66" i="7"/>
  <c r="Q66" i="7" s="1"/>
  <c r="H66" i="7"/>
  <c r="G66" i="7"/>
  <c r="F66" i="7"/>
  <c r="C66" i="7"/>
  <c r="B66" i="7"/>
  <c r="E66" i="7" s="1"/>
  <c r="S65" i="7"/>
  <c r="R65" i="7"/>
  <c r="Q65" i="7"/>
  <c r="P65" i="7"/>
  <c r="E65" i="7"/>
  <c r="T65" i="7" s="1"/>
  <c r="S64" i="7"/>
  <c r="R64" i="7"/>
  <c r="Q64" i="7"/>
  <c r="P64" i="7"/>
  <c r="E64" i="7"/>
  <c r="T64" i="7" s="1"/>
  <c r="S63" i="7"/>
  <c r="R63" i="7"/>
  <c r="Q63" i="7"/>
  <c r="P63" i="7"/>
  <c r="E63" i="7"/>
  <c r="U62" i="7"/>
  <c r="S62" i="7"/>
  <c r="R62" i="7"/>
  <c r="Q62" i="7"/>
  <c r="P62" i="7"/>
  <c r="E62" i="7"/>
  <c r="T62" i="7" s="1"/>
  <c r="S61" i="7"/>
  <c r="R61" i="7"/>
  <c r="Q61" i="7"/>
  <c r="P61" i="7"/>
  <c r="E61" i="7"/>
  <c r="U61" i="7" s="1"/>
  <c r="V59" i="7"/>
  <c r="O59" i="7"/>
  <c r="N59" i="7"/>
  <c r="M59" i="7"/>
  <c r="S59" i="7" s="1"/>
  <c r="L59" i="7"/>
  <c r="R59" i="7" s="1"/>
  <c r="K59" i="7"/>
  <c r="J59" i="7"/>
  <c r="I59" i="7"/>
  <c r="H59" i="7"/>
  <c r="G59" i="7"/>
  <c r="F59" i="7"/>
  <c r="C59" i="7"/>
  <c r="B59" i="7"/>
  <c r="S58" i="7"/>
  <c r="R58" i="7"/>
  <c r="Q58" i="7"/>
  <c r="P58" i="7"/>
  <c r="E58" i="7"/>
  <c r="U58" i="7" s="1"/>
  <c r="S57" i="7"/>
  <c r="R57" i="7"/>
  <c r="Q57" i="7"/>
  <c r="P57" i="7"/>
  <c r="E57" i="7"/>
  <c r="S56" i="7"/>
  <c r="R56" i="7"/>
  <c r="Q56" i="7"/>
  <c r="P56" i="7"/>
  <c r="E56" i="7"/>
  <c r="U56" i="7" s="1"/>
  <c r="S55" i="7"/>
  <c r="R55" i="7"/>
  <c r="Q55" i="7"/>
  <c r="P55" i="7"/>
  <c r="E55" i="7"/>
  <c r="T55" i="7" s="1"/>
  <c r="V53" i="7"/>
  <c r="O53" i="7"/>
  <c r="N53" i="7"/>
  <c r="M53" i="7"/>
  <c r="S53" i="7" s="1"/>
  <c r="L53" i="7"/>
  <c r="R53" i="7" s="1"/>
  <c r="K53" i="7"/>
  <c r="J53" i="7"/>
  <c r="I53" i="7"/>
  <c r="H53" i="7"/>
  <c r="G53" i="7"/>
  <c r="F53" i="7"/>
  <c r="C53" i="7"/>
  <c r="B53" i="7"/>
  <c r="E53" i="7" s="1"/>
  <c r="S52" i="7"/>
  <c r="R52" i="7"/>
  <c r="Q52" i="7"/>
  <c r="P52" i="7"/>
  <c r="E52" i="7"/>
  <c r="U52" i="7" s="1"/>
  <c r="S51" i="7"/>
  <c r="R51" i="7"/>
  <c r="Q51" i="7"/>
  <c r="P51" i="7"/>
  <c r="E51" i="7"/>
  <c r="T51" i="7" s="1"/>
  <c r="S50" i="7"/>
  <c r="R50" i="7"/>
  <c r="Q50" i="7"/>
  <c r="P50" i="7"/>
  <c r="E50" i="7"/>
  <c r="S49" i="7"/>
  <c r="R49" i="7"/>
  <c r="Q49" i="7"/>
  <c r="P49" i="7"/>
  <c r="E49" i="7"/>
  <c r="T49" i="7" s="1"/>
  <c r="S48" i="7"/>
  <c r="R48" i="7"/>
  <c r="Q48" i="7"/>
  <c r="P48" i="7"/>
  <c r="E48" i="7"/>
  <c r="U48" i="7" s="1"/>
  <c r="U47" i="7"/>
  <c r="S47" i="7"/>
  <c r="R47" i="7"/>
  <c r="Q47" i="7"/>
  <c r="P47" i="7"/>
  <c r="E47" i="7"/>
  <c r="T47" i="7" s="1"/>
  <c r="S46" i="7"/>
  <c r="R46" i="7"/>
  <c r="Q46" i="7"/>
  <c r="P46" i="7"/>
  <c r="E46" i="7"/>
  <c r="U46" i="7" s="1"/>
  <c r="S45" i="7"/>
  <c r="R45" i="7"/>
  <c r="Q45" i="7"/>
  <c r="P45" i="7"/>
  <c r="E45" i="7"/>
  <c r="U45" i="7" s="1"/>
  <c r="S44" i="7"/>
  <c r="R44" i="7"/>
  <c r="Q44" i="7"/>
  <c r="P44" i="7"/>
  <c r="E44" i="7"/>
  <c r="S43" i="7"/>
  <c r="R43" i="7"/>
  <c r="Q43" i="7"/>
  <c r="P43" i="7"/>
  <c r="E43" i="7"/>
  <c r="U43" i="7" s="1"/>
  <c r="S42" i="7"/>
  <c r="R42" i="7"/>
  <c r="Q42" i="7"/>
  <c r="P42" i="7"/>
  <c r="E42" i="7"/>
  <c r="T42" i="7" s="1"/>
  <c r="V40" i="7"/>
  <c r="S40" i="7"/>
  <c r="O40" i="7"/>
  <c r="N40" i="7"/>
  <c r="M40" i="7"/>
  <c r="L40" i="7"/>
  <c r="R40" i="7" s="1"/>
  <c r="K40" i="7"/>
  <c r="J40" i="7"/>
  <c r="I40" i="7"/>
  <c r="Q40" i="7" s="1"/>
  <c r="H40" i="7"/>
  <c r="G40" i="7"/>
  <c r="F40" i="7"/>
  <c r="C40" i="7"/>
  <c r="B40" i="7"/>
  <c r="E40" i="7" s="1"/>
  <c r="S39" i="7"/>
  <c r="R39" i="7"/>
  <c r="Q39" i="7"/>
  <c r="P39" i="7"/>
  <c r="E39" i="7"/>
  <c r="T39" i="7" s="1"/>
  <c r="S38" i="7"/>
  <c r="R38" i="7"/>
  <c r="Q38" i="7"/>
  <c r="P38" i="7"/>
  <c r="E38" i="7"/>
  <c r="U37" i="7"/>
  <c r="S37" i="7"/>
  <c r="R37" i="7"/>
  <c r="Q37" i="7"/>
  <c r="P37" i="7"/>
  <c r="E37" i="7"/>
  <c r="T37" i="7" s="1"/>
  <c r="T36" i="7"/>
  <c r="S36" i="7"/>
  <c r="R36" i="7"/>
  <c r="Q36" i="7"/>
  <c r="P36" i="7"/>
  <c r="E36" i="7"/>
  <c r="U36" i="7" s="1"/>
  <c r="S35" i="7"/>
  <c r="R35" i="7"/>
  <c r="Q35" i="7"/>
  <c r="U35" i="7" s="1"/>
  <c r="P35" i="7"/>
  <c r="T35" i="7" s="1"/>
  <c r="E35" i="7"/>
  <c r="V33" i="7"/>
  <c r="O33" i="7"/>
  <c r="N33" i="7"/>
  <c r="M33" i="7"/>
  <c r="S33" i="7" s="1"/>
  <c r="L33" i="7"/>
  <c r="R33" i="7" s="1"/>
  <c r="K33" i="7"/>
  <c r="J33" i="7"/>
  <c r="I33" i="7"/>
  <c r="H33" i="7"/>
  <c r="G33" i="7"/>
  <c r="F33" i="7"/>
  <c r="C33" i="7"/>
  <c r="B33" i="7"/>
  <c r="E33" i="7" s="1"/>
  <c r="S32" i="7"/>
  <c r="R32" i="7"/>
  <c r="Q32" i="7"/>
  <c r="P32" i="7"/>
  <c r="E32" i="7"/>
  <c r="U32" i="7" s="1"/>
  <c r="V30" i="7"/>
  <c r="R30" i="7"/>
  <c r="O30" i="7"/>
  <c r="N30" i="7"/>
  <c r="M30" i="7"/>
  <c r="S30" i="7" s="1"/>
  <c r="L30" i="7"/>
  <c r="K30" i="7"/>
  <c r="J30" i="7"/>
  <c r="I30" i="7"/>
  <c r="Q30" i="7" s="1"/>
  <c r="H30" i="7"/>
  <c r="P30" i="7" s="1"/>
  <c r="G30" i="7"/>
  <c r="F30" i="7"/>
  <c r="C30" i="7"/>
  <c r="B30" i="7"/>
  <c r="U29" i="7"/>
  <c r="T29" i="7"/>
  <c r="S29" i="7"/>
  <c r="R29" i="7"/>
  <c r="Q29" i="7"/>
  <c r="P29" i="7"/>
  <c r="E29" i="7"/>
  <c r="T28" i="7"/>
  <c r="S28" i="7"/>
  <c r="R28" i="7"/>
  <c r="Q28" i="7"/>
  <c r="P28" i="7"/>
  <c r="E28" i="7"/>
  <c r="U28" i="7" s="1"/>
  <c r="S27" i="7"/>
  <c r="R27" i="7"/>
  <c r="Q27" i="7"/>
  <c r="P27" i="7"/>
  <c r="E27" i="7"/>
  <c r="S26" i="7"/>
  <c r="R26" i="7"/>
  <c r="Q26" i="7"/>
  <c r="P26" i="7"/>
  <c r="E26" i="7"/>
  <c r="U26" i="7" s="1"/>
  <c r="V24" i="7"/>
  <c r="R24" i="7"/>
  <c r="O24" i="7"/>
  <c r="N24" i="7"/>
  <c r="M24" i="7"/>
  <c r="S24" i="7" s="1"/>
  <c r="L24" i="7"/>
  <c r="K24" i="7"/>
  <c r="J24" i="7"/>
  <c r="I24" i="7"/>
  <c r="H24" i="7"/>
  <c r="G24" i="7"/>
  <c r="F24" i="7"/>
  <c r="C24" i="7"/>
  <c r="B24" i="7"/>
  <c r="E24" i="7" s="1"/>
  <c r="U23" i="7"/>
  <c r="T23" i="7"/>
  <c r="S23" i="7"/>
  <c r="R23" i="7"/>
  <c r="Q23" i="7"/>
  <c r="P23" i="7"/>
  <c r="E23" i="7"/>
  <c r="S22" i="7"/>
  <c r="R22" i="7"/>
  <c r="Q22" i="7"/>
  <c r="P22" i="7"/>
  <c r="E22" i="7"/>
  <c r="U22" i="7" s="1"/>
  <c r="T21" i="7"/>
  <c r="S21" i="7"/>
  <c r="R21" i="7"/>
  <c r="Q21" i="7"/>
  <c r="P21" i="7"/>
  <c r="E21" i="7"/>
  <c r="U21" i="7" s="1"/>
  <c r="S20" i="7"/>
  <c r="R20" i="7"/>
  <c r="Q20" i="7"/>
  <c r="P20" i="7"/>
  <c r="E20" i="7"/>
  <c r="S19" i="7"/>
  <c r="R19" i="7"/>
  <c r="Q19" i="7"/>
  <c r="P19" i="7"/>
  <c r="E19" i="7"/>
  <c r="T19" i="7" s="1"/>
  <c r="U18" i="7"/>
  <c r="S18" i="7"/>
  <c r="R18" i="7"/>
  <c r="Q18" i="7"/>
  <c r="P18" i="7"/>
  <c r="E18" i="7"/>
  <c r="T18" i="7" s="1"/>
  <c r="S17" i="7"/>
  <c r="R17" i="7"/>
  <c r="Q17" i="7"/>
  <c r="P17" i="7"/>
  <c r="E17" i="7"/>
  <c r="U17" i="7" s="1"/>
  <c r="V15" i="7"/>
  <c r="S15" i="7"/>
  <c r="R15" i="7"/>
  <c r="O15" i="7"/>
  <c r="N15" i="7"/>
  <c r="M15" i="7"/>
  <c r="L15" i="7"/>
  <c r="K15" i="7"/>
  <c r="J15" i="7"/>
  <c r="I15" i="7"/>
  <c r="H15" i="7"/>
  <c r="P15" i="7" s="1"/>
  <c r="G15" i="7"/>
  <c r="F15" i="7"/>
  <c r="C15" i="7"/>
  <c r="B15" i="7"/>
  <c r="E15" i="7" s="1"/>
  <c r="U14" i="7"/>
  <c r="S14" i="7"/>
  <c r="R14" i="7"/>
  <c r="Q14" i="7"/>
  <c r="P14" i="7"/>
  <c r="E14" i="7"/>
  <c r="T14" i="7" s="1"/>
  <c r="T13" i="7"/>
  <c r="S13" i="7"/>
  <c r="R13" i="7"/>
  <c r="Q13" i="7"/>
  <c r="P13" i="7"/>
  <c r="E13" i="7"/>
  <c r="U13" i="7" s="1"/>
  <c r="S12" i="7"/>
  <c r="R12" i="7"/>
  <c r="Q12" i="7"/>
  <c r="P12" i="7"/>
  <c r="E12" i="7"/>
  <c r="U11" i="7"/>
  <c r="T11" i="7"/>
  <c r="S11" i="7"/>
  <c r="R11" i="7"/>
  <c r="Q11" i="7"/>
  <c r="P11" i="7"/>
  <c r="E11" i="7"/>
  <c r="S10" i="7"/>
  <c r="R10" i="7"/>
  <c r="Q10" i="7"/>
  <c r="P10" i="7"/>
  <c r="E10" i="7"/>
  <c r="U9" i="7"/>
  <c r="T9" i="7"/>
  <c r="S9" i="7"/>
  <c r="R9" i="7"/>
  <c r="Q9" i="7"/>
  <c r="P9" i="7"/>
  <c r="E9" i="7"/>
  <c r="S94" i="6"/>
  <c r="R94" i="6"/>
  <c r="Q94" i="6"/>
  <c r="P94" i="6"/>
  <c r="E94" i="6"/>
  <c r="U94" i="6" s="1"/>
  <c r="S93" i="6"/>
  <c r="R93" i="6"/>
  <c r="Q93" i="6"/>
  <c r="P93" i="6"/>
  <c r="E93" i="6"/>
  <c r="T93" i="6" s="1"/>
  <c r="U92" i="6"/>
  <c r="S92" i="6"/>
  <c r="R92" i="6"/>
  <c r="Q92" i="6"/>
  <c r="P92" i="6"/>
  <c r="E92" i="6"/>
  <c r="T92" i="6" s="1"/>
  <c r="T91" i="6"/>
  <c r="S91" i="6"/>
  <c r="R91" i="6"/>
  <c r="Q91" i="6"/>
  <c r="P91" i="6"/>
  <c r="E91" i="6"/>
  <c r="U91" i="6" s="1"/>
  <c r="S90" i="6"/>
  <c r="R90" i="6"/>
  <c r="Q90" i="6"/>
  <c r="P90" i="6"/>
  <c r="E90" i="6"/>
  <c r="S89" i="6"/>
  <c r="R89" i="6"/>
  <c r="Q89" i="6"/>
  <c r="P89" i="6"/>
  <c r="E89" i="6"/>
  <c r="U89" i="6" s="1"/>
  <c r="S88" i="6"/>
  <c r="R88" i="6"/>
  <c r="Q88" i="6"/>
  <c r="P88" i="6"/>
  <c r="E88" i="6"/>
  <c r="U88" i="6" s="1"/>
  <c r="U87" i="6"/>
  <c r="T87" i="6"/>
  <c r="S87" i="6"/>
  <c r="R87" i="6"/>
  <c r="Q87" i="6"/>
  <c r="P87" i="6"/>
  <c r="E87" i="6"/>
  <c r="V73" i="6"/>
  <c r="O73" i="6"/>
  <c r="N73" i="6"/>
  <c r="M73" i="6"/>
  <c r="S73" i="6" s="1"/>
  <c r="L73" i="6"/>
  <c r="K73" i="6"/>
  <c r="J73" i="6"/>
  <c r="I73" i="6"/>
  <c r="H73" i="6"/>
  <c r="G73" i="6"/>
  <c r="F73" i="6"/>
  <c r="C73" i="6"/>
  <c r="B73" i="6"/>
  <c r="E73" i="6" s="1"/>
  <c r="V72" i="6"/>
  <c r="S72" i="6"/>
  <c r="O72" i="6"/>
  <c r="N72" i="6"/>
  <c r="M72" i="6"/>
  <c r="L72" i="6"/>
  <c r="R72" i="6" s="1"/>
  <c r="K72" i="6"/>
  <c r="J72" i="6"/>
  <c r="I72" i="6"/>
  <c r="H72" i="6"/>
  <c r="G72" i="6"/>
  <c r="F72" i="6"/>
  <c r="C72" i="6"/>
  <c r="B72" i="6"/>
  <c r="E72" i="6" s="1"/>
  <c r="V71" i="6"/>
  <c r="S71" i="6"/>
  <c r="O71" i="6"/>
  <c r="N71" i="6"/>
  <c r="M71" i="6"/>
  <c r="L71" i="6"/>
  <c r="R71" i="6" s="1"/>
  <c r="K71" i="6"/>
  <c r="J71" i="6"/>
  <c r="I71" i="6"/>
  <c r="Q71" i="6" s="1"/>
  <c r="H71" i="6"/>
  <c r="G71" i="6"/>
  <c r="F71" i="6"/>
  <c r="C71" i="6"/>
  <c r="B71" i="6"/>
  <c r="E71" i="6" s="1"/>
  <c r="U70" i="6"/>
  <c r="S70" i="6"/>
  <c r="R70" i="6"/>
  <c r="Q70" i="6"/>
  <c r="P70" i="6"/>
  <c r="E70" i="6"/>
  <c r="T70" i="6" s="1"/>
  <c r="S69" i="6"/>
  <c r="R69" i="6"/>
  <c r="Q69" i="6"/>
  <c r="P69" i="6"/>
  <c r="T69" i="6" s="1"/>
  <c r="E69" i="6"/>
  <c r="V67" i="6"/>
  <c r="O67" i="6"/>
  <c r="N67" i="6"/>
  <c r="M67" i="6"/>
  <c r="S67" i="6" s="1"/>
  <c r="L67" i="6"/>
  <c r="R67" i="6" s="1"/>
  <c r="K67" i="6"/>
  <c r="J67" i="6"/>
  <c r="I67" i="6"/>
  <c r="H67" i="6"/>
  <c r="G67" i="6"/>
  <c r="F67" i="6"/>
  <c r="C67" i="6"/>
  <c r="B67" i="6"/>
  <c r="E67" i="6" s="1"/>
  <c r="V66" i="6"/>
  <c r="O66" i="6"/>
  <c r="N66" i="6"/>
  <c r="M66" i="6"/>
  <c r="S66" i="6" s="1"/>
  <c r="L66" i="6"/>
  <c r="R66" i="6" s="1"/>
  <c r="K66" i="6"/>
  <c r="J66" i="6"/>
  <c r="I66" i="6"/>
  <c r="H66" i="6"/>
  <c r="P66" i="6" s="1"/>
  <c r="G66" i="6"/>
  <c r="F66" i="6"/>
  <c r="C66" i="6"/>
  <c r="B66" i="6"/>
  <c r="S65" i="6"/>
  <c r="R65" i="6"/>
  <c r="Q65" i="6"/>
  <c r="P65" i="6"/>
  <c r="E65" i="6"/>
  <c r="U65" i="6" s="1"/>
  <c r="S64" i="6"/>
  <c r="R64" i="6"/>
  <c r="Q64" i="6"/>
  <c r="P64" i="6"/>
  <c r="E64" i="6"/>
  <c r="T64" i="6" s="1"/>
  <c r="U63" i="6"/>
  <c r="S63" i="6"/>
  <c r="R63" i="6"/>
  <c r="Q63" i="6"/>
  <c r="P63" i="6"/>
  <c r="E63" i="6"/>
  <c r="T63" i="6" s="1"/>
  <c r="S62" i="6"/>
  <c r="R62" i="6"/>
  <c r="Q62" i="6"/>
  <c r="P62" i="6"/>
  <c r="E62" i="6"/>
  <c r="U62" i="6" s="1"/>
  <c r="T61" i="6"/>
  <c r="S61" i="6"/>
  <c r="R61" i="6"/>
  <c r="Q61" i="6"/>
  <c r="P61" i="6"/>
  <c r="E61" i="6"/>
  <c r="U61" i="6" s="1"/>
  <c r="V59" i="6"/>
  <c r="O59" i="6"/>
  <c r="N59" i="6"/>
  <c r="M59" i="6"/>
  <c r="S59" i="6" s="1"/>
  <c r="L59" i="6"/>
  <c r="R59" i="6" s="1"/>
  <c r="K59" i="6"/>
  <c r="J59" i="6"/>
  <c r="I59" i="6"/>
  <c r="H59" i="6"/>
  <c r="G59" i="6"/>
  <c r="F59" i="6"/>
  <c r="C59" i="6"/>
  <c r="B59" i="6"/>
  <c r="T58" i="6"/>
  <c r="S58" i="6"/>
  <c r="R58" i="6"/>
  <c r="Q58" i="6"/>
  <c r="P58" i="6"/>
  <c r="E58" i="6"/>
  <c r="U58" i="6" s="1"/>
  <c r="T57" i="6"/>
  <c r="S57" i="6"/>
  <c r="R57" i="6"/>
  <c r="Q57" i="6"/>
  <c r="P57" i="6"/>
  <c r="E57" i="6"/>
  <c r="U57" i="6" s="1"/>
  <c r="U56" i="6"/>
  <c r="T56" i="6"/>
  <c r="S56" i="6"/>
  <c r="R56" i="6"/>
  <c r="Q56" i="6"/>
  <c r="P56" i="6"/>
  <c r="E56" i="6"/>
  <c r="S55" i="6"/>
  <c r="R55" i="6"/>
  <c r="Q55" i="6"/>
  <c r="P55" i="6"/>
  <c r="E55" i="6"/>
  <c r="U55" i="6" s="1"/>
  <c r="V53" i="6"/>
  <c r="R53" i="6"/>
  <c r="O53" i="6"/>
  <c r="N53" i="6"/>
  <c r="M53" i="6"/>
  <c r="S53" i="6" s="1"/>
  <c r="L53" i="6"/>
  <c r="K53" i="6"/>
  <c r="J53" i="6"/>
  <c r="I53" i="6"/>
  <c r="Q53" i="6" s="1"/>
  <c r="H53" i="6"/>
  <c r="G53" i="6"/>
  <c r="F53" i="6"/>
  <c r="E53" i="6"/>
  <c r="C53" i="6"/>
  <c r="B53" i="6"/>
  <c r="S52" i="6"/>
  <c r="R52" i="6"/>
  <c r="Q52" i="6"/>
  <c r="P52" i="6"/>
  <c r="E52" i="6"/>
  <c r="U52" i="6" s="1"/>
  <c r="S51" i="6"/>
  <c r="R51" i="6"/>
  <c r="Q51" i="6"/>
  <c r="P51" i="6"/>
  <c r="E51" i="6"/>
  <c r="U51" i="6" s="1"/>
  <c r="S50" i="6"/>
  <c r="R50" i="6"/>
  <c r="Q50" i="6"/>
  <c r="P50" i="6"/>
  <c r="E50" i="6"/>
  <c r="S49" i="6"/>
  <c r="R49" i="6"/>
  <c r="Q49" i="6"/>
  <c r="P49" i="6"/>
  <c r="E49" i="6"/>
  <c r="U49" i="6" s="1"/>
  <c r="S48" i="6"/>
  <c r="R48" i="6"/>
  <c r="Q48" i="6"/>
  <c r="P48" i="6"/>
  <c r="E48" i="6"/>
  <c r="T48" i="6" s="1"/>
  <c r="S47" i="6"/>
  <c r="R47" i="6"/>
  <c r="Q47" i="6"/>
  <c r="P47" i="6"/>
  <c r="E47" i="6"/>
  <c r="T47" i="6" s="1"/>
  <c r="S46" i="6"/>
  <c r="R46" i="6"/>
  <c r="Q46" i="6"/>
  <c r="P46" i="6"/>
  <c r="E46" i="6"/>
  <c r="U46" i="6" s="1"/>
  <c r="S45" i="6"/>
  <c r="R45" i="6"/>
  <c r="Q45" i="6"/>
  <c r="P45" i="6"/>
  <c r="E45" i="6"/>
  <c r="U45" i="6" s="1"/>
  <c r="S44" i="6"/>
  <c r="R44" i="6"/>
  <c r="Q44" i="6"/>
  <c r="U44" i="6" s="1"/>
  <c r="P44" i="6"/>
  <c r="T44" i="6" s="1"/>
  <c r="E44" i="6"/>
  <c r="S43" i="6"/>
  <c r="R43" i="6"/>
  <c r="Q43" i="6"/>
  <c r="P43" i="6"/>
  <c r="E43" i="6"/>
  <c r="U43" i="6" s="1"/>
  <c r="S42" i="6"/>
  <c r="R42" i="6"/>
  <c r="Q42" i="6"/>
  <c r="P42" i="6"/>
  <c r="E42" i="6"/>
  <c r="U42" i="6" s="1"/>
  <c r="V40" i="6"/>
  <c r="S40" i="6"/>
  <c r="O40" i="6"/>
  <c r="N40" i="6"/>
  <c r="M40" i="6"/>
  <c r="L40" i="6"/>
  <c r="R40" i="6" s="1"/>
  <c r="K40" i="6"/>
  <c r="J40" i="6"/>
  <c r="I40" i="6"/>
  <c r="H40" i="6"/>
  <c r="G40" i="6"/>
  <c r="F40" i="6"/>
  <c r="C40" i="6"/>
  <c r="B40" i="6"/>
  <c r="E40" i="6" s="1"/>
  <c r="S39" i="6"/>
  <c r="R39" i="6"/>
  <c r="Q39" i="6"/>
  <c r="P39" i="6"/>
  <c r="E39" i="6"/>
  <c r="U39" i="6" s="1"/>
  <c r="S38" i="6"/>
  <c r="R38" i="6"/>
  <c r="Q38" i="6"/>
  <c r="P38" i="6"/>
  <c r="E38" i="6"/>
  <c r="S37" i="6"/>
  <c r="R37" i="6"/>
  <c r="Q37" i="6"/>
  <c r="P37" i="6"/>
  <c r="E37" i="6"/>
  <c r="U37" i="6" s="1"/>
  <c r="S36" i="6"/>
  <c r="R36" i="6"/>
  <c r="Q36" i="6"/>
  <c r="P36" i="6"/>
  <c r="E36" i="6"/>
  <c r="S35" i="6"/>
  <c r="R35" i="6"/>
  <c r="Q35" i="6"/>
  <c r="P35" i="6"/>
  <c r="E35" i="6"/>
  <c r="V33" i="6"/>
  <c r="O33" i="6"/>
  <c r="N33" i="6"/>
  <c r="M33" i="6"/>
  <c r="S33" i="6" s="1"/>
  <c r="L33" i="6"/>
  <c r="R33" i="6" s="1"/>
  <c r="K33" i="6"/>
  <c r="J33" i="6"/>
  <c r="I33" i="6"/>
  <c r="H33" i="6"/>
  <c r="G33" i="6"/>
  <c r="F33" i="6"/>
  <c r="C33" i="6"/>
  <c r="B33" i="6"/>
  <c r="E33" i="6" s="1"/>
  <c r="S32" i="6"/>
  <c r="R32" i="6"/>
  <c r="Q32" i="6"/>
  <c r="P32" i="6"/>
  <c r="E32" i="6"/>
  <c r="V30" i="6"/>
  <c r="O30" i="6"/>
  <c r="N30" i="6"/>
  <c r="M30" i="6"/>
  <c r="S30" i="6" s="1"/>
  <c r="L30" i="6"/>
  <c r="R30" i="6" s="1"/>
  <c r="K30" i="6"/>
  <c r="J30" i="6"/>
  <c r="I30" i="6"/>
  <c r="H30" i="6"/>
  <c r="G30" i="6"/>
  <c r="F30" i="6"/>
  <c r="C30" i="6"/>
  <c r="E30" i="6" s="1"/>
  <c r="B30" i="6"/>
  <c r="S29" i="6"/>
  <c r="R29" i="6"/>
  <c r="Q29" i="6"/>
  <c r="P29" i="6"/>
  <c r="E29" i="6"/>
  <c r="U29" i="6" s="1"/>
  <c r="S28" i="6"/>
  <c r="R28" i="6"/>
  <c r="Q28" i="6"/>
  <c r="P28" i="6"/>
  <c r="E28" i="6"/>
  <c r="T28" i="6" s="1"/>
  <c r="U27" i="6"/>
  <c r="S27" i="6"/>
  <c r="R27" i="6"/>
  <c r="Q27" i="6"/>
  <c r="P27" i="6"/>
  <c r="E27" i="6"/>
  <c r="T27" i="6" s="1"/>
  <c r="S26" i="6"/>
  <c r="R26" i="6"/>
  <c r="Q26" i="6"/>
  <c r="P26" i="6"/>
  <c r="E26" i="6"/>
  <c r="V24" i="6"/>
  <c r="O24" i="6"/>
  <c r="N24" i="6"/>
  <c r="M24" i="6"/>
  <c r="S24" i="6" s="1"/>
  <c r="L24" i="6"/>
  <c r="R24" i="6" s="1"/>
  <c r="K24" i="6"/>
  <c r="J24" i="6"/>
  <c r="I24" i="6"/>
  <c r="H24" i="6"/>
  <c r="G24" i="6"/>
  <c r="F24" i="6"/>
  <c r="C24" i="6"/>
  <c r="B24" i="6"/>
  <c r="U23" i="6"/>
  <c r="S23" i="6"/>
  <c r="R23" i="6"/>
  <c r="Q23" i="6"/>
  <c r="P23" i="6"/>
  <c r="E23" i="6"/>
  <c r="T23" i="6" s="1"/>
  <c r="S22" i="6"/>
  <c r="R22" i="6"/>
  <c r="Q22" i="6"/>
  <c r="P22" i="6"/>
  <c r="E22" i="6"/>
  <c r="U22" i="6" s="1"/>
  <c r="S21" i="6"/>
  <c r="R21" i="6"/>
  <c r="Q21" i="6"/>
  <c r="P21" i="6"/>
  <c r="T21" i="6" s="1"/>
  <c r="E21" i="6"/>
  <c r="S20" i="6"/>
  <c r="R20" i="6"/>
  <c r="Q20" i="6"/>
  <c r="P20" i="6"/>
  <c r="T20" i="6" s="1"/>
  <c r="E20" i="6"/>
  <c r="U20" i="6" s="1"/>
  <c r="S19" i="6"/>
  <c r="R19" i="6"/>
  <c r="Q19" i="6"/>
  <c r="P19" i="6"/>
  <c r="E19" i="6"/>
  <c r="U19" i="6" s="1"/>
  <c r="T18" i="6"/>
  <c r="S18" i="6"/>
  <c r="R18" i="6"/>
  <c r="Q18" i="6"/>
  <c r="P18" i="6"/>
  <c r="E18" i="6"/>
  <c r="U18" i="6" s="1"/>
  <c r="S17" i="6"/>
  <c r="R17" i="6"/>
  <c r="Q17" i="6"/>
  <c r="P17" i="6"/>
  <c r="E17" i="6"/>
  <c r="U17" i="6" s="1"/>
  <c r="V15" i="6"/>
  <c r="O15" i="6"/>
  <c r="N15" i="6"/>
  <c r="M15" i="6"/>
  <c r="S15" i="6" s="1"/>
  <c r="L15" i="6"/>
  <c r="R15" i="6" s="1"/>
  <c r="K15" i="6"/>
  <c r="J15" i="6"/>
  <c r="I15" i="6"/>
  <c r="H15" i="6"/>
  <c r="G15" i="6"/>
  <c r="F15" i="6"/>
  <c r="C15" i="6"/>
  <c r="E15" i="6" s="1"/>
  <c r="B15" i="6"/>
  <c r="S14" i="6"/>
  <c r="R14" i="6"/>
  <c r="Q14" i="6"/>
  <c r="P14" i="6"/>
  <c r="E14" i="6"/>
  <c r="U14" i="6" s="1"/>
  <c r="S13" i="6"/>
  <c r="R13" i="6"/>
  <c r="Q13" i="6"/>
  <c r="P13" i="6"/>
  <c r="E13" i="6"/>
  <c r="U13" i="6" s="1"/>
  <c r="S12" i="6"/>
  <c r="R12" i="6"/>
  <c r="Q12" i="6"/>
  <c r="P12" i="6"/>
  <c r="E12" i="6"/>
  <c r="T12" i="6" s="1"/>
  <c r="S11" i="6"/>
  <c r="R11" i="6"/>
  <c r="Q11" i="6"/>
  <c r="P11" i="6"/>
  <c r="E11" i="6"/>
  <c r="T11" i="6" s="1"/>
  <c r="U10" i="6"/>
  <c r="T10" i="6"/>
  <c r="S10" i="6"/>
  <c r="R10" i="6"/>
  <c r="Q10" i="6"/>
  <c r="P10" i="6"/>
  <c r="E10" i="6"/>
  <c r="T9" i="6"/>
  <c r="S9" i="6"/>
  <c r="R9" i="6"/>
  <c r="Q9" i="6"/>
  <c r="P9" i="6"/>
  <c r="E9" i="6"/>
  <c r="U9" i="6" s="1"/>
  <c r="S94" i="5"/>
  <c r="R94" i="5"/>
  <c r="Q94" i="5"/>
  <c r="P94" i="5"/>
  <c r="E94" i="5"/>
  <c r="S93" i="5"/>
  <c r="R93" i="5"/>
  <c r="Q93" i="5"/>
  <c r="P93" i="5"/>
  <c r="E93" i="5"/>
  <c r="U93" i="5" s="1"/>
  <c r="T92" i="5"/>
  <c r="S92" i="5"/>
  <c r="R92" i="5"/>
  <c r="Q92" i="5"/>
  <c r="P92" i="5"/>
  <c r="E92" i="5"/>
  <c r="U92" i="5" s="1"/>
  <c r="S91" i="5"/>
  <c r="R91" i="5"/>
  <c r="Q91" i="5"/>
  <c r="P91" i="5"/>
  <c r="E91" i="5"/>
  <c r="U91" i="5" s="1"/>
  <c r="S90" i="5"/>
  <c r="R90" i="5"/>
  <c r="Q90" i="5"/>
  <c r="P90" i="5"/>
  <c r="E90" i="5"/>
  <c r="T90" i="5" s="1"/>
  <c r="U89" i="5"/>
  <c r="S89" i="5"/>
  <c r="R89" i="5"/>
  <c r="Q89" i="5"/>
  <c r="P89" i="5"/>
  <c r="E89" i="5"/>
  <c r="T89" i="5" s="1"/>
  <c r="U88" i="5"/>
  <c r="T88" i="5"/>
  <c r="S88" i="5"/>
  <c r="R88" i="5"/>
  <c r="Q88" i="5"/>
  <c r="P88" i="5"/>
  <c r="E88" i="5"/>
  <c r="S87" i="5"/>
  <c r="R87" i="5"/>
  <c r="Q87" i="5"/>
  <c r="P87" i="5"/>
  <c r="E87" i="5"/>
  <c r="V73" i="5"/>
  <c r="O73" i="5"/>
  <c r="N73" i="5"/>
  <c r="M73" i="5"/>
  <c r="S73" i="5" s="1"/>
  <c r="L73" i="5"/>
  <c r="K73" i="5"/>
  <c r="J73" i="5"/>
  <c r="I73" i="5"/>
  <c r="H73" i="5"/>
  <c r="G73" i="5"/>
  <c r="F73" i="5"/>
  <c r="C73" i="5"/>
  <c r="B73" i="5"/>
  <c r="V72" i="5"/>
  <c r="S72" i="5"/>
  <c r="O72" i="5"/>
  <c r="N72" i="5"/>
  <c r="M72" i="5"/>
  <c r="L72" i="5"/>
  <c r="K72" i="5"/>
  <c r="J72" i="5"/>
  <c r="I72" i="5"/>
  <c r="H72" i="5"/>
  <c r="P72" i="5" s="1"/>
  <c r="G72" i="5"/>
  <c r="F72" i="5"/>
  <c r="C72" i="5"/>
  <c r="B72" i="5"/>
  <c r="E72" i="5" s="1"/>
  <c r="V71" i="5"/>
  <c r="O71" i="5"/>
  <c r="N71" i="5"/>
  <c r="M71" i="5"/>
  <c r="S71" i="5" s="1"/>
  <c r="L71" i="5"/>
  <c r="K71" i="5"/>
  <c r="J71" i="5"/>
  <c r="I71" i="5"/>
  <c r="H71" i="5"/>
  <c r="G71" i="5"/>
  <c r="F71" i="5"/>
  <c r="C71" i="5"/>
  <c r="E71" i="5" s="1"/>
  <c r="B71" i="5"/>
  <c r="S70" i="5"/>
  <c r="R70" i="5"/>
  <c r="Q70" i="5"/>
  <c r="P70" i="5"/>
  <c r="E70" i="5"/>
  <c r="S69" i="5"/>
  <c r="R69" i="5"/>
  <c r="Q69" i="5"/>
  <c r="P69" i="5"/>
  <c r="E69" i="5"/>
  <c r="V67" i="5"/>
  <c r="O67" i="5"/>
  <c r="N67" i="5"/>
  <c r="M67" i="5"/>
  <c r="S67" i="5" s="1"/>
  <c r="L67" i="5"/>
  <c r="K67" i="5"/>
  <c r="J67" i="5"/>
  <c r="I67" i="5"/>
  <c r="H67" i="5"/>
  <c r="G67" i="5"/>
  <c r="F67" i="5"/>
  <c r="C67" i="5"/>
  <c r="B67" i="5"/>
  <c r="V66" i="5"/>
  <c r="O66" i="5"/>
  <c r="N66" i="5"/>
  <c r="M66" i="5"/>
  <c r="S66" i="5" s="1"/>
  <c r="L66" i="5"/>
  <c r="R66" i="5" s="1"/>
  <c r="K66" i="5"/>
  <c r="J66" i="5"/>
  <c r="I66" i="5"/>
  <c r="H66" i="5"/>
  <c r="G66" i="5"/>
  <c r="F66" i="5"/>
  <c r="C66" i="5"/>
  <c r="B66" i="5"/>
  <c r="E66" i="5" s="1"/>
  <c r="U65" i="5"/>
  <c r="S65" i="5"/>
  <c r="R65" i="5"/>
  <c r="Q65" i="5"/>
  <c r="P65" i="5"/>
  <c r="E65" i="5"/>
  <c r="T65" i="5" s="1"/>
  <c r="S64" i="5"/>
  <c r="R64" i="5"/>
  <c r="Q64" i="5"/>
  <c r="P64" i="5"/>
  <c r="E64" i="5"/>
  <c r="U64" i="5" s="1"/>
  <c r="T63" i="5"/>
  <c r="S63" i="5"/>
  <c r="R63" i="5"/>
  <c r="Q63" i="5"/>
  <c r="P63" i="5"/>
  <c r="E63" i="5"/>
  <c r="U63" i="5" s="1"/>
  <c r="S62" i="5"/>
  <c r="R62" i="5"/>
  <c r="Q62" i="5"/>
  <c r="P62" i="5"/>
  <c r="E62" i="5"/>
  <c r="S61" i="5"/>
  <c r="R61" i="5"/>
  <c r="Q61" i="5"/>
  <c r="P61" i="5"/>
  <c r="E61" i="5"/>
  <c r="U61" i="5" s="1"/>
  <c r="V59" i="5"/>
  <c r="O59" i="5"/>
  <c r="N59" i="5"/>
  <c r="M59" i="5"/>
  <c r="S59" i="5" s="1"/>
  <c r="L59" i="5"/>
  <c r="R59" i="5" s="1"/>
  <c r="K59" i="5"/>
  <c r="J59" i="5"/>
  <c r="I59" i="5"/>
  <c r="H59" i="5"/>
  <c r="G59" i="5"/>
  <c r="F59" i="5"/>
  <c r="C59" i="5"/>
  <c r="B59" i="5"/>
  <c r="E59" i="5" s="1"/>
  <c r="U58" i="5"/>
  <c r="S58" i="5"/>
  <c r="R58" i="5"/>
  <c r="Q58" i="5"/>
  <c r="P58" i="5"/>
  <c r="E58" i="5"/>
  <c r="T58" i="5" s="1"/>
  <c r="S57" i="5"/>
  <c r="R57" i="5"/>
  <c r="Q57" i="5"/>
  <c r="P57" i="5"/>
  <c r="E57" i="5"/>
  <c r="U57" i="5" s="1"/>
  <c r="U56" i="5"/>
  <c r="S56" i="5"/>
  <c r="R56" i="5"/>
  <c r="Q56" i="5"/>
  <c r="P56" i="5"/>
  <c r="E56" i="5"/>
  <c r="T56" i="5" s="1"/>
  <c r="S55" i="5"/>
  <c r="R55" i="5"/>
  <c r="Q55" i="5"/>
  <c r="P55" i="5"/>
  <c r="E55" i="5"/>
  <c r="U55" i="5" s="1"/>
  <c r="V53" i="5"/>
  <c r="O53" i="5"/>
  <c r="N53" i="5"/>
  <c r="M53" i="5"/>
  <c r="S53" i="5" s="1"/>
  <c r="L53" i="5"/>
  <c r="R53" i="5" s="1"/>
  <c r="K53" i="5"/>
  <c r="J53" i="5"/>
  <c r="I53" i="5"/>
  <c r="H53" i="5"/>
  <c r="G53" i="5"/>
  <c r="F53" i="5"/>
  <c r="C53" i="5"/>
  <c r="B53" i="5"/>
  <c r="E53" i="5" s="1"/>
  <c r="S52" i="5"/>
  <c r="R52" i="5"/>
  <c r="Q52" i="5"/>
  <c r="P52" i="5"/>
  <c r="E52" i="5"/>
  <c r="S51" i="5"/>
  <c r="R51" i="5"/>
  <c r="Q51" i="5"/>
  <c r="U51" i="5" s="1"/>
  <c r="P51" i="5"/>
  <c r="T51" i="5" s="1"/>
  <c r="E51" i="5"/>
  <c r="S50" i="5"/>
  <c r="R50" i="5"/>
  <c r="Q50" i="5"/>
  <c r="P50" i="5"/>
  <c r="E50" i="5"/>
  <c r="U50" i="5" s="1"/>
  <c r="U49" i="5"/>
  <c r="T49" i="5"/>
  <c r="S49" i="5"/>
  <c r="R49" i="5"/>
  <c r="Q49" i="5"/>
  <c r="P49" i="5"/>
  <c r="E49" i="5"/>
  <c r="S48" i="5"/>
  <c r="R48" i="5"/>
  <c r="Q48" i="5"/>
  <c r="P48" i="5"/>
  <c r="E48" i="5"/>
  <c r="U48" i="5" s="1"/>
  <c r="T47" i="5"/>
  <c r="S47" i="5"/>
  <c r="R47" i="5"/>
  <c r="Q47" i="5"/>
  <c r="P47" i="5"/>
  <c r="E47" i="5"/>
  <c r="U47" i="5" s="1"/>
  <c r="S46" i="5"/>
  <c r="R46" i="5"/>
  <c r="Q46" i="5"/>
  <c r="P46" i="5"/>
  <c r="E46" i="5"/>
  <c r="T46" i="5" s="1"/>
  <c r="T45" i="5"/>
  <c r="S45" i="5"/>
  <c r="R45" i="5"/>
  <c r="Q45" i="5"/>
  <c r="P45" i="5"/>
  <c r="E45" i="5"/>
  <c r="U45" i="5" s="1"/>
  <c r="S44" i="5"/>
  <c r="R44" i="5"/>
  <c r="Q44" i="5"/>
  <c r="P44" i="5"/>
  <c r="E44" i="5"/>
  <c r="S43" i="5"/>
  <c r="R43" i="5"/>
  <c r="Q43" i="5"/>
  <c r="P43" i="5"/>
  <c r="E43" i="5"/>
  <c r="T43" i="5" s="1"/>
  <c r="S42" i="5"/>
  <c r="R42" i="5"/>
  <c r="Q42" i="5"/>
  <c r="P42" i="5"/>
  <c r="E42" i="5"/>
  <c r="U42" i="5" s="1"/>
  <c r="V40" i="5"/>
  <c r="R40" i="5"/>
  <c r="O40" i="5"/>
  <c r="N40" i="5"/>
  <c r="M40" i="5"/>
  <c r="S40" i="5" s="1"/>
  <c r="L40" i="5"/>
  <c r="K40" i="5"/>
  <c r="J40" i="5"/>
  <c r="I40" i="5"/>
  <c r="Q40" i="5" s="1"/>
  <c r="H40" i="5"/>
  <c r="P40" i="5" s="1"/>
  <c r="G40" i="5"/>
  <c r="F40" i="5"/>
  <c r="C40" i="5"/>
  <c r="B40" i="5"/>
  <c r="E40" i="5" s="1"/>
  <c r="U39" i="5"/>
  <c r="T39" i="5"/>
  <c r="S39" i="5"/>
  <c r="R39" i="5"/>
  <c r="Q39" i="5"/>
  <c r="P39" i="5"/>
  <c r="E39" i="5"/>
  <c r="S38" i="5"/>
  <c r="R38" i="5"/>
  <c r="Q38" i="5"/>
  <c r="P38" i="5"/>
  <c r="E38" i="5"/>
  <c r="S37" i="5"/>
  <c r="R37" i="5"/>
  <c r="Q37" i="5"/>
  <c r="P37" i="5"/>
  <c r="E37" i="5"/>
  <c r="T37" i="5" s="1"/>
  <c r="S36" i="5"/>
  <c r="R36" i="5"/>
  <c r="Q36" i="5"/>
  <c r="P36" i="5"/>
  <c r="E36" i="5"/>
  <c r="U36" i="5" s="1"/>
  <c r="T35" i="5"/>
  <c r="S35" i="5"/>
  <c r="R35" i="5"/>
  <c r="Q35" i="5"/>
  <c r="P35" i="5"/>
  <c r="E35" i="5"/>
  <c r="V33" i="5"/>
  <c r="O33" i="5"/>
  <c r="N33" i="5"/>
  <c r="M33" i="5"/>
  <c r="S33" i="5" s="1"/>
  <c r="L33" i="5"/>
  <c r="R33" i="5" s="1"/>
  <c r="K33" i="5"/>
  <c r="J33" i="5"/>
  <c r="I33" i="5"/>
  <c r="H33" i="5"/>
  <c r="G33" i="5"/>
  <c r="F33" i="5"/>
  <c r="C33" i="5"/>
  <c r="B33" i="5"/>
  <c r="S32" i="5"/>
  <c r="R32" i="5"/>
  <c r="Q32" i="5"/>
  <c r="P32" i="5"/>
  <c r="E32" i="5"/>
  <c r="U32" i="5" s="1"/>
  <c r="V30" i="5"/>
  <c r="R30" i="5"/>
  <c r="O30" i="5"/>
  <c r="N30" i="5"/>
  <c r="M30" i="5"/>
  <c r="S30" i="5" s="1"/>
  <c r="L30" i="5"/>
  <c r="K30" i="5"/>
  <c r="J30" i="5"/>
  <c r="I30" i="5"/>
  <c r="H30" i="5"/>
  <c r="G30" i="5"/>
  <c r="F30" i="5"/>
  <c r="E30" i="5"/>
  <c r="C30" i="5"/>
  <c r="B30" i="5"/>
  <c r="U29" i="5"/>
  <c r="T29" i="5"/>
  <c r="S29" i="5"/>
  <c r="R29" i="5"/>
  <c r="Q29" i="5"/>
  <c r="P29" i="5"/>
  <c r="E29" i="5"/>
  <c r="S28" i="5"/>
  <c r="R28" i="5"/>
  <c r="Q28" i="5"/>
  <c r="P28" i="5"/>
  <c r="E28" i="5"/>
  <c r="U28" i="5" s="1"/>
  <c r="T27" i="5"/>
  <c r="S27" i="5"/>
  <c r="R27" i="5"/>
  <c r="Q27" i="5"/>
  <c r="P27" i="5"/>
  <c r="E27" i="5"/>
  <c r="U27" i="5" s="1"/>
  <c r="U26" i="5"/>
  <c r="S26" i="5"/>
  <c r="R26" i="5"/>
  <c r="Q26" i="5"/>
  <c r="P26" i="5"/>
  <c r="E26" i="5"/>
  <c r="T26" i="5" s="1"/>
  <c r="V24" i="5"/>
  <c r="O24" i="5"/>
  <c r="N24" i="5"/>
  <c r="M24" i="5"/>
  <c r="S24" i="5" s="1"/>
  <c r="L24" i="5"/>
  <c r="R24" i="5" s="1"/>
  <c r="K24" i="5"/>
  <c r="J24" i="5"/>
  <c r="I24" i="5"/>
  <c r="H24" i="5"/>
  <c r="G24" i="5"/>
  <c r="F24" i="5"/>
  <c r="C24" i="5"/>
  <c r="B24" i="5"/>
  <c r="E24" i="5" s="1"/>
  <c r="S23" i="5"/>
  <c r="R23" i="5"/>
  <c r="Q23" i="5"/>
  <c r="P23" i="5"/>
  <c r="E23" i="5"/>
  <c r="U22" i="5"/>
  <c r="S22" i="5"/>
  <c r="R22" i="5"/>
  <c r="Q22" i="5"/>
  <c r="P22" i="5"/>
  <c r="E22" i="5"/>
  <c r="T22" i="5" s="1"/>
  <c r="T21" i="5"/>
  <c r="S21" i="5"/>
  <c r="R21" i="5"/>
  <c r="Q21" i="5"/>
  <c r="P21" i="5"/>
  <c r="E21" i="5"/>
  <c r="S20" i="5"/>
  <c r="R20" i="5"/>
  <c r="Q20" i="5"/>
  <c r="P20" i="5"/>
  <c r="E20" i="5"/>
  <c r="T20" i="5" s="1"/>
  <c r="S19" i="5"/>
  <c r="R19" i="5"/>
  <c r="Q19" i="5"/>
  <c r="P19" i="5"/>
  <c r="E19" i="5"/>
  <c r="S18" i="5"/>
  <c r="R18" i="5"/>
  <c r="Q18" i="5"/>
  <c r="P18" i="5"/>
  <c r="E18" i="5"/>
  <c r="T18" i="5" s="1"/>
  <c r="U17" i="5"/>
  <c r="T17" i="5"/>
  <c r="S17" i="5"/>
  <c r="R17" i="5"/>
  <c r="Q17" i="5"/>
  <c r="P17" i="5"/>
  <c r="E17" i="5"/>
  <c r="V15" i="5"/>
  <c r="S15" i="5"/>
  <c r="O15" i="5"/>
  <c r="N15" i="5"/>
  <c r="M15" i="5"/>
  <c r="L15" i="5"/>
  <c r="K15" i="5"/>
  <c r="J15" i="5"/>
  <c r="I15" i="5"/>
  <c r="H15" i="5"/>
  <c r="G15" i="5"/>
  <c r="F15" i="5"/>
  <c r="C15" i="5"/>
  <c r="B15" i="5"/>
  <c r="E15" i="5" s="1"/>
  <c r="U14" i="5"/>
  <c r="T14" i="5"/>
  <c r="S14" i="5"/>
  <c r="R14" i="5"/>
  <c r="Q14" i="5"/>
  <c r="P14" i="5"/>
  <c r="E14" i="5"/>
  <c r="U13" i="5"/>
  <c r="T13" i="5"/>
  <c r="S13" i="5"/>
  <c r="R13" i="5"/>
  <c r="Q13" i="5"/>
  <c r="P13" i="5"/>
  <c r="E13" i="5"/>
  <c r="S12" i="5"/>
  <c r="R12" i="5"/>
  <c r="Q12" i="5"/>
  <c r="P12" i="5"/>
  <c r="E12" i="5"/>
  <c r="U12" i="5" s="1"/>
  <c r="S11" i="5"/>
  <c r="R11" i="5"/>
  <c r="Q11" i="5"/>
  <c r="P11" i="5"/>
  <c r="E11" i="5"/>
  <c r="U11" i="5" s="1"/>
  <c r="S10" i="5"/>
  <c r="R10" i="5"/>
  <c r="Q10" i="5"/>
  <c r="U10" i="5" s="1"/>
  <c r="P10" i="5"/>
  <c r="E10" i="5"/>
  <c r="T10" i="5" s="1"/>
  <c r="T9" i="5"/>
  <c r="S9" i="5"/>
  <c r="R9" i="5"/>
  <c r="Q9" i="5"/>
  <c r="P9" i="5"/>
  <c r="E9" i="5"/>
  <c r="U9" i="5" s="1"/>
  <c r="S94" i="4"/>
  <c r="R94" i="4"/>
  <c r="Q94" i="4"/>
  <c r="P94" i="4"/>
  <c r="E94" i="4"/>
  <c r="S93" i="4"/>
  <c r="R93" i="4"/>
  <c r="Q93" i="4"/>
  <c r="P93" i="4"/>
  <c r="E93" i="4"/>
  <c r="U93" i="4" s="1"/>
  <c r="S92" i="4"/>
  <c r="R92" i="4"/>
  <c r="Q92" i="4"/>
  <c r="P92" i="4"/>
  <c r="E92" i="4"/>
  <c r="U92" i="4" s="1"/>
  <c r="U91" i="4"/>
  <c r="S91" i="4"/>
  <c r="R91" i="4"/>
  <c r="Q91" i="4"/>
  <c r="P91" i="4"/>
  <c r="E91" i="4"/>
  <c r="T91" i="4" s="1"/>
  <c r="S90" i="4"/>
  <c r="R90" i="4"/>
  <c r="Q90" i="4"/>
  <c r="P90" i="4"/>
  <c r="E90" i="4"/>
  <c r="U90" i="4" s="1"/>
  <c r="S89" i="4"/>
  <c r="R89" i="4"/>
  <c r="Q89" i="4"/>
  <c r="P89" i="4"/>
  <c r="E89" i="4"/>
  <c r="S88" i="4"/>
  <c r="R88" i="4"/>
  <c r="Q88" i="4"/>
  <c r="P88" i="4"/>
  <c r="E88" i="4"/>
  <c r="T88" i="4" s="1"/>
  <c r="T87" i="4"/>
  <c r="S87" i="4"/>
  <c r="R87" i="4"/>
  <c r="Q87" i="4"/>
  <c r="P87" i="4"/>
  <c r="E87" i="4"/>
  <c r="U87" i="4" s="1"/>
  <c r="V73" i="4"/>
  <c r="O73" i="4"/>
  <c r="N73" i="4"/>
  <c r="R73" i="4" s="1"/>
  <c r="M73" i="4"/>
  <c r="S73" i="4" s="1"/>
  <c r="L73" i="4"/>
  <c r="K73" i="4"/>
  <c r="J73" i="4"/>
  <c r="I73" i="4"/>
  <c r="H73" i="4"/>
  <c r="G73" i="4"/>
  <c r="F73" i="4"/>
  <c r="C73" i="4"/>
  <c r="B73" i="4"/>
  <c r="E73" i="4" s="1"/>
  <c r="V72" i="4"/>
  <c r="O72" i="4"/>
  <c r="N72" i="4"/>
  <c r="M72" i="4"/>
  <c r="S72" i="4" s="1"/>
  <c r="L72" i="4"/>
  <c r="R72" i="4" s="1"/>
  <c r="K72" i="4"/>
  <c r="J72" i="4"/>
  <c r="I72" i="4"/>
  <c r="H72" i="4"/>
  <c r="G72" i="4"/>
  <c r="F72" i="4"/>
  <c r="C72" i="4"/>
  <c r="B72" i="4"/>
  <c r="V71" i="4"/>
  <c r="S71" i="4"/>
  <c r="O71" i="4"/>
  <c r="N71" i="4"/>
  <c r="M71" i="4"/>
  <c r="L71" i="4"/>
  <c r="K71" i="4"/>
  <c r="J71" i="4"/>
  <c r="I71" i="4"/>
  <c r="Q71" i="4" s="1"/>
  <c r="H71" i="4"/>
  <c r="G71" i="4"/>
  <c r="F71" i="4"/>
  <c r="C71" i="4"/>
  <c r="B71" i="4"/>
  <c r="E71" i="4" s="1"/>
  <c r="U70" i="4"/>
  <c r="T70" i="4"/>
  <c r="S70" i="4"/>
  <c r="R70" i="4"/>
  <c r="Q70" i="4"/>
  <c r="P70" i="4"/>
  <c r="E70" i="4"/>
  <c r="S69" i="4"/>
  <c r="R69" i="4"/>
  <c r="Q69" i="4"/>
  <c r="P69" i="4"/>
  <c r="E69" i="4"/>
  <c r="U69" i="4" s="1"/>
  <c r="V67" i="4"/>
  <c r="O67" i="4"/>
  <c r="N67" i="4"/>
  <c r="M67" i="4"/>
  <c r="S67" i="4" s="1"/>
  <c r="L67" i="4"/>
  <c r="K67" i="4"/>
  <c r="J67" i="4"/>
  <c r="I67" i="4"/>
  <c r="H67" i="4"/>
  <c r="G67" i="4"/>
  <c r="F67" i="4"/>
  <c r="C67" i="4"/>
  <c r="B67" i="4"/>
  <c r="V66" i="4"/>
  <c r="O66" i="4"/>
  <c r="N66" i="4"/>
  <c r="M66" i="4"/>
  <c r="S66" i="4" s="1"/>
  <c r="L66" i="4"/>
  <c r="R66" i="4" s="1"/>
  <c r="K66" i="4"/>
  <c r="J66" i="4"/>
  <c r="I66" i="4"/>
  <c r="H66" i="4"/>
  <c r="G66" i="4"/>
  <c r="F66" i="4"/>
  <c r="C66" i="4"/>
  <c r="B66" i="4"/>
  <c r="E66" i="4" s="1"/>
  <c r="U65" i="4"/>
  <c r="S65" i="4"/>
  <c r="R65" i="4"/>
  <c r="Q65" i="4"/>
  <c r="P65" i="4"/>
  <c r="E65" i="4"/>
  <c r="T65" i="4" s="1"/>
  <c r="U64" i="4"/>
  <c r="T64" i="4"/>
  <c r="S64" i="4"/>
  <c r="R64" i="4"/>
  <c r="Q64" i="4"/>
  <c r="P64" i="4"/>
  <c r="E64" i="4"/>
  <c r="T63" i="4"/>
  <c r="S63" i="4"/>
  <c r="R63" i="4"/>
  <c r="Q63" i="4"/>
  <c r="P63" i="4"/>
  <c r="E63" i="4"/>
  <c r="U63" i="4" s="1"/>
  <c r="S62" i="4"/>
  <c r="R62" i="4"/>
  <c r="Q62" i="4"/>
  <c r="P62" i="4"/>
  <c r="E62" i="4"/>
  <c r="S61" i="4"/>
  <c r="R61" i="4"/>
  <c r="Q61" i="4"/>
  <c r="P61" i="4"/>
  <c r="E61" i="4"/>
  <c r="U61" i="4" s="1"/>
  <c r="V59" i="4"/>
  <c r="O59" i="4"/>
  <c r="N59" i="4"/>
  <c r="M59" i="4"/>
  <c r="S59" i="4" s="1"/>
  <c r="L59" i="4"/>
  <c r="R59" i="4" s="1"/>
  <c r="K59" i="4"/>
  <c r="J59" i="4"/>
  <c r="I59" i="4"/>
  <c r="H59" i="4"/>
  <c r="G59" i="4"/>
  <c r="F59" i="4"/>
  <c r="C59" i="4"/>
  <c r="B59" i="4"/>
  <c r="S58" i="4"/>
  <c r="R58" i="4"/>
  <c r="Q58" i="4"/>
  <c r="P58" i="4"/>
  <c r="E58" i="4"/>
  <c r="T58" i="4" s="1"/>
  <c r="S57" i="4"/>
  <c r="R57" i="4"/>
  <c r="Q57" i="4"/>
  <c r="P57" i="4"/>
  <c r="E57" i="4"/>
  <c r="U57" i="4" s="1"/>
  <c r="T56" i="4"/>
  <c r="S56" i="4"/>
  <c r="R56" i="4"/>
  <c r="Q56" i="4"/>
  <c r="P56" i="4"/>
  <c r="E56" i="4"/>
  <c r="U56" i="4" s="1"/>
  <c r="S55" i="4"/>
  <c r="R55" i="4"/>
  <c r="Q55" i="4"/>
  <c r="P55" i="4"/>
  <c r="E55" i="4"/>
  <c r="V53" i="4"/>
  <c r="O53" i="4"/>
  <c r="N53" i="4"/>
  <c r="M53" i="4"/>
  <c r="S53" i="4" s="1"/>
  <c r="L53" i="4"/>
  <c r="R53" i="4" s="1"/>
  <c r="K53" i="4"/>
  <c r="J53" i="4"/>
  <c r="I53" i="4"/>
  <c r="H53" i="4"/>
  <c r="G53" i="4"/>
  <c r="F53" i="4"/>
  <c r="C53" i="4"/>
  <c r="B53" i="4"/>
  <c r="T52" i="4"/>
  <c r="S52" i="4"/>
  <c r="R52" i="4"/>
  <c r="Q52" i="4"/>
  <c r="P52" i="4"/>
  <c r="E52" i="4"/>
  <c r="U52" i="4" s="1"/>
  <c r="S51" i="4"/>
  <c r="R51" i="4"/>
  <c r="Q51" i="4"/>
  <c r="P51" i="4"/>
  <c r="E51" i="4"/>
  <c r="T51" i="4" s="1"/>
  <c r="S50" i="4"/>
  <c r="R50" i="4"/>
  <c r="Q50" i="4"/>
  <c r="P50" i="4"/>
  <c r="E50" i="4"/>
  <c r="T50" i="4" s="1"/>
  <c r="U49" i="4"/>
  <c r="S49" i="4"/>
  <c r="R49" i="4"/>
  <c r="Q49" i="4"/>
  <c r="P49" i="4"/>
  <c r="E49" i="4"/>
  <c r="T49" i="4" s="1"/>
  <c r="U48" i="4"/>
  <c r="T48" i="4"/>
  <c r="S48" i="4"/>
  <c r="R48" i="4"/>
  <c r="Q48" i="4"/>
  <c r="P48" i="4"/>
  <c r="E48" i="4"/>
  <c r="U47" i="4"/>
  <c r="T47" i="4"/>
  <c r="S47" i="4"/>
  <c r="R47" i="4"/>
  <c r="Q47" i="4"/>
  <c r="P47" i="4"/>
  <c r="E47" i="4"/>
  <c r="T46" i="4"/>
  <c r="S46" i="4"/>
  <c r="R46" i="4"/>
  <c r="Q46" i="4"/>
  <c r="P46" i="4"/>
  <c r="E46" i="4"/>
  <c r="U46" i="4" s="1"/>
  <c r="S45" i="4"/>
  <c r="R45" i="4"/>
  <c r="Q45" i="4"/>
  <c r="P45" i="4"/>
  <c r="E45" i="4"/>
  <c r="U45" i="4" s="1"/>
  <c r="S44" i="4"/>
  <c r="R44" i="4"/>
  <c r="Q44" i="4"/>
  <c r="P44" i="4"/>
  <c r="T44" i="4" s="1"/>
  <c r="E44" i="4"/>
  <c r="U43" i="4"/>
  <c r="S43" i="4"/>
  <c r="R43" i="4"/>
  <c r="Q43" i="4"/>
  <c r="P43" i="4"/>
  <c r="E43" i="4"/>
  <c r="S42" i="4"/>
  <c r="R42" i="4"/>
  <c r="Q42" i="4"/>
  <c r="P42" i="4"/>
  <c r="E42" i="4"/>
  <c r="T42" i="4" s="1"/>
  <c r="V40" i="4"/>
  <c r="O40" i="4"/>
  <c r="N40" i="4"/>
  <c r="M40" i="4"/>
  <c r="S40" i="4" s="1"/>
  <c r="L40" i="4"/>
  <c r="R40" i="4" s="1"/>
  <c r="K40" i="4"/>
  <c r="J40" i="4"/>
  <c r="I40" i="4"/>
  <c r="H40" i="4"/>
  <c r="G40" i="4"/>
  <c r="F40" i="4"/>
  <c r="C40" i="4"/>
  <c r="B40" i="4"/>
  <c r="E40" i="4" s="1"/>
  <c r="U39" i="4"/>
  <c r="S39" i="4"/>
  <c r="R39" i="4"/>
  <c r="Q39" i="4"/>
  <c r="P39" i="4"/>
  <c r="E39" i="4"/>
  <c r="T39" i="4" s="1"/>
  <c r="S38" i="4"/>
  <c r="R38" i="4"/>
  <c r="Q38" i="4"/>
  <c r="P38" i="4"/>
  <c r="E38" i="4"/>
  <c r="T38" i="4" s="1"/>
  <c r="U37" i="4"/>
  <c r="S37" i="4"/>
  <c r="R37" i="4"/>
  <c r="Q37" i="4"/>
  <c r="P37" i="4"/>
  <c r="E37" i="4"/>
  <c r="T37" i="4" s="1"/>
  <c r="S36" i="4"/>
  <c r="R36" i="4"/>
  <c r="Q36" i="4"/>
  <c r="P36" i="4"/>
  <c r="E36" i="4"/>
  <c r="U36" i="4" s="1"/>
  <c r="T35" i="4"/>
  <c r="S35" i="4"/>
  <c r="R35" i="4"/>
  <c r="Q35" i="4"/>
  <c r="U35" i="4" s="1"/>
  <c r="P35" i="4"/>
  <c r="E35" i="4"/>
  <c r="V33" i="4"/>
  <c r="S33" i="4"/>
  <c r="R33" i="4"/>
  <c r="O33" i="4"/>
  <c r="N33" i="4"/>
  <c r="M33" i="4"/>
  <c r="L33" i="4"/>
  <c r="K33" i="4"/>
  <c r="J33" i="4"/>
  <c r="I33" i="4"/>
  <c r="Q33" i="4" s="1"/>
  <c r="H33" i="4"/>
  <c r="G33" i="4"/>
  <c r="F33" i="4"/>
  <c r="C33" i="4"/>
  <c r="B33" i="4"/>
  <c r="T32" i="4"/>
  <c r="S32" i="4"/>
  <c r="R32" i="4"/>
  <c r="Q32" i="4"/>
  <c r="P32" i="4"/>
  <c r="E32" i="4"/>
  <c r="U32" i="4" s="1"/>
  <c r="V30" i="4"/>
  <c r="R30" i="4"/>
  <c r="O30" i="4"/>
  <c r="N30" i="4"/>
  <c r="M30" i="4"/>
  <c r="S30" i="4" s="1"/>
  <c r="L30" i="4"/>
  <c r="K30" i="4"/>
  <c r="J30" i="4"/>
  <c r="I30" i="4"/>
  <c r="H30" i="4"/>
  <c r="G30" i="4"/>
  <c r="F30" i="4"/>
  <c r="C30" i="4"/>
  <c r="B30" i="4"/>
  <c r="S29" i="4"/>
  <c r="R29" i="4"/>
  <c r="Q29" i="4"/>
  <c r="P29" i="4"/>
  <c r="E29" i="4"/>
  <c r="T29" i="4" s="1"/>
  <c r="U28" i="4"/>
  <c r="S28" i="4"/>
  <c r="R28" i="4"/>
  <c r="Q28" i="4"/>
  <c r="P28" i="4"/>
  <c r="E28" i="4"/>
  <c r="T28" i="4" s="1"/>
  <c r="U27" i="4"/>
  <c r="T27" i="4"/>
  <c r="S27" i="4"/>
  <c r="R27" i="4"/>
  <c r="Q27" i="4"/>
  <c r="P27" i="4"/>
  <c r="E27" i="4"/>
  <c r="U26" i="4"/>
  <c r="T26" i="4"/>
  <c r="S26" i="4"/>
  <c r="R26" i="4"/>
  <c r="Q26" i="4"/>
  <c r="P26" i="4"/>
  <c r="E26" i="4"/>
  <c r="V24" i="4"/>
  <c r="S24" i="4"/>
  <c r="R24" i="4"/>
  <c r="O24" i="4"/>
  <c r="N24" i="4"/>
  <c r="M24" i="4"/>
  <c r="L24" i="4"/>
  <c r="K24" i="4"/>
  <c r="J24" i="4"/>
  <c r="I24" i="4"/>
  <c r="H24" i="4"/>
  <c r="P24" i="4" s="1"/>
  <c r="G24" i="4"/>
  <c r="F24" i="4"/>
  <c r="C24" i="4"/>
  <c r="B24" i="4"/>
  <c r="T23" i="4"/>
  <c r="S23" i="4"/>
  <c r="R23" i="4"/>
  <c r="Q23" i="4"/>
  <c r="P23" i="4"/>
  <c r="E23" i="4"/>
  <c r="U23" i="4" s="1"/>
  <c r="S22" i="4"/>
  <c r="R22" i="4"/>
  <c r="Q22" i="4"/>
  <c r="P22" i="4"/>
  <c r="E22" i="4"/>
  <c r="S21" i="4"/>
  <c r="R21" i="4"/>
  <c r="Q21" i="4"/>
  <c r="P21" i="4"/>
  <c r="E21" i="4"/>
  <c r="U21" i="4" s="1"/>
  <c r="S20" i="4"/>
  <c r="R20" i="4"/>
  <c r="Q20" i="4"/>
  <c r="P20" i="4"/>
  <c r="T20" i="4" s="1"/>
  <c r="E20" i="4"/>
  <c r="S19" i="4"/>
  <c r="R19" i="4"/>
  <c r="Q19" i="4"/>
  <c r="P19" i="4"/>
  <c r="E19" i="4"/>
  <c r="T18" i="4"/>
  <c r="S18" i="4"/>
  <c r="R18" i="4"/>
  <c r="Q18" i="4"/>
  <c r="P18" i="4"/>
  <c r="E18" i="4"/>
  <c r="U18" i="4" s="1"/>
  <c r="U17" i="4"/>
  <c r="S17" i="4"/>
  <c r="R17" i="4"/>
  <c r="Q17" i="4"/>
  <c r="P17" i="4"/>
  <c r="E17" i="4"/>
  <c r="T17" i="4" s="1"/>
  <c r="V15" i="4"/>
  <c r="O15" i="4"/>
  <c r="N15" i="4"/>
  <c r="M15" i="4"/>
  <c r="S15" i="4" s="1"/>
  <c r="L15" i="4"/>
  <c r="K15" i="4"/>
  <c r="J15" i="4"/>
  <c r="I15" i="4"/>
  <c r="H15" i="4"/>
  <c r="G15" i="4"/>
  <c r="F15" i="4"/>
  <c r="C15" i="4"/>
  <c r="B15" i="4"/>
  <c r="S14" i="4"/>
  <c r="R14" i="4"/>
  <c r="Q14" i="4"/>
  <c r="P14" i="4"/>
  <c r="E14" i="4"/>
  <c r="T14" i="4" s="1"/>
  <c r="S13" i="4"/>
  <c r="R13" i="4"/>
  <c r="Q13" i="4"/>
  <c r="P13" i="4"/>
  <c r="E13" i="4"/>
  <c r="T13" i="4" s="1"/>
  <c r="U12" i="4"/>
  <c r="T12" i="4"/>
  <c r="S12" i="4"/>
  <c r="R12" i="4"/>
  <c r="Q12" i="4"/>
  <c r="P12" i="4"/>
  <c r="E12" i="4"/>
  <c r="U11" i="4"/>
  <c r="T11" i="4"/>
  <c r="S11" i="4"/>
  <c r="R11" i="4"/>
  <c r="Q11" i="4"/>
  <c r="P11" i="4"/>
  <c r="E11" i="4"/>
  <c r="S10" i="4"/>
  <c r="R10" i="4"/>
  <c r="Q10" i="4"/>
  <c r="P10" i="4"/>
  <c r="E10" i="4"/>
  <c r="U10" i="4" s="1"/>
  <c r="S9" i="4"/>
  <c r="R9" i="4"/>
  <c r="Q9" i="4"/>
  <c r="P9" i="4"/>
  <c r="E9" i="4"/>
  <c r="U9" i="4" s="1"/>
  <c r="S94" i="3"/>
  <c r="R94" i="3"/>
  <c r="Q94" i="3"/>
  <c r="P94" i="3"/>
  <c r="E94" i="3"/>
  <c r="U94" i="3" s="1"/>
  <c r="U93" i="3"/>
  <c r="S93" i="3"/>
  <c r="R93" i="3"/>
  <c r="Q93" i="3"/>
  <c r="P93" i="3"/>
  <c r="E93" i="3"/>
  <c r="T93" i="3" s="1"/>
  <c r="S92" i="3"/>
  <c r="R92" i="3"/>
  <c r="Q92" i="3"/>
  <c r="P92" i="3"/>
  <c r="E92" i="3"/>
  <c r="T92" i="3" s="1"/>
  <c r="U91" i="3"/>
  <c r="S91" i="3"/>
  <c r="R91" i="3"/>
  <c r="Q91" i="3"/>
  <c r="P91" i="3"/>
  <c r="E91" i="3"/>
  <c r="T91" i="3" s="1"/>
  <c r="S90" i="3"/>
  <c r="R90" i="3"/>
  <c r="Q90" i="3"/>
  <c r="P90" i="3"/>
  <c r="E90" i="3"/>
  <c r="U90" i="3" s="1"/>
  <c r="U89" i="3"/>
  <c r="T89" i="3"/>
  <c r="S89" i="3"/>
  <c r="R89" i="3"/>
  <c r="Q89" i="3"/>
  <c r="P89" i="3"/>
  <c r="E89" i="3"/>
  <c r="U88" i="3"/>
  <c r="T88" i="3"/>
  <c r="S88" i="3"/>
  <c r="R88" i="3"/>
  <c r="Q88" i="3"/>
  <c r="P88" i="3"/>
  <c r="E88" i="3"/>
  <c r="S87" i="3"/>
  <c r="R87" i="3"/>
  <c r="Q87" i="3"/>
  <c r="P87" i="3"/>
  <c r="E87" i="3"/>
  <c r="U87" i="3" s="1"/>
  <c r="W73" i="3"/>
  <c r="V73" i="3"/>
  <c r="O73" i="3"/>
  <c r="N73" i="3"/>
  <c r="M73" i="3"/>
  <c r="L73" i="3"/>
  <c r="K73" i="3"/>
  <c r="J73" i="3"/>
  <c r="I73" i="3"/>
  <c r="H73" i="3"/>
  <c r="G73" i="3"/>
  <c r="F73" i="3"/>
  <c r="C73" i="3"/>
  <c r="B73" i="3"/>
  <c r="V72" i="3"/>
  <c r="O72" i="3"/>
  <c r="N72" i="3"/>
  <c r="M72" i="3"/>
  <c r="S72" i="3" s="1"/>
  <c r="L72" i="3"/>
  <c r="K72" i="3"/>
  <c r="J72" i="3"/>
  <c r="I72" i="3"/>
  <c r="H72" i="3"/>
  <c r="G72" i="3"/>
  <c r="F72" i="3"/>
  <c r="C72" i="3"/>
  <c r="B72" i="3"/>
  <c r="V71" i="3"/>
  <c r="O71" i="3"/>
  <c r="N71" i="3"/>
  <c r="M71" i="3"/>
  <c r="S71" i="3" s="1"/>
  <c r="L71" i="3"/>
  <c r="R71" i="3" s="1"/>
  <c r="K71" i="3"/>
  <c r="J71" i="3"/>
  <c r="I71" i="3"/>
  <c r="H71" i="3"/>
  <c r="G71" i="3"/>
  <c r="F71" i="3"/>
  <c r="C71" i="3"/>
  <c r="B71" i="3"/>
  <c r="E71" i="3" s="1"/>
  <c r="U70" i="3"/>
  <c r="S70" i="3"/>
  <c r="R70" i="3"/>
  <c r="Q70" i="3"/>
  <c r="P70" i="3"/>
  <c r="E70" i="3"/>
  <c r="T70" i="3" s="1"/>
  <c r="S69" i="3"/>
  <c r="R69" i="3"/>
  <c r="Q69" i="3"/>
  <c r="P69" i="3"/>
  <c r="E69" i="3"/>
  <c r="W67" i="3"/>
  <c r="V67" i="3"/>
  <c r="O67" i="3"/>
  <c r="N67" i="3"/>
  <c r="M67" i="3"/>
  <c r="S67" i="3" s="1"/>
  <c r="L67" i="3"/>
  <c r="K67" i="3"/>
  <c r="J67" i="3"/>
  <c r="I67" i="3"/>
  <c r="H67" i="3"/>
  <c r="G67" i="3"/>
  <c r="F67" i="3"/>
  <c r="C67" i="3"/>
  <c r="B67" i="3"/>
  <c r="V66" i="3"/>
  <c r="O66" i="3"/>
  <c r="N66" i="3"/>
  <c r="M66" i="3"/>
  <c r="S66" i="3" s="1"/>
  <c r="L66" i="3"/>
  <c r="R66" i="3" s="1"/>
  <c r="K66" i="3"/>
  <c r="J66" i="3"/>
  <c r="I66" i="3"/>
  <c r="H66" i="3"/>
  <c r="G66" i="3"/>
  <c r="F66" i="3"/>
  <c r="C66" i="3"/>
  <c r="B66" i="3"/>
  <c r="E66" i="3" s="1"/>
  <c r="U65" i="3"/>
  <c r="S65" i="3"/>
  <c r="R65" i="3"/>
  <c r="Q65" i="3"/>
  <c r="P65" i="3"/>
  <c r="E65" i="3"/>
  <c r="T65" i="3" s="1"/>
  <c r="S64" i="3"/>
  <c r="R64" i="3"/>
  <c r="Q64" i="3"/>
  <c r="P64" i="3"/>
  <c r="E64" i="3"/>
  <c r="U64" i="3" s="1"/>
  <c r="S63" i="3"/>
  <c r="R63" i="3"/>
  <c r="Q63" i="3"/>
  <c r="P63" i="3"/>
  <c r="E63" i="3"/>
  <c r="S62" i="3"/>
  <c r="R62" i="3"/>
  <c r="Q62" i="3"/>
  <c r="P62" i="3"/>
  <c r="E62" i="3"/>
  <c r="T62" i="3" s="1"/>
  <c r="S61" i="3"/>
  <c r="R61" i="3"/>
  <c r="Q61" i="3"/>
  <c r="P61" i="3"/>
  <c r="E61" i="3"/>
  <c r="U61" i="3" s="1"/>
  <c r="V59" i="3"/>
  <c r="O59" i="3"/>
  <c r="N59" i="3"/>
  <c r="M59" i="3"/>
  <c r="S59" i="3" s="1"/>
  <c r="L59" i="3"/>
  <c r="R59" i="3" s="1"/>
  <c r="K59" i="3"/>
  <c r="J59" i="3"/>
  <c r="I59" i="3"/>
  <c r="H59" i="3"/>
  <c r="G59" i="3"/>
  <c r="F59" i="3"/>
  <c r="C59" i="3"/>
  <c r="E59" i="3" s="1"/>
  <c r="B59" i="3"/>
  <c r="S58" i="3"/>
  <c r="R58" i="3"/>
  <c r="Q58" i="3"/>
  <c r="P58" i="3"/>
  <c r="E58" i="3"/>
  <c r="T58" i="3" s="1"/>
  <c r="S57" i="3"/>
  <c r="R57" i="3"/>
  <c r="Q57" i="3"/>
  <c r="P57" i="3"/>
  <c r="E57" i="3"/>
  <c r="T57" i="3" s="1"/>
  <c r="U56" i="3"/>
  <c r="S56" i="3"/>
  <c r="R56" i="3"/>
  <c r="Q56" i="3"/>
  <c r="P56" i="3"/>
  <c r="E56" i="3"/>
  <c r="T56" i="3" s="1"/>
  <c r="S55" i="3"/>
  <c r="R55" i="3"/>
  <c r="Q55" i="3"/>
  <c r="P55" i="3"/>
  <c r="E55" i="3"/>
  <c r="U55" i="3" s="1"/>
  <c r="W53" i="3"/>
  <c r="V53" i="3"/>
  <c r="S53" i="3"/>
  <c r="O53" i="3"/>
  <c r="N53" i="3"/>
  <c r="M53" i="3"/>
  <c r="L53" i="3"/>
  <c r="R53" i="3" s="1"/>
  <c r="K53" i="3"/>
  <c r="J53" i="3"/>
  <c r="I53" i="3"/>
  <c r="H53" i="3"/>
  <c r="G53" i="3"/>
  <c r="F53" i="3"/>
  <c r="C53" i="3"/>
  <c r="B53" i="3"/>
  <c r="E53" i="3" s="1"/>
  <c r="S52" i="3"/>
  <c r="R52" i="3"/>
  <c r="Q52" i="3"/>
  <c r="P52" i="3"/>
  <c r="E52" i="3"/>
  <c r="T52" i="3" s="1"/>
  <c r="S51" i="3"/>
  <c r="R51" i="3"/>
  <c r="Q51" i="3"/>
  <c r="U51" i="3" s="1"/>
  <c r="P51" i="3"/>
  <c r="E51" i="3"/>
  <c r="S50" i="3"/>
  <c r="R50" i="3"/>
  <c r="Q50" i="3"/>
  <c r="P50" i="3"/>
  <c r="E50" i="3"/>
  <c r="U50" i="3" s="1"/>
  <c r="S49" i="3"/>
  <c r="R49" i="3"/>
  <c r="Q49" i="3"/>
  <c r="P49" i="3"/>
  <c r="E49" i="3"/>
  <c r="U49" i="3" s="1"/>
  <c r="U48" i="3"/>
  <c r="S48" i="3"/>
  <c r="R48" i="3"/>
  <c r="Q48" i="3"/>
  <c r="P48" i="3"/>
  <c r="E48" i="3"/>
  <c r="T48" i="3" s="1"/>
  <c r="S47" i="3"/>
  <c r="R47" i="3"/>
  <c r="Q47" i="3"/>
  <c r="P47" i="3"/>
  <c r="E47" i="3"/>
  <c r="U47" i="3" s="1"/>
  <c r="T46" i="3"/>
  <c r="S46" i="3"/>
  <c r="R46" i="3"/>
  <c r="Q46" i="3"/>
  <c r="P46" i="3"/>
  <c r="E46" i="3"/>
  <c r="U46" i="3" s="1"/>
  <c r="S45" i="3"/>
  <c r="R45" i="3"/>
  <c r="Q45" i="3"/>
  <c r="P45" i="3"/>
  <c r="E45" i="3"/>
  <c r="T45" i="3" s="1"/>
  <c r="S44" i="3"/>
  <c r="R44" i="3"/>
  <c r="Q44" i="3"/>
  <c r="P44" i="3"/>
  <c r="E44" i="3"/>
  <c r="U44" i="3" s="1"/>
  <c r="S43" i="3"/>
  <c r="R43" i="3"/>
  <c r="Q43" i="3"/>
  <c r="P43" i="3"/>
  <c r="E43" i="3"/>
  <c r="T43" i="3" s="1"/>
  <c r="U42" i="3"/>
  <c r="T42" i="3"/>
  <c r="S42" i="3"/>
  <c r="R42" i="3"/>
  <c r="Q42" i="3"/>
  <c r="P42" i="3"/>
  <c r="E42" i="3"/>
  <c r="V40" i="3"/>
  <c r="O40" i="3"/>
  <c r="N40" i="3"/>
  <c r="M40" i="3"/>
  <c r="S40" i="3" s="1"/>
  <c r="L40" i="3"/>
  <c r="R40" i="3" s="1"/>
  <c r="K40" i="3"/>
  <c r="J40" i="3"/>
  <c r="I40" i="3"/>
  <c r="H40" i="3"/>
  <c r="G40" i="3"/>
  <c r="F40" i="3"/>
  <c r="C40" i="3"/>
  <c r="B40" i="3"/>
  <c r="E40" i="3" s="1"/>
  <c r="S39" i="3"/>
  <c r="R39" i="3"/>
  <c r="Q39" i="3"/>
  <c r="P39" i="3"/>
  <c r="E39" i="3"/>
  <c r="T39" i="3" s="1"/>
  <c r="U38" i="3"/>
  <c r="T38" i="3"/>
  <c r="S38" i="3"/>
  <c r="R38" i="3"/>
  <c r="Q38" i="3"/>
  <c r="P38" i="3"/>
  <c r="E38" i="3"/>
  <c r="U37" i="3"/>
  <c r="T37" i="3"/>
  <c r="S37" i="3"/>
  <c r="R37" i="3"/>
  <c r="Q37" i="3"/>
  <c r="P37" i="3"/>
  <c r="E37" i="3"/>
  <c r="S36" i="3"/>
  <c r="R36" i="3"/>
  <c r="Q36" i="3"/>
  <c r="P36" i="3"/>
  <c r="E36" i="3"/>
  <c r="U36" i="3" s="1"/>
  <c r="S35" i="3"/>
  <c r="R35" i="3"/>
  <c r="Q35" i="3"/>
  <c r="P35" i="3"/>
  <c r="E35" i="3"/>
  <c r="V33" i="3"/>
  <c r="O33" i="3"/>
  <c r="N33" i="3"/>
  <c r="M33" i="3"/>
  <c r="L33" i="3"/>
  <c r="R33" i="3" s="1"/>
  <c r="K33" i="3"/>
  <c r="J33" i="3"/>
  <c r="I33" i="3"/>
  <c r="Q33" i="3" s="1"/>
  <c r="H33" i="3"/>
  <c r="G33" i="3"/>
  <c r="F33" i="3"/>
  <c r="C33" i="3"/>
  <c r="B33" i="3"/>
  <c r="E33" i="3" s="1"/>
  <c r="U32" i="3"/>
  <c r="S32" i="3"/>
  <c r="R32" i="3"/>
  <c r="Q32" i="3"/>
  <c r="P32" i="3"/>
  <c r="T32" i="3" s="1"/>
  <c r="E32" i="3"/>
  <c r="V30" i="3"/>
  <c r="S30" i="3"/>
  <c r="R30" i="3"/>
  <c r="O30" i="3"/>
  <c r="N30" i="3"/>
  <c r="M30" i="3"/>
  <c r="L30" i="3"/>
  <c r="K30" i="3"/>
  <c r="J30" i="3"/>
  <c r="I30" i="3"/>
  <c r="H30" i="3"/>
  <c r="P30" i="3" s="1"/>
  <c r="G30" i="3"/>
  <c r="F30" i="3"/>
  <c r="C30" i="3"/>
  <c r="B30" i="3"/>
  <c r="S29" i="3"/>
  <c r="R29" i="3"/>
  <c r="Q29" i="3"/>
  <c r="P29" i="3"/>
  <c r="E29" i="3"/>
  <c r="U29" i="3" s="1"/>
  <c r="U28" i="3"/>
  <c r="T28" i="3"/>
  <c r="S28" i="3"/>
  <c r="R28" i="3"/>
  <c r="Q28" i="3"/>
  <c r="P28" i="3"/>
  <c r="E28" i="3"/>
  <c r="S27" i="3"/>
  <c r="R27" i="3"/>
  <c r="Q27" i="3"/>
  <c r="P27" i="3"/>
  <c r="E27" i="3"/>
  <c r="U27" i="3" s="1"/>
  <c r="T26" i="3"/>
  <c r="S26" i="3"/>
  <c r="R26" i="3"/>
  <c r="Q26" i="3"/>
  <c r="P26" i="3"/>
  <c r="E26" i="3"/>
  <c r="U26" i="3" s="1"/>
  <c r="V24" i="3"/>
  <c r="O24" i="3"/>
  <c r="N24" i="3"/>
  <c r="M24" i="3"/>
  <c r="S24" i="3" s="1"/>
  <c r="L24" i="3"/>
  <c r="R24" i="3" s="1"/>
  <c r="K24" i="3"/>
  <c r="J24" i="3"/>
  <c r="I24" i="3"/>
  <c r="H24" i="3"/>
  <c r="G24" i="3"/>
  <c r="F24" i="3"/>
  <c r="C24" i="3"/>
  <c r="E24" i="3" s="1"/>
  <c r="B24" i="3"/>
  <c r="S23" i="3"/>
  <c r="R23" i="3"/>
  <c r="Q23" i="3"/>
  <c r="P23" i="3"/>
  <c r="E23" i="3"/>
  <c r="U23" i="3" s="1"/>
  <c r="T22" i="3"/>
  <c r="S22" i="3"/>
  <c r="R22" i="3"/>
  <c r="Q22" i="3"/>
  <c r="P22" i="3"/>
  <c r="E22" i="3"/>
  <c r="U22" i="3" s="1"/>
  <c r="S21" i="3"/>
  <c r="R21" i="3"/>
  <c r="Q21" i="3"/>
  <c r="P21" i="3"/>
  <c r="E21" i="3"/>
  <c r="T21" i="3" s="1"/>
  <c r="S20" i="3"/>
  <c r="R20" i="3"/>
  <c r="Q20" i="3"/>
  <c r="P20" i="3"/>
  <c r="E20" i="3"/>
  <c r="U20" i="3" s="1"/>
  <c r="U19" i="3"/>
  <c r="S19" i="3"/>
  <c r="R19" i="3"/>
  <c r="Q19" i="3"/>
  <c r="P19" i="3"/>
  <c r="E19" i="3"/>
  <c r="T19" i="3" s="1"/>
  <c r="U18" i="3"/>
  <c r="T18" i="3"/>
  <c r="S18" i="3"/>
  <c r="R18" i="3"/>
  <c r="Q18" i="3"/>
  <c r="P18" i="3"/>
  <c r="E18" i="3"/>
  <c r="T17" i="3"/>
  <c r="S17" i="3"/>
  <c r="R17" i="3"/>
  <c r="Q17" i="3"/>
  <c r="P17" i="3"/>
  <c r="E17" i="3"/>
  <c r="U17" i="3" s="1"/>
  <c r="V15" i="3"/>
  <c r="S15" i="3"/>
  <c r="O15" i="3"/>
  <c r="N15" i="3"/>
  <c r="R15" i="3" s="1"/>
  <c r="M15" i="3"/>
  <c r="L15" i="3"/>
  <c r="K15" i="3"/>
  <c r="J15" i="3"/>
  <c r="I15" i="3"/>
  <c r="H15" i="3"/>
  <c r="G15" i="3"/>
  <c r="F15" i="3"/>
  <c r="C15" i="3"/>
  <c r="B15" i="3"/>
  <c r="E15" i="3" s="1"/>
  <c r="U14" i="3"/>
  <c r="T14" i="3"/>
  <c r="S14" i="3"/>
  <c r="R14" i="3"/>
  <c r="Q14" i="3"/>
  <c r="P14" i="3"/>
  <c r="E14" i="3"/>
  <c r="S13" i="3"/>
  <c r="R13" i="3"/>
  <c r="Q13" i="3"/>
  <c r="P13" i="3"/>
  <c r="E13" i="3"/>
  <c r="U13" i="3" s="1"/>
  <c r="S12" i="3"/>
  <c r="R12" i="3"/>
  <c r="Q12" i="3"/>
  <c r="P12" i="3"/>
  <c r="E12" i="3"/>
  <c r="U12" i="3" s="1"/>
  <c r="S11" i="3"/>
  <c r="R11" i="3"/>
  <c r="Q11" i="3"/>
  <c r="P11" i="3"/>
  <c r="E11" i="3"/>
  <c r="U11" i="3" s="1"/>
  <c r="S10" i="3"/>
  <c r="R10" i="3"/>
  <c r="Q10" i="3"/>
  <c r="P10" i="3"/>
  <c r="T10" i="3" s="1"/>
  <c r="E10" i="3"/>
  <c r="S9" i="3"/>
  <c r="R9" i="3"/>
  <c r="Q9" i="3"/>
  <c r="P9" i="3"/>
  <c r="E9" i="3"/>
  <c r="U9" i="3" s="1"/>
  <c r="S94" i="2"/>
  <c r="R94" i="2"/>
  <c r="Q94" i="2"/>
  <c r="P94" i="2"/>
  <c r="E94" i="2"/>
  <c r="U94" i="2" s="1"/>
  <c r="S93" i="2"/>
  <c r="R93" i="2"/>
  <c r="Q93" i="2"/>
  <c r="P93" i="2"/>
  <c r="E93" i="2"/>
  <c r="T93" i="2" s="1"/>
  <c r="U92" i="2"/>
  <c r="T92" i="2"/>
  <c r="S92" i="2"/>
  <c r="R92" i="2"/>
  <c r="Q92" i="2"/>
  <c r="P92" i="2"/>
  <c r="E92" i="2"/>
  <c r="S91" i="2"/>
  <c r="R91" i="2"/>
  <c r="Q91" i="2"/>
  <c r="P91" i="2"/>
  <c r="E91" i="2"/>
  <c r="U91" i="2" s="1"/>
  <c r="S90" i="2"/>
  <c r="R90" i="2"/>
  <c r="Q90" i="2"/>
  <c r="P90" i="2"/>
  <c r="E90" i="2"/>
  <c r="U90" i="2" s="1"/>
  <c r="S89" i="2"/>
  <c r="R89" i="2"/>
  <c r="Q89" i="2"/>
  <c r="P89" i="2"/>
  <c r="E89" i="2"/>
  <c r="T89" i="2" s="1"/>
  <c r="T88" i="2"/>
  <c r="S88" i="2"/>
  <c r="R88" i="2"/>
  <c r="Q88" i="2"/>
  <c r="P88" i="2"/>
  <c r="E88" i="2"/>
  <c r="U88" i="2" s="1"/>
  <c r="U87" i="2"/>
  <c r="S87" i="2"/>
  <c r="R87" i="2"/>
  <c r="Q87" i="2"/>
  <c r="P87" i="2"/>
  <c r="E87" i="2"/>
  <c r="T87" i="2" s="1"/>
  <c r="V73" i="2"/>
  <c r="O73" i="2"/>
  <c r="N73" i="2"/>
  <c r="M73" i="2"/>
  <c r="L73" i="2"/>
  <c r="K73" i="2"/>
  <c r="J73" i="2"/>
  <c r="I73" i="2"/>
  <c r="H73" i="2"/>
  <c r="G73" i="2"/>
  <c r="F73" i="2"/>
  <c r="C73" i="2"/>
  <c r="B73" i="2"/>
  <c r="V72" i="2"/>
  <c r="R72" i="2"/>
  <c r="O72" i="2"/>
  <c r="N72" i="2"/>
  <c r="M72" i="2"/>
  <c r="S72" i="2" s="1"/>
  <c r="L72" i="2"/>
  <c r="K72" i="2"/>
  <c r="J72" i="2"/>
  <c r="I72" i="2"/>
  <c r="Q72" i="2" s="1"/>
  <c r="H72" i="2"/>
  <c r="P72" i="2" s="1"/>
  <c r="G72" i="2"/>
  <c r="F72" i="2"/>
  <c r="E72" i="2"/>
  <c r="C72" i="2"/>
  <c r="B72" i="2"/>
  <c r="V71" i="2"/>
  <c r="R71" i="2"/>
  <c r="O71" i="2"/>
  <c r="S71" i="2" s="1"/>
  <c r="N71" i="2"/>
  <c r="M71" i="2"/>
  <c r="L71" i="2"/>
  <c r="K71" i="2"/>
  <c r="J71" i="2"/>
  <c r="I71" i="2"/>
  <c r="H71" i="2"/>
  <c r="P71" i="2" s="1"/>
  <c r="G71" i="2"/>
  <c r="F71" i="2"/>
  <c r="C71" i="2"/>
  <c r="B71" i="2"/>
  <c r="S70" i="2"/>
  <c r="R70" i="2"/>
  <c r="Q70" i="2"/>
  <c r="P70" i="2"/>
  <c r="E70" i="2"/>
  <c r="U70" i="2" s="1"/>
  <c r="S69" i="2"/>
  <c r="R69" i="2"/>
  <c r="Q69" i="2"/>
  <c r="P69" i="2"/>
  <c r="E69" i="2"/>
  <c r="T69" i="2" s="1"/>
  <c r="V67" i="2"/>
  <c r="O67" i="2"/>
  <c r="N67" i="2"/>
  <c r="M67" i="2"/>
  <c r="L67" i="2"/>
  <c r="R67" i="2" s="1"/>
  <c r="K67" i="2"/>
  <c r="J67" i="2"/>
  <c r="I67" i="2"/>
  <c r="H67" i="2"/>
  <c r="G67" i="2"/>
  <c r="F67" i="2"/>
  <c r="C67" i="2"/>
  <c r="B67" i="2"/>
  <c r="V66" i="2"/>
  <c r="S66" i="2"/>
  <c r="O66" i="2"/>
  <c r="N66" i="2"/>
  <c r="M66" i="2"/>
  <c r="L66" i="2"/>
  <c r="R66" i="2" s="1"/>
  <c r="K66" i="2"/>
  <c r="J66" i="2"/>
  <c r="I66" i="2"/>
  <c r="Q66" i="2" s="1"/>
  <c r="H66" i="2"/>
  <c r="P66" i="2" s="1"/>
  <c r="G66" i="2"/>
  <c r="F66" i="2"/>
  <c r="C66" i="2"/>
  <c r="B66" i="2"/>
  <c r="S65" i="2"/>
  <c r="R65" i="2"/>
  <c r="Q65" i="2"/>
  <c r="P65" i="2"/>
  <c r="E65" i="2"/>
  <c r="U65" i="2" s="1"/>
  <c r="S64" i="2"/>
  <c r="R64" i="2"/>
  <c r="Q64" i="2"/>
  <c r="P64" i="2"/>
  <c r="E64" i="2"/>
  <c r="T64" i="2" s="1"/>
  <c r="U63" i="2"/>
  <c r="S63" i="2"/>
  <c r="R63" i="2"/>
  <c r="Q63" i="2"/>
  <c r="P63" i="2"/>
  <c r="E63" i="2"/>
  <c r="T63" i="2" s="1"/>
  <c r="U62" i="2"/>
  <c r="T62" i="2"/>
  <c r="S62" i="2"/>
  <c r="R62" i="2"/>
  <c r="Q62" i="2"/>
  <c r="P62" i="2"/>
  <c r="E62" i="2"/>
  <c r="U61" i="2"/>
  <c r="T61" i="2"/>
  <c r="S61" i="2"/>
  <c r="R61" i="2"/>
  <c r="Q61" i="2"/>
  <c r="P61" i="2"/>
  <c r="E61" i="2"/>
  <c r="V59" i="2"/>
  <c r="O59" i="2"/>
  <c r="N59" i="2"/>
  <c r="M59" i="2"/>
  <c r="S59" i="2" s="1"/>
  <c r="L59" i="2"/>
  <c r="R59" i="2" s="1"/>
  <c r="K59" i="2"/>
  <c r="J59" i="2"/>
  <c r="I59" i="2"/>
  <c r="H59" i="2"/>
  <c r="G59" i="2"/>
  <c r="F59" i="2"/>
  <c r="C59" i="2"/>
  <c r="B59" i="2"/>
  <c r="S58" i="2"/>
  <c r="R58" i="2"/>
  <c r="Q58" i="2"/>
  <c r="P58" i="2"/>
  <c r="E58" i="2"/>
  <c r="U58" i="2" s="1"/>
  <c r="U57" i="2"/>
  <c r="S57" i="2"/>
  <c r="R57" i="2"/>
  <c r="Q57" i="2"/>
  <c r="P57" i="2"/>
  <c r="E57" i="2"/>
  <c r="T57" i="2" s="1"/>
  <c r="S56" i="2"/>
  <c r="R56" i="2"/>
  <c r="Q56" i="2"/>
  <c r="P56" i="2"/>
  <c r="E56" i="2"/>
  <c r="U56" i="2" s="1"/>
  <c r="S55" i="2"/>
  <c r="R55" i="2"/>
  <c r="Q55" i="2"/>
  <c r="P55" i="2"/>
  <c r="E55" i="2"/>
  <c r="U55" i="2" s="1"/>
  <c r="V53" i="2"/>
  <c r="O53" i="2"/>
  <c r="N53" i="2"/>
  <c r="M53" i="2"/>
  <c r="S53" i="2" s="1"/>
  <c r="L53" i="2"/>
  <c r="K53" i="2"/>
  <c r="J53" i="2"/>
  <c r="I53" i="2"/>
  <c r="H53" i="2"/>
  <c r="G53" i="2"/>
  <c r="F53" i="2"/>
  <c r="C53" i="2"/>
  <c r="B53" i="2"/>
  <c r="S52" i="2"/>
  <c r="R52" i="2"/>
  <c r="Q52" i="2"/>
  <c r="P52" i="2"/>
  <c r="E52" i="2"/>
  <c r="T52" i="2" s="1"/>
  <c r="S51" i="2"/>
  <c r="R51" i="2"/>
  <c r="Q51" i="2"/>
  <c r="P51" i="2"/>
  <c r="E51" i="2"/>
  <c r="U51" i="2" s="1"/>
  <c r="U50" i="2"/>
  <c r="S50" i="2"/>
  <c r="R50" i="2"/>
  <c r="Q50" i="2"/>
  <c r="P50" i="2"/>
  <c r="E50" i="2"/>
  <c r="T50" i="2" s="1"/>
  <c r="S49" i="2"/>
  <c r="R49" i="2"/>
  <c r="Q49" i="2"/>
  <c r="P49" i="2"/>
  <c r="E49" i="2"/>
  <c r="S48" i="2"/>
  <c r="R48" i="2"/>
  <c r="Q48" i="2"/>
  <c r="P48" i="2"/>
  <c r="E48" i="2"/>
  <c r="T48" i="2" s="1"/>
  <c r="U47" i="2"/>
  <c r="S47" i="2"/>
  <c r="R47" i="2"/>
  <c r="Q47" i="2"/>
  <c r="P47" i="2"/>
  <c r="E47" i="2"/>
  <c r="T47" i="2" s="1"/>
  <c r="U46" i="2"/>
  <c r="T46" i="2"/>
  <c r="S46" i="2"/>
  <c r="R46" i="2"/>
  <c r="Q46" i="2"/>
  <c r="P46" i="2"/>
  <c r="E46" i="2"/>
  <c r="U45" i="2"/>
  <c r="T45" i="2"/>
  <c r="S45" i="2"/>
  <c r="R45" i="2"/>
  <c r="Q45" i="2"/>
  <c r="P45" i="2"/>
  <c r="E45" i="2"/>
  <c r="S44" i="2"/>
  <c r="R44" i="2"/>
  <c r="Q44" i="2"/>
  <c r="P44" i="2"/>
  <c r="E44" i="2"/>
  <c r="U44" i="2" s="1"/>
  <c r="S43" i="2"/>
  <c r="R43" i="2"/>
  <c r="Q43" i="2"/>
  <c r="P43" i="2"/>
  <c r="E43" i="2"/>
  <c r="U42" i="2"/>
  <c r="S42" i="2"/>
  <c r="R42" i="2"/>
  <c r="Q42" i="2"/>
  <c r="P42" i="2"/>
  <c r="E42" i="2"/>
  <c r="T42" i="2" s="1"/>
  <c r="V40" i="2"/>
  <c r="O40" i="2"/>
  <c r="S40" i="2" s="1"/>
  <c r="N40" i="2"/>
  <c r="M40" i="2"/>
  <c r="L40" i="2"/>
  <c r="K40" i="2"/>
  <c r="J40" i="2"/>
  <c r="I40" i="2"/>
  <c r="H40" i="2"/>
  <c r="G40" i="2"/>
  <c r="F40" i="2"/>
  <c r="C40" i="2"/>
  <c r="B40" i="2"/>
  <c r="E40" i="2" s="1"/>
  <c r="S39" i="2"/>
  <c r="R39" i="2"/>
  <c r="Q39" i="2"/>
  <c r="P39" i="2"/>
  <c r="E39" i="2"/>
  <c r="U39" i="2" s="1"/>
  <c r="S38" i="2"/>
  <c r="R38" i="2"/>
  <c r="Q38" i="2"/>
  <c r="P38" i="2"/>
  <c r="E38" i="2"/>
  <c r="T38" i="2" s="1"/>
  <c r="S37" i="2"/>
  <c r="R37" i="2"/>
  <c r="Q37" i="2"/>
  <c r="P37" i="2"/>
  <c r="E37" i="2"/>
  <c r="S36" i="2"/>
  <c r="R36" i="2"/>
  <c r="Q36" i="2"/>
  <c r="U36" i="2" s="1"/>
  <c r="P36" i="2"/>
  <c r="E36" i="2"/>
  <c r="S35" i="2"/>
  <c r="R35" i="2"/>
  <c r="Q35" i="2"/>
  <c r="P35" i="2"/>
  <c r="E35" i="2"/>
  <c r="U35" i="2" s="1"/>
  <c r="V33" i="2"/>
  <c r="O33" i="2"/>
  <c r="N33" i="2"/>
  <c r="M33" i="2"/>
  <c r="S33" i="2" s="1"/>
  <c r="L33" i="2"/>
  <c r="R33" i="2" s="1"/>
  <c r="K33" i="2"/>
  <c r="J33" i="2"/>
  <c r="I33" i="2"/>
  <c r="H33" i="2"/>
  <c r="G33" i="2"/>
  <c r="F33" i="2"/>
  <c r="C33" i="2"/>
  <c r="B33" i="2"/>
  <c r="E33" i="2" s="1"/>
  <c r="U32" i="2"/>
  <c r="S32" i="2"/>
  <c r="R32" i="2"/>
  <c r="Q32" i="2"/>
  <c r="P32" i="2"/>
  <c r="E32" i="2"/>
  <c r="V30" i="2"/>
  <c r="S30" i="2"/>
  <c r="O30" i="2"/>
  <c r="N30" i="2"/>
  <c r="M30" i="2"/>
  <c r="L30" i="2"/>
  <c r="R30" i="2" s="1"/>
  <c r="K30" i="2"/>
  <c r="J30" i="2"/>
  <c r="I30" i="2"/>
  <c r="H30" i="2"/>
  <c r="G30" i="2"/>
  <c r="F30" i="2"/>
  <c r="C30" i="2"/>
  <c r="B30" i="2"/>
  <c r="T29" i="2"/>
  <c r="S29" i="2"/>
  <c r="R29" i="2"/>
  <c r="Q29" i="2"/>
  <c r="P29" i="2"/>
  <c r="E29" i="2"/>
  <c r="U29" i="2" s="1"/>
  <c r="S28" i="2"/>
  <c r="R28" i="2"/>
  <c r="Q28" i="2"/>
  <c r="P28" i="2"/>
  <c r="E28" i="2"/>
  <c r="T28" i="2" s="1"/>
  <c r="U27" i="2"/>
  <c r="S27" i="2"/>
  <c r="R27" i="2"/>
  <c r="Q27" i="2"/>
  <c r="P27" i="2"/>
  <c r="E27" i="2"/>
  <c r="T27" i="2" s="1"/>
  <c r="U26" i="2"/>
  <c r="T26" i="2"/>
  <c r="S26" i="2"/>
  <c r="R26" i="2"/>
  <c r="Q26" i="2"/>
  <c r="P26" i="2"/>
  <c r="E26" i="2"/>
  <c r="V24" i="2"/>
  <c r="S24" i="2"/>
  <c r="R24" i="2"/>
  <c r="O24" i="2"/>
  <c r="N24" i="2"/>
  <c r="M24" i="2"/>
  <c r="L24" i="2"/>
  <c r="K24" i="2"/>
  <c r="J24" i="2"/>
  <c r="I24" i="2"/>
  <c r="H24" i="2"/>
  <c r="G24" i="2"/>
  <c r="F24" i="2"/>
  <c r="C24" i="2"/>
  <c r="B24" i="2"/>
  <c r="E24" i="2" s="1"/>
  <c r="T23" i="2"/>
  <c r="S23" i="2"/>
  <c r="R23" i="2"/>
  <c r="Q23" i="2"/>
  <c r="P23" i="2"/>
  <c r="E23" i="2"/>
  <c r="U23" i="2" s="1"/>
  <c r="S22" i="2"/>
  <c r="R22" i="2"/>
  <c r="Q22" i="2"/>
  <c r="P22" i="2"/>
  <c r="E22" i="2"/>
  <c r="U22" i="2" s="1"/>
  <c r="S21" i="2"/>
  <c r="R21" i="2"/>
  <c r="Q21" i="2"/>
  <c r="P21" i="2"/>
  <c r="E21" i="2"/>
  <c r="U21" i="2" s="1"/>
  <c r="S20" i="2"/>
  <c r="R20" i="2"/>
  <c r="Q20" i="2"/>
  <c r="P20" i="2"/>
  <c r="E20" i="2"/>
  <c r="U19" i="2"/>
  <c r="T19" i="2"/>
  <c r="S19" i="2"/>
  <c r="R19" i="2"/>
  <c r="Q19" i="2"/>
  <c r="P19" i="2"/>
  <c r="E19" i="2"/>
  <c r="S18" i="2"/>
  <c r="R18" i="2"/>
  <c r="Q18" i="2"/>
  <c r="P18" i="2"/>
  <c r="E18" i="2"/>
  <c r="T18" i="2" s="1"/>
  <c r="S17" i="2"/>
  <c r="R17" i="2"/>
  <c r="Q17" i="2"/>
  <c r="P17" i="2"/>
  <c r="E17" i="2"/>
  <c r="U17" i="2" s="1"/>
  <c r="V15" i="2"/>
  <c r="O15" i="2"/>
  <c r="N15" i="2"/>
  <c r="M15" i="2"/>
  <c r="L15" i="2"/>
  <c r="K15" i="2"/>
  <c r="J15" i="2"/>
  <c r="I15" i="2"/>
  <c r="H15" i="2"/>
  <c r="G15" i="2"/>
  <c r="F15" i="2"/>
  <c r="C15" i="2"/>
  <c r="E15" i="2" s="1"/>
  <c r="B15" i="2"/>
  <c r="U14" i="2"/>
  <c r="S14" i="2"/>
  <c r="R14" i="2"/>
  <c r="Q14" i="2"/>
  <c r="P14" i="2"/>
  <c r="E14" i="2"/>
  <c r="T14" i="2" s="1"/>
  <c r="S13" i="2"/>
  <c r="R13" i="2"/>
  <c r="Q13" i="2"/>
  <c r="P13" i="2"/>
  <c r="E13" i="2"/>
  <c r="U13" i="2" s="1"/>
  <c r="S12" i="2"/>
  <c r="R12" i="2"/>
  <c r="Q12" i="2"/>
  <c r="P12" i="2"/>
  <c r="E12" i="2"/>
  <c r="T12" i="2" s="1"/>
  <c r="U11" i="2"/>
  <c r="T11" i="2"/>
  <c r="S11" i="2"/>
  <c r="R11" i="2"/>
  <c r="Q11" i="2"/>
  <c r="P11" i="2"/>
  <c r="E11" i="2"/>
  <c r="T10" i="2"/>
  <c r="S10" i="2"/>
  <c r="R10" i="2"/>
  <c r="Q10" i="2"/>
  <c r="P10" i="2"/>
  <c r="E10" i="2"/>
  <c r="S9" i="2"/>
  <c r="R9" i="2"/>
  <c r="Q9" i="2"/>
  <c r="P9" i="2"/>
  <c r="E9" i="2"/>
  <c r="U9" i="2" s="1"/>
  <c r="S94" i="1"/>
  <c r="R94" i="1"/>
  <c r="Q94" i="1"/>
  <c r="P94" i="1"/>
  <c r="E94" i="1"/>
  <c r="T93" i="1"/>
  <c r="S93" i="1"/>
  <c r="R93" i="1"/>
  <c r="Q93" i="1"/>
  <c r="P93" i="1"/>
  <c r="E93" i="1"/>
  <c r="U93" i="1" s="1"/>
  <c r="S92" i="1"/>
  <c r="R92" i="1"/>
  <c r="Q92" i="1"/>
  <c r="P92" i="1"/>
  <c r="E92" i="1"/>
  <c r="T92" i="1" s="1"/>
  <c r="S91" i="1"/>
  <c r="R91" i="1"/>
  <c r="Q91" i="1"/>
  <c r="P91" i="1"/>
  <c r="E91" i="1"/>
  <c r="U91" i="1" s="1"/>
  <c r="U90" i="1"/>
  <c r="S90" i="1"/>
  <c r="R90" i="1"/>
  <c r="Q90" i="1"/>
  <c r="P90" i="1"/>
  <c r="E90" i="1"/>
  <c r="T90" i="1" s="1"/>
  <c r="U89" i="1"/>
  <c r="T89" i="1"/>
  <c r="S89" i="1"/>
  <c r="R89" i="1"/>
  <c r="Q89" i="1"/>
  <c r="P89" i="1"/>
  <c r="E89" i="1"/>
  <c r="T88" i="1"/>
  <c r="S88" i="1"/>
  <c r="R88" i="1"/>
  <c r="Q88" i="1"/>
  <c r="P88" i="1"/>
  <c r="E88" i="1"/>
  <c r="U88" i="1" s="1"/>
  <c r="S87" i="1"/>
  <c r="R87" i="1"/>
  <c r="Q87" i="1"/>
  <c r="P87" i="1"/>
  <c r="E87" i="1"/>
  <c r="U87" i="1" s="1"/>
  <c r="W73" i="1"/>
  <c r="V73" i="1"/>
  <c r="O73" i="1"/>
  <c r="N73" i="1"/>
  <c r="M73" i="1"/>
  <c r="L73" i="1"/>
  <c r="K73" i="1"/>
  <c r="J73" i="1"/>
  <c r="I73" i="1"/>
  <c r="H73" i="1"/>
  <c r="G73" i="1"/>
  <c r="F73" i="1"/>
  <c r="C73" i="1"/>
  <c r="B73" i="1"/>
  <c r="V72" i="1"/>
  <c r="S72" i="1"/>
  <c r="O72" i="1"/>
  <c r="N72" i="1"/>
  <c r="M72" i="1"/>
  <c r="L72" i="1"/>
  <c r="R72" i="1" s="1"/>
  <c r="K72" i="1"/>
  <c r="J72" i="1"/>
  <c r="I72" i="1"/>
  <c r="H72" i="1"/>
  <c r="G72" i="1"/>
  <c r="F72" i="1"/>
  <c r="C72" i="1"/>
  <c r="B72" i="1"/>
  <c r="E72" i="1" s="1"/>
  <c r="V71" i="1"/>
  <c r="O71" i="1"/>
  <c r="N71" i="1"/>
  <c r="M71" i="1"/>
  <c r="L71" i="1"/>
  <c r="K71" i="1"/>
  <c r="J71" i="1"/>
  <c r="I71" i="1"/>
  <c r="H71" i="1"/>
  <c r="P71" i="1" s="1"/>
  <c r="G71" i="1"/>
  <c r="F71" i="1"/>
  <c r="E71" i="1"/>
  <c r="C71" i="1"/>
  <c r="B71" i="1"/>
  <c r="S70" i="1"/>
  <c r="R70" i="1"/>
  <c r="Q70" i="1"/>
  <c r="P70" i="1"/>
  <c r="E70" i="1"/>
  <c r="U70" i="1" s="1"/>
  <c r="S69" i="1"/>
  <c r="R69" i="1"/>
  <c r="Q69" i="1"/>
  <c r="P69" i="1"/>
  <c r="E69" i="1"/>
  <c r="U69" i="1" s="1"/>
  <c r="W67" i="1"/>
  <c r="V67" i="1"/>
  <c r="O67" i="1"/>
  <c r="N67" i="1"/>
  <c r="M67" i="1"/>
  <c r="L67" i="1"/>
  <c r="K67" i="1"/>
  <c r="J67" i="1"/>
  <c r="I67" i="1"/>
  <c r="H67" i="1"/>
  <c r="G67" i="1"/>
  <c r="F67" i="1"/>
  <c r="C67" i="1"/>
  <c r="B67" i="1"/>
  <c r="V66" i="1"/>
  <c r="S66" i="1"/>
  <c r="O66" i="1"/>
  <c r="N66" i="1"/>
  <c r="M66" i="1"/>
  <c r="L66" i="1"/>
  <c r="R66" i="1" s="1"/>
  <c r="K66" i="1"/>
  <c r="Q66" i="1" s="1"/>
  <c r="J66" i="1"/>
  <c r="I66" i="1"/>
  <c r="H66" i="1"/>
  <c r="G66" i="1"/>
  <c r="F66" i="1"/>
  <c r="C66" i="1"/>
  <c r="B66" i="1"/>
  <c r="E66" i="1" s="1"/>
  <c r="U65" i="1"/>
  <c r="T65" i="1"/>
  <c r="S65" i="1"/>
  <c r="R65" i="1"/>
  <c r="Q65" i="1"/>
  <c r="P65" i="1"/>
  <c r="E65" i="1"/>
  <c r="U64" i="1"/>
  <c r="T64" i="1"/>
  <c r="S64" i="1"/>
  <c r="R64" i="1"/>
  <c r="Q64" i="1"/>
  <c r="P64" i="1"/>
  <c r="E64" i="1"/>
  <c r="S63" i="1"/>
  <c r="R63" i="1"/>
  <c r="Q63" i="1"/>
  <c r="P63" i="1"/>
  <c r="E63" i="1"/>
  <c r="S62" i="1"/>
  <c r="R62" i="1"/>
  <c r="Q62" i="1"/>
  <c r="P62" i="1"/>
  <c r="E62" i="1"/>
  <c r="U62" i="1" s="1"/>
  <c r="S61" i="1"/>
  <c r="R61" i="1"/>
  <c r="Q61" i="1"/>
  <c r="P61" i="1"/>
  <c r="E61" i="1"/>
  <c r="U61" i="1" s="1"/>
  <c r="V59" i="1"/>
  <c r="O59" i="1"/>
  <c r="N59" i="1"/>
  <c r="P59" i="1" s="1"/>
  <c r="M59" i="1"/>
  <c r="S59" i="1" s="1"/>
  <c r="L59" i="1"/>
  <c r="R59" i="1" s="1"/>
  <c r="K59" i="1"/>
  <c r="J59" i="1"/>
  <c r="I59" i="1"/>
  <c r="H59" i="1"/>
  <c r="G59" i="1"/>
  <c r="F59" i="1"/>
  <c r="C59" i="1"/>
  <c r="B59" i="1"/>
  <c r="S58" i="1"/>
  <c r="R58" i="1"/>
  <c r="Q58" i="1"/>
  <c r="P58" i="1"/>
  <c r="E58" i="1"/>
  <c r="U58" i="1" s="1"/>
  <c r="S57" i="1"/>
  <c r="R57" i="1"/>
  <c r="Q57" i="1"/>
  <c r="P57" i="1"/>
  <c r="E57" i="1"/>
  <c r="T57" i="1" s="1"/>
  <c r="S56" i="1"/>
  <c r="R56" i="1"/>
  <c r="Q56" i="1"/>
  <c r="P56" i="1"/>
  <c r="E56" i="1"/>
  <c r="U56" i="1" s="1"/>
  <c r="S55" i="1"/>
  <c r="R55" i="1"/>
  <c r="Q55" i="1"/>
  <c r="P55" i="1"/>
  <c r="E55" i="1"/>
  <c r="T55" i="1" s="1"/>
  <c r="W53" i="1"/>
  <c r="V53" i="1"/>
  <c r="O53" i="1"/>
  <c r="N53" i="1"/>
  <c r="M53" i="1"/>
  <c r="L53" i="1"/>
  <c r="R53" i="1" s="1"/>
  <c r="K53" i="1"/>
  <c r="J53" i="1"/>
  <c r="I53" i="1"/>
  <c r="H53" i="1"/>
  <c r="G53" i="1"/>
  <c r="F53" i="1"/>
  <c r="C53" i="1"/>
  <c r="B53" i="1"/>
  <c r="S52" i="1"/>
  <c r="R52" i="1"/>
  <c r="Q52" i="1"/>
  <c r="P52" i="1"/>
  <c r="E52" i="1"/>
  <c r="S51" i="1"/>
  <c r="R51" i="1"/>
  <c r="Q51" i="1"/>
  <c r="P51" i="1"/>
  <c r="T51" i="1" s="1"/>
  <c r="E51" i="1"/>
  <c r="S50" i="1"/>
  <c r="R50" i="1"/>
  <c r="Q50" i="1"/>
  <c r="P50" i="1"/>
  <c r="E50" i="1"/>
  <c r="T50" i="1" s="1"/>
  <c r="U49" i="1"/>
  <c r="S49" i="1"/>
  <c r="R49" i="1"/>
  <c r="Q49" i="1"/>
  <c r="P49" i="1"/>
  <c r="E49" i="1"/>
  <c r="T49" i="1" s="1"/>
  <c r="U48" i="1"/>
  <c r="T48" i="1"/>
  <c r="S48" i="1"/>
  <c r="R48" i="1"/>
  <c r="Q48" i="1"/>
  <c r="P48" i="1"/>
  <c r="E48" i="1"/>
  <c r="U47" i="1"/>
  <c r="T47" i="1"/>
  <c r="S47" i="1"/>
  <c r="R47" i="1"/>
  <c r="Q47" i="1"/>
  <c r="P47" i="1"/>
  <c r="E47" i="1"/>
  <c r="S46" i="1"/>
  <c r="R46" i="1"/>
  <c r="Q46" i="1"/>
  <c r="P46" i="1"/>
  <c r="E46" i="1"/>
  <c r="S45" i="1"/>
  <c r="R45" i="1"/>
  <c r="Q45" i="1"/>
  <c r="P45" i="1"/>
  <c r="E45" i="1"/>
  <c r="U45" i="1" s="1"/>
  <c r="S44" i="1"/>
  <c r="R44" i="1"/>
  <c r="Q44" i="1"/>
  <c r="P44" i="1"/>
  <c r="E44" i="1"/>
  <c r="T43" i="1"/>
  <c r="S43" i="1"/>
  <c r="R43" i="1"/>
  <c r="Q43" i="1"/>
  <c r="P43" i="1"/>
  <c r="E43" i="1"/>
  <c r="U42" i="1"/>
  <c r="S42" i="1"/>
  <c r="R42" i="1"/>
  <c r="Q42" i="1"/>
  <c r="P42" i="1"/>
  <c r="E42" i="1"/>
  <c r="T42" i="1" s="1"/>
  <c r="V40" i="1"/>
  <c r="O40" i="1"/>
  <c r="N40" i="1"/>
  <c r="M40" i="1"/>
  <c r="S40" i="1" s="1"/>
  <c r="L40" i="1"/>
  <c r="R40" i="1" s="1"/>
  <c r="K40" i="1"/>
  <c r="Q40" i="1" s="1"/>
  <c r="J40" i="1"/>
  <c r="I40" i="1"/>
  <c r="H40" i="1"/>
  <c r="G40" i="1"/>
  <c r="F40" i="1"/>
  <c r="C40" i="1"/>
  <c r="B40" i="1"/>
  <c r="T39" i="1"/>
  <c r="S39" i="1"/>
  <c r="R39" i="1"/>
  <c r="Q39" i="1"/>
  <c r="P39" i="1"/>
  <c r="E39" i="1"/>
  <c r="U39" i="1" s="1"/>
  <c r="U38" i="1"/>
  <c r="S38" i="1"/>
  <c r="R38" i="1"/>
  <c r="Q38" i="1"/>
  <c r="P38" i="1"/>
  <c r="E38" i="1"/>
  <c r="S37" i="1"/>
  <c r="R37" i="1"/>
  <c r="Q37" i="1"/>
  <c r="P37" i="1"/>
  <c r="E37" i="1"/>
  <c r="U37" i="1" s="1"/>
  <c r="S36" i="1"/>
  <c r="R36" i="1"/>
  <c r="Q36" i="1"/>
  <c r="P36" i="1"/>
  <c r="E36" i="1"/>
  <c r="T36" i="1" s="1"/>
  <c r="S35" i="1"/>
  <c r="R35" i="1"/>
  <c r="Q35" i="1"/>
  <c r="P35" i="1"/>
  <c r="E35" i="1"/>
  <c r="U35" i="1" s="1"/>
  <c r="V33" i="1"/>
  <c r="S33" i="1"/>
  <c r="O33" i="1"/>
  <c r="N33" i="1"/>
  <c r="R33" i="1" s="1"/>
  <c r="M33" i="1"/>
  <c r="L33" i="1"/>
  <c r="K33" i="1"/>
  <c r="J33" i="1"/>
  <c r="I33" i="1"/>
  <c r="Q33" i="1" s="1"/>
  <c r="H33" i="1"/>
  <c r="P33" i="1" s="1"/>
  <c r="G33" i="1"/>
  <c r="F33" i="1"/>
  <c r="C33" i="1"/>
  <c r="B33" i="1"/>
  <c r="S32" i="1"/>
  <c r="R32" i="1"/>
  <c r="Q32" i="1"/>
  <c r="U32" i="1" s="1"/>
  <c r="P32" i="1"/>
  <c r="E32" i="1"/>
  <c r="T32" i="1" s="1"/>
  <c r="V30" i="1"/>
  <c r="O30" i="1"/>
  <c r="N30" i="1"/>
  <c r="M30" i="1"/>
  <c r="L30" i="1"/>
  <c r="R30" i="1" s="1"/>
  <c r="K30" i="1"/>
  <c r="J30" i="1"/>
  <c r="I30" i="1"/>
  <c r="H30" i="1"/>
  <c r="G30" i="1"/>
  <c r="F30" i="1"/>
  <c r="C30" i="1"/>
  <c r="B30" i="1"/>
  <c r="E30" i="1" s="1"/>
  <c r="S29" i="1"/>
  <c r="R29" i="1"/>
  <c r="Q29" i="1"/>
  <c r="P29" i="1"/>
  <c r="E29" i="1"/>
  <c r="U29" i="1" s="1"/>
  <c r="U28" i="1"/>
  <c r="S28" i="1"/>
  <c r="R28" i="1"/>
  <c r="Q28" i="1"/>
  <c r="P28" i="1"/>
  <c r="E28" i="1"/>
  <c r="T28" i="1" s="1"/>
  <c r="U27" i="1"/>
  <c r="T27" i="1"/>
  <c r="S27" i="1"/>
  <c r="R27" i="1"/>
  <c r="Q27" i="1"/>
  <c r="P27" i="1"/>
  <c r="E27" i="1"/>
  <c r="S26" i="1"/>
  <c r="R26" i="1"/>
  <c r="Q26" i="1"/>
  <c r="P26" i="1"/>
  <c r="E26" i="1"/>
  <c r="V24" i="1"/>
  <c r="O24" i="1"/>
  <c r="N24" i="1"/>
  <c r="M24" i="1"/>
  <c r="L24" i="1"/>
  <c r="R24" i="1" s="1"/>
  <c r="K24" i="1"/>
  <c r="J24" i="1"/>
  <c r="I24" i="1"/>
  <c r="H24" i="1"/>
  <c r="G24" i="1"/>
  <c r="F24" i="1"/>
  <c r="C24" i="1"/>
  <c r="E24" i="1" s="1"/>
  <c r="B24" i="1"/>
  <c r="S23" i="1"/>
  <c r="R23" i="1"/>
  <c r="Q23" i="1"/>
  <c r="P23" i="1"/>
  <c r="E23" i="1"/>
  <c r="U23" i="1" s="1"/>
  <c r="S22" i="1"/>
  <c r="R22" i="1"/>
  <c r="Q22" i="1"/>
  <c r="P22" i="1"/>
  <c r="E22" i="1"/>
  <c r="S21" i="1"/>
  <c r="R21" i="1"/>
  <c r="Q21" i="1"/>
  <c r="P21" i="1"/>
  <c r="E21" i="1"/>
  <c r="S20" i="1"/>
  <c r="R20" i="1"/>
  <c r="Q20" i="1"/>
  <c r="P20" i="1"/>
  <c r="E20" i="1"/>
  <c r="U20" i="1" s="1"/>
  <c r="T19" i="1"/>
  <c r="S19" i="1"/>
  <c r="R19" i="1"/>
  <c r="Q19" i="1"/>
  <c r="P19" i="1"/>
  <c r="E19" i="1"/>
  <c r="U18" i="1"/>
  <c r="S18" i="1"/>
  <c r="R18" i="1"/>
  <c r="Q18" i="1"/>
  <c r="P18" i="1"/>
  <c r="E18" i="1"/>
  <c r="T18" i="1" s="1"/>
  <c r="S17" i="1"/>
  <c r="R17" i="1"/>
  <c r="Q17" i="1"/>
  <c r="P17" i="1"/>
  <c r="E17" i="1"/>
  <c r="U17" i="1" s="1"/>
  <c r="V15" i="1"/>
  <c r="O15" i="1"/>
  <c r="N15" i="1"/>
  <c r="R15" i="1" s="1"/>
  <c r="M15" i="1"/>
  <c r="S15" i="1" s="1"/>
  <c r="L15" i="1"/>
  <c r="K15" i="1"/>
  <c r="J15" i="1"/>
  <c r="I15" i="1"/>
  <c r="H15" i="1"/>
  <c r="G15" i="1"/>
  <c r="F15" i="1"/>
  <c r="C15" i="1"/>
  <c r="B15" i="1"/>
  <c r="S14" i="1"/>
  <c r="R14" i="1"/>
  <c r="Q14" i="1"/>
  <c r="P14" i="1"/>
  <c r="E14" i="1"/>
  <c r="T14" i="1" s="1"/>
  <c r="U13" i="1"/>
  <c r="S13" i="1"/>
  <c r="R13" i="1"/>
  <c r="Q13" i="1"/>
  <c r="P13" i="1"/>
  <c r="E13" i="1"/>
  <c r="T13" i="1" s="1"/>
  <c r="U12" i="1"/>
  <c r="T12" i="1"/>
  <c r="S12" i="1"/>
  <c r="R12" i="1"/>
  <c r="Q12" i="1"/>
  <c r="P12" i="1"/>
  <c r="E12" i="1"/>
  <c r="U11" i="1"/>
  <c r="S11" i="1"/>
  <c r="R11" i="1"/>
  <c r="Q11" i="1"/>
  <c r="P11" i="1"/>
  <c r="T11" i="1" s="1"/>
  <c r="E11" i="1"/>
  <c r="S10" i="1"/>
  <c r="R10" i="1"/>
  <c r="Q10" i="1"/>
  <c r="P10" i="1"/>
  <c r="E10" i="1"/>
  <c r="S9" i="1"/>
  <c r="R9" i="1"/>
  <c r="Q9" i="1"/>
  <c r="P9" i="1"/>
  <c r="E9" i="1"/>
  <c r="T9" i="1" s="1"/>
  <c r="U65" i="19" l="1"/>
  <c r="T65" i="19"/>
  <c r="U63" i="3"/>
  <c r="T63" i="3"/>
  <c r="T56" i="10"/>
  <c r="U56" i="10"/>
  <c r="U56" i="11"/>
  <c r="T56" i="11"/>
  <c r="U51" i="10"/>
  <c r="T51" i="10"/>
  <c r="U92" i="14"/>
  <c r="T92" i="14"/>
  <c r="U48" i="15"/>
  <c r="T48" i="15"/>
  <c r="U36" i="1"/>
  <c r="P40" i="2"/>
  <c r="T40" i="2" s="1"/>
  <c r="Q24" i="4"/>
  <c r="E72" i="4"/>
  <c r="R71" i="5"/>
  <c r="U27" i="7"/>
  <c r="T27" i="7"/>
  <c r="Q15" i="8"/>
  <c r="U15" i="8" s="1"/>
  <c r="U18" i="11"/>
  <c r="T18" i="11"/>
  <c r="T44" i="14"/>
  <c r="U44" i="14"/>
  <c r="U63" i="15"/>
  <c r="T63" i="15"/>
  <c r="U11" i="16"/>
  <c r="T11" i="16"/>
  <c r="U38" i="16"/>
  <c r="T38" i="16"/>
  <c r="T23" i="18"/>
  <c r="U23" i="18"/>
  <c r="P15" i="1"/>
  <c r="T17" i="1"/>
  <c r="U19" i="1"/>
  <c r="S30" i="1"/>
  <c r="T35" i="1"/>
  <c r="T37" i="1"/>
  <c r="U44" i="1"/>
  <c r="E53" i="1"/>
  <c r="S53" i="1"/>
  <c r="T56" i="1"/>
  <c r="T70" i="1"/>
  <c r="T87" i="1"/>
  <c r="T9" i="2"/>
  <c r="R15" i="2"/>
  <c r="U18" i="2"/>
  <c r="T22" i="2"/>
  <c r="T32" i="2"/>
  <c r="Q40" i="2"/>
  <c r="T43" i="2"/>
  <c r="T51" i="2"/>
  <c r="T70" i="2"/>
  <c r="U93" i="2"/>
  <c r="Q15" i="3"/>
  <c r="U21" i="3"/>
  <c r="P24" i="3"/>
  <c r="T29" i="3"/>
  <c r="U43" i="3"/>
  <c r="T90" i="3"/>
  <c r="T94" i="3"/>
  <c r="T10" i="4"/>
  <c r="U13" i="4"/>
  <c r="T19" i="4"/>
  <c r="U19" i="4"/>
  <c r="P30" i="4"/>
  <c r="T55" i="4"/>
  <c r="U55" i="4"/>
  <c r="U18" i="5"/>
  <c r="U23" i="5"/>
  <c r="T23" i="5"/>
  <c r="P30" i="5"/>
  <c r="E33" i="5"/>
  <c r="T61" i="5"/>
  <c r="T42" i="6"/>
  <c r="T46" i="6"/>
  <c r="T62" i="6"/>
  <c r="T17" i="7"/>
  <c r="P24" i="7"/>
  <c r="T61" i="7"/>
  <c r="U63" i="7"/>
  <c r="T63" i="7"/>
  <c r="U13" i="8"/>
  <c r="T13" i="8"/>
  <c r="Q40" i="8"/>
  <c r="T94" i="8"/>
  <c r="U48" i="9"/>
  <c r="U64" i="9"/>
  <c r="T64" i="9"/>
  <c r="T11" i="11"/>
  <c r="U11" i="11"/>
  <c r="U92" i="11"/>
  <c r="U21" i="12"/>
  <c r="T21" i="12"/>
  <c r="U48" i="12"/>
  <c r="T48" i="12"/>
  <c r="Q53" i="12"/>
  <c r="E33" i="13"/>
  <c r="T90" i="13"/>
  <c r="U70" i="14"/>
  <c r="T70" i="14"/>
  <c r="U94" i="14"/>
  <c r="T94" i="14"/>
  <c r="U93" i="15"/>
  <c r="T93" i="15"/>
  <c r="U9" i="18"/>
  <c r="T9" i="18"/>
  <c r="U19" i="18"/>
  <c r="T19" i="18"/>
  <c r="U42" i="18"/>
  <c r="T42" i="18"/>
  <c r="T65" i="9"/>
  <c r="U65" i="9"/>
  <c r="T9" i="21"/>
  <c r="U9" i="21"/>
  <c r="U114" i="13"/>
  <c r="T114" i="13"/>
  <c r="T21" i="2"/>
  <c r="U69" i="2"/>
  <c r="P15" i="3"/>
  <c r="Q30" i="3"/>
  <c r="P73" i="4"/>
  <c r="U70" i="5"/>
  <c r="T70" i="5"/>
  <c r="Q72" i="5"/>
  <c r="Q66" i="6"/>
  <c r="T13" i="9"/>
  <c r="U13" i="9"/>
  <c r="U14" i="11"/>
  <c r="T14" i="11"/>
  <c r="Q53" i="11"/>
  <c r="T58" i="12"/>
  <c r="U58" i="12"/>
  <c r="P24" i="1"/>
  <c r="E33" i="1"/>
  <c r="S15" i="2"/>
  <c r="E53" i="2"/>
  <c r="E66" i="2"/>
  <c r="Q24" i="3"/>
  <c r="S33" i="3"/>
  <c r="P40" i="3"/>
  <c r="Q72" i="3"/>
  <c r="P40" i="4"/>
  <c r="U19" i="5"/>
  <c r="T19" i="5"/>
  <c r="P24" i="5"/>
  <c r="Q30" i="5"/>
  <c r="T62" i="5"/>
  <c r="U62" i="5"/>
  <c r="P71" i="5"/>
  <c r="E73" i="5"/>
  <c r="P15" i="6"/>
  <c r="P30" i="6"/>
  <c r="P40" i="6"/>
  <c r="U50" i="6"/>
  <c r="T50" i="6"/>
  <c r="E59" i="6"/>
  <c r="Q15" i="7"/>
  <c r="U15" i="7" s="1"/>
  <c r="Q24" i="7"/>
  <c r="P33" i="7"/>
  <c r="P67" i="7"/>
  <c r="Q15" i="9"/>
  <c r="T29" i="9"/>
  <c r="U29" i="9"/>
  <c r="U46" i="9"/>
  <c r="T46" i="9"/>
  <c r="U87" i="10"/>
  <c r="T87" i="10"/>
  <c r="P15" i="11"/>
  <c r="U10" i="12"/>
  <c r="T18" i="12"/>
  <c r="U18" i="12"/>
  <c r="Q30" i="12"/>
  <c r="P71" i="12"/>
  <c r="U93" i="12"/>
  <c r="T93" i="12"/>
  <c r="E53" i="13"/>
  <c r="R53" i="13"/>
  <c r="T91" i="13"/>
  <c r="U91" i="13"/>
  <c r="U39" i="14"/>
  <c r="T39" i="14"/>
  <c r="U63" i="14"/>
  <c r="T63" i="14"/>
  <c r="E66" i="14"/>
  <c r="T88" i="14"/>
  <c r="U88" i="14"/>
  <c r="U91" i="14"/>
  <c r="T91" i="14"/>
  <c r="U21" i="15"/>
  <c r="T21" i="15"/>
  <c r="U89" i="4"/>
  <c r="T89" i="4"/>
  <c r="U38" i="5"/>
  <c r="T38" i="5"/>
  <c r="U90" i="6"/>
  <c r="T90" i="6"/>
  <c r="U11" i="13"/>
  <c r="T11" i="13"/>
  <c r="T45" i="20"/>
  <c r="U45" i="20"/>
  <c r="U109" i="17"/>
  <c r="T109" i="17"/>
  <c r="U111" i="15"/>
  <c r="T111" i="15"/>
  <c r="U100" i="6"/>
  <c r="T100" i="6"/>
  <c r="T38" i="7"/>
  <c r="U38" i="7"/>
  <c r="U43" i="10"/>
  <c r="T43" i="10"/>
  <c r="U94" i="12"/>
  <c r="T94" i="12"/>
  <c r="T26" i="15"/>
  <c r="U26" i="15"/>
  <c r="Q30" i="2"/>
  <c r="Q71" i="2"/>
  <c r="U22" i="4"/>
  <c r="T22" i="4"/>
  <c r="U62" i="4"/>
  <c r="T62" i="4"/>
  <c r="U26" i="6"/>
  <c r="T26" i="6"/>
  <c r="U43" i="8"/>
  <c r="T43" i="8"/>
  <c r="T10" i="9"/>
  <c r="T17" i="9"/>
  <c r="U17" i="9"/>
  <c r="U18" i="10"/>
  <c r="T18" i="10"/>
  <c r="T37" i="12"/>
  <c r="U37" i="12"/>
  <c r="T23" i="1"/>
  <c r="Q30" i="1"/>
  <c r="T38" i="1"/>
  <c r="P40" i="1"/>
  <c r="T40" i="1" s="1"/>
  <c r="T45" i="1"/>
  <c r="U55" i="1"/>
  <c r="T17" i="2"/>
  <c r="E30" i="2"/>
  <c r="P33" i="2"/>
  <c r="T35" i="2"/>
  <c r="T39" i="2"/>
  <c r="E71" i="2"/>
  <c r="T91" i="2"/>
  <c r="T13" i="3"/>
  <c r="E30" i="3"/>
  <c r="Q40" i="3"/>
  <c r="T50" i="3"/>
  <c r="P71" i="3"/>
  <c r="P15" i="4"/>
  <c r="T36" i="4"/>
  <c r="Q40" i="4"/>
  <c r="T93" i="4"/>
  <c r="T11" i="5"/>
  <c r="P15" i="5"/>
  <c r="Q24" i="5"/>
  <c r="U43" i="5"/>
  <c r="T55" i="5"/>
  <c r="Q59" i="5"/>
  <c r="Q15" i="6"/>
  <c r="T22" i="6"/>
  <c r="E24" i="6"/>
  <c r="Q40" i="6"/>
  <c r="T45" i="6"/>
  <c r="E66" i="6"/>
  <c r="U49" i="7"/>
  <c r="T56" i="7"/>
  <c r="U64" i="7"/>
  <c r="U87" i="7"/>
  <c r="U91" i="7"/>
  <c r="T91" i="7"/>
  <c r="U26" i="8"/>
  <c r="T29" i="8"/>
  <c r="U37" i="8"/>
  <c r="T37" i="8"/>
  <c r="U56" i="8"/>
  <c r="P66" i="8"/>
  <c r="E72" i="8"/>
  <c r="U88" i="8"/>
  <c r="T88" i="8"/>
  <c r="P30" i="9"/>
  <c r="T65" i="10"/>
  <c r="P72" i="10"/>
  <c r="E72" i="11"/>
  <c r="T14" i="12"/>
  <c r="U14" i="12"/>
  <c r="E71" i="13"/>
  <c r="P33" i="14"/>
  <c r="T52" i="14"/>
  <c r="U52" i="14"/>
  <c r="T56" i="14"/>
  <c r="U56" i="14"/>
  <c r="U20" i="16"/>
  <c r="T20" i="16"/>
  <c r="T32" i="16"/>
  <c r="U32" i="16"/>
  <c r="U47" i="16"/>
  <c r="T47" i="16"/>
  <c r="U87" i="5"/>
  <c r="T87" i="5"/>
  <c r="Q33" i="9"/>
  <c r="T69" i="9"/>
  <c r="U69" i="9"/>
  <c r="T88" i="10"/>
  <c r="U88" i="10"/>
  <c r="U29" i="15"/>
  <c r="T29" i="15"/>
  <c r="P66" i="1"/>
  <c r="S71" i="1"/>
  <c r="Q33" i="2"/>
  <c r="T55" i="2"/>
  <c r="U64" i="2"/>
  <c r="T49" i="3"/>
  <c r="P53" i="3"/>
  <c r="T55" i="3"/>
  <c r="P66" i="3"/>
  <c r="U69" i="3"/>
  <c r="Q71" i="3"/>
  <c r="T92" i="4"/>
  <c r="U63" i="13"/>
  <c r="T63" i="13"/>
  <c r="U27" i="14"/>
  <c r="T27" i="14"/>
  <c r="U18" i="8"/>
  <c r="T18" i="8"/>
  <c r="T22" i="11"/>
  <c r="U22" i="11"/>
  <c r="U52" i="21"/>
  <c r="T52" i="21"/>
  <c r="T37" i="13"/>
  <c r="U37" i="13"/>
  <c r="U14" i="1"/>
  <c r="U21" i="1"/>
  <c r="T29" i="1"/>
  <c r="U50" i="1"/>
  <c r="T58" i="1"/>
  <c r="T62" i="1"/>
  <c r="U28" i="2"/>
  <c r="R40" i="2"/>
  <c r="U48" i="2"/>
  <c r="P67" i="2"/>
  <c r="T67" i="2" s="1"/>
  <c r="P73" i="2"/>
  <c r="T90" i="2"/>
  <c r="T12" i="3"/>
  <c r="U45" i="3"/>
  <c r="S73" i="3"/>
  <c r="Q15" i="4"/>
  <c r="U15" i="4" s="1"/>
  <c r="U29" i="4"/>
  <c r="P66" i="4"/>
  <c r="Q72" i="4"/>
  <c r="Q15" i="5"/>
  <c r="U20" i="5"/>
  <c r="T44" i="5"/>
  <c r="U44" i="5"/>
  <c r="U46" i="5"/>
  <c r="T50" i="5"/>
  <c r="T52" i="5"/>
  <c r="U52" i="5"/>
  <c r="U11" i="6"/>
  <c r="T14" i="6"/>
  <c r="U38" i="6"/>
  <c r="T38" i="6"/>
  <c r="P72" i="6"/>
  <c r="T89" i="6"/>
  <c r="U12" i="7"/>
  <c r="T12" i="7"/>
  <c r="U42" i="7"/>
  <c r="T45" i="7"/>
  <c r="T50" i="7"/>
  <c r="U50" i="7"/>
  <c r="T57" i="7"/>
  <c r="U57" i="7"/>
  <c r="R72" i="7"/>
  <c r="T88" i="7"/>
  <c r="U88" i="7"/>
  <c r="P24" i="8"/>
  <c r="T55" i="8"/>
  <c r="U57" i="8"/>
  <c r="T57" i="8"/>
  <c r="U27" i="9"/>
  <c r="T55" i="10"/>
  <c r="U63" i="10"/>
  <c r="T63" i="10"/>
  <c r="U70" i="10"/>
  <c r="T70" i="10"/>
  <c r="U61" i="11"/>
  <c r="T61" i="11"/>
  <c r="U51" i="13"/>
  <c r="E15" i="1"/>
  <c r="T21" i="1"/>
  <c r="U51" i="1"/>
  <c r="E59" i="1"/>
  <c r="R71" i="1"/>
  <c r="Q72" i="1"/>
  <c r="U10" i="2"/>
  <c r="U12" i="2"/>
  <c r="T36" i="2"/>
  <c r="U38" i="2"/>
  <c r="E59" i="2"/>
  <c r="U10" i="3"/>
  <c r="P33" i="3"/>
  <c r="T36" i="3"/>
  <c r="U39" i="3"/>
  <c r="T51" i="3"/>
  <c r="U62" i="3"/>
  <c r="Q66" i="3"/>
  <c r="E72" i="3"/>
  <c r="R72" i="3"/>
  <c r="E30" i="4"/>
  <c r="P33" i="4"/>
  <c r="U51" i="4"/>
  <c r="Q66" i="4"/>
  <c r="T69" i="4"/>
  <c r="P71" i="4"/>
  <c r="U88" i="4"/>
  <c r="T94" i="4"/>
  <c r="U94" i="4"/>
  <c r="U37" i="5"/>
  <c r="T42" i="5"/>
  <c r="U94" i="5"/>
  <c r="T94" i="5"/>
  <c r="Q33" i="6"/>
  <c r="T35" i="6"/>
  <c r="U35" i="6"/>
  <c r="U69" i="6"/>
  <c r="P71" i="6"/>
  <c r="Q72" i="6"/>
  <c r="T32" i="7"/>
  <c r="P40" i="7"/>
  <c r="T40" i="7" s="1"/>
  <c r="T48" i="7"/>
  <c r="E72" i="7"/>
  <c r="T92" i="7"/>
  <c r="U17" i="8"/>
  <c r="U46" i="8"/>
  <c r="Q71" i="8"/>
  <c r="T89" i="8"/>
  <c r="P24" i="9"/>
  <c r="U28" i="9"/>
  <c r="T28" i="9"/>
  <c r="U32" i="9"/>
  <c r="P71" i="9"/>
  <c r="U19" i="10"/>
  <c r="T19" i="10"/>
  <c r="T49" i="10"/>
  <c r="U49" i="10"/>
  <c r="P53" i="10"/>
  <c r="E59" i="10"/>
  <c r="E66" i="10"/>
  <c r="U21" i="11"/>
  <c r="R72" i="11"/>
  <c r="T46" i="13"/>
  <c r="U46" i="13"/>
  <c r="U52" i="13"/>
  <c r="T52" i="13"/>
  <c r="P67" i="13"/>
  <c r="U18" i="14"/>
  <c r="T18" i="14"/>
  <c r="P24" i="14"/>
  <c r="U27" i="10"/>
  <c r="T27" i="10"/>
  <c r="P33" i="10"/>
  <c r="U92" i="10"/>
  <c r="T92" i="10"/>
  <c r="U44" i="11"/>
  <c r="T44" i="11"/>
  <c r="R67" i="11"/>
  <c r="U17" i="12"/>
  <c r="T17" i="12"/>
  <c r="P40" i="12"/>
  <c r="T40" i="12" s="1"/>
  <c r="U23" i="13"/>
  <c r="T23" i="13"/>
  <c r="T55" i="13"/>
  <c r="U55" i="13"/>
  <c r="T13" i="14"/>
  <c r="U13" i="14"/>
  <c r="Q15" i="14"/>
  <c r="Q24" i="14"/>
  <c r="U45" i="14"/>
  <c r="T45" i="14"/>
  <c r="E53" i="15"/>
  <c r="T88" i="15"/>
  <c r="U88" i="15"/>
  <c r="U64" i="16"/>
  <c r="T64" i="16"/>
  <c r="T13" i="17"/>
  <c r="U13" i="17"/>
  <c r="U18" i="17"/>
  <c r="T18" i="17"/>
  <c r="U39" i="17"/>
  <c r="T39" i="17"/>
  <c r="P67" i="3"/>
  <c r="T67" i="3" s="1"/>
  <c r="P73" i="3"/>
  <c r="Q30" i="4"/>
  <c r="U44" i="4"/>
  <c r="U21" i="5"/>
  <c r="P33" i="5"/>
  <c r="P66" i="5"/>
  <c r="Q71" i="5"/>
  <c r="R72" i="5"/>
  <c r="R73" i="5"/>
  <c r="P24" i="6"/>
  <c r="T24" i="6" s="1"/>
  <c r="Q30" i="6"/>
  <c r="T32" i="6"/>
  <c r="T52" i="6"/>
  <c r="U10" i="7"/>
  <c r="U20" i="7"/>
  <c r="E30" i="7"/>
  <c r="U30" i="7" s="1"/>
  <c r="Q33" i="7"/>
  <c r="U44" i="7"/>
  <c r="P71" i="7"/>
  <c r="S24" i="8"/>
  <c r="Q72" i="8"/>
  <c r="R73" i="8"/>
  <c r="S15" i="9"/>
  <c r="S30" i="9"/>
  <c r="P72" i="9"/>
  <c r="Q33" i="10"/>
  <c r="U33" i="10" s="1"/>
  <c r="E40" i="10"/>
  <c r="U50" i="10"/>
  <c r="T50" i="10"/>
  <c r="P66" i="10"/>
  <c r="Q71" i="10"/>
  <c r="E72" i="10"/>
  <c r="R72" i="10"/>
  <c r="T89" i="10"/>
  <c r="U89" i="10"/>
  <c r="E40" i="11"/>
  <c r="S40" i="11"/>
  <c r="T63" i="11"/>
  <c r="U63" i="11"/>
  <c r="S67" i="11"/>
  <c r="Q33" i="12"/>
  <c r="T38" i="12"/>
  <c r="Q40" i="12"/>
  <c r="T69" i="12"/>
  <c r="U69" i="12"/>
  <c r="E15" i="13"/>
  <c r="T20" i="13"/>
  <c r="P24" i="13"/>
  <c r="T62" i="13"/>
  <c r="U62" i="13"/>
  <c r="U92" i="13"/>
  <c r="T92" i="13"/>
  <c r="U51" i="14"/>
  <c r="T51" i="14"/>
  <c r="E71" i="14"/>
  <c r="R71" i="14"/>
  <c r="Q73" i="14"/>
  <c r="U12" i="15"/>
  <c r="T12" i="15"/>
  <c r="E15" i="16"/>
  <c r="U43" i="16"/>
  <c r="T43" i="16"/>
  <c r="P72" i="3"/>
  <c r="E15" i="4"/>
  <c r="R15" i="4"/>
  <c r="U20" i="4"/>
  <c r="E24" i="4"/>
  <c r="E33" i="4"/>
  <c r="E59" i="4"/>
  <c r="R71" i="4"/>
  <c r="P72" i="4"/>
  <c r="R15" i="5"/>
  <c r="Q33" i="5"/>
  <c r="Q66" i="5"/>
  <c r="U21" i="6"/>
  <c r="Q24" i="6"/>
  <c r="P33" i="6"/>
  <c r="T36" i="6"/>
  <c r="Q59" i="6"/>
  <c r="P66" i="7"/>
  <c r="Q71" i="7"/>
  <c r="P30" i="8"/>
  <c r="U70" i="9"/>
  <c r="T70" i="9"/>
  <c r="Q72" i="9"/>
  <c r="P24" i="10"/>
  <c r="T44" i="10"/>
  <c r="U44" i="10"/>
  <c r="Q66" i="10"/>
  <c r="T23" i="11"/>
  <c r="U23" i="11"/>
  <c r="P30" i="11"/>
  <c r="U57" i="11"/>
  <c r="T57" i="11"/>
  <c r="E59" i="12"/>
  <c r="P66" i="12"/>
  <c r="S15" i="13"/>
  <c r="T49" i="13"/>
  <c r="U49" i="13"/>
  <c r="E72" i="13"/>
  <c r="R72" i="13"/>
  <c r="U9" i="14"/>
  <c r="T9" i="14"/>
  <c r="P30" i="14"/>
  <c r="T37" i="14"/>
  <c r="U37" i="14"/>
  <c r="R40" i="14"/>
  <c r="U52" i="15"/>
  <c r="T52" i="15"/>
  <c r="T26" i="16"/>
  <c r="U26" i="16"/>
  <c r="U106" i="4"/>
  <c r="T106" i="4"/>
  <c r="U88" i="18"/>
  <c r="T88" i="18"/>
  <c r="U17" i="19"/>
  <c r="T17" i="19"/>
  <c r="U61" i="19"/>
  <c r="T61" i="19"/>
  <c r="T87" i="19"/>
  <c r="U87" i="19"/>
  <c r="U91" i="20"/>
  <c r="T91" i="20"/>
  <c r="T108" i="13"/>
  <c r="U108" i="13"/>
  <c r="T101" i="4"/>
  <c r="U101" i="4"/>
  <c r="Q33" i="14"/>
  <c r="U33" i="14" s="1"/>
  <c r="Q67" i="14"/>
  <c r="P71" i="14"/>
  <c r="P72" i="14"/>
  <c r="R72" i="15"/>
  <c r="S33" i="16"/>
  <c r="T65" i="17"/>
  <c r="U65" i="17"/>
  <c r="T88" i="17"/>
  <c r="U88" i="17"/>
  <c r="U55" i="18"/>
  <c r="T55" i="18"/>
  <c r="U106" i="5"/>
  <c r="T106" i="5"/>
  <c r="U105" i="3"/>
  <c r="T105" i="3"/>
  <c r="E40" i="9"/>
  <c r="Q71" i="9"/>
  <c r="R71" i="10"/>
  <c r="Q72" i="10"/>
  <c r="Q15" i="11"/>
  <c r="Q33" i="11"/>
  <c r="Q40" i="11"/>
  <c r="P72" i="11"/>
  <c r="P24" i="12"/>
  <c r="T24" i="12" s="1"/>
  <c r="U32" i="12"/>
  <c r="U36" i="12"/>
  <c r="P15" i="13"/>
  <c r="Q24" i="13"/>
  <c r="U32" i="13"/>
  <c r="E40" i="13"/>
  <c r="S53" i="13"/>
  <c r="P66" i="13"/>
  <c r="Q67" i="13"/>
  <c r="Q72" i="13"/>
  <c r="R15" i="14"/>
  <c r="T20" i="14"/>
  <c r="P40" i="14"/>
  <c r="P59" i="14"/>
  <c r="T69" i="14"/>
  <c r="Q71" i="14"/>
  <c r="Q72" i="14"/>
  <c r="P40" i="15"/>
  <c r="T19" i="16"/>
  <c r="P33" i="16"/>
  <c r="Q40" i="16"/>
  <c r="U27" i="17"/>
  <c r="T27" i="17"/>
  <c r="Q40" i="17"/>
  <c r="U26" i="19"/>
  <c r="T26" i="19"/>
  <c r="U44" i="20"/>
  <c r="T44" i="20"/>
  <c r="U62" i="20"/>
  <c r="T62" i="20"/>
  <c r="U44" i="21"/>
  <c r="T44" i="21"/>
  <c r="S67" i="9"/>
  <c r="U10" i="10"/>
  <c r="R15" i="10"/>
  <c r="T35" i="11"/>
  <c r="U38" i="11"/>
  <c r="E53" i="11"/>
  <c r="E59" i="11"/>
  <c r="P71" i="11"/>
  <c r="Q72" i="11"/>
  <c r="P15" i="12"/>
  <c r="T15" i="12" s="1"/>
  <c r="Q24" i="12"/>
  <c r="E40" i="12"/>
  <c r="R53" i="12"/>
  <c r="Q72" i="12"/>
  <c r="Q15" i="13"/>
  <c r="Q33" i="13"/>
  <c r="U33" i="13" s="1"/>
  <c r="P53" i="13"/>
  <c r="Q66" i="13"/>
  <c r="P71" i="13"/>
  <c r="U38" i="14"/>
  <c r="Q40" i="14"/>
  <c r="E53" i="14"/>
  <c r="R53" i="14"/>
  <c r="P66" i="14"/>
  <c r="R73" i="14"/>
  <c r="E15" i="15"/>
  <c r="T20" i="15"/>
  <c r="Q40" i="15"/>
  <c r="P15" i="16"/>
  <c r="T29" i="16"/>
  <c r="U63" i="16"/>
  <c r="T63" i="16"/>
  <c r="T91" i="16"/>
  <c r="U91" i="16"/>
  <c r="U38" i="17"/>
  <c r="T38" i="17"/>
  <c r="U18" i="18"/>
  <c r="T18" i="18"/>
  <c r="E33" i="18"/>
  <c r="T11" i="19"/>
  <c r="U11" i="19"/>
  <c r="T50" i="19"/>
  <c r="U50" i="19"/>
  <c r="T70" i="19"/>
  <c r="U70" i="19"/>
  <c r="U39" i="20"/>
  <c r="T39" i="20"/>
  <c r="U90" i="20"/>
  <c r="T90" i="20"/>
  <c r="U13" i="21"/>
  <c r="T13" i="21"/>
  <c r="U106" i="16"/>
  <c r="T106" i="16"/>
  <c r="U114" i="11"/>
  <c r="T114" i="11"/>
  <c r="U103" i="3"/>
  <c r="T103" i="3"/>
  <c r="E53" i="9"/>
  <c r="E72" i="9"/>
  <c r="P30" i="10"/>
  <c r="E33" i="10"/>
  <c r="P40" i="10"/>
  <c r="T52" i="10"/>
  <c r="Q59" i="10"/>
  <c r="Q67" i="10"/>
  <c r="P71" i="10"/>
  <c r="E24" i="11"/>
  <c r="P66" i="11"/>
  <c r="Q71" i="11"/>
  <c r="Q15" i="12"/>
  <c r="P33" i="12"/>
  <c r="P72" i="12"/>
  <c r="U35" i="13"/>
  <c r="E59" i="13"/>
  <c r="U59" i="13" s="1"/>
  <c r="Q71" i="13"/>
  <c r="E33" i="14"/>
  <c r="R33" i="14"/>
  <c r="Q66" i="14"/>
  <c r="E67" i="14"/>
  <c r="R67" i="14"/>
  <c r="P30" i="15"/>
  <c r="Q53" i="15"/>
  <c r="Q72" i="15"/>
  <c r="Q15" i="16"/>
  <c r="P24" i="16"/>
  <c r="U56" i="16"/>
  <c r="T56" i="16"/>
  <c r="U87" i="16"/>
  <c r="T87" i="16"/>
  <c r="U87" i="17"/>
  <c r="T87" i="17"/>
  <c r="T38" i="19"/>
  <c r="U38" i="19"/>
  <c r="U56" i="20"/>
  <c r="T56" i="20"/>
  <c r="T87" i="20"/>
  <c r="U87" i="20"/>
  <c r="U64" i="21"/>
  <c r="T64" i="21"/>
  <c r="T98" i="3"/>
  <c r="U98" i="3"/>
  <c r="P24" i="15"/>
  <c r="Q30" i="15"/>
  <c r="U36" i="15"/>
  <c r="P71" i="15"/>
  <c r="R73" i="15"/>
  <c r="Q24" i="16"/>
  <c r="S33" i="17"/>
  <c r="Q33" i="17"/>
  <c r="U10" i="18"/>
  <c r="T10" i="18"/>
  <c r="U50" i="18"/>
  <c r="T50" i="18"/>
  <c r="U61" i="18"/>
  <c r="T61" i="18"/>
  <c r="T18" i="19"/>
  <c r="U18" i="19"/>
  <c r="T21" i="19"/>
  <c r="T52" i="20"/>
  <c r="U52" i="20"/>
  <c r="U39" i="21"/>
  <c r="T39" i="21"/>
  <c r="T61" i="21"/>
  <c r="U61" i="21"/>
  <c r="U89" i="21"/>
  <c r="T89" i="21"/>
  <c r="U104" i="16"/>
  <c r="T104" i="16"/>
  <c r="U107" i="6"/>
  <c r="T107" i="6"/>
  <c r="T11" i="15"/>
  <c r="Q24" i="15"/>
  <c r="U32" i="15"/>
  <c r="E40" i="15"/>
  <c r="R40" i="15"/>
  <c r="T47" i="15"/>
  <c r="T57" i="15"/>
  <c r="U62" i="15"/>
  <c r="P66" i="15"/>
  <c r="U69" i="15"/>
  <c r="Q71" i="15"/>
  <c r="T92" i="15"/>
  <c r="P30" i="16"/>
  <c r="E33" i="16"/>
  <c r="T33" i="16" s="1"/>
  <c r="U48" i="17"/>
  <c r="T48" i="17"/>
  <c r="U70" i="17"/>
  <c r="T70" i="17"/>
  <c r="U12" i="21"/>
  <c r="T12" i="21"/>
  <c r="T103" i="12"/>
  <c r="U103" i="12"/>
  <c r="E59" i="16"/>
  <c r="Q15" i="17"/>
  <c r="U15" i="17" s="1"/>
  <c r="Q24" i="17"/>
  <c r="U29" i="17"/>
  <c r="T36" i="17"/>
  <c r="S53" i="17"/>
  <c r="R71" i="17"/>
  <c r="Q72" i="17"/>
  <c r="T93" i="17"/>
  <c r="U27" i="18"/>
  <c r="P30" i="18"/>
  <c r="T39" i="18"/>
  <c r="U44" i="18"/>
  <c r="U52" i="18"/>
  <c r="U10" i="19"/>
  <c r="E15" i="19"/>
  <c r="U21" i="19"/>
  <c r="T22" i="19"/>
  <c r="E30" i="19"/>
  <c r="P72" i="19"/>
  <c r="U11" i="20"/>
  <c r="U13" i="20"/>
  <c r="Q15" i="20"/>
  <c r="T21" i="20"/>
  <c r="U23" i="20"/>
  <c r="T36" i="20"/>
  <c r="R40" i="20"/>
  <c r="U50" i="20"/>
  <c r="T64" i="20"/>
  <c r="T69" i="20"/>
  <c r="P66" i="21"/>
  <c r="U97" i="21"/>
  <c r="U101" i="16"/>
  <c r="T108" i="16"/>
  <c r="U108" i="15"/>
  <c r="L113" i="15"/>
  <c r="R113" i="15" s="1"/>
  <c r="T110" i="14"/>
  <c r="P33" i="17"/>
  <c r="P66" i="17"/>
  <c r="P15" i="18"/>
  <c r="T15" i="18" s="1"/>
  <c r="P24" i="18"/>
  <c r="Q30" i="18"/>
  <c r="P66" i="18"/>
  <c r="P72" i="18"/>
  <c r="U32" i="19"/>
  <c r="P33" i="19"/>
  <c r="Q72" i="19"/>
  <c r="T35" i="20"/>
  <c r="U36" i="20"/>
  <c r="E59" i="20"/>
  <c r="U59" i="20" s="1"/>
  <c r="P72" i="20"/>
  <c r="U29" i="21"/>
  <c r="P30" i="21"/>
  <c r="P40" i="21"/>
  <c r="Q66" i="21"/>
  <c r="E80" i="5"/>
  <c r="U114" i="6"/>
  <c r="Q71" i="16"/>
  <c r="E30" i="17"/>
  <c r="P71" i="17"/>
  <c r="Q15" i="18"/>
  <c r="Q24" i="18"/>
  <c r="P33" i="18"/>
  <c r="Q66" i="18"/>
  <c r="P71" i="18"/>
  <c r="Q72" i="18"/>
  <c r="Q33" i="19"/>
  <c r="P66" i="19"/>
  <c r="P71" i="19"/>
  <c r="P40" i="20"/>
  <c r="Q72" i="20"/>
  <c r="U90" i="21"/>
  <c r="Q71" i="17"/>
  <c r="Q33" i="18"/>
  <c r="U33" i="18" s="1"/>
  <c r="Q71" i="18"/>
  <c r="Q66" i="19"/>
  <c r="Q71" i="19"/>
  <c r="P30" i="20"/>
  <c r="Q40" i="20"/>
  <c r="P71" i="20"/>
  <c r="P72" i="21"/>
  <c r="T98" i="18"/>
  <c r="T100" i="18"/>
  <c r="T107" i="17"/>
  <c r="T107" i="15"/>
  <c r="T98" i="14"/>
  <c r="U111" i="12"/>
  <c r="U103" i="7"/>
  <c r="T108" i="7"/>
  <c r="U10" i="17"/>
  <c r="S73" i="17"/>
  <c r="T20" i="18"/>
  <c r="U21" i="18"/>
  <c r="S40" i="18"/>
  <c r="P15" i="19"/>
  <c r="P24" i="19"/>
  <c r="T24" i="19" s="1"/>
  <c r="P30" i="19"/>
  <c r="T35" i="19"/>
  <c r="U36" i="19"/>
  <c r="E72" i="19"/>
  <c r="S15" i="20"/>
  <c r="Q30" i="20"/>
  <c r="E53" i="20"/>
  <c r="P66" i="20"/>
  <c r="U19" i="21"/>
  <c r="T32" i="21"/>
  <c r="E66" i="21"/>
  <c r="Q72" i="21"/>
  <c r="T103" i="21"/>
  <c r="U104" i="13"/>
  <c r="T101" i="10"/>
  <c r="R96" i="9"/>
  <c r="U105" i="9"/>
  <c r="P30" i="17"/>
  <c r="E33" i="17"/>
  <c r="S67" i="17"/>
  <c r="P73" i="17"/>
  <c r="E24" i="18"/>
  <c r="P40" i="18"/>
  <c r="U51" i="18"/>
  <c r="E72" i="18"/>
  <c r="Q15" i="19"/>
  <c r="U15" i="19" s="1"/>
  <c r="Q24" i="19"/>
  <c r="Q30" i="19"/>
  <c r="E33" i="19"/>
  <c r="U51" i="19"/>
  <c r="E67" i="19"/>
  <c r="U21" i="20"/>
  <c r="P24" i="21"/>
  <c r="E30" i="21"/>
  <c r="U30" i="21" s="1"/>
  <c r="P33" i="21"/>
  <c r="E80" i="1"/>
  <c r="E80" i="18"/>
  <c r="U111" i="1"/>
  <c r="T101" i="21"/>
  <c r="U101" i="19"/>
  <c r="U106" i="19"/>
  <c r="T99" i="11"/>
  <c r="S96" i="9"/>
  <c r="U103" i="9"/>
  <c r="Q53" i="21"/>
  <c r="P67" i="21"/>
  <c r="E73" i="21"/>
  <c r="R73" i="21"/>
  <c r="U57" i="21"/>
  <c r="R67" i="21"/>
  <c r="P73" i="21"/>
  <c r="T73" i="21" s="1"/>
  <c r="Q73" i="21"/>
  <c r="Q59" i="21"/>
  <c r="T99" i="21"/>
  <c r="L113" i="21"/>
  <c r="R113" i="21" s="1"/>
  <c r="U111" i="21"/>
  <c r="T109" i="21"/>
  <c r="P53" i="20"/>
  <c r="Q53" i="20"/>
  <c r="Q67" i="20"/>
  <c r="Q59" i="20"/>
  <c r="E67" i="20"/>
  <c r="S73" i="20"/>
  <c r="P73" i="20"/>
  <c r="T73" i="20" s="1"/>
  <c r="S67" i="20"/>
  <c r="P67" i="20"/>
  <c r="T67" i="20" s="1"/>
  <c r="L113" i="20"/>
  <c r="R113" i="20" s="1"/>
  <c r="T103" i="20"/>
  <c r="U111" i="20"/>
  <c r="S53" i="19"/>
  <c r="P53" i="19"/>
  <c r="Q53" i="19"/>
  <c r="U53" i="19" s="1"/>
  <c r="R67" i="19"/>
  <c r="U47" i="19"/>
  <c r="R53" i="19"/>
  <c r="P59" i="19"/>
  <c r="E73" i="19"/>
  <c r="R73" i="19"/>
  <c r="S67" i="19"/>
  <c r="E59" i="19"/>
  <c r="U59" i="19" s="1"/>
  <c r="P73" i="19"/>
  <c r="T57" i="19"/>
  <c r="Q73" i="19"/>
  <c r="P67" i="19"/>
  <c r="T67" i="19" s="1"/>
  <c r="Q67" i="19"/>
  <c r="U67" i="19" s="1"/>
  <c r="U104" i="19"/>
  <c r="P53" i="18"/>
  <c r="U47" i="18"/>
  <c r="E67" i="18"/>
  <c r="Q73" i="18"/>
  <c r="U73" i="18" s="1"/>
  <c r="P59" i="18"/>
  <c r="R73" i="18"/>
  <c r="Q59" i="18"/>
  <c r="T110" i="18"/>
  <c r="U47" i="17"/>
  <c r="P53" i="17"/>
  <c r="T53" i="17" s="1"/>
  <c r="P67" i="17"/>
  <c r="Q67" i="17"/>
  <c r="U67" i="17" s="1"/>
  <c r="P59" i="17"/>
  <c r="S96" i="17"/>
  <c r="T105" i="17"/>
  <c r="T101" i="17"/>
  <c r="T99" i="17"/>
  <c r="P53" i="16"/>
  <c r="T57" i="16"/>
  <c r="P59" i="16"/>
  <c r="E73" i="16"/>
  <c r="R67" i="16"/>
  <c r="Q73" i="16"/>
  <c r="U58" i="16"/>
  <c r="P67" i="16"/>
  <c r="Q67" i="16"/>
  <c r="U67" i="16" s="1"/>
  <c r="T100" i="16"/>
  <c r="U109" i="16"/>
  <c r="T98" i="16"/>
  <c r="P53" i="15"/>
  <c r="P67" i="15"/>
  <c r="P73" i="15"/>
  <c r="Q67" i="15"/>
  <c r="P59" i="15"/>
  <c r="U58" i="15"/>
  <c r="R67" i="15"/>
  <c r="U109" i="15"/>
  <c r="T99" i="15"/>
  <c r="T103" i="15"/>
  <c r="U101" i="15"/>
  <c r="E96" i="15"/>
  <c r="Q53" i="14"/>
  <c r="U53" i="14" s="1"/>
  <c r="P53" i="14"/>
  <c r="Q59" i="14"/>
  <c r="E73" i="14"/>
  <c r="E59" i="14"/>
  <c r="T57" i="14"/>
  <c r="P67" i="14"/>
  <c r="P73" i="14"/>
  <c r="T73" i="14" s="1"/>
  <c r="T106" i="14"/>
  <c r="T104" i="14"/>
  <c r="T102" i="14"/>
  <c r="R73" i="13"/>
  <c r="S73" i="13"/>
  <c r="E67" i="13"/>
  <c r="T47" i="13"/>
  <c r="P59" i="13"/>
  <c r="Q73" i="13"/>
  <c r="L113" i="13"/>
  <c r="R113" i="13" s="1"/>
  <c r="U97" i="13"/>
  <c r="U109" i="13"/>
  <c r="T103" i="13"/>
  <c r="E80" i="13"/>
  <c r="P53" i="12"/>
  <c r="E53" i="12"/>
  <c r="P59" i="12"/>
  <c r="P73" i="12"/>
  <c r="T73" i="12" s="1"/>
  <c r="P67" i="12"/>
  <c r="T67" i="12" s="1"/>
  <c r="T57" i="12"/>
  <c r="Q67" i="12"/>
  <c r="U67" i="12" s="1"/>
  <c r="T100" i="12"/>
  <c r="U99" i="12"/>
  <c r="U107" i="12"/>
  <c r="P67" i="11"/>
  <c r="T67" i="11" s="1"/>
  <c r="U47" i="11"/>
  <c r="Q59" i="11"/>
  <c r="S73" i="11"/>
  <c r="Q67" i="11"/>
  <c r="P73" i="11"/>
  <c r="T73" i="11" s="1"/>
  <c r="Q73" i="11"/>
  <c r="U73" i="11" s="1"/>
  <c r="E67" i="11"/>
  <c r="P59" i="11"/>
  <c r="R73" i="11"/>
  <c r="T104" i="11"/>
  <c r="U106" i="11"/>
  <c r="T100" i="11"/>
  <c r="T102" i="11"/>
  <c r="T109" i="11"/>
  <c r="T105" i="11"/>
  <c r="E53" i="10"/>
  <c r="P67" i="10"/>
  <c r="R73" i="10"/>
  <c r="Q53" i="10"/>
  <c r="R67" i="10"/>
  <c r="T47" i="10"/>
  <c r="E73" i="10"/>
  <c r="P73" i="10"/>
  <c r="T73" i="10" s="1"/>
  <c r="Q73" i="10"/>
  <c r="U73" i="10" s="1"/>
  <c r="P59" i="10"/>
  <c r="T102" i="10"/>
  <c r="T104" i="10"/>
  <c r="T106" i="10"/>
  <c r="U98" i="10"/>
  <c r="Q53" i="9"/>
  <c r="E73" i="9"/>
  <c r="T47" i="9"/>
  <c r="P59" i="9"/>
  <c r="Q73" i="9"/>
  <c r="U73" i="9" s="1"/>
  <c r="T58" i="9"/>
  <c r="E67" i="9"/>
  <c r="R67" i="9"/>
  <c r="R73" i="9"/>
  <c r="P67" i="9"/>
  <c r="P73" i="9"/>
  <c r="T73" i="9" s="1"/>
  <c r="U97" i="9"/>
  <c r="U111" i="9"/>
  <c r="Q53" i="8"/>
  <c r="P73" i="8"/>
  <c r="T47" i="8"/>
  <c r="Q73" i="8"/>
  <c r="E53" i="8"/>
  <c r="R67" i="8"/>
  <c r="P53" i="8"/>
  <c r="E59" i="8"/>
  <c r="U59" i="8" s="1"/>
  <c r="E67" i="8"/>
  <c r="P59" i="8"/>
  <c r="Q67" i="8"/>
  <c r="S73" i="8"/>
  <c r="R96" i="8"/>
  <c r="U110" i="8"/>
  <c r="E80" i="8"/>
  <c r="P53" i="7"/>
  <c r="Q53" i="7"/>
  <c r="R73" i="7"/>
  <c r="P73" i="7"/>
  <c r="E59" i="7"/>
  <c r="T59" i="7" s="1"/>
  <c r="Q67" i="7"/>
  <c r="U67" i="7" s="1"/>
  <c r="P59" i="7"/>
  <c r="Q59" i="7"/>
  <c r="T58" i="7"/>
  <c r="T100" i="7"/>
  <c r="M113" i="7"/>
  <c r="S113" i="7" s="1"/>
  <c r="U111" i="7"/>
  <c r="U104" i="7"/>
  <c r="U47" i="6"/>
  <c r="P67" i="6"/>
  <c r="Q67" i="6"/>
  <c r="P73" i="6"/>
  <c r="P53" i="6"/>
  <c r="R73" i="6"/>
  <c r="Q73" i="6"/>
  <c r="U73" i="6" s="1"/>
  <c r="P59" i="6"/>
  <c r="U103" i="6"/>
  <c r="T99" i="6"/>
  <c r="Q73" i="5"/>
  <c r="P53" i="5"/>
  <c r="T53" i="5" s="1"/>
  <c r="Q53" i="5"/>
  <c r="E67" i="5"/>
  <c r="R67" i="5"/>
  <c r="P59" i="5"/>
  <c r="P73" i="5"/>
  <c r="T73" i="5" s="1"/>
  <c r="P67" i="5"/>
  <c r="T67" i="5" s="1"/>
  <c r="T57" i="5"/>
  <c r="Q67" i="5"/>
  <c r="U102" i="5"/>
  <c r="T98" i="5"/>
  <c r="T105" i="5"/>
  <c r="T107" i="5"/>
  <c r="E53" i="4"/>
  <c r="R67" i="4"/>
  <c r="P53" i="4"/>
  <c r="Q53" i="4"/>
  <c r="U58" i="4"/>
  <c r="P67" i="4"/>
  <c r="T67" i="4" s="1"/>
  <c r="Q73" i="4"/>
  <c r="Q67" i="4"/>
  <c r="U67" i="4" s="1"/>
  <c r="P59" i="4"/>
  <c r="Q59" i="4"/>
  <c r="E67" i="4"/>
  <c r="U98" i="4"/>
  <c r="T104" i="4"/>
  <c r="S96" i="4"/>
  <c r="U109" i="4"/>
  <c r="Q53" i="3"/>
  <c r="U58" i="3"/>
  <c r="Q67" i="3"/>
  <c r="U67" i="3" s="1"/>
  <c r="Q73" i="3"/>
  <c r="U73" i="3" s="1"/>
  <c r="E67" i="3"/>
  <c r="E73" i="3"/>
  <c r="P59" i="3"/>
  <c r="R67" i="3"/>
  <c r="R73" i="3"/>
  <c r="Q59" i="3"/>
  <c r="U97" i="3"/>
  <c r="T99" i="3"/>
  <c r="U108" i="3"/>
  <c r="T104" i="3"/>
  <c r="R53" i="2"/>
  <c r="S67" i="2"/>
  <c r="S73" i="2"/>
  <c r="P53" i="2"/>
  <c r="Q53" i="2"/>
  <c r="Q73" i="2"/>
  <c r="U73" i="2" s="1"/>
  <c r="Q67" i="2"/>
  <c r="U67" i="2" s="1"/>
  <c r="P59" i="2"/>
  <c r="Q59" i="2"/>
  <c r="E67" i="2"/>
  <c r="E73" i="2"/>
  <c r="R73" i="2"/>
  <c r="T58" i="2"/>
  <c r="T104" i="2"/>
  <c r="U97" i="2"/>
  <c r="U107" i="2"/>
  <c r="U105" i="2"/>
  <c r="E80" i="2"/>
  <c r="R73" i="1"/>
  <c r="E67" i="1"/>
  <c r="Q73" i="1"/>
  <c r="U73" i="1" s="1"/>
  <c r="S73" i="1"/>
  <c r="P73" i="1"/>
  <c r="T73" i="1" s="1"/>
  <c r="U57" i="1"/>
  <c r="P67" i="1"/>
  <c r="T67" i="1" s="1"/>
  <c r="E73" i="1"/>
  <c r="T98" i="1"/>
  <c r="U101" i="1"/>
  <c r="T24" i="1"/>
  <c r="S24" i="1"/>
  <c r="Q15" i="1"/>
  <c r="U15" i="1" s="1"/>
  <c r="T53" i="1"/>
  <c r="U43" i="1"/>
  <c r="T20" i="2"/>
  <c r="U20" i="2"/>
  <c r="U59" i="2"/>
  <c r="T59" i="2"/>
  <c r="U33" i="5"/>
  <c r="T33" i="5"/>
  <c r="U59" i="6"/>
  <c r="T59" i="6"/>
  <c r="U33" i="7"/>
  <c r="T33" i="7"/>
  <c r="U59" i="7"/>
  <c r="U22" i="1"/>
  <c r="T22" i="1"/>
  <c r="T52" i="1"/>
  <c r="U59" i="1"/>
  <c r="T59" i="1"/>
  <c r="U30" i="3"/>
  <c r="T30" i="3"/>
  <c r="U30" i="2"/>
  <c r="T30" i="2"/>
  <c r="U63" i="1"/>
  <c r="T63" i="1"/>
  <c r="Q24" i="1"/>
  <c r="U24" i="1" s="1"/>
  <c r="P30" i="1"/>
  <c r="E40" i="1"/>
  <c r="T46" i="1"/>
  <c r="U46" i="1"/>
  <c r="Q67" i="1"/>
  <c r="U67" i="1" s="1"/>
  <c r="P72" i="1"/>
  <c r="U94" i="1"/>
  <c r="T94" i="1"/>
  <c r="P15" i="2"/>
  <c r="T37" i="2"/>
  <c r="U37" i="2"/>
  <c r="U10" i="1"/>
  <c r="T10" i="1"/>
  <c r="U33" i="1"/>
  <c r="T33" i="1"/>
  <c r="P53" i="1"/>
  <c r="U72" i="1"/>
  <c r="T72" i="1"/>
  <c r="U71" i="1"/>
  <c r="T71" i="1"/>
  <c r="T69" i="1"/>
  <c r="U92" i="1"/>
  <c r="Q15" i="2"/>
  <c r="U24" i="3"/>
  <c r="T24" i="3"/>
  <c r="Q53" i="1"/>
  <c r="U53" i="1" s="1"/>
  <c r="Q59" i="1"/>
  <c r="P24" i="2"/>
  <c r="T24" i="2" s="1"/>
  <c r="U49" i="2"/>
  <c r="T49" i="2"/>
  <c r="U24" i="4"/>
  <c r="T24" i="4"/>
  <c r="U33" i="4"/>
  <c r="T33" i="4"/>
  <c r="U24" i="5"/>
  <c r="T24" i="5"/>
  <c r="U24" i="6"/>
  <c r="T26" i="1"/>
  <c r="U26" i="1"/>
  <c r="T20" i="1"/>
  <c r="T44" i="1"/>
  <c r="U52" i="1"/>
  <c r="U66" i="1"/>
  <c r="T66" i="1"/>
  <c r="T61" i="1"/>
  <c r="R67" i="1"/>
  <c r="Q71" i="1"/>
  <c r="T91" i="1"/>
  <c r="Q24" i="2"/>
  <c r="U24" i="2" s="1"/>
  <c r="P30" i="2"/>
  <c r="U33" i="6"/>
  <c r="T33" i="6"/>
  <c r="U30" i="1"/>
  <c r="T30" i="1"/>
  <c r="S67" i="1"/>
  <c r="T13" i="2"/>
  <c r="U33" i="2"/>
  <c r="T33" i="2"/>
  <c r="U30" i="4"/>
  <c r="T30" i="4"/>
  <c r="T65" i="2"/>
  <c r="T94" i="2"/>
  <c r="T20" i="3"/>
  <c r="U33" i="3"/>
  <c r="T33" i="3"/>
  <c r="U40" i="3"/>
  <c r="T40" i="3"/>
  <c r="T44" i="3"/>
  <c r="T15" i="1"/>
  <c r="U53" i="2"/>
  <c r="T53" i="2"/>
  <c r="U52" i="3"/>
  <c r="U57" i="3"/>
  <c r="U92" i="3"/>
  <c r="U14" i="4"/>
  <c r="U38" i="4"/>
  <c r="U42" i="4"/>
  <c r="U50" i="4"/>
  <c r="U40" i="5"/>
  <c r="T40" i="5"/>
  <c r="U90" i="5"/>
  <c r="U12" i="6"/>
  <c r="U28" i="6"/>
  <c r="U32" i="6"/>
  <c r="U36" i="6"/>
  <c r="U48" i="6"/>
  <c r="U64" i="6"/>
  <c r="U93" i="6"/>
  <c r="T67" i="7"/>
  <c r="T73" i="7"/>
  <c r="T15" i="7"/>
  <c r="U19" i="7"/>
  <c r="U39" i="7"/>
  <c r="U51" i="7"/>
  <c r="U65" i="7"/>
  <c r="T89" i="7"/>
  <c r="E15" i="8"/>
  <c r="R15" i="8"/>
  <c r="U21" i="8"/>
  <c r="T27" i="8"/>
  <c r="U30" i="8"/>
  <c r="T30" i="8"/>
  <c r="U58" i="8"/>
  <c r="Q66" i="8"/>
  <c r="P67" i="8"/>
  <c r="T67" i="8" s="1"/>
  <c r="U91" i="8"/>
  <c r="U33" i="9"/>
  <c r="T33" i="9"/>
  <c r="U15" i="3"/>
  <c r="T73" i="3"/>
  <c r="T15" i="3"/>
  <c r="U53" i="4"/>
  <c r="T53" i="4"/>
  <c r="U72" i="5"/>
  <c r="T72" i="5"/>
  <c r="U71" i="5"/>
  <c r="T71" i="5"/>
  <c r="T10" i="8"/>
  <c r="T30" i="9"/>
  <c r="U39" i="9"/>
  <c r="T39" i="9"/>
  <c r="U53" i="9"/>
  <c r="T53" i="9"/>
  <c r="U43" i="9"/>
  <c r="T43" i="9"/>
  <c r="U51" i="9"/>
  <c r="T51" i="9"/>
  <c r="U30" i="13"/>
  <c r="T30" i="13"/>
  <c r="U59" i="3"/>
  <c r="T59" i="3"/>
  <c r="U66" i="3"/>
  <c r="T66" i="3"/>
  <c r="U72" i="3"/>
  <c r="U71" i="3"/>
  <c r="T71" i="3"/>
  <c r="T72" i="3"/>
  <c r="U73" i="5"/>
  <c r="U67" i="5"/>
  <c r="U15" i="5"/>
  <c r="T15" i="5"/>
  <c r="U59" i="5"/>
  <c r="T59" i="5"/>
  <c r="U66" i="5"/>
  <c r="T66" i="5"/>
  <c r="U30" i="6"/>
  <c r="T30" i="6"/>
  <c r="U53" i="7"/>
  <c r="T53" i="7"/>
  <c r="T15" i="8"/>
  <c r="U73" i="8"/>
  <c r="T73" i="8"/>
  <c r="U67" i="8"/>
  <c r="U66" i="8"/>
  <c r="T66" i="8"/>
  <c r="U21" i="9"/>
  <c r="T21" i="9"/>
  <c r="U55" i="9"/>
  <c r="T55" i="9"/>
  <c r="U24" i="12"/>
  <c r="U53" i="3"/>
  <c r="T53" i="3"/>
  <c r="U40" i="6"/>
  <c r="T40" i="6"/>
  <c r="E67" i="7"/>
  <c r="R67" i="7"/>
  <c r="P72" i="7"/>
  <c r="Q73" i="7"/>
  <c r="U73" i="7" s="1"/>
  <c r="Q33" i="8"/>
  <c r="U33" i="8" s="1"/>
  <c r="U71" i="8"/>
  <c r="U72" i="8"/>
  <c r="T72" i="8"/>
  <c r="T71" i="8"/>
  <c r="T69" i="8"/>
  <c r="P72" i="8"/>
  <c r="U67" i="9"/>
  <c r="T67" i="9"/>
  <c r="U15" i="9"/>
  <c r="T15" i="9"/>
  <c r="U9" i="9"/>
  <c r="P40" i="9"/>
  <c r="U24" i="11"/>
  <c r="T24" i="11"/>
  <c r="T56" i="2"/>
  <c r="T11" i="3"/>
  <c r="T23" i="3"/>
  <c r="T27" i="3"/>
  <c r="T35" i="3"/>
  <c r="T47" i="3"/>
  <c r="T64" i="3"/>
  <c r="T87" i="3"/>
  <c r="T9" i="4"/>
  <c r="T21" i="4"/>
  <c r="T45" i="4"/>
  <c r="T57" i="4"/>
  <c r="T61" i="4"/>
  <c r="T90" i="4"/>
  <c r="T12" i="5"/>
  <c r="T28" i="5"/>
  <c r="T32" i="5"/>
  <c r="T36" i="5"/>
  <c r="U53" i="5"/>
  <c r="T48" i="5"/>
  <c r="T64" i="5"/>
  <c r="T93" i="5"/>
  <c r="T19" i="6"/>
  <c r="T39" i="6"/>
  <c r="T43" i="6"/>
  <c r="T51" i="6"/>
  <c r="T55" i="6"/>
  <c r="U72" i="6"/>
  <c r="T72" i="6"/>
  <c r="U71" i="6"/>
  <c r="T71" i="6"/>
  <c r="T88" i="6"/>
  <c r="T10" i="7"/>
  <c r="T22" i="7"/>
  <c r="T26" i="7"/>
  <c r="T46" i="7"/>
  <c r="Q72" i="7"/>
  <c r="T23" i="8"/>
  <c r="Q30" i="8"/>
  <c r="U32" i="8"/>
  <c r="U40" i="8"/>
  <c r="T40" i="8"/>
  <c r="U35" i="8"/>
  <c r="T38" i="8"/>
  <c r="T63" i="8"/>
  <c r="P71" i="8"/>
  <c r="U93" i="8"/>
  <c r="T12" i="9"/>
  <c r="T42" i="9"/>
  <c r="U42" i="9"/>
  <c r="T50" i="9"/>
  <c r="U50" i="9"/>
  <c r="U33" i="11"/>
  <c r="T33" i="11"/>
  <c r="U59" i="11"/>
  <c r="T59" i="11"/>
  <c r="T44" i="2"/>
  <c r="U52" i="2"/>
  <c r="U72" i="2"/>
  <c r="T72" i="2"/>
  <c r="U71" i="2"/>
  <c r="T71" i="2"/>
  <c r="U89" i="2"/>
  <c r="U35" i="3"/>
  <c r="U40" i="4"/>
  <c r="T40" i="4"/>
  <c r="U67" i="6"/>
  <c r="U15" i="6"/>
  <c r="T67" i="6"/>
  <c r="T15" i="6"/>
  <c r="T73" i="6"/>
  <c r="U66" i="6"/>
  <c r="T66" i="6"/>
  <c r="U24" i="9"/>
  <c r="T24" i="9"/>
  <c r="T33" i="10"/>
  <c r="U24" i="13"/>
  <c r="T24" i="13"/>
  <c r="U40" i="2"/>
  <c r="U9" i="1"/>
  <c r="U40" i="1"/>
  <c r="U15" i="2"/>
  <c r="T15" i="2"/>
  <c r="T73" i="2"/>
  <c r="U43" i="2"/>
  <c r="U66" i="2"/>
  <c r="T66" i="2"/>
  <c r="T9" i="3"/>
  <c r="T43" i="4"/>
  <c r="U71" i="4"/>
  <c r="U72" i="4"/>
  <c r="T72" i="4"/>
  <c r="T71" i="4"/>
  <c r="U35" i="5"/>
  <c r="T69" i="5"/>
  <c r="T91" i="5"/>
  <c r="T13" i="6"/>
  <c r="T17" i="6"/>
  <c r="T29" i="6"/>
  <c r="T37" i="6"/>
  <c r="T49" i="6"/>
  <c r="T65" i="6"/>
  <c r="T94" i="6"/>
  <c r="T20" i="7"/>
  <c r="U40" i="7"/>
  <c r="T44" i="7"/>
  <c r="T52" i="7"/>
  <c r="U66" i="7"/>
  <c r="T66" i="7"/>
  <c r="E71" i="7"/>
  <c r="R71" i="7"/>
  <c r="U90" i="7"/>
  <c r="U10" i="8"/>
  <c r="U22" i="8"/>
  <c r="U28" i="8"/>
  <c r="S40" i="8"/>
  <c r="T45" i="8"/>
  <c r="T50" i="8"/>
  <c r="U62" i="8"/>
  <c r="T70" i="8"/>
  <c r="T92" i="8"/>
  <c r="T19" i="9"/>
  <c r="Q30" i="9"/>
  <c r="U30" i="9" s="1"/>
  <c r="Q66" i="9"/>
  <c r="T61" i="3"/>
  <c r="T69" i="3"/>
  <c r="T15" i="4"/>
  <c r="U73" i="4"/>
  <c r="T73" i="4"/>
  <c r="U59" i="4"/>
  <c r="T59" i="4"/>
  <c r="U66" i="4"/>
  <c r="T66" i="4"/>
  <c r="U30" i="5"/>
  <c r="T30" i="5"/>
  <c r="U69" i="5"/>
  <c r="U53" i="6"/>
  <c r="T53" i="6"/>
  <c r="U24" i="7"/>
  <c r="T24" i="7"/>
  <c r="T43" i="7"/>
  <c r="U55" i="7"/>
  <c r="T9" i="8"/>
  <c r="U11" i="8"/>
  <c r="T14" i="8"/>
  <c r="U24" i="8"/>
  <c r="T24" i="8"/>
  <c r="T33" i="8"/>
  <c r="U36" i="8"/>
  <c r="Q59" i="8"/>
  <c r="T61" i="8"/>
  <c r="U72" i="7"/>
  <c r="U71" i="7"/>
  <c r="T71" i="7"/>
  <c r="T72" i="7"/>
  <c r="U87" i="9"/>
  <c r="U21" i="10"/>
  <c r="U40" i="10"/>
  <c r="T40" i="10"/>
  <c r="U45" i="10"/>
  <c r="U57" i="10"/>
  <c r="U90" i="10"/>
  <c r="U12" i="11"/>
  <c r="U28" i="11"/>
  <c r="U32" i="11"/>
  <c r="U36" i="11"/>
  <c r="U48" i="11"/>
  <c r="U64" i="11"/>
  <c r="U93" i="11"/>
  <c r="U15" i="12"/>
  <c r="U19" i="12"/>
  <c r="T27" i="12"/>
  <c r="U45" i="12"/>
  <c r="U51" i="12"/>
  <c r="U55" i="12"/>
  <c r="T63" i="12"/>
  <c r="T89" i="12"/>
  <c r="T10" i="13"/>
  <c r="U26" i="13"/>
  <c r="P33" i="13"/>
  <c r="T33" i="13" s="1"/>
  <c r="P40" i="13"/>
  <c r="T42" i="13"/>
  <c r="Q53" i="13"/>
  <c r="U59" i="14"/>
  <c r="T59" i="14"/>
  <c r="U24" i="10"/>
  <c r="T24" i="10"/>
  <c r="U72" i="10"/>
  <c r="T72" i="10"/>
  <c r="U71" i="10"/>
  <c r="T71" i="10"/>
  <c r="U30" i="12"/>
  <c r="T30" i="12"/>
  <c r="U40" i="12"/>
  <c r="U35" i="12"/>
  <c r="U53" i="13"/>
  <c r="T53" i="13"/>
  <c r="U67" i="10"/>
  <c r="U15" i="10"/>
  <c r="T67" i="10"/>
  <c r="T15" i="10"/>
  <c r="U59" i="10"/>
  <c r="T59" i="10"/>
  <c r="U66" i="10"/>
  <c r="T66" i="10"/>
  <c r="U30" i="11"/>
  <c r="T30" i="11"/>
  <c r="U33" i="12"/>
  <c r="T33" i="12"/>
  <c r="U73" i="13"/>
  <c r="U67" i="13"/>
  <c r="T67" i="13"/>
  <c r="U15" i="13"/>
  <c r="T15" i="13"/>
  <c r="U9" i="13"/>
  <c r="T33" i="14"/>
  <c r="U40" i="11"/>
  <c r="T40" i="11"/>
  <c r="Q59" i="12"/>
  <c r="Q73" i="12"/>
  <c r="U73" i="12" s="1"/>
  <c r="Q59" i="13"/>
  <c r="U24" i="16"/>
  <c r="T24" i="16"/>
  <c r="T45" i="9"/>
  <c r="T57" i="9"/>
  <c r="T61" i="9"/>
  <c r="T90" i="9"/>
  <c r="T12" i="10"/>
  <c r="T28" i="10"/>
  <c r="T32" i="10"/>
  <c r="T36" i="10"/>
  <c r="U53" i="10"/>
  <c r="T53" i="10"/>
  <c r="T48" i="10"/>
  <c r="T64" i="10"/>
  <c r="T93" i="10"/>
  <c r="T19" i="11"/>
  <c r="T39" i="11"/>
  <c r="T43" i="11"/>
  <c r="T51" i="11"/>
  <c r="T55" i="11"/>
  <c r="U72" i="11"/>
  <c r="U71" i="11"/>
  <c r="T71" i="11"/>
  <c r="T72" i="11"/>
  <c r="T88" i="11"/>
  <c r="T10" i="12"/>
  <c r="T22" i="12"/>
  <c r="T36" i="12"/>
  <c r="U53" i="12"/>
  <c r="T53" i="12"/>
  <c r="T47" i="12"/>
  <c r="T70" i="12"/>
  <c r="T28" i="13"/>
  <c r="T45" i="13"/>
  <c r="U58" i="13"/>
  <c r="T64" i="13"/>
  <c r="U40" i="9"/>
  <c r="T40" i="9"/>
  <c r="U15" i="11"/>
  <c r="U67" i="11"/>
  <c r="T15" i="11"/>
  <c r="U66" i="11"/>
  <c r="T66" i="11"/>
  <c r="R24" i="12"/>
  <c r="U10" i="13"/>
  <c r="T21" i="13"/>
  <c r="S33" i="13"/>
  <c r="S40" i="13"/>
  <c r="U66" i="13"/>
  <c r="T66" i="13"/>
  <c r="U61" i="13"/>
  <c r="U88" i="13"/>
  <c r="U53" i="8"/>
  <c r="T53" i="8"/>
  <c r="U72" i="9"/>
  <c r="T72" i="9"/>
  <c r="U71" i="9"/>
  <c r="T71" i="9"/>
  <c r="T88" i="9"/>
  <c r="T10" i="10"/>
  <c r="T22" i="10"/>
  <c r="T26" i="10"/>
  <c r="U35" i="10"/>
  <c r="T46" i="10"/>
  <c r="T58" i="10"/>
  <c r="T62" i="10"/>
  <c r="T69" i="10"/>
  <c r="T91" i="10"/>
  <c r="T13" i="11"/>
  <c r="T17" i="11"/>
  <c r="T29" i="11"/>
  <c r="T37" i="11"/>
  <c r="T49" i="11"/>
  <c r="T65" i="11"/>
  <c r="T94" i="11"/>
  <c r="U9" i="12"/>
  <c r="T20" i="12"/>
  <c r="T28" i="12"/>
  <c r="T32" i="12"/>
  <c r="T35" i="12"/>
  <c r="U46" i="12"/>
  <c r="T52" i="12"/>
  <c r="T56" i="12"/>
  <c r="U66" i="12"/>
  <c r="T66" i="12"/>
  <c r="T64" i="12"/>
  <c r="T90" i="12"/>
  <c r="T14" i="13"/>
  <c r="T36" i="13"/>
  <c r="T43" i="13"/>
  <c r="T48" i="13"/>
  <c r="T57" i="13"/>
  <c r="R67" i="13"/>
  <c r="U72" i="13"/>
  <c r="T72" i="13"/>
  <c r="U71" i="13"/>
  <c r="T71" i="13"/>
  <c r="T69" i="13"/>
  <c r="U10" i="14"/>
  <c r="U12" i="14"/>
  <c r="T12" i="14"/>
  <c r="U59" i="9"/>
  <c r="T59" i="9"/>
  <c r="U66" i="9"/>
  <c r="T66" i="9"/>
  <c r="T9" i="10"/>
  <c r="U30" i="10"/>
  <c r="T30" i="10"/>
  <c r="T61" i="10"/>
  <c r="U69" i="10"/>
  <c r="U53" i="11"/>
  <c r="T53" i="11"/>
  <c r="U59" i="12"/>
  <c r="T59" i="12"/>
  <c r="T9" i="13"/>
  <c r="R15" i="13"/>
  <c r="U43" i="13"/>
  <c r="P72" i="13"/>
  <c r="P73" i="13"/>
  <c r="T73" i="13" s="1"/>
  <c r="T87" i="13"/>
  <c r="U33" i="15"/>
  <c r="T33" i="15"/>
  <c r="U59" i="16"/>
  <c r="T59" i="16"/>
  <c r="U40" i="14"/>
  <c r="T40" i="14"/>
  <c r="U22" i="15"/>
  <c r="U66" i="15"/>
  <c r="T66" i="15"/>
  <c r="T14" i="16"/>
  <c r="T21" i="16"/>
  <c r="Q30" i="16"/>
  <c r="U53" i="16"/>
  <c r="T53" i="16"/>
  <c r="Q53" i="16"/>
  <c r="U62" i="16"/>
  <c r="Q30" i="17"/>
  <c r="U33" i="17"/>
  <c r="T33" i="17"/>
  <c r="E40" i="17"/>
  <c r="U30" i="19"/>
  <c r="T30" i="19"/>
  <c r="U24" i="14"/>
  <c r="T24" i="14"/>
  <c r="U24" i="15"/>
  <c r="T24" i="15"/>
  <c r="T32" i="15"/>
  <c r="U59" i="15"/>
  <c r="T59" i="15"/>
  <c r="U46" i="16"/>
  <c r="T51" i="16"/>
  <c r="T93" i="16"/>
  <c r="U73" i="17"/>
  <c r="T73" i="17"/>
  <c r="T67" i="17"/>
  <c r="T15" i="17"/>
  <c r="U9" i="17"/>
  <c r="T9" i="17"/>
  <c r="T19" i="17"/>
  <c r="U21" i="17"/>
  <c r="T21" i="17"/>
  <c r="U46" i="17"/>
  <c r="T46" i="17"/>
  <c r="U24" i="18"/>
  <c r="T24" i="18"/>
  <c r="U33" i="20"/>
  <c r="T33" i="20"/>
  <c r="U73" i="14"/>
  <c r="U67" i="14"/>
  <c r="U15" i="14"/>
  <c r="T67" i="14"/>
  <c r="T15" i="14"/>
  <c r="U66" i="14"/>
  <c r="T66" i="14"/>
  <c r="U33" i="16"/>
  <c r="P72" i="16"/>
  <c r="P73" i="16"/>
  <c r="U32" i="17"/>
  <c r="U57" i="17"/>
  <c r="T57" i="17"/>
  <c r="Q59" i="17"/>
  <c r="U66" i="17"/>
  <c r="T66" i="17"/>
  <c r="U61" i="17"/>
  <c r="T61" i="17"/>
  <c r="T33" i="18"/>
  <c r="U71" i="12"/>
  <c r="U72" i="12"/>
  <c r="T72" i="12"/>
  <c r="T71" i="12"/>
  <c r="T49" i="14"/>
  <c r="T65" i="14"/>
  <c r="T89" i="14"/>
  <c r="U10" i="15"/>
  <c r="T19" i="15"/>
  <c r="T27" i="15"/>
  <c r="T44" i="15"/>
  <c r="T50" i="15"/>
  <c r="U72" i="15"/>
  <c r="U71" i="15"/>
  <c r="T71" i="15"/>
  <c r="T72" i="15"/>
  <c r="T69" i="15"/>
  <c r="P72" i="15"/>
  <c r="U15" i="16"/>
  <c r="T15" i="16"/>
  <c r="U73" i="16"/>
  <c r="T73" i="16"/>
  <c r="T67" i="16"/>
  <c r="U9" i="16"/>
  <c r="T12" i="16"/>
  <c r="T45" i="16"/>
  <c r="T50" i="16"/>
  <c r="Q59" i="16"/>
  <c r="Q66" i="16"/>
  <c r="T10" i="17"/>
  <c r="T20" i="17"/>
  <c r="T22" i="17"/>
  <c r="U26" i="17"/>
  <c r="T26" i="17"/>
  <c r="Q53" i="17"/>
  <c r="T28" i="14"/>
  <c r="T32" i="14"/>
  <c r="T36" i="14"/>
  <c r="T53" i="14"/>
  <c r="T48" i="14"/>
  <c r="T64" i="14"/>
  <c r="T9" i="15"/>
  <c r="T18" i="15"/>
  <c r="U30" i="15"/>
  <c r="T30" i="15"/>
  <c r="U40" i="15"/>
  <c r="T40" i="15"/>
  <c r="U35" i="15"/>
  <c r="T39" i="15"/>
  <c r="T43" i="15"/>
  <c r="U30" i="16"/>
  <c r="T30" i="16"/>
  <c r="U30" i="17"/>
  <c r="T30" i="17"/>
  <c r="P40" i="17"/>
  <c r="U45" i="17"/>
  <c r="T45" i="17"/>
  <c r="Q66" i="17"/>
  <c r="U24" i="21"/>
  <c r="T24" i="21"/>
  <c r="U40" i="13"/>
  <c r="T40" i="13"/>
  <c r="Q59" i="15"/>
  <c r="Q73" i="15"/>
  <c r="U73" i="15" s="1"/>
  <c r="U66" i="16"/>
  <c r="T66" i="16"/>
  <c r="U61" i="16"/>
  <c r="U24" i="17"/>
  <c r="T24" i="17"/>
  <c r="U33" i="19"/>
  <c r="T33" i="19"/>
  <c r="T22" i="14"/>
  <c r="T26" i="14"/>
  <c r="T46" i="14"/>
  <c r="T58" i="14"/>
  <c r="T62" i="14"/>
  <c r="T87" i="14"/>
  <c r="T93" i="14"/>
  <c r="U59" i="17"/>
  <c r="T59" i="17"/>
  <c r="U90" i="17"/>
  <c r="T90" i="17"/>
  <c r="U30" i="20"/>
  <c r="T30" i="20"/>
  <c r="U30" i="14"/>
  <c r="T30" i="14"/>
  <c r="U15" i="15"/>
  <c r="U67" i="15"/>
  <c r="T67" i="15"/>
  <c r="T73" i="15"/>
  <c r="T15" i="15"/>
  <c r="U53" i="15"/>
  <c r="T53" i="15"/>
  <c r="Q66" i="15"/>
  <c r="R71" i="15"/>
  <c r="P40" i="16"/>
  <c r="T42" i="16"/>
  <c r="U71" i="16"/>
  <c r="U72" i="16"/>
  <c r="T72" i="16"/>
  <c r="T71" i="16"/>
  <c r="T69" i="16"/>
  <c r="S73" i="16"/>
  <c r="U53" i="17"/>
  <c r="U58" i="17"/>
  <c r="T58" i="17"/>
  <c r="U62" i="17"/>
  <c r="T62" i="17"/>
  <c r="E72" i="17"/>
  <c r="U12" i="18"/>
  <c r="T12" i="18"/>
  <c r="U59" i="18"/>
  <c r="T59" i="18"/>
  <c r="U30" i="18"/>
  <c r="T30" i="18"/>
  <c r="T53" i="19"/>
  <c r="U24" i="20"/>
  <c r="T24" i="20"/>
  <c r="U89" i="20"/>
  <c r="T89" i="20"/>
  <c r="U11" i="21"/>
  <c r="T11" i="21"/>
  <c r="P59" i="21"/>
  <c r="U62" i="21"/>
  <c r="T62" i="21"/>
  <c r="U107" i="16"/>
  <c r="T107" i="16"/>
  <c r="U105" i="14"/>
  <c r="T105" i="14"/>
  <c r="U40" i="18"/>
  <c r="T40" i="18"/>
  <c r="U15" i="20"/>
  <c r="T15" i="20"/>
  <c r="U67" i="20"/>
  <c r="T14" i="20"/>
  <c r="T18" i="20"/>
  <c r="T38" i="20"/>
  <c r="T42" i="20"/>
  <c r="T49" i="20"/>
  <c r="U91" i="21"/>
  <c r="T91" i="21"/>
  <c r="U108" i="1"/>
  <c r="T108" i="1"/>
  <c r="U104" i="21"/>
  <c r="T104" i="21"/>
  <c r="U111" i="13"/>
  <c r="T111" i="13"/>
  <c r="U102" i="12"/>
  <c r="T102" i="12"/>
  <c r="U107" i="10"/>
  <c r="T107" i="10"/>
  <c r="U72" i="18"/>
  <c r="T72" i="18"/>
  <c r="U71" i="18"/>
  <c r="T71" i="18"/>
  <c r="T46" i="19"/>
  <c r="T58" i="19"/>
  <c r="T62" i="19"/>
  <c r="T69" i="19"/>
  <c r="T91" i="19"/>
  <c r="T13" i="20"/>
  <c r="T17" i="20"/>
  <c r="T29" i="20"/>
  <c r="T37" i="20"/>
  <c r="U63" i="20"/>
  <c r="Q71" i="20"/>
  <c r="Q30" i="21"/>
  <c r="T33" i="21"/>
  <c r="P53" i="21"/>
  <c r="U109" i="18"/>
  <c r="T109" i="18"/>
  <c r="U100" i="17"/>
  <c r="T100" i="17"/>
  <c r="T98" i="9"/>
  <c r="U98" i="9"/>
  <c r="U40" i="16"/>
  <c r="T40" i="16"/>
  <c r="U67" i="18"/>
  <c r="U15" i="18"/>
  <c r="T67" i="18"/>
  <c r="T73" i="18"/>
  <c r="U66" i="18"/>
  <c r="T66" i="18"/>
  <c r="U53" i="20"/>
  <c r="T53" i="20"/>
  <c r="P59" i="20"/>
  <c r="Q73" i="20"/>
  <c r="U73" i="20" s="1"/>
  <c r="U88" i="20"/>
  <c r="T88" i="20"/>
  <c r="U10" i="21"/>
  <c r="T10" i="21"/>
  <c r="U23" i="21"/>
  <c r="T23" i="21"/>
  <c r="U27" i="21"/>
  <c r="T27" i="21"/>
  <c r="U46" i="21"/>
  <c r="T46" i="21"/>
  <c r="U107" i="13"/>
  <c r="T107" i="13"/>
  <c r="U98" i="12"/>
  <c r="T98" i="12"/>
  <c r="T69" i="17"/>
  <c r="T91" i="17"/>
  <c r="T13" i="18"/>
  <c r="T17" i="18"/>
  <c r="T29" i="18"/>
  <c r="T37" i="18"/>
  <c r="T49" i="18"/>
  <c r="T65" i="18"/>
  <c r="T94" i="18"/>
  <c r="T20" i="19"/>
  <c r="U40" i="19"/>
  <c r="T40" i="19"/>
  <c r="T44" i="19"/>
  <c r="T52" i="19"/>
  <c r="T56" i="19"/>
  <c r="E59" i="21"/>
  <c r="U72" i="21"/>
  <c r="T72" i="21"/>
  <c r="U71" i="21"/>
  <c r="T71" i="21"/>
  <c r="U69" i="21"/>
  <c r="T69" i="21"/>
  <c r="E80" i="10"/>
  <c r="S96" i="21"/>
  <c r="M113" i="21"/>
  <c r="S113" i="21" s="1"/>
  <c r="U99" i="16"/>
  <c r="T99" i="16"/>
  <c r="S96" i="12"/>
  <c r="M113" i="12"/>
  <c r="S113" i="12" s="1"/>
  <c r="T102" i="7"/>
  <c r="U102" i="7"/>
  <c r="M113" i="6"/>
  <c r="S113" i="6" s="1"/>
  <c r="S96" i="6"/>
  <c r="U109" i="5"/>
  <c r="T109" i="5"/>
  <c r="T28" i="18"/>
  <c r="T32" i="18"/>
  <c r="T36" i="18"/>
  <c r="U53" i="18"/>
  <c r="T53" i="18"/>
  <c r="T48" i="18"/>
  <c r="T64" i="18"/>
  <c r="T93" i="18"/>
  <c r="T19" i="19"/>
  <c r="U24" i="19"/>
  <c r="T39" i="19"/>
  <c r="T43" i="19"/>
  <c r="T51" i="19"/>
  <c r="T55" i="19"/>
  <c r="U72" i="19"/>
  <c r="U71" i="19"/>
  <c r="T71" i="19"/>
  <c r="T72" i="19"/>
  <c r="T88" i="19"/>
  <c r="T10" i="20"/>
  <c r="T22" i="20"/>
  <c r="T26" i="20"/>
  <c r="T105" i="19"/>
  <c r="U105" i="19"/>
  <c r="U108" i="17"/>
  <c r="T108" i="17"/>
  <c r="U97" i="14"/>
  <c r="T97" i="14"/>
  <c r="T103" i="8"/>
  <c r="U103" i="8"/>
  <c r="U72" i="14"/>
  <c r="T72" i="14"/>
  <c r="U71" i="14"/>
  <c r="T71" i="14"/>
  <c r="U40" i="17"/>
  <c r="T40" i="17"/>
  <c r="T35" i="18"/>
  <c r="U73" i="19"/>
  <c r="T73" i="19"/>
  <c r="T15" i="19"/>
  <c r="U43" i="19"/>
  <c r="U66" i="19"/>
  <c r="T66" i="19"/>
  <c r="T9" i="20"/>
  <c r="T51" i="20"/>
  <c r="U55" i="20"/>
  <c r="T55" i="20"/>
  <c r="E73" i="20"/>
  <c r="R73" i="20"/>
  <c r="U22" i="21"/>
  <c r="T22" i="21"/>
  <c r="Q24" i="21"/>
  <c r="U26" i="21"/>
  <c r="T26" i="21"/>
  <c r="Q33" i="21"/>
  <c r="U33" i="21" s="1"/>
  <c r="U102" i="1"/>
  <c r="E96" i="1"/>
  <c r="U96" i="1" s="1"/>
  <c r="U110" i="21"/>
  <c r="T110" i="21"/>
  <c r="R96" i="11"/>
  <c r="L113" i="11"/>
  <c r="R113" i="11" s="1"/>
  <c r="T106" i="9"/>
  <c r="U106" i="9"/>
  <c r="U72" i="17"/>
  <c r="T72" i="17"/>
  <c r="U71" i="17"/>
  <c r="T71" i="17"/>
  <c r="U40" i="20"/>
  <c r="T40" i="20"/>
  <c r="U40" i="21"/>
  <c r="T40" i="21"/>
  <c r="U35" i="21"/>
  <c r="T35" i="21"/>
  <c r="U58" i="21"/>
  <c r="T58" i="21"/>
  <c r="E80" i="21"/>
  <c r="U108" i="21"/>
  <c r="T108" i="21"/>
  <c r="U53" i="21"/>
  <c r="T53" i="21"/>
  <c r="T93" i="21"/>
  <c r="U94" i="21"/>
  <c r="E80" i="12"/>
  <c r="E80" i="11"/>
  <c r="U100" i="1"/>
  <c r="U106" i="1"/>
  <c r="U110" i="20"/>
  <c r="U103" i="19"/>
  <c r="U98" i="15"/>
  <c r="U106" i="15"/>
  <c r="U106" i="12"/>
  <c r="U111" i="10"/>
  <c r="U108" i="9"/>
  <c r="T110" i="7"/>
  <c r="U110" i="7"/>
  <c r="U110" i="6"/>
  <c r="T110" i="6"/>
  <c r="U101" i="5"/>
  <c r="T101" i="5"/>
  <c r="T47" i="21"/>
  <c r="T63" i="21"/>
  <c r="T70" i="21"/>
  <c r="T92" i="21"/>
  <c r="E80" i="14"/>
  <c r="E80" i="7"/>
  <c r="U98" i="21"/>
  <c r="T100" i="21"/>
  <c r="U106" i="21"/>
  <c r="T114" i="12"/>
  <c r="T114" i="9"/>
  <c r="U109" i="8"/>
  <c r="T109" i="8"/>
  <c r="U71" i="20"/>
  <c r="U72" i="20"/>
  <c r="T72" i="20"/>
  <c r="E80" i="15"/>
  <c r="E80" i="4"/>
  <c r="E80" i="3"/>
  <c r="T97" i="1"/>
  <c r="T99" i="20"/>
  <c r="T101" i="20"/>
  <c r="T110" i="19"/>
  <c r="U111" i="18"/>
  <c r="U102" i="17"/>
  <c r="U110" i="17"/>
  <c r="S96" i="14"/>
  <c r="U99" i="14"/>
  <c r="U107" i="14"/>
  <c r="T101" i="13"/>
  <c r="R96" i="7"/>
  <c r="T100" i="3"/>
  <c r="E96" i="3"/>
  <c r="T96" i="3" s="1"/>
  <c r="U100" i="3"/>
  <c r="U66" i="20"/>
  <c r="E80" i="6"/>
  <c r="U99" i="1"/>
  <c r="T103" i="1"/>
  <c r="T105" i="1"/>
  <c r="U97" i="20"/>
  <c r="U105" i="20"/>
  <c r="U107" i="20"/>
  <c r="T109" i="20"/>
  <c r="T98" i="19"/>
  <c r="U102" i="19"/>
  <c r="T108" i="19"/>
  <c r="S96" i="16"/>
  <c r="T97" i="15"/>
  <c r="T105" i="15"/>
  <c r="U99" i="13"/>
  <c r="T105" i="12"/>
  <c r="U102" i="6"/>
  <c r="T102" i="6"/>
  <c r="E80" i="17"/>
  <c r="T92" i="20"/>
  <c r="U73" i="21"/>
  <c r="U67" i="21"/>
  <c r="T67" i="21"/>
  <c r="U15" i="21"/>
  <c r="T15" i="21"/>
  <c r="T14" i="21"/>
  <c r="T18" i="21"/>
  <c r="T38" i="21"/>
  <c r="T42" i="21"/>
  <c r="U43" i="21"/>
  <c r="T50" i="21"/>
  <c r="U66" i="21"/>
  <c r="T66" i="21"/>
  <c r="T87" i="21"/>
  <c r="E80" i="20"/>
  <c r="E80" i="19"/>
  <c r="E80" i="16"/>
  <c r="E80" i="9"/>
  <c r="T100" i="20"/>
  <c r="T102" i="20"/>
  <c r="T104" i="20"/>
  <c r="T111" i="19"/>
  <c r="T114" i="19"/>
  <c r="T102" i="18"/>
  <c r="U103" i="17"/>
  <c r="U111" i="17"/>
  <c r="U102" i="16"/>
  <c r="U110" i="16"/>
  <c r="U100" i="14"/>
  <c r="U108" i="14"/>
  <c r="T114" i="14"/>
  <c r="T110" i="12"/>
  <c r="T101" i="11"/>
  <c r="T107" i="11"/>
  <c r="T102" i="9"/>
  <c r="U101" i="8"/>
  <c r="T101" i="8"/>
  <c r="T66" i="20"/>
  <c r="T104" i="1"/>
  <c r="T114" i="21"/>
  <c r="U106" i="20"/>
  <c r="T108" i="20"/>
  <c r="T99" i="19"/>
  <c r="U104" i="18"/>
  <c r="U98" i="13"/>
  <c r="U103" i="10"/>
  <c r="U100" i="9"/>
  <c r="U104" i="9"/>
  <c r="T106" i="3"/>
  <c r="U106" i="3"/>
  <c r="U100" i="4"/>
  <c r="U108" i="4"/>
  <c r="T98" i="2"/>
  <c r="T114" i="3"/>
  <c r="U111" i="8"/>
  <c r="M113" i="8"/>
  <c r="S113" i="8" s="1"/>
  <c r="T99" i="7"/>
  <c r="T101" i="7"/>
  <c r="T107" i="7"/>
  <c r="T109" i="7"/>
  <c r="S96" i="5"/>
  <c r="T97" i="4"/>
  <c r="T105" i="4"/>
  <c r="U97" i="8"/>
  <c r="U105" i="8"/>
  <c r="U99" i="4"/>
  <c r="U107" i="4"/>
  <c r="L113" i="3"/>
  <c r="R113" i="3" s="1"/>
  <c r="T100" i="8"/>
  <c r="T108" i="8"/>
  <c r="U101" i="6"/>
  <c r="U109" i="6"/>
  <c r="E96" i="5"/>
  <c r="E113" i="5" s="1"/>
  <c r="U100" i="5"/>
  <c r="U108" i="5"/>
  <c r="T101" i="3"/>
  <c r="T111" i="3"/>
  <c r="U99" i="2"/>
  <c r="T114" i="2"/>
  <c r="T102" i="2"/>
  <c r="U106" i="2"/>
  <c r="M113" i="1"/>
  <c r="S113" i="1" s="1"/>
  <c r="E96" i="20"/>
  <c r="U97" i="18"/>
  <c r="T97" i="18"/>
  <c r="E96" i="18"/>
  <c r="U104" i="17"/>
  <c r="T104" i="17"/>
  <c r="U103" i="16"/>
  <c r="T103" i="16"/>
  <c r="U111" i="16"/>
  <c r="T111" i="16"/>
  <c r="U111" i="11"/>
  <c r="T111" i="11"/>
  <c r="E113" i="1"/>
  <c r="U96" i="15"/>
  <c r="T96" i="15"/>
  <c r="E113" i="15"/>
  <c r="U110" i="13"/>
  <c r="T110" i="13"/>
  <c r="U101" i="9"/>
  <c r="T101" i="9"/>
  <c r="R96" i="1"/>
  <c r="R96" i="16"/>
  <c r="L113" i="16"/>
  <c r="R113" i="16" s="1"/>
  <c r="S96" i="15"/>
  <c r="U104" i="15"/>
  <c r="T104" i="15"/>
  <c r="T99" i="9"/>
  <c r="U99" i="9"/>
  <c r="E96" i="9"/>
  <c r="E96" i="21"/>
  <c r="M113" i="19"/>
  <c r="S113" i="19" s="1"/>
  <c r="R96" i="18"/>
  <c r="E96" i="17"/>
  <c r="U114" i="16"/>
  <c r="U102" i="15"/>
  <c r="T102" i="15"/>
  <c r="U110" i="15"/>
  <c r="T110" i="15"/>
  <c r="U100" i="13"/>
  <c r="T100" i="13"/>
  <c r="E96" i="13"/>
  <c r="L113" i="12"/>
  <c r="R113" i="12" s="1"/>
  <c r="R96" i="12"/>
  <c r="T102" i="1"/>
  <c r="T110" i="1"/>
  <c r="T114" i="1"/>
  <c r="T102" i="21"/>
  <c r="T107" i="21"/>
  <c r="T100" i="19"/>
  <c r="T107" i="19"/>
  <c r="T109" i="19"/>
  <c r="U104" i="12"/>
  <c r="T104" i="12"/>
  <c r="U98" i="7"/>
  <c r="T98" i="7"/>
  <c r="U106" i="7"/>
  <c r="T106" i="7"/>
  <c r="U105" i="18"/>
  <c r="T105" i="18"/>
  <c r="U98" i="20"/>
  <c r="M113" i="20"/>
  <c r="S113" i="20" s="1"/>
  <c r="U105" i="13"/>
  <c r="T105" i="13"/>
  <c r="T105" i="10"/>
  <c r="U105" i="10"/>
  <c r="E96" i="19"/>
  <c r="E96" i="14"/>
  <c r="U101" i="14"/>
  <c r="T101" i="14"/>
  <c r="U109" i="14"/>
  <c r="T109" i="14"/>
  <c r="R96" i="19"/>
  <c r="U97" i="19"/>
  <c r="T106" i="18"/>
  <c r="T108" i="18"/>
  <c r="U98" i="17"/>
  <c r="T98" i="17"/>
  <c r="U106" i="17"/>
  <c r="T106" i="17"/>
  <c r="U97" i="16"/>
  <c r="T97" i="16"/>
  <c r="E96" i="16"/>
  <c r="U105" i="16"/>
  <c r="T105" i="16"/>
  <c r="U109" i="12"/>
  <c r="T109" i="12"/>
  <c r="U100" i="10"/>
  <c r="T100" i="10"/>
  <c r="R96" i="17"/>
  <c r="U114" i="15"/>
  <c r="U108" i="12"/>
  <c r="E96" i="11"/>
  <c r="U110" i="11"/>
  <c r="U99" i="10"/>
  <c r="M113" i="10"/>
  <c r="S113" i="10" s="1"/>
  <c r="U104" i="5"/>
  <c r="T104" i="5"/>
  <c r="E96" i="2"/>
  <c r="U101" i="2"/>
  <c r="T101" i="2"/>
  <c r="U97" i="17"/>
  <c r="E96" i="12"/>
  <c r="T108" i="10"/>
  <c r="T110" i="9"/>
  <c r="R96" i="6"/>
  <c r="L113" i="6"/>
  <c r="R113" i="6" s="1"/>
  <c r="E113" i="3"/>
  <c r="S96" i="3"/>
  <c r="M113" i="3"/>
  <c r="S113" i="3" s="1"/>
  <c r="T107" i="9"/>
  <c r="U107" i="9"/>
  <c r="U102" i="3"/>
  <c r="T102" i="3"/>
  <c r="T114" i="17"/>
  <c r="S96" i="13"/>
  <c r="E96" i="10"/>
  <c r="U110" i="3"/>
  <c r="T110" i="3"/>
  <c r="T103" i="14"/>
  <c r="T111" i="14"/>
  <c r="L113" i="14"/>
  <c r="R113" i="14" s="1"/>
  <c r="T102" i="13"/>
  <c r="T101" i="12"/>
  <c r="T103" i="11"/>
  <c r="T108" i="11"/>
  <c r="R96" i="10"/>
  <c r="U97" i="10"/>
  <c r="T109" i="10"/>
  <c r="T109" i="9"/>
  <c r="U103" i="4"/>
  <c r="T103" i="4"/>
  <c r="U98" i="11"/>
  <c r="U99" i="8"/>
  <c r="T99" i="8"/>
  <c r="U107" i="8"/>
  <c r="T107" i="8"/>
  <c r="U97" i="6"/>
  <c r="T97" i="6"/>
  <c r="E96" i="6"/>
  <c r="U105" i="6"/>
  <c r="T105" i="6"/>
  <c r="U111" i="4"/>
  <c r="T111" i="4"/>
  <c r="U109" i="2"/>
  <c r="T109" i="2"/>
  <c r="E96" i="8"/>
  <c r="U98" i="8"/>
  <c r="U106" i="8"/>
  <c r="U97" i="7"/>
  <c r="U105" i="7"/>
  <c r="U104" i="6"/>
  <c r="R96" i="5"/>
  <c r="U103" i="5"/>
  <c r="U111" i="5"/>
  <c r="U102" i="4"/>
  <c r="S96" i="2"/>
  <c r="U100" i="2"/>
  <c r="U108" i="2"/>
  <c r="U97" i="5"/>
  <c r="T114" i="4"/>
  <c r="T114" i="7"/>
  <c r="E96" i="4"/>
  <c r="L113" i="4"/>
  <c r="R113" i="4" s="1"/>
  <c r="E96" i="7"/>
  <c r="T114" i="5"/>
  <c r="T103" i="2"/>
  <c r="T111" i="2"/>
  <c r="L113" i="2"/>
  <c r="R113" i="2" s="1"/>
  <c r="T96" i="1" l="1"/>
  <c r="T59" i="20"/>
  <c r="T59" i="13"/>
  <c r="T59" i="8"/>
  <c r="T30" i="7"/>
  <c r="T30" i="21"/>
  <c r="T59" i="19"/>
  <c r="U59" i="21"/>
  <c r="T59" i="21"/>
  <c r="T96" i="5"/>
  <c r="U96" i="3"/>
  <c r="U96" i="5"/>
  <c r="U96" i="12"/>
  <c r="E113" i="12"/>
  <c r="T96" i="12"/>
  <c r="U113" i="3"/>
  <c r="T113" i="3"/>
  <c r="E113" i="21"/>
  <c r="U96" i="21"/>
  <c r="T96" i="21"/>
  <c r="T113" i="5"/>
  <c r="U113" i="5"/>
  <c r="E113" i="11"/>
  <c r="U96" i="11"/>
  <c r="T96" i="11"/>
  <c r="U96" i="9"/>
  <c r="E113" i="9"/>
  <c r="T96" i="9"/>
  <c r="T113" i="1"/>
  <c r="U113" i="1"/>
  <c r="T96" i="18"/>
  <c r="U96" i="18"/>
  <c r="E113" i="18"/>
  <c r="E113" i="2"/>
  <c r="U96" i="2"/>
  <c r="T96" i="2"/>
  <c r="E113" i="7"/>
  <c r="T96" i="7"/>
  <c r="U96" i="7"/>
  <c r="E113" i="13"/>
  <c r="U96" i="13"/>
  <c r="T96" i="13"/>
  <c r="T96" i="17"/>
  <c r="E113" i="17"/>
  <c r="U96" i="17"/>
  <c r="E113" i="20"/>
  <c r="U96" i="20"/>
  <c r="T96" i="20"/>
  <c r="E113" i="14"/>
  <c r="U96" i="14"/>
  <c r="T96" i="14"/>
  <c r="T96" i="16"/>
  <c r="E113" i="16"/>
  <c r="U96" i="16"/>
  <c r="E113" i="19"/>
  <c r="T96" i="19"/>
  <c r="U96" i="19"/>
  <c r="T96" i="10"/>
  <c r="U96" i="10"/>
  <c r="E113" i="10"/>
  <c r="U96" i="6"/>
  <c r="T96" i="6"/>
  <c r="E113" i="6"/>
  <c r="T96" i="4"/>
  <c r="E113" i="4"/>
  <c r="U96" i="4"/>
  <c r="U96" i="8"/>
  <c r="T96" i="8"/>
  <c r="E113" i="8"/>
  <c r="U113" i="15"/>
  <c r="T113" i="15"/>
  <c r="T113" i="10" l="1"/>
  <c r="U113" i="10"/>
  <c r="U113" i="9"/>
  <c r="T113" i="9"/>
  <c r="U113" i="2"/>
  <c r="T113" i="2"/>
  <c r="T113" i="19"/>
  <c r="U113" i="19"/>
  <c r="U113" i="11"/>
  <c r="T113" i="11"/>
  <c r="U113" i="21"/>
  <c r="T113" i="21"/>
  <c r="T113" i="18"/>
  <c r="U113" i="18"/>
  <c r="U113" i="20"/>
  <c r="T113" i="20"/>
  <c r="U113" i="12"/>
  <c r="T113" i="12"/>
  <c r="T113" i="17"/>
  <c r="U113" i="17"/>
  <c r="U113" i="4"/>
  <c r="T113" i="4"/>
  <c r="U113" i="14"/>
  <c r="T113" i="14"/>
  <c r="U113" i="13"/>
  <c r="T113" i="13"/>
  <c r="U113" i="6"/>
  <c r="T113" i="6"/>
  <c r="T113" i="8"/>
  <c r="U113" i="8"/>
  <c r="U113" i="16"/>
  <c r="T113" i="16"/>
  <c r="U113" i="7"/>
  <c r="T113" i="7"/>
</calcChain>
</file>

<file path=xl/sharedStrings.xml><?xml version="1.0" encoding="utf-8"?>
<sst xmlns="http://schemas.openxmlformats.org/spreadsheetml/2006/main" count="4952" uniqueCount="146">
  <si>
    <t>Figures Finalised as at 2024/07/29</t>
  </si>
  <si>
    <t/>
  </si>
  <si>
    <t>4th Quarter Ended 30 June 2024</t>
  </si>
  <si>
    <t>CONDITIONAL GRANTS TRANSFERRED FROM NATIONAL DEPARTMENTS AND ACTUAL PAYMENTS MADE BY MUNICIPALITIES: PRELIMINARY RESULTS</t>
  </si>
  <si>
    <t>AGGREGRATED INFORMATION FOR MPUMALANGA</t>
  </si>
  <si>
    <t>Year to date</t>
  </si>
  <si>
    <t>First Quarter</t>
  </si>
  <si>
    <t>Second Quarter</t>
  </si>
  <si>
    <t>Third Quarter</t>
  </si>
  <si>
    <t>Fourth Quarter</t>
  </si>
  <si>
    <t>YTD Expenditure</t>
  </si>
  <si>
    <t>% Changes from 3rd to 4th Q</t>
  </si>
  <si>
    <t>% Changes for the 4th Q</t>
  </si>
  <si>
    <t>Approved Roll Over</t>
  </si>
  <si>
    <t>R thousands</t>
  </si>
  <si>
    <t>Division of revenue Act No. 5 of 2023</t>
  </si>
  <si>
    <t>Adjustment (Mid year)</t>
  </si>
  <si>
    <t>Other Adjustments</t>
  </si>
  <si>
    <t>Total Available 2023/24</t>
  </si>
  <si>
    <t>Approved payment schedule</t>
  </si>
  <si>
    <t>Transferred to municipalities for direct grants</t>
  </si>
  <si>
    <t>Actual expenditure National Department by 30 September 2023</t>
  </si>
  <si>
    <t>Actual expenditure by municipalities by 30 September 2023</t>
  </si>
  <si>
    <t>Actual expenditure National Department by 31 December 2023</t>
  </si>
  <si>
    <t>Actual expenditure by municipalities by 31 December 2023</t>
  </si>
  <si>
    <t>Actual expenditure National Department by 31 March 2024</t>
  </si>
  <si>
    <t>Actual expenditure by municipalities by 31 March 2024</t>
  </si>
  <si>
    <t>Actual expenditure National Department by 30 June 2024</t>
  </si>
  <si>
    <t>Actual expenditure by municipalities by 30 June 2024</t>
  </si>
  <si>
    <t>Actual expenditure National Department</t>
  </si>
  <si>
    <t>Actual expenditure by municipalities</t>
  </si>
  <si>
    <t>Exp as % of Allocation National Department</t>
  </si>
  <si>
    <t>Exp as % of Allocation by municipalities</t>
  </si>
  <si>
    <t>YTD expenditure by municipalities</t>
  </si>
  <si>
    <t>National Treasury (Vote 8)</t>
  </si>
  <si>
    <t>Programme and Project Preperation Support Grant</t>
  </si>
  <si>
    <t/>
  </si>
  <si>
    <t>Local Government Financial Management Grant</t>
  </si>
  <si>
    <t>Infrastructure Skills Development Grant</t>
  </si>
  <si>
    <t>Integrated City Development Grant</t>
  </si>
  <si>
    <t>Neighbourhood Development Partnership (Schedule 5B)</t>
  </si>
  <si>
    <t>Neighbourhood Development Partnership (Schedule 6B)</t>
  </si>
  <si>
    <t>Sub-Total Vote</t>
  </si>
  <si>
    <t>Cooperative Governance (Vote 3)</t>
  </si>
  <si>
    <t>Integrated Urban Development Grant</t>
  </si>
  <si>
    <t>Municipal Systems Improvement Grant (Schedule 5B)</t>
  </si>
  <si>
    <t>Municipal Systems Improvement Grant (Schedule 6B)</t>
  </si>
  <si>
    <t>Municipal Disaster Grant</t>
  </si>
  <si>
    <t>Municipal Disaster Recovery Grant</t>
  </si>
  <si>
    <t>Municipal Demarcation Transition Grant (Schedule 5B)</t>
  </si>
  <si>
    <t>Municipal Demarcation Transition Grant (Schedule 6B)</t>
  </si>
  <si>
    <t>Transport (Vote 40)</t>
  </si>
  <si>
    <t>Public Transport Infrastructure and Systems Grant</t>
  </si>
  <si>
    <t>Public Transport Network Operations Grant</t>
  </si>
  <si>
    <t>Public Transport Network Grant</t>
  </si>
  <si>
    <t>Rural Road Assets Management Systems Grant</t>
  </si>
  <si>
    <t>Public Works and Infrastructure (Vote 13)</t>
  </si>
  <si>
    <t>Expanded Public Works Programme Integrated Grant (Municipality)</t>
  </si>
  <si>
    <t>Mineral Resources and Energy (Vote 34)</t>
  </si>
  <si>
    <t>Integrated National Electrification Programme (Municipal) Grant</t>
  </si>
  <si>
    <t>Integrated National Electrification Programme (Allocation in-kind) Grant</t>
  </si>
  <si>
    <t>Backlogs in the Electrification of Clinics and Schools (Allocation in-kind)</t>
  </si>
  <si>
    <t>Energy Efficiency and Demand Side Management (Municipal) Grant</t>
  </si>
  <si>
    <t>Energy Efficiency and Demand Side Management (Eskom) Grant</t>
  </si>
  <si>
    <t>Water and Sanitation (Vote 41)</t>
  </si>
  <si>
    <t>Backlogs in Water and Sanitation at Clinics and Schools Grant</t>
  </si>
  <si>
    <t>Regional Bulk Infrastructure Grant (Schedule 5B)</t>
  </si>
  <si>
    <t>Regional Bulk Infrastructure Grant (Schedule 6B)</t>
  </si>
  <si>
    <t>Water Services Operating and Transfer Subsidy Grant (Schedule 5B)</t>
  </si>
  <si>
    <t>Water Services Operating and Transfer Subsidy Grant (Schedule 6B)</t>
  </si>
  <si>
    <t>Municipal Drought Relief Grant</t>
  </si>
  <si>
    <t>Municipal Water Infrastructure Grant (Schedule 5B)</t>
  </si>
  <si>
    <t>Municipal Water Infrastructure Grant (Schedule 6B)</t>
  </si>
  <si>
    <t>Bucket Eradication Programme Grant</t>
  </si>
  <si>
    <t>Water Services Infrastructure Grant (Schedule 5B)</t>
  </si>
  <si>
    <t>Water Services Infrastructure Grant (Schedule 6B)</t>
  </si>
  <si>
    <t>Sport and Recreation South Africa (Vote 19)</t>
  </si>
  <si>
    <t>2013 Africa Cup of Nations Host City Operating Grant</t>
  </si>
  <si>
    <t>2014 African Nations Championship Host City Operating Grant</t>
  </si>
  <si>
    <t>2010 World Cup Host City Operating Grant</t>
  </si>
  <si>
    <t>2010 FIFA World Cup Stadiums Development Grant</t>
  </si>
  <si>
    <t>Human Settlements (Vote 33)</t>
  </si>
  <si>
    <t>Rural Households Infrastructure Grant (Schedule 5B)</t>
  </si>
  <si>
    <t>Rural Households Infrastructure Grant (Schedule 6B)</t>
  </si>
  <si>
    <t>Municipal Human Settlements Capacity Grant</t>
  </si>
  <si>
    <t>Municipal Emergency Housing Grant</t>
  </si>
  <si>
    <t>Metro Informal Settlements Partnership Grant</t>
  </si>
  <si>
    <t>Sub-Total</t>
  </si>
  <si>
    <t>Municipal Infrastructure Grant</t>
  </si>
  <si>
    <t>Municipal Infrastructure Grant (Schedule 6B)</t>
  </si>
  <si>
    <t>Total</t>
  </si>
  <si>
    <t xml:space="preserve"> </t>
  </si>
  <si>
    <t>Transfers by Provincial Departments to Municipalities( Agency services)</t>
  </si>
  <si>
    <t>Main Budget</t>
  </si>
  <si>
    <t>Adjustment Budget</t>
  </si>
  <si>
    <t>Transferred from Provincial Departments to Municipalities</t>
  </si>
  <si>
    <t>Actual expenditure Provincial Department by 30 September 2023</t>
  </si>
  <si>
    <t>Actual expenditure Provincial Department by 31 December 2023</t>
  </si>
  <si>
    <t>Actual expenditure Provincial Department by 31 March 2024</t>
  </si>
  <si>
    <t>Actual expenditure Provincial Department by 30 June 2024</t>
  </si>
  <si>
    <t>Actual expenditure Provincial Department</t>
  </si>
  <si>
    <t>Exp as % of Allocation Provincial Department</t>
  </si>
  <si>
    <t>Summary by Provincial Departments</t>
  </si>
  <si>
    <t>Education</t>
  </si>
  <si>
    <t>Health</t>
  </si>
  <si>
    <t>Social Development</t>
  </si>
  <si>
    <t>Public Works, Roads and Transport</t>
  </si>
  <si>
    <t>Agriculture</t>
  </si>
  <si>
    <t>Sport, Arts and Culture</t>
  </si>
  <si>
    <t>Housing and Local Government</t>
  </si>
  <si>
    <t>Office of the Premier</t>
  </si>
  <si>
    <t>Other Departments</t>
  </si>
  <si>
    <t>MPUMALANGA: ALBERT LUTHULI (MP301)</t>
  </si>
  <si>
    <t>MPUMALANGA: MSUKALIGWA (MP302)</t>
  </si>
  <si>
    <t>MPUMALANGA: MKHONDO (MP303)</t>
  </si>
  <si>
    <t>MPUMALANGA: PIXLEY KA SEME (MP) (MP304)</t>
  </si>
  <si>
    <t>MPUMALANGA: LEKWA (MP305)</t>
  </si>
  <si>
    <t>MPUMALANGA: DIPALESENG (MP306)</t>
  </si>
  <si>
    <t>MPUMALANGA: GOVAN MBEKI (MP307)</t>
  </si>
  <si>
    <t>MPUMALANGA: GERT SIBANDE (DC30)</t>
  </si>
  <si>
    <t>MPUMALANGA: VICTOR KHANYE (MP311)</t>
  </si>
  <si>
    <t>MPUMALANGA: EMALAHLENI (MP) (MP312)</t>
  </si>
  <si>
    <t>MPUMALANGA: STEVE TSHWETE (MP313)</t>
  </si>
  <si>
    <t>MPUMALANGA: EMAKHAZENI (MP314)</t>
  </si>
  <si>
    <t>MPUMALANGA: THEMBISILE HANI (MP315)</t>
  </si>
  <si>
    <t>MPUMALANGA: DR J.S. MOROKA (MP316)</t>
  </si>
  <si>
    <t>MPUMALANGA: NKANGALA (DC31)</t>
  </si>
  <si>
    <t>MPUMALANGA: THABA CHWEU (MP321)</t>
  </si>
  <si>
    <t>MPUMALANGA: NKOMAZI (MP324)</t>
  </si>
  <si>
    <t>MPUMALANGA: BUSHBUCKRIDGE (MP325)</t>
  </si>
  <si>
    <t>MPUMALANGA: CITY OF MBOMBELA (MP326)</t>
  </si>
  <si>
    <t>MPUMALANGA: EHLANZENI (DC32)</t>
  </si>
  <si>
    <t>Summary by Category of Municipality</t>
  </si>
  <si>
    <t>Category classification</t>
  </si>
  <si>
    <t>Category A</t>
  </si>
  <si>
    <t>Category B</t>
  </si>
  <si>
    <t>Category C</t>
  </si>
  <si>
    <t>Unallocated</t>
  </si>
  <si>
    <t>District Municipality : Names of Conditional Grants received from the District municipality</t>
  </si>
  <si>
    <r>
      <t>Total of Provincial transfers to Municipalities (Part B)</t>
    </r>
    <r>
      <rPr>
        <b/>
        <vertAlign val="superscript"/>
        <sz val="8"/>
        <rFont val="Arial"/>
        <family val="2"/>
      </rPr>
      <t>5</t>
    </r>
  </si>
  <si>
    <t>Unallocated funds e.g DBSA, ESKOM, and Neighbourhood Development Grant.</t>
  </si>
  <si>
    <t>Spending of these grants is done at National department level and therefore no reporting is required from municipalities.</t>
  </si>
  <si>
    <t>Sources: DoRA Monthly reports by the national transferring officer and Municipal sign-offs and electronic verification.</t>
  </si>
  <si>
    <t>All the figures are unaudited.</t>
  </si>
  <si>
    <t>In future provincial Treasuries will be required to provide the National Treasury with a payment schedule</t>
  </si>
  <si>
    <t xml:space="preserve"> in the same format as the provincial payment schedule that correspond with the amount in Budget Statement 1 and 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</si>
</sst>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_);_(* \(#,##0\);_(* &quot;- &quot;?_);_(@_)"/>
    <numFmt numFmtId="165" formatCode="#\ ###\ ###,"/>
    <numFmt numFmtId="166" formatCode="_(* #,##0_);_(* \(#,##0\);_(* &quot;-&quot;?_);_(@_)"/>
    <numFmt numFmtId="167" formatCode="0.0\%;\(0.0\%\);_(* &quot;-&quot;_)"/>
    <numFmt numFmtId="168" formatCode="_(* #,##0_);_(* \(#,##0\);_(* &quot;&quot;\-\ &quot;&quot;?_);_(@_)"/>
    <numFmt numFmtId="169" formatCode="_(* #,##0,_);_(* \(#,##0,\);_(* &quot;- &quot;?_);_(@_)"/>
  </numFmts>
  <fonts count="12" x14ac:knownFonts="1">
    <font>
      <sz val="10"/>
      <color rgb="FF000000"/>
      <name val="ARIAL"/>
    </font>
    <font>
      <sz val="10"/>
      <color rgb="FF000000"/>
      <name val="ARIAL"/>
    </font>
    <font>
      <b/>
      <sz val="8"/>
      <name val="Arial"/>
      <family val="2"/>
    </font>
    <font>
      <sz val="8"/>
      <name val="Arial"/>
      <family val="2"/>
    </font>
    <font>
      <b/>
      <vertAlign val="superscript"/>
      <sz val="8"/>
      <name val="Arial"/>
      <family val="2"/>
    </font>
    <font>
      <sz val="10"/>
      <name val="Arial Narrow"/>
      <family val="2"/>
    </font>
    <font>
      <sz val="8"/>
      <color indexed="8"/>
      <name val="Arial"/>
      <family val="2"/>
    </font>
    <font>
      <b/>
      <sz val="14"/>
      <color indexed="8"/>
      <name val="Arial"/>
    </font>
    <font>
      <b/>
      <sz val="11"/>
      <color indexed="8"/>
      <name val="Arial"/>
    </font>
    <font>
      <b/>
      <sz val="10"/>
      <color indexed="8"/>
      <name val="Arial"/>
    </font>
    <font>
      <b/>
      <sz val="10"/>
      <color indexed="8"/>
      <name val="Arial Narrow"/>
    </font>
    <font>
      <sz val="10"/>
      <color indexed="8"/>
      <name val="ARIAL NARROW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8">
    <xf numFmtId="0" fontId="0" fillId="0" borderId="0" xfId="0"/>
    <xf numFmtId="164" fontId="2" fillId="0" borderId="1" xfId="0" applyNumberFormat="1" applyFont="1" applyBorder="1" applyAlignment="1">
      <alignment horizontal="left" vertical="top" wrapText="1"/>
    </xf>
    <xf numFmtId="165" fontId="2" fillId="0" borderId="1" xfId="0" applyNumberFormat="1" applyFont="1" applyBorder="1" applyAlignment="1">
      <alignment horizontal="center" vertical="top" wrapText="1"/>
    </xf>
    <xf numFmtId="165" fontId="2" fillId="0" borderId="2" xfId="0" applyNumberFormat="1" applyFont="1" applyBorder="1" applyAlignment="1">
      <alignment horizontal="center" vertical="top" wrapText="1"/>
    </xf>
    <xf numFmtId="166" fontId="3" fillId="0" borderId="3" xfId="0" applyNumberFormat="1" applyFont="1" applyBorder="1"/>
    <xf numFmtId="165" fontId="2" fillId="0" borderId="3" xfId="0" applyNumberFormat="1" applyFont="1" applyBorder="1" applyAlignment="1">
      <alignment horizontal="center" vertical="top" wrapText="1"/>
    </xf>
    <xf numFmtId="165" fontId="2" fillId="0" borderId="4" xfId="0" applyNumberFormat="1" applyFont="1" applyBorder="1" applyAlignment="1">
      <alignment horizontal="center" vertical="top" wrapText="1"/>
    </xf>
    <xf numFmtId="0" fontId="2" fillId="0" borderId="5" xfId="0" applyFont="1" applyBorder="1" applyAlignment="1">
      <alignment horizontal="left"/>
    </xf>
    <xf numFmtId="165" fontId="2" fillId="0" borderId="5" xfId="0" applyNumberFormat="1" applyFont="1" applyBorder="1" applyAlignment="1">
      <alignment horizontal="right"/>
    </xf>
    <xf numFmtId="165" fontId="2" fillId="0" borderId="6" xfId="0" applyNumberFormat="1" applyFont="1" applyBorder="1" applyAlignment="1">
      <alignment horizontal="right"/>
    </xf>
    <xf numFmtId="0" fontId="2" fillId="0" borderId="7" xfId="0" applyFont="1" applyBorder="1" applyAlignment="1">
      <alignment horizontal="left"/>
    </xf>
    <xf numFmtId="165" fontId="2" fillId="0" borderId="7" xfId="0" applyNumberFormat="1" applyFont="1" applyBorder="1" applyAlignment="1">
      <alignment horizontal="right"/>
    </xf>
    <xf numFmtId="165" fontId="2" fillId="0" borderId="8" xfId="0" applyNumberFormat="1" applyFont="1" applyBorder="1" applyAlignment="1">
      <alignment horizontal="right"/>
    </xf>
    <xf numFmtId="0" fontId="3" fillId="0" borderId="3" xfId="0" applyFont="1" applyBorder="1" applyAlignment="1">
      <alignment horizontal="left" indent="1"/>
    </xf>
    <xf numFmtId="165" fontId="2" fillId="0" borderId="3" xfId="0" applyNumberFormat="1" applyFont="1" applyBorder="1" applyAlignment="1">
      <alignment horizontal="right"/>
    </xf>
    <xf numFmtId="165" fontId="2" fillId="0" borderId="4" xfId="0" applyNumberFormat="1" applyFont="1" applyBorder="1" applyAlignment="1">
      <alignment horizontal="right"/>
    </xf>
    <xf numFmtId="0" fontId="2" fillId="0" borderId="1" xfId="0" applyFont="1" applyBorder="1" applyAlignment="1">
      <alignment horizontal="left" indent="1"/>
    </xf>
    <xf numFmtId="167" fontId="2" fillId="0" borderId="2" xfId="1" applyNumberFormat="1" applyFont="1" applyFill="1" applyBorder="1" applyAlignment="1" applyProtection="1">
      <alignment horizontal="right"/>
    </xf>
    <xf numFmtId="167" fontId="2" fillId="0" borderId="1" xfId="1" applyNumberFormat="1" applyFont="1" applyFill="1" applyBorder="1" applyAlignment="1" applyProtection="1">
      <alignment horizontal="right"/>
    </xf>
    <xf numFmtId="0" fontId="2" fillId="0" borderId="9" xfId="0" applyFont="1" applyBorder="1" applyAlignment="1">
      <alignment horizontal="centerContinuous" vertical="justify"/>
    </xf>
    <xf numFmtId="10" fontId="2" fillId="0" borderId="10" xfId="1" applyNumberFormat="1" applyFont="1" applyFill="1" applyBorder="1" applyAlignment="1" applyProtection="1">
      <alignment horizontal="right"/>
    </xf>
    <xf numFmtId="10" fontId="2" fillId="0" borderId="9" xfId="1" applyNumberFormat="1" applyFont="1" applyFill="1" applyBorder="1" applyAlignment="1" applyProtection="1">
      <alignment horizontal="right"/>
    </xf>
    <xf numFmtId="0" fontId="2" fillId="2" borderId="3" xfId="0" applyFont="1" applyFill="1" applyBorder="1" applyAlignment="1" applyProtection="1">
      <alignment horizontal="left" indent="1"/>
      <protection locked="0"/>
    </xf>
    <xf numFmtId="10" fontId="2" fillId="0" borderId="4" xfId="1" applyNumberFormat="1" applyFont="1" applyFill="1" applyBorder="1" applyAlignment="1" applyProtection="1">
      <alignment horizontal="right"/>
    </xf>
    <xf numFmtId="10" fontId="2" fillId="0" borderId="3" xfId="1" applyNumberFormat="1" applyFont="1" applyFill="1" applyBorder="1" applyAlignment="1" applyProtection="1">
      <alignment horizontal="right"/>
    </xf>
    <xf numFmtId="0" fontId="2" fillId="0" borderId="1" xfId="0" applyFont="1" applyBorder="1"/>
    <xf numFmtId="0" fontId="2" fillId="0" borderId="9" xfId="0" applyFont="1" applyBorder="1"/>
    <xf numFmtId="0" fontId="2" fillId="0" borderId="0" xfId="0" applyFont="1"/>
    <xf numFmtId="10" fontId="2" fillId="0" borderId="0" xfId="1" applyNumberFormat="1" applyFont="1" applyFill="1" applyBorder="1" applyAlignment="1" applyProtection="1">
      <alignment horizontal="right"/>
    </xf>
    <xf numFmtId="0" fontId="3" fillId="0" borderId="0" xfId="0" applyFont="1"/>
    <xf numFmtId="164" fontId="5" fillId="0" borderId="0" xfId="0" applyNumberFormat="1" applyFont="1"/>
    <xf numFmtId="0" fontId="6" fillId="0" borderId="0" xfId="0" applyFont="1" applyAlignment="1">
      <alignment horizontal="right" wrapText="1"/>
    </xf>
    <xf numFmtId="0" fontId="7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9" fillId="0" borderId="11" xfId="0" applyFont="1" applyBorder="1" applyAlignment="1">
      <alignment wrapText="1"/>
    </xf>
    <xf numFmtId="0" fontId="9" fillId="0" borderId="12" xfId="0" applyFont="1" applyBorder="1" applyAlignment="1">
      <alignment wrapText="1"/>
    </xf>
    <xf numFmtId="0" fontId="10" fillId="0" borderId="10" xfId="0" applyFont="1" applyBorder="1" applyAlignment="1">
      <alignment wrapText="1"/>
    </xf>
    <xf numFmtId="0" fontId="10" fillId="0" borderId="9" xfId="0" applyFont="1" applyBorder="1" applyAlignment="1">
      <alignment horizontal="center" vertical="top" wrapText="1"/>
    </xf>
    <xf numFmtId="0" fontId="10" fillId="0" borderId="15" xfId="0" applyFont="1" applyBorder="1" applyAlignment="1">
      <alignment horizontal="center" vertical="top" wrapText="1"/>
    </xf>
    <xf numFmtId="0" fontId="10" fillId="0" borderId="16" xfId="0" applyFont="1" applyBorder="1" applyAlignment="1">
      <alignment horizontal="center" vertical="top" wrapText="1"/>
    </xf>
    <xf numFmtId="0" fontId="10" fillId="0" borderId="4" xfId="0" applyFont="1" applyBorder="1" applyAlignment="1">
      <alignment wrapText="1"/>
    </xf>
    <xf numFmtId="168" fontId="10" fillId="0" borderId="3" xfId="0" applyNumberFormat="1" applyFont="1" applyBorder="1" applyAlignment="1">
      <alignment wrapText="1"/>
    </xf>
    <xf numFmtId="168" fontId="10" fillId="0" borderId="17" xfId="0" applyNumberFormat="1" applyFont="1" applyBorder="1" applyAlignment="1">
      <alignment wrapText="1"/>
    </xf>
    <xf numFmtId="168" fontId="10" fillId="0" borderId="18" xfId="0" applyNumberFormat="1" applyFont="1" applyBorder="1" applyAlignment="1">
      <alignment wrapText="1"/>
    </xf>
    <xf numFmtId="167" fontId="10" fillId="0" borderId="17" xfId="0" applyNumberFormat="1" applyFont="1" applyBorder="1" applyAlignment="1">
      <alignment wrapText="1"/>
    </xf>
    <xf numFmtId="167" fontId="10" fillId="0" borderId="18" xfId="0" applyNumberFormat="1" applyFont="1" applyBorder="1" applyAlignment="1">
      <alignment wrapText="1"/>
    </xf>
    <xf numFmtId="167" fontId="10" fillId="0" borderId="18" xfId="0" applyNumberFormat="1" applyFont="1" applyBorder="1" applyAlignment="1">
      <alignment shrinkToFit="1"/>
    </xf>
    <xf numFmtId="0" fontId="11" fillId="0" borderId="4" xfId="0" applyFont="1" applyBorder="1" applyAlignment="1">
      <alignment wrapText="1"/>
    </xf>
    <xf numFmtId="167" fontId="11" fillId="0" borderId="17" xfId="0" applyNumberFormat="1" applyFont="1" applyBorder="1" applyAlignment="1">
      <alignment wrapText="1"/>
    </xf>
    <xf numFmtId="167" fontId="11" fillId="0" borderId="18" xfId="0" applyNumberFormat="1" applyFont="1" applyBorder="1" applyAlignment="1">
      <alignment wrapText="1"/>
    </xf>
    <xf numFmtId="167" fontId="11" fillId="0" borderId="18" xfId="0" applyNumberFormat="1" applyFont="1" applyBorder="1" applyAlignment="1">
      <alignment shrinkToFit="1"/>
    </xf>
    <xf numFmtId="0" fontId="10" fillId="0" borderId="8" xfId="0" applyFont="1" applyBorder="1"/>
    <xf numFmtId="167" fontId="10" fillId="0" borderId="19" xfId="0" applyNumberFormat="1" applyFont="1" applyBorder="1"/>
    <xf numFmtId="167" fontId="10" fillId="0" borderId="20" xfId="0" applyNumberFormat="1" applyFont="1" applyBorder="1"/>
    <xf numFmtId="167" fontId="10" fillId="0" borderId="20" xfId="0" applyNumberFormat="1" applyFont="1" applyBorder="1" applyAlignment="1">
      <alignment shrinkToFit="1"/>
    </xf>
    <xf numFmtId="0" fontId="0" fillId="0" borderId="4" xfId="0" applyBorder="1"/>
    <xf numFmtId="0" fontId="10" fillId="0" borderId="21" xfId="0" applyFont="1" applyBorder="1"/>
    <xf numFmtId="167" fontId="10" fillId="0" borderId="15" xfId="0" applyNumberFormat="1" applyFont="1" applyBorder="1"/>
    <xf numFmtId="167" fontId="10" fillId="0" borderId="16" xfId="0" applyNumberFormat="1" applyFont="1" applyBorder="1"/>
    <xf numFmtId="167" fontId="10" fillId="0" borderId="16" xfId="0" applyNumberFormat="1" applyFont="1" applyBorder="1" applyAlignment="1">
      <alignment shrinkToFit="1"/>
    </xf>
    <xf numFmtId="0" fontId="10" fillId="0" borderId="10" xfId="0" applyFont="1" applyBorder="1"/>
    <xf numFmtId="167" fontId="10" fillId="0" borderId="23" xfId="0" applyNumberFormat="1" applyFont="1" applyBorder="1"/>
    <xf numFmtId="167" fontId="10" fillId="0" borderId="24" xfId="0" applyNumberFormat="1" applyFont="1" applyBorder="1"/>
    <xf numFmtId="168" fontId="0" fillId="0" borderId="4" xfId="0" applyNumberFormat="1" applyBorder="1"/>
    <xf numFmtId="168" fontId="0" fillId="0" borderId="0" xfId="0" applyNumberFormat="1"/>
    <xf numFmtId="167" fontId="10" fillId="0" borderId="24" xfId="0" applyNumberFormat="1" applyFont="1" applyBorder="1" applyAlignment="1">
      <alignment shrinkToFit="1"/>
    </xf>
    <xf numFmtId="0" fontId="2" fillId="3" borderId="25" xfId="0" applyFont="1" applyFill="1" applyBorder="1" applyAlignment="1">
      <alignment horizontal="left" indent="1"/>
    </xf>
    <xf numFmtId="165" fontId="2" fillId="3" borderId="26" xfId="0" applyNumberFormat="1" applyFont="1" applyFill="1" applyBorder="1" applyAlignment="1">
      <alignment horizontal="right"/>
    </xf>
    <xf numFmtId="165" fontId="2" fillId="3" borderId="27" xfId="0" applyNumberFormat="1" applyFont="1" applyFill="1" applyBorder="1" applyAlignment="1">
      <alignment horizontal="right"/>
    </xf>
    <xf numFmtId="165" fontId="2" fillId="3" borderId="28" xfId="0" applyNumberFormat="1" applyFont="1" applyFill="1" applyBorder="1" applyAlignment="1">
      <alignment horizontal="right"/>
    </xf>
    <xf numFmtId="165" fontId="3" fillId="0" borderId="4" xfId="0" applyNumberFormat="1" applyFont="1" applyBorder="1" applyAlignment="1">
      <alignment horizontal="right"/>
    </xf>
    <xf numFmtId="165" fontId="3" fillId="0" borderId="11" xfId="0" applyNumberFormat="1" applyFont="1" applyBorder="1" applyAlignment="1">
      <alignment horizontal="right"/>
    </xf>
    <xf numFmtId="165" fontId="3" fillId="0" borderId="29" xfId="0" applyNumberFormat="1" applyFont="1" applyBorder="1" applyAlignment="1">
      <alignment horizontal="center" vertical="center"/>
    </xf>
    <xf numFmtId="165" fontId="2" fillId="0" borderId="10" xfId="0" applyNumberFormat="1" applyFont="1" applyBorder="1" applyAlignment="1">
      <alignment horizontal="center" vertical="center"/>
    </xf>
    <xf numFmtId="165" fontId="2" fillId="0" borderId="30" xfId="0" applyNumberFormat="1" applyFont="1" applyBorder="1" applyAlignment="1">
      <alignment horizontal="center" vertical="center"/>
    </xf>
    <xf numFmtId="165" fontId="2" fillId="0" borderId="31" xfId="0" applyNumberFormat="1" applyFont="1" applyBorder="1" applyAlignment="1">
      <alignment horizontal="center" vertical="center"/>
    </xf>
    <xf numFmtId="165" fontId="2" fillId="0" borderId="9" xfId="0" applyNumberFormat="1" applyFont="1" applyBorder="1" applyAlignment="1">
      <alignment horizontal="center" vertical="center"/>
    </xf>
    <xf numFmtId="164" fontId="2" fillId="0" borderId="32" xfId="0" applyNumberFormat="1" applyFont="1" applyBorder="1" applyAlignment="1">
      <alignment horizontal="left" vertical="top" wrapText="1"/>
    </xf>
    <xf numFmtId="165" fontId="2" fillId="0" borderId="32" xfId="0" applyNumberFormat="1" applyFont="1" applyBorder="1" applyAlignment="1">
      <alignment horizontal="center" vertical="top" wrapText="1"/>
    </xf>
    <xf numFmtId="164" fontId="2" fillId="0" borderId="32" xfId="0" applyNumberFormat="1" applyFont="1" applyBorder="1" applyAlignment="1">
      <alignment horizontal="center" vertical="top" wrapText="1"/>
    </xf>
    <xf numFmtId="49" fontId="2" fillId="0" borderId="32" xfId="0" applyNumberFormat="1" applyFont="1" applyBorder="1" applyAlignment="1">
      <alignment horizontal="center" vertical="top" wrapText="1"/>
    </xf>
    <xf numFmtId="49" fontId="2" fillId="0" borderId="33" xfId="0" applyNumberFormat="1" applyFont="1" applyBorder="1" applyAlignment="1">
      <alignment horizontal="center" vertical="top" wrapText="1"/>
    </xf>
    <xf numFmtId="164" fontId="2" fillId="0" borderId="3" xfId="0" applyNumberFormat="1" applyFont="1" applyBorder="1" applyAlignment="1">
      <alignment horizontal="center" vertical="top" wrapText="1"/>
    </xf>
    <xf numFmtId="164" fontId="2" fillId="0" borderId="4" xfId="0" applyNumberFormat="1" applyFont="1" applyBorder="1" applyAlignment="1">
      <alignment horizontal="center" vertical="top" wrapText="1"/>
    </xf>
    <xf numFmtId="0" fontId="2" fillId="0" borderId="34" xfId="0" applyFont="1" applyBorder="1" applyAlignment="1">
      <alignment horizontal="left"/>
    </xf>
    <xf numFmtId="165" fontId="2" fillId="0" borderId="22" xfId="0" applyNumberFormat="1" applyFont="1" applyBorder="1" applyAlignment="1">
      <alignment horizontal="right"/>
    </xf>
    <xf numFmtId="167" fontId="2" fillId="0" borderId="21" xfId="1" applyNumberFormat="1" applyFont="1" applyFill="1" applyBorder="1" applyAlignment="1" applyProtection="1">
      <alignment horizontal="right"/>
    </xf>
    <xf numFmtId="167" fontId="2" fillId="0" borderId="22" xfId="1" applyNumberFormat="1" applyFont="1" applyFill="1" applyBorder="1" applyAlignment="1" applyProtection="1">
      <alignment horizontal="right"/>
    </xf>
    <xf numFmtId="0" fontId="2" fillId="0" borderId="32" xfId="0" applyFont="1" applyBorder="1" applyAlignment="1">
      <alignment horizontal="left" indent="1"/>
    </xf>
    <xf numFmtId="167" fontId="2" fillId="0" borderId="4" xfId="1" applyNumberFormat="1" applyFont="1" applyFill="1" applyBorder="1" applyAlignment="1" applyProtection="1">
      <alignment horizontal="right"/>
    </xf>
    <xf numFmtId="167" fontId="2" fillId="0" borderId="3" xfId="1" applyNumberFormat="1" applyFont="1" applyFill="1" applyBorder="1" applyAlignment="1" applyProtection="1">
      <alignment horizontal="right"/>
    </xf>
    <xf numFmtId="0" fontId="2" fillId="0" borderId="3" xfId="0" applyFont="1" applyBorder="1" applyAlignment="1">
      <alignment horizontal="left" indent="1"/>
    </xf>
    <xf numFmtId="169" fontId="11" fillId="0" borderId="3" xfId="0" applyNumberFormat="1" applyFont="1" applyBorder="1" applyAlignment="1">
      <alignment wrapText="1"/>
    </xf>
    <xf numFmtId="169" fontId="11" fillId="0" borderId="17" xfId="0" applyNumberFormat="1" applyFont="1" applyBorder="1" applyAlignment="1">
      <alignment wrapText="1"/>
    </xf>
    <xf numFmtId="169" fontId="11" fillId="0" borderId="18" xfId="0" applyNumberFormat="1" applyFont="1" applyBorder="1" applyAlignment="1">
      <alignment wrapText="1"/>
    </xf>
    <xf numFmtId="169" fontId="10" fillId="0" borderId="7" xfId="0" applyNumberFormat="1" applyFont="1" applyBorder="1"/>
    <xf numFmtId="169" fontId="10" fillId="0" borderId="19" xfId="0" applyNumberFormat="1" applyFont="1" applyBorder="1"/>
    <xf numFmtId="169" fontId="10" fillId="0" borderId="20" xfId="0" applyNumberFormat="1" applyFont="1" applyBorder="1"/>
    <xf numFmtId="169" fontId="10" fillId="0" borderId="3" xfId="0" applyNumberFormat="1" applyFont="1" applyBorder="1" applyAlignment="1">
      <alignment wrapText="1"/>
    </xf>
    <xf numFmtId="169" fontId="10" fillId="0" borderId="17" xfId="0" applyNumberFormat="1" applyFont="1" applyBorder="1" applyAlignment="1">
      <alignment wrapText="1"/>
    </xf>
    <xf numFmtId="169" fontId="10" fillId="0" borderId="18" xfId="0" applyNumberFormat="1" applyFont="1" applyBorder="1" applyAlignment="1">
      <alignment wrapText="1"/>
    </xf>
    <xf numFmtId="169" fontId="10" fillId="0" borderId="22" xfId="0" applyNumberFormat="1" applyFont="1" applyBorder="1"/>
    <xf numFmtId="169" fontId="10" fillId="0" borderId="15" xfId="0" applyNumberFormat="1" applyFont="1" applyBorder="1"/>
    <xf numFmtId="169" fontId="10" fillId="0" borderId="16" xfId="0" applyNumberFormat="1" applyFont="1" applyBorder="1"/>
    <xf numFmtId="169" fontId="10" fillId="0" borderId="9" xfId="0" applyNumberFormat="1" applyFont="1" applyBorder="1"/>
    <xf numFmtId="169" fontId="10" fillId="0" borderId="23" xfId="0" applyNumberFormat="1" applyFont="1" applyBorder="1"/>
    <xf numFmtId="169" fontId="10" fillId="0" borderId="24" xfId="0" applyNumberFormat="1" applyFont="1" applyBorder="1"/>
    <xf numFmtId="169" fontId="2" fillId="0" borderId="3" xfId="0" applyNumberFormat="1" applyFont="1" applyBorder="1" applyAlignment="1">
      <alignment horizontal="center" vertical="top" wrapText="1"/>
    </xf>
    <xf numFmtId="169" fontId="2" fillId="0" borderId="4" xfId="0" applyNumberFormat="1" applyFont="1" applyBorder="1" applyAlignment="1">
      <alignment horizontal="center" vertical="top" wrapText="1"/>
    </xf>
    <xf numFmtId="169" fontId="2" fillId="0" borderId="5" xfId="0" applyNumberFormat="1" applyFont="1" applyBorder="1" applyAlignment="1">
      <alignment horizontal="right"/>
    </xf>
    <xf numFmtId="169" fontId="2" fillId="0" borderId="6" xfId="0" applyNumberFormat="1" applyFont="1" applyBorder="1" applyAlignment="1">
      <alignment horizontal="right"/>
    </xf>
    <xf numFmtId="169" fontId="2" fillId="0" borderId="7" xfId="0" applyNumberFormat="1" applyFont="1" applyBorder="1" applyAlignment="1">
      <alignment horizontal="right"/>
    </xf>
    <xf numFmtId="169" fontId="2" fillId="0" borderId="8" xfId="0" applyNumberFormat="1" applyFont="1" applyBorder="1" applyAlignment="1">
      <alignment horizontal="right"/>
    </xf>
    <xf numFmtId="169" fontId="2" fillId="0" borderId="3" xfId="0" applyNumberFormat="1" applyFont="1" applyBorder="1" applyAlignment="1">
      <alignment horizontal="right"/>
    </xf>
    <xf numFmtId="169" fontId="3" fillId="0" borderId="3" xfId="0" applyNumberFormat="1" applyFont="1" applyBorder="1" applyAlignment="1" applyProtection="1">
      <alignment horizontal="right"/>
      <protection locked="0"/>
    </xf>
    <xf numFmtId="169" fontId="2" fillId="0" borderId="4" xfId="0" applyNumberFormat="1" applyFont="1" applyBorder="1" applyAlignment="1">
      <alignment horizontal="right"/>
    </xf>
    <xf numFmtId="169" fontId="2" fillId="0" borderId="34" xfId="0" applyNumberFormat="1" applyFont="1" applyBorder="1" applyAlignment="1">
      <alignment horizontal="right"/>
    </xf>
    <xf numFmtId="169" fontId="2" fillId="0" borderId="22" xfId="0" applyNumberFormat="1" applyFont="1" applyBorder="1" applyAlignment="1">
      <alignment horizontal="right"/>
    </xf>
    <xf numFmtId="169" fontId="2" fillId="0" borderId="32" xfId="0" applyNumberFormat="1" applyFont="1" applyBorder="1" applyAlignment="1">
      <alignment horizontal="right"/>
    </xf>
    <xf numFmtId="169" fontId="2" fillId="0" borderId="1" xfId="0" applyNumberFormat="1" applyFont="1" applyBorder="1" applyAlignment="1">
      <alignment horizontal="right"/>
    </xf>
    <xf numFmtId="169" fontId="2" fillId="0" borderId="2" xfId="0" applyNumberFormat="1" applyFont="1" applyBorder="1" applyAlignment="1">
      <alignment horizontal="right"/>
    </xf>
    <xf numFmtId="169" fontId="2" fillId="0" borderId="9" xfId="0" applyNumberFormat="1" applyFont="1" applyBorder="1" applyAlignment="1">
      <alignment horizontal="right"/>
    </xf>
    <xf numFmtId="169" fontId="2" fillId="0" borderId="10" xfId="0" applyNumberFormat="1" applyFont="1" applyBorder="1" applyAlignment="1">
      <alignment horizontal="right"/>
    </xf>
    <xf numFmtId="169" fontId="3" fillId="2" borderId="3" xfId="0" applyNumberFormat="1" applyFont="1" applyFill="1" applyBorder="1" applyAlignment="1" applyProtection="1">
      <alignment horizontal="right"/>
      <protection locked="0"/>
    </xf>
    <xf numFmtId="169" fontId="3" fillId="0" borderId="3" xfId="0" applyNumberFormat="1" applyFont="1" applyBorder="1" applyAlignment="1">
      <alignment horizontal="right"/>
    </xf>
    <xf numFmtId="169" fontId="3" fillId="2" borderId="4" xfId="0" applyNumberFormat="1" applyFont="1" applyFill="1" applyBorder="1" applyAlignment="1" applyProtection="1">
      <alignment horizontal="right"/>
      <protection locked="0"/>
    </xf>
    <xf numFmtId="169" fontId="2" fillId="0" borderId="2" xfId="0" applyNumberFormat="1" applyFont="1" applyBorder="1"/>
    <xf numFmtId="169" fontId="2" fillId="0" borderId="1" xfId="0" applyNumberFormat="1" applyFont="1" applyBorder="1"/>
    <xf numFmtId="169" fontId="2" fillId="0" borderId="10" xfId="0" applyNumberFormat="1" applyFont="1" applyBorder="1"/>
    <xf numFmtId="169" fontId="2" fillId="0" borderId="0" xfId="0" applyNumberFormat="1" applyFont="1"/>
    <xf numFmtId="165" fontId="2" fillId="0" borderId="10" xfId="0" applyNumberFormat="1" applyFont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top" wrapText="1"/>
    </xf>
    <xf numFmtId="0" fontId="9" fillId="0" borderId="14" xfId="0" applyFont="1" applyBorder="1" applyAlignment="1">
      <alignment horizontal="center" vertical="top" wrapText="1"/>
    </xf>
    <xf numFmtId="0" fontId="6" fillId="0" borderId="0" xfId="0" applyFont="1" applyAlignment="1">
      <alignment horizontal="right" wrapText="1"/>
    </xf>
    <xf numFmtId="0" fontId="7" fillId="0" borderId="0" xfId="0" applyFont="1" applyAlignment="1">
      <alignment wrapText="1"/>
    </xf>
    <xf numFmtId="0" fontId="8" fillId="0" borderId="0" xfId="0" applyFont="1" applyAlignment="1">
      <alignment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28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Relationship Id="rId27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126"/>
  <sheetViews>
    <sheetView showGridLines="0" tabSelected="1" workbookViewId="0">
      <selection sqref="A1:U1"/>
    </sheetView>
  </sheetViews>
  <sheetFormatPr defaultRowHeight="12.75" x14ac:dyDescent="0.2"/>
  <cols>
    <col min="1" max="1" width="52.7109375" customWidth="1"/>
    <col min="2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1"/>
      <c r="W1" s="31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2"/>
      <c r="W2" s="32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2"/>
      <c r="W3" s="32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2"/>
      <c r="W4" s="32"/>
    </row>
    <row r="5" spans="1:23" ht="15" customHeight="1" x14ac:dyDescent="0.25">
      <c r="A5" s="137" t="s">
        <v>4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3"/>
      <c r="W5" s="33"/>
    </row>
    <row r="6" spans="1:23" ht="12.75" customHeight="1" x14ac:dyDescent="0.2">
      <c r="A6" s="34" t="s">
        <v>91</v>
      </c>
      <c r="B6" s="34" t="s">
        <v>91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IF(($L9       =0),0,((($N9       -$L9       )/$L9       )*100))</f>
        <v>0</v>
      </c>
      <c r="S9" s="49">
        <f>IF(($M9       =0),0,((($O9       -$M9       )/$M9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45090000</v>
      </c>
      <c r="C10" s="92"/>
      <c r="D10" s="92"/>
      <c r="E10" s="92">
        <f t="shared" ref="E10:E15" si="0">$B10      +$C10      +$D10</f>
        <v>45090000</v>
      </c>
      <c r="F10" s="93">
        <v>45090000</v>
      </c>
      <c r="G10" s="94">
        <v>45090000</v>
      </c>
      <c r="H10" s="93">
        <v>4964000</v>
      </c>
      <c r="I10" s="94">
        <v>178074</v>
      </c>
      <c r="J10" s="93">
        <v>12759000</v>
      </c>
      <c r="K10" s="94">
        <v>2927574</v>
      </c>
      <c r="L10" s="93">
        <v>5412000</v>
      </c>
      <c r="M10" s="94">
        <v>4122133</v>
      </c>
      <c r="N10" s="93">
        <v>12338000</v>
      </c>
      <c r="O10" s="94">
        <v>8470855</v>
      </c>
      <c r="P10" s="93">
        <f t="shared" ref="P10:P15" si="1">$H10      +$J10      +$L10      +$N10</f>
        <v>35473000</v>
      </c>
      <c r="Q10" s="94">
        <f t="shared" ref="Q10:Q15" si="2">$I10      +$K10      +$M10      +$O10</f>
        <v>15698636</v>
      </c>
      <c r="R10" s="48">
        <f t="shared" ref="R10:R15" si="3">IF(($L10      =0),0,((($N10      -$L10      )/$L10      )*100))</f>
        <v>127.9748706577975</v>
      </c>
      <c r="S10" s="49">
        <f t="shared" ref="S10:S15" si="4">IF(($M10      =0),0,((($O10      -$M10      )/$M10      )*100))</f>
        <v>105.49688716982205</v>
      </c>
      <c r="T10" s="48">
        <f t="shared" ref="T10:T14" si="5">IF(($E10      =0),0,(($P10      /$E10      )*100))</f>
        <v>78.6715457972943</v>
      </c>
      <c r="U10" s="50">
        <f t="shared" ref="U10:U14" si="6">IF(($E10      =0),0,(($Q10      /$E10      )*100))</f>
        <v>34.816225327123526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>
        <v>37107000</v>
      </c>
      <c r="C11" s="92">
        <v>-1500000</v>
      </c>
      <c r="D11" s="92"/>
      <c r="E11" s="92">
        <f t="shared" si="0"/>
        <v>35607000</v>
      </c>
      <c r="F11" s="93">
        <v>35607000</v>
      </c>
      <c r="G11" s="94">
        <v>35607000</v>
      </c>
      <c r="H11" s="93">
        <v>11179000</v>
      </c>
      <c r="I11" s="94">
        <v>17059337</v>
      </c>
      <c r="J11" s="93">
        <v>8287000</v>
      </c>
      <c r="K11" s="94">
        <v>3502521</v>
      </c>
      <c r="L11" s="93">
        <v>7181000</v>
      </c>
      <c r="M11" s="94">
        <v>11373288</v>
      </c>
      <c r="N11" s="93">
        <v>8960000</v>
      </c>
      <c r="O11" s="94">
        <v>3638571</v>
      </c>
      <c r="P11" s="93">
        <f t="shared" si="1"/>
        <v>35607000</v>
      </c>
      <c r="Q11" s="94">
        <f t="shared" si="2"/>
        <v>35573717</v>
      </c>
      <c r="R11" s="48">
        <f t="shared" si="3"/>
        <v>24.773708397159169</v>
      </c>
      <c r="S11" s="49">
        <f t="shared" si="4"/>
        <v>-68.007747627598974</v>
      </c>
      <c r="T11" s="48">
        <f t="shared" si="5"/>
        <v>100</v>
      </c>
      <c r="U11" s="50">
        <f t="shared" si="6"/>
        <v>99.906526806526813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>
        <v>25000000</v>
      </c>
      <c r="C13" s="92">
        <v>-15000000</v>
      </c>
      <c r="D13" s="92"/>
      <c r="E13" s="92">
        <f t="shared" si="0"/>
        <v>10000000</v>
      </c>
      <c r="F13" s="93">
        <v>10000000</v>
      </c>
      <c r="G13" s="94">
        <v>10000000</v>
      </c>
      <c r="H13" s="93"/>
      <c r="I13" s="94"/>
      <c r="J13" s="93">
        <v>4924000</v>
      </c>
      <c r="K13" s="94"/>
      <c r="L13" s="93">
        <v>2071000</v>
      </c>
      <c r="M13" s="94">
        <v>1082216</v>
      </c>
      <c r="N13" s="93">
        <v>1712000</v>
      </c>
      <c r="O13" s="94"/>
      <c r="P13" s="93">
        <f t="shared" si="1"/>
        <v>8707000</v>
      </c>
      <c r="Q13" s="94">
        <f t="shared" si="2"/>
        <v>1082216</v>
      </c>
      <c r="R13" s="48">
        <f t="shared" si="3"/>
        <v>-17.334620956059872</v>
      </c>
      <c r="S13" s="49">
        <f t="shared" si="4"/>
        <v>-100</v>
      </c>
      <c r="T13" s="48">
        <f t="shared" si="5"/>
        <v>87.070000000000007</v>
      </c>
      <c r="U13" s="50">
        <f t="shared" si="6"/>
        <v>10.82216</v>
      </c>
      <c r="V13" s="93">
        <v>601000</v>
      </c>
      <c r="W13" s="94" t="s">
        <v>36</v>
      </c>
    </row>
    <row r="14" spans="1:23" ht="12.95" customHeight="1" x14ac:dyDescent="0.2">
      <c r="A14" s="47" t="s">
        <v>41</v>
      </c>
      <c r="B14" s="92">
        <v>3100000</v>
      </c>
      <c r="C14" s="92">
        <v>-2274000</v>
      </c>
      <c r="D14" s="92"/>
      <c r="E14" s="92">
        <f t="shared" si="0"/>
        <v>826000</v>
      </c>
      <c r="F14" s="93">
        <v>826000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110297000</v>
      </c>
      <c r="C15" s="95">
        <f>SUM(C9:C14)</f>
        <v>-18774000</v>
      </c>
      <c r="D15" s="95"/>
      <c r="E15" s="95">
        <f t="shared" si="0"/>
        <v>91523000</v>
      </c>
      <c r="F15" s="96">
        <f t="shared" ref="F15:O15" si="7">SUM(F9:F14)</f>
        <v>91523000</v>
      </c>
      <c r="G15" s="97">
        <f t="shared" si="7"/>
        <v>90697000</v>
      </c>
      <c r="H15" s="96">
        <f t="shared" si="7"/>
        <v>16143000</v>
      </c>
      <c r="I15" s="97">
        <f t="shared" si="7"/>
        <v>17237411</v>
      </c>
      <c r="J15" s="96">
        <f t="shared" si="7"/>
        <v>25970000</v>
      </c>
      <c r="K15" s="97">
        <f t="shared" si="7"/>
        <v>6430095</v>
      </c>
      <c r="L15" s="96">
        <f t="shared" si="7"/>
        <v>14664000</v>
      </c>
      <c r="M15" s="97">
        <f t="shared" si="7"/>
        <v>16577637</v>
      </c>
      <c r="N15" s="96">
        <f t="shared" si="7"/>
        <v>23010000</v>
      </c>
      <c r="O15" s="97">
        <f t="shared" si="7"/>
        <v>12109426</v>
      </c>
      <c r="P15" s="96">
        <f t="shared" si="1"/>
        <v>79787000</v>
      </c>
      <c r="Q15" s="97">
        <f t="shared" si="2"/>
        <v>52354569</v>
      </c>
      <c r="R15" s="52">
        <f t="shared" si="3"/>
        <v>56.914893617021278</v>
      </c>
      <c r="S15" s="53">
        <f t="shared" si="4"/>
        <v>-26.953244301344032</v>
      </c>
      <c r="T15" s="52">
        <f>IF((SUM($E9:$E13))=0,0,(P15/(SUM($E9:$E13))*100))</f>
        <v>87.970936194140933</v>
      </c>
      <c r="U15" s="54">
        <f>IF((SUM($E9:$E13))=0,0,(Q15/(SUM($E9:$E13))*100))</f>
        <v>57.724697619546404</v>
      </c>
      <c r="V15" s="96">
        <f>SUM(V9:V14)</f>
        <v>601000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>
        <v>76765000</v>
      </c>
      <c r="C17" s="92"/>
      <c r="D17" s="92"/>
      <c r="E17" s="92">
        <f t="shared" ref="E17:E24" si="8">$B17      +$C17      +$D17</f>
        <v>76765000</v>
      </c>
      <c r="F17" s="93">
        <v>76765000</v>
      </c>
      <c r="G17" s="94">
        <v>76765000</v>
      </c>
      <c r="H17" s="93">
        <v>1453000</v>
      </c>
      <c r="I17" s="94"/>
      <c r="J17" s="93">
        <v>25354000</v>
      </c>
      <c r="K17" s="94"/>
      <c r="L17" s="93">
        <v>24367000</v>
      </c>
      <c r="M17" s="94"/>
      <c r="N17" s="93">
        <v>25591000</v>
      </c>
      <c r="O17" s="94"/>
      <c r="P17" s="93">
        <f t="shared" ref="P17:P24" si="9">$H17      +$J17      +$L17      +$N17</f>
        <v>76765000</v>
      </c>
      <c r="Q17" s="94">
        <f t="shared" ref="Q17:Q24" si="10">$I17      +$K17      +$M17      +$O17</f>
        <v>0</v>
      </c>
      <c r="R17" s="48">
        <f t="shared" ref="R17:R24" si="11">IF(($L17      =0),0,((($N17      -$L17      )/$L17      )*100))</f>
        <v>5.0231870973037305</v>
      </c>
      <c r="S17" s="49">
        <f t="shared" ref="S17:S24" si="12">IF(($M17      =0),0,((($O17      -$M17      )/$M17      )*100))</f>
        <v>0</v>
      </c>
      <c r="T17" s="48">
        <f t="shared" ref="T17:T23" si="13">IF(($E17      =0),0,(($P17      /$E17      )*100))</f>
        <v>100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>
        <v>10200000</v>
      </c>
      <c r="C19" s="92"/>
      <c r="D19" s="92"/>
      <c r="E19" s="92">
        <f t="shared" si="8"/>
        <v>10200000</v>
      </c>
      <c r="F19" s="93">
        <v>10200000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>
        <v>104360000</v>
      </c>
      <c r="C20" s="92">
        <v>57180000</v>
      </c>
      <c r="D20" s="92"/>
      <c r="E20" s="92">
        <f t="shared" si="8"/>
        <v>161540000</v>
      </c>
      <c r="F20" s="93">
        <v>161540000</v>
      </c>
      <c r="G20" s="94">
        <v>161540000</v>
      </c>
      <c r="H20" s="93">
        <v>17496000</v>
      </c>
      <c r="I20" s="94">
        <v>9073056</v>
      </c>
      <c r="J20" s="93">
        <v>62882000</v>
      </c>
      <c r="K20" s="94">
        <v>650079</v>
      </c>
      <c r="L20" s="93"/>
      <c r="M20" s="94">
        <v>4680544</v>
      </c>
      <c r="N20" s="93">
        <v>21611000</v>
      </c>
      <c r="O20" s="94">
        <v>41826365</v>
      </c>
      <c r="P20" s="93">
        <f t="shared" si="9"/>
        <v>101989000</v>
      </c>
      <c r="Q20" s="94">
        <f t="shared" si="10"/>
        <v>56230044</v>
      </c>
      <c r="R20" s="48">
        <f t="shared" si="11"/>
        <v>0</v>
      </c>
      <c r="S20" s="49">
        <f t="shared" si="12"/>
        <v>793.62187386765299</v>
      </c>
      <c r="T20" s="48">
        <f t="shared" si="13"/>
        <v>63.135446329082576</v>
      </c>
      <c r="U20" s="50">
        <f t="shared" si="14"/>
        <v>34.808743345301473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>
        <v>159313000</v>
      </c>
      <c r="D21" s="92"/>
      <c r="E21" s="92">
        <f t="shared" si="8"/>
        <v>159313000</v>
      </c>
      <c r="F21" s="93">
        <v>159313000</v>
      </c>
      <c r="G21" s="94">
        <v>159313000</v>
      </c>
      <c r="H21" s="93"/>
      <c r="I21" s="94"/>
      <c r="J21" s="93"/>
      <c r="K21" s="94"/>
      <c r="L21" s="93"/>
      <c r="M21" s="94">
        <v>-3823966</v>
      </c>
      <c r="N21" s="93"/>
      <c r="O21" s="94">
        <v>72326731</v>
      </c>
      <c r="P21" s="93">
        <f t="shared" si="9"/>
        <v>0</v>
      </c>
      <c r="Q21" s="94">
        <f t="shared" si="10"/>
        <v>68502765</v>
      </c>
      <c r="R21" s="48">
        <f t="shared" si="11"/>
        <v>0</v>
      </c>
      <c r="S21" s="49">
        <f t="shared" si="12"/>
        <v>-1991.4062258921761</v>
      </c>
      <c r="T21" s="48">
        <f t="shared" si="13"/>
        <v>0</v>
      </c>
      <c r="U21" s="50">
        <f t="shared" si="14"/>
        <v>42.998854456321837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191325000</v>
      </c>
      <c r="C24" s="95">
        <f>SUM(C17:C23)</f>
        <v>216493000</v>
      </c>
      <c r="D24" s="95"/>
      <c r="E24" s="95">
        <f t="shared" si="8"/>
        <v>407818000</v>
      </c>
      <c r="F24" s="96">
        <f t="shared" ref="F24:O24" si="15">SUM(F17:F23)</f>
        <v>407818000</v>
      </c>
      <c r="G24" s="97">
        <f t="shared" si="15"/>
        <v>397618000</v>
      </c>
      <c r="H24" s="96">
        <f t="shared" si="15"/>
        <v>18949000</v>
      </c>
      <c r="I24" s="97">
        <f t="shared" si="15"/>
        <v>9073056</v>
      </c>
      <c r="J24" s="96">
        <f t="shared" si="15"/>
        <v>88236000</v>
      </c>
      <c r="K24" s="97">
        <f t="shared" si="15"/>
        <v>650079</v>
      </c>
      <c r="L24" s="96">
        <f t="shared" si="15"/>
        <v>24367000</v>
      </c>
      <c r="M24" s="97">
        <f t="shared" si="15"/>
        <v>856578</v>
      </c>
      <c r="N24" s="96">
        <f t="shared" si="15"/>
        <v>47202000</v>
      </c>
      <c r="O24" s="97">
        <f t="shared" si="15"/>
        <v>114153096</v>
      </c>
      <c r="P24" s="96">
        <f t="shared" si="9"/>
        <v>178754000</v>
      </c>
      <c r="Q24" s="97">
        <f t="shared" si="10"/>
        <v>124732809</v>
      </c>
      <c r="R24" s="52">
        <f t="shared" si="11"/>
        <v>93.712808306315921</v>
      </c>
      <c r="S24" s="53">
        <f t="shared" si="12"/>
        <v>13226.643458038849</v>
      </c>
      <c r="T24" s="52">
        <f>IF(($E24-$E19-$E23)   =0,0,($P24   /($E24-$E19-$E23)   )*100)</f>
        <v>44.956214255893848</v>
      </c>
      <c r="U24" s="54">
        <f>IF(($E24-$E19-$E23)   =0,0,($Q24   /($E24-$E19-$E23)   )*100)</f>
        <v>31.370010663501148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IF(($L26      =0),0,((($N26      -$L26      )/$L26      )*100))</f>
        <v>0</v>
      </c>
      <c r="S26" s="49">
        <f>IF(($M26      =0),0,((($O26      -$M26      )/$M26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IF(($L27      =0),0,((($N27      -$L27      )/$L27      )*100))</f>
        <v>0</v>
      </c>
      <c r="S27" s="49">
        <f>IF(($M27      =0),0,((($O27      -$M27      )/$M27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IF(($L28      =0),0,((($N28      -$L28      )/$L28      )*100))</f>
        <v>0</v>
      </c>
      <c r="S28" s="49">
        <f>IF(($M28      =0),0,((($O28      -$M28      )/$M28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84654000</v>
      </c>
      <c r="W28" s="94" t="s">
        <v>36</v>
      </c>
    </row>
    <row r="29" spans="1:23" ht="12.95" customHeight="1" x14ac:dyDescent="0.2">
      <c r="A29" s="47" t="s">
        <v>55</v>
      </c>
      <c r="B29" s="92">
        <v>7351000</v>
      </c>
      <c r="C29" s="92"/>
      <c r="D29" s="92"/>
      <c r="E29" s="92">
        <f>$B29      +$C29      +$D29</f>
        <v>7351000</v>
      </c>
      <c r="F29" s="93">
        <v>7351000</v>
      </c>
      <c r="G29" s="94">
        <v>7351000</v>
      </c>
      <c r="H29" s="93">
        <v>1033000</v>
      </c>
      <c r="I29" s="94">
        <v>1014662</v>
      </c>
      <c r="J29" s="93">
        <v>2056000</v>
      </c>
      <c r="K29" s="94">
        <v>2102207</v>
      </c>
      <c r="L29" s="93">
        <v>1228000</v>
      </c>
      <c r="M29" s="94">
        <v>1399677</v>
      </c>
      <c r="N29" s="93">
        <v>1422000</v>
      </c>
      <c r="O29" s="94">
        <v>2103201</v>
      </c>
      <c r="P29" s="93">
        <f>$H29      +$J29      +$L29      +$N29</f>
        <v>5739000</v>
      </c>
      <c r="Q29" s="94">
        <f>$I29      +$K29      +$M29      +$O29</f>
        <v>6619747</v>
      </c>
      <c r="R29" s="48">
        <f>IF(($L29      =0),0,((($N29      -$L29      )/$L29      )*100))</f>
        <v>15.798045602605862</v>
      </c>
      <c r="S29" s="49">
        <f>IF(($M29      =0),0,((($O29      -$M29      )/$M29      )*100))</f>
        <v>50.263310749551508</v>
      </c>
      <c r="T29" s="48">
        <f>IF(($E29      =0),0,(($P29      /$E29      )*100))</f>
        <v>78.07101074683716</v>
      </c>
      <c r="U29" s="50">
        <f>IF(($E29      =0),0,(($Q29      /$E29      )*100))</f>
        <v>90.05233301591619</v>
      </c>
      <c r="V29" s="93">
        <v>84654000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7351000</v>
      </c>
      <c r="C30" s="95">
        <f>SUM(C26:C29)</f>
        <v>0</v>
      </c>
      <c r="D30" s="95"/>
      <c r="E30" s="95">
        <f>$B30      +$C30      +$D30</f>
        <v>7351000</v>
      </c>
      <c r="F30" s="96">
        <f t="shared" ref="F30:O30" si="16">SUM(F26:F29)</f>
        <v>7351000</v>
      </c>
      <c r="G30" s="97">
        <f t="shared" si="16"/>
        <v>7351000</v>
      </c>
      <c r="H30" s="96">
        <f t="shared" si="16"/>
        <v>1033000</v>
      </c>
      <c r="I30" s="97">
        <f t="shared" si="16"/>
        <v>1014662</v>
      </c>
      <c r="J30" s="96">
        <f t="shared" si="16"/>
        <v>2056000</v>
      </c>
      <c r="K30" s="97">
        <f t="shared" si="16"/>
        <v>2102207</v>
      </c>
      <c r="L30" s="96">
        <f t="shared" si="16"/>
        <v>1228000</v>
      </c>
      <c r="M30" s="97">
        <f t="shared" si="16"/>
        <v>1399677</v>
      </c>
      <c r="N30" s="96">
        <f t="shared" si="16"/>
        <v>1422000</v>
      </c>
      <c r="O30" s="97">
        <f t="shared" si="16"/>
        <v>2103201</v>
      </c>
      <c r="P30" s="96">
        <f>$H30      +$J30      +$L30      +$N30</f>
        <v>5739000</v>
      </c>
      <c r="Q30" s="97">
        <f>$I30      +$K30      +$M30      +$O30</f>
        <v>6619747</v>
      </c>
      <c r="R30" s="52">
        <f>IF(($L30      =0),0,((($N30      -$L30      )/$L30      )*100))</f>
        <v>15.798045602605862</v>
      </c>
      <c r="S30" s="53">
        <f>IF(($M30      =0),0,((($O30      -$M30      )/$M30      )*100))</f>
        <v>50.263310749551508</v>
      </c>
      <c r="T30" s="52">
        <f>IF($E30   =0,0,($P30   /$E30   )*100)</f>
        <v>78.07101074683716</v>
      </c>
      <c r="U30" s="54">
        <f>IF($E30   =0,0,($Q30   /$E30   )*100)</f>
        <v>90.05233301591619</v>
      </c>
      <c r="V30" s="96">
        <f>SUM(V26:V29)</f>
        <v>169308000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62879000</v>
      </c>
      <c r="C32" s="92">
        <v>-4361000</v>
      </c>
      <c r="D32" s="92"/>
      <c r="E32" s="92">
        <f>$B32      +$C32      +$D32</f>
        <v>58518000</v>
      </c>
      <c r="F32" s="93">
        <v>58518000</v>
      </c>
      <c r="G32" s="94">
        <v>58518000</v>
      </c>
      <c r="H32" s="93">
        <v>17244000</v>
      </c>
      <c r="I32" s="94">
        <v>12621186</v>
      </c>
      <c r="J32" s="93">
        <v>12125000</v>
      </c>
      <c r="K32" s="94">
        <v>7534356</v>
      </c>
      <c r="L32" s="93">
        <v>9069000</v>
      </c>
      <c r="M32" s="94">
        <v>4609357</v>
      </c>
      <c r="N32" s="93">
        <v>1373000</v>
      </c>
      <c r="O32" s="94">
        <v>4506579</v>
      </c>
      <c r="P32" s="93">
        <f>$H32      +$J32      +$L32      +$N32</f>
        <v>39811000</v>
      </c>
      <c r="Q32" s="94">
        <f>$I32      +$K32      +$M32      +$O32</f>
        <v>29271478</v>
      </c>
      <c r="R32" s="48">
        <f>IF(($L32      =0),0,((($N32      -$L32      )/$L32      )*100))</f>
        <v>-84.860513838350428</v>
      </c>
      <c r="S32" s="49">
        <f>IF(($M32      =0),0,((($O32      -$M32      )/$M32      )*100))</f>
        <v>-2.2297687074357659</v>
      </c>
      <c r="T32" s="48">
        <f>IF(($E32      =0),0,(($P32      /$E32      )*100))</f>
        <v>68.032058511910861</v>
      </c>
      <c r="U32" s="50">
        <f>IF(($E32      =0),0,(($Q32      /$E32      )*100))</f>
        <v>50.021323353498069</v>
      </c>
      <c r="V32" s="93">
        <v>84654000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62879000</v>
      </c>
      <c r="C33" s="95">
        <f>C32</f>
        <v>-4361000</v>
      </c>
      <c r="D33" s="95"/>
      <c r="E33" s="95">
        <f>$B33      +$C33      +$D33</f>
        <v>58518000</v>
      </c>
      <c r="F33" s="96">
        <f t="shared" ref="F33:O33" si="17">F32</f>
        <v>58518000</v>
      </c>
      <c r="G33" s="97">
        <f t="shared" si="17"/>
        <v>58518000</v>
      </c>
      <c r="H33" s="96">
        <f t="shared" si="17"/>
        <v>17244000</v>
      </c>
      <c r="I33" s="97">
        <f t="shared" si="17"/>
        <v>12621186</v>
      </c>
      <c r="J33" s="96">
        <f t="shared" si="17"/>
        <v>12125000</v>
      </c>
      <c r="K33" s="97">
        <f t="shared" si="17"/>
        <v>7534356</v>
      </c>
      <c r="L33" s="96">
        <f t="shared" si="17"/>
        <v>9069000</v>
      </c>
      <c r="M33" s="97">
        <f t="shared" si="17"/>
        <v>4609357</v>
      </c>
      <c r="N33" s="96">
        <f t="shared" si="17"/>
        <v>1373000</v>
      </c>
      <c r="O33" s="97">
        <f t="shared" si="17"/>
        <v>4506579</v>
      </c>
      <c r="P33" s="96">
        <f>$H33      +$J33      +$L33      +$N33</f>
        <v>39811000</v>
      </c>
      <c r="Q33" s="97">
        <f>$I33      +$K33      +$M33      +$O33</f>
        <v>29271478</v>
      </c>
      <c r="R33" s="52">
        <f>IF(($L33      =0),0,((($N33      -$L33      )/$L33      )*100))</f>
        <v>-84.860513838350428</v>
      </c>
      <c r="S33" s="53">
        <f>IF(($M33      =0),0,((($O33      -$M33      )/$M33      )*100))</f>
        <v>-2.2297687074357659</v>
      </c>
      <c r="T33" s="52">
        <f>IF($E33   =0,0,($P33   /$E33   )*100)</f>
        <v>68.032058511910861</v>
      </c>
      <c r="U33" s="54">
        <f>IF($E33   =0,0,($Q33   /$E33   )*100)</f>
        <v>50.021323353498069</v>
      </c>
      <c r="V33" s="96">
        <f>V32</f>
        <v>84654000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255673000</v>
      </c>
      <c r="C35" s="92">
        <v>-2874000</v>
      </c>
      <c r="D35" s="92"/>
      <c r="E35" s="92">
        <f t="shared" ref="E35:E40" si="18">$B35      +$C35      +$D35</f>
        <v>252799000</v>
      </c>
      <c r="F35" s="93">
        <v>252799000</v>
      </c>
      <c r="G35" s="94">
        <v>252799000</v>
      </c>
      <c r="H35" s="93">
        <v>28693000</v>
      </c>
      <c r="I35" s="94">
        <v>8074309</v>
      </c>
      <c r="J35" s="93">
        <v>75443000</v>
      </c>
      <c r="K35" s="94">
        <v>55339346</v>
      </c>
      <c r="L35" s="93">
        <v>44338000</v>
      </c>
      <c r="M35" s="94">
        <v>40969397</v>
      </c>
      <c r="N35" s="93">
        <v>93660000</v>
      </c>
      <c r="O35" s="94">
        <v>56379533</v>
      </c>
      <c r="P35" s="93">
        <f t="shared" ref="P35:P40" si="19">$H35      +$J35      +$L35      +$N35</f>
        <v>242134000</v>
      </c>
      <c r="Q35" s="94">
        <f t="shared" ref="Q35:Q40" si="20">$I35      +$K35      +$M35      +$O35</f>
        <v>160762585</v>
      </c>
      <c r="R35" s="48">
        <f t="shared" ref="R35:R40" si="21">IF(($L35      =0),0,((($N35      -$L35      )/$L35      )*100))</f>
        <v>111.24092200820965</v>
      </c>
      <c r="S35" s="49">
        <f t="shared" ref="S35:S40" si="22">IF(($M35      =0),0,((($O35      -$M35      )/$M35      )*100))</f>
        <v>37.613773031611863</v>
      </c>
      <c r="T35" s="48">
        <f t="shared" ref="T35:T39" si="23">IF(($E35      =0),0,(($P35      /$E35      )*100))</f>
        <v>95.781233311840623</v>
      </c>
      <c r="U35" s="50">
        <f t="shared" ref="U35:U39" si="24">IF(($E35      =0),0,(($Q35      /$E35      )*100))</f>
        <v>63.593046254138663</v>
      </c>
      <c r="V35" s="93">
        <v>1683000</v>
      </c>
      <c r="W35" s="94" t="s">
        <v>36</v>
      </c>
    </row>
    <row r="36" spans="1:23" ht="12.95" customHeight="1" x14ac:dyDescent="0.2">
      <c r="A36" s="47" t="s">
        <v>60</v>
      </c>
      <c r="B36" s="92">
        <v>325660000</v>
      </c>
      <c r="C36" s="92"/>
      <c r="D36" s="92"/>
      <c r="E36" s="92">
        <f t="shared" si="18"/>
        <v>325660000</v>
      </c>
      <c r="F36" s="93">
        <v>325660000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>
        <v>19000000</v>
      </c>
      <c r="C38" s="92">
        <v>2000000</v>
      </c>
      <c r="D38" s="92"/>
      <c r="E38" s="92">
        <f t="shared" si="18"/>
        <v>21000000</v>
      </c>
      <c r="F38" s="93">
        <v>21000000</v>
      </c>
      <c r="G38" s="94">
        <v>21000000</v>
      </c>
      <c r="H38" s="93">
        <v>1672000</v>
      </c>
      <c r="I38" s="94">
        <v>1712253</v>
      </c>
      <c r="J38" s="93">
        <v>9963000</v>
      </c>
      <c r="K38" s="94"/>
      <c r="L38" s="93">
        <v>596000</v>
      </c>
      <c r="M38" s="94">
        <v>388281</v>
      </c>
      <c r="N38" s="93">
        <v>7684000</v>
      </c>
      <c r="O38" s="94"/>
      <c r="P38" s="93">
        <f t="shared" si="19"/>
        <v>19915000</v>
      </c>
      <c r="Q38" s="94">
        <f t="shared" si="20"/>
        <v>2100534</v>
      </c>
      <c r="R38" s="48">
        <f t="shared" si="21"/>
        <v>1189.2617449664431</v>
      </c>
      <c r="S38" s="49">
        <f t="shared" si="22"/>
        <v>-100</v>
      </c>
      <c r="T38" s="48">
        <f t="shared" si="23"/>
        <v>94.833333333333343</v>
      </c>
      <c r="U38" s="50">
        <f t="shared" si="24"/>
        <v>10.002542857142856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600333000</v>
      </c>
      <c r="C40" s="95">
        <f>SUM(C35:C39)</f>
        <v>-874000</v>
      </c>
      <c r="D40" s="95"/>
      <c r="E40" s="95">
        <f t="shared" si="18"/>
        <v>599459000</v>
      </c>
      <c r="F40" s="96">
        <f t="shared" ref="F40:O40" si="25">SUM(F35:F39)</f>
        <v>599459000</v>
      </c>
      <c r="G40" s="97">
        <f t="shared" si="25"/>
        <v>273799000</v>
      </c>
      <c r="H40" s="96">
        <f t="shared" si="25"/>
        <v>30365000</v>
      </c>
      <c r="I40" s="97">
        <f t="shared" si="25"/>
        <v>9786562</v>
      </c>
      <c r="J40" s="96">
        <f t="shared" si="25"/>
        <v>85406000</v>
      </c>
      <c r="K40" s="97">
        <f t="shared" si="25"/>
        <v>55339346</v>
      </c>
      <c r="L40" s="96">
        <f t="shared" si="25"/>
        <v>44934000</v>
      </c>
      <c r="M40" s="97">
        <f t="shared" si="25"/>
        <v>41357678</v>
      </c>
      <c r="N40" s="96">
        <f t="shared" si="25"/>
        <v>101344000</v>
      </c>
      <c r="O40" s="97">
        <f t="shared" si="25"/>
        <v>56379533</v>
      </c>
      <c r="P40" s="96">
        <f t="shared" si="19"/>
        <v>262049000</v>
      </c>
      <c r="Q40" s="97">
        <f t="shared" si="20"/>
        <v>162863119</v>
      </c>
      <c r="R40" s="52">
        <f t="shared" si="21"/>
        <v>125.53968042017181</v>
      </c>
      <c r="S40" s="53">
        <f t="shared" si="22"/>
        <v>36.321804623557448</v>
      </c>
      <c r="T40" s="52">
        <f>IF((+$E35+$E38) =0,0,(P40   /(+$E35+$E38) )*100)</f>
        <v>95.708530710484695</v>
      </c>
      <c r="U40" s="54">
        <f>IF((+$E35+$E38) =0,0,(Q40   /(+$E35+$E38) )*100)</f>
        <v>59.482729666653277</v>
      </c>
      <c r="V40" s="96">
        <f>SUM(V35:V39)</f>
        <v>1683000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IF(($L42      =0),0,((($N42      -$L42      )/$L42      )*100))</f>
        <v>0</v>
      </c>
      <c r="S42" s="49">
        <f t="shared" ref="S42:S53" si="30">IF(($M42      =0),0,((($O42      -$M42      )/$M42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>
        <v>505793000</v>
      </c>
      <c r="C43" s="92">
        <v>-86000000</v>
      </c>
      <c r="D43" s="92"/>
      <c r="E43" s="92">
        <f t="shared" si="26"/>
        <v>419793000</v>
      </c>
      <c r="F43" s="93">
        <v>419793000</v>
      </c>
      <c r="G43" s="94">
        <v>419793000</v>
      </c>
      <c r="H43" s="93">
        <v>37232000</v>
      </c>
      <c r="I43" s="94"/>
      <c r="J43" s="93">
        <v>75402000</v>
      </c>
      <c r="K43" s="94">
        <v>-17505582</v>
      </c>
      <c r="L43" s="93">
        <v>56096000</v>
      </c>
      <c r="M43" s="94">
        <v>12116513</v>
      </c>
      <c r="N43" s="93">
        <v>215958000</v>
      </c>
      <c r="O43" s="94">
        <v>151983096</v>
      </c>
      <c r="P43" s="93">
        <f t="shared" si="27"/>
        <v>384688000</v>
      </c>
      <c r="Q43" s="94">
        <f t="shared" si="28"/>
        <v>146594027</v>
      </c>
      <c r="R43" s="48">
        <f t="shared" si="29"/>
        <v>284.97932116371936</v>
      </c>
      <c r="S43" s="49">
        <f t="shared" si="30"/>
        <v>1154.346824040877</v>
      </c>
      <c r="T43" s="48">
        <f t="shared" si="31"/>
        <v>91.637545171072404</v>
      </c>
      <c r="U43" s="50">
        <f t="shared" si="32"/>
        <v>34.920550604702797</v>
      </c>
      <c r="V43" s="93">
        <v>40164000</v>
      </c>
      <c r="W43" s="94">
        <v>14244000</v>
      </c>
    </row>
    <row r="44" spans="1:23" ht="12.95" customHeight="1" x14ac:dyDescent="0.2">
      <c r="A44" s="47" t="s">
        <v>67</v>
      </c>
      <c r="B44" s="92">
        <v>820000000</v>
      </c>
      <c r="C44" s="92">
        <v>-126000000</v>
      </c>
      <c r="D44" s="92"/>
      <c r="E44" s="92">
        <f t="shared" si="26"/>
        <v>694000000</v>
      </c>
      <c r="F44" s="93">
        <v>694000000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>
        <v>483937000</v>
      </c>
      <c r="C51" s="92"/>
      <c r="D51" s="92"/>
      <c r="E51" s="92">
        <f t="shared" si="26"/>
        <v>483937000</v>
      </c>
      <c r="F51" s="93">
        <v>483937000</v>
      </c>
      <c r="G51" s="94">
        <v>483937000</v>
      </c>
      <c r="H51" s="93">
        <v>59255000</v>
      </c>
      <c r="I51" s="94">
        <v>19927137</v>
      </c>
      <c r="J51" s="93">
        <v>138021000</v>
      </c>
      <c r="K51" s="94">
        <v>77694679</v>
      </c>
      <c r="L51" s="93">
        <v>114709000</v>
      </c>
      <c r="M51" s="94">
        <v>69958515</v>
      </c>
      <c r="N51" s="93">
        <v>171911000</v>
      </c>
      <c r="O51" s="94">
        <v>107888756</v>
      </c>
      <c r="P51" s="93">
        <f t="shared" si="27"/>
        <v>483896000</v>
      </c>
      <c r="Q51" s="94">
        <f t="shared" si="28"/>
        <v>275469087</v>
      </c>
      <c r="R51" s="48">
        <f t="shared" si="29"/>
        <v>49.867054895431046</v>
      </c>
      <c r="S51" s="49">
        <f t="shared" si="30"/>
        <v>54.218190594811801</v>
      </c>
      <c r="T51" s="48">
        <f t="shared" si="31"/>
        <v>99.991527822836446</v>
      </c>
      <c r="U51" s="50">
        <f t="shared" si="32"/>
        <v>56.922509954808163</v>
      </c>
      <c r="V51" s="93">
        <v>6534000</v>
      </c>
      <c r="W51" s="94" t="s">
        <v>36</v>
      </c>
    </row>
    <row r="52" spans="1:23" ht="12.95" customHeight="1" x14ac:dyDescent="0.2">
      <c r="A52" s="47" t="s">
        <v>75</v>
      </c>
      <c r="B52" s="92">
        <v>80000000</v>
      </c>
      <c r="C52" s="92">
        <v>126000000</v>
      </c>
      <c r="D52" s="92"/>
      <c r="E52" s="92">
        <f t="shared" si="26"/>
        <v>206000000</v>
      </c>
      <c r="F52" s="93">
        <v>206000000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1889730000</v>
      </c>
      <c r="C53" s="95">
        <f>SUM(C42:C52)</f>
        <v>-86000000</v>
      </c>
      <c r="D53" s="95"/>
      <c r="E53" s="95">
        <f t="shared" si="26"/>
        <v>1803730000</v>
      </c>
      <c r="F53" s="96">
        <f t="shared" ref="F53:O53" si="33">SUM(F42:F52)</f>
        <v>1803730000</v>
      </c>
      <c r="G53" s="97">
        <f t="shared" si="33"/>
        <v>903730000</v>
      </c>
      <c r="H53" s="96">
        <f t="shared" si="33"/>
        <v>96487000</v>
      </c>
      <c r="I53" s="97">
        <f t="shared" si="33"/>
        <v>19927137</v>
      </c>
      <c r="J53" s="96">
        <f t="shared" si="33"/>
        <v>213423000</v>
      </c>
      <c r="K53" s="97">
        <f t="shared" si="33"/>
        <v>60189097</v>
      </c>
      <c r="L53" s="96">
        <f t="shared" si="33"/>
        <v>170805000</v>
      </c>
      <c r="M53" s="97">
        <f t="shared" si="33"/>
        <v>82075028</v>
      </c>
      <c r="N53" s="96">
        <f t="shared" si="33"/>
        <v>387869000</v>
      </c>
      <c r="O53" s="97">
        <f t="shared" si="33"/>
        <v>259871852</v>
      </c>
      <c r="P53" s="96">
        <f t="shared" si="27"/>
        <v>868584000</v>
      </c>
      <c r="Q53" s="97">
        <f t="shared" si="28"/>
        <v>422063114</v>
      </c>
      <c r="R53" s="52">
        <f t="shared" si="29"/>
        <v>127.08293082755189</v>
      </c>
      <c r="S53" s="53">
        <f t="shared" si="30"/>
        <v>216.62718652986629</v>
      </c>
      <c r="T53" s="52">
        <f>IF((+$E43+$E45+$E47+$E48+$E51) =0,0,(P53   /(+$E43+$E45+$E47+$E48+$E51) )*100)</f>
        <v>96.111006605955325</v>
      </c>
      <c r="U53" s="54">
        <f>IF((+$E43+$E45+$E47+$E48+$E51) =0,0,(Q53   /(+$E43+$E45+$E47+$E48+$E51) )*100)</f>
        <v>46.702346275989512</v>
      </c>
      <c r="V53" s="96">
        <f>SUM(V42:V52)</f>
        <v>46698000</v>
      </c>
      <c r="W53" s="97">
        <f>SUM(W42:W52)</f>
        <v>14244000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IF(($L55      =0),0,((($N55      -$L55      )/$L55      )*100))</f>
        <v>0</v>
      </c>
      <c r="S55" s="49">
        <f>IF(($M55      =0),0,((($O55      -$M55      )/$M55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IF(($L56      =0),0,((($N56      -$L56      )/$L56      )*100))</f>
        <v>0</v>
      </c>
      <c r="S56" s="49">
        <f>IF(($M56      =0),0,((($O56      -$M56      )/$M56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IF(($L57      =0),0,((($N57      -$L57      )/$L57      )*100))</f>
        <v>0</v>
      </c>
      <c r="S57" s="49">
        <f>IF(($M57      =0),0,((($O57      -$M57      )/$M57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IF(($L58      =0),0,((($N58      -$L58      )/$L58      )*100))</f>
        <v>0</v>
      </c>
      <c r="S58" s="49">
        <f>IF(($M58      =0),0,((($O58      -$M58      )/$M58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IF(($L59      =0),0,((($N59      -$L59      )/$L59      )*100))</f>
        <v>0</v>
      </c>
      <c r="S59" s="58">
        <f>IF(($M59      =0),0,((($O59      -$M59      )/$M59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IF(($L61      =0),0,((($N61      -$L61      )/$L61      )*100))</f>
        <v>0</v>
      </c>
      <c r="S61" s="49">
        <f t="shared" ref="S61:S67" si="39">IF(($M61      =0),0,((($O61      -$M61      )/$M61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2861915000</v>
      </c>
      <c r="C67" s="104">
        <f>SUM(C9:C14,C17:C23,C26:C29,C32,C35:C39,C42:C52,C55:C58,C61:C65)</f>
        <v>106484000</v>
      </c>
      <c r="D67" s="104"/>
      <c r="E67" s="104">
        <f t="shared" si="35"/>
        <v>2968399000</v>
      </c>
      <c r="F67" s="105">
        <f t="shared" ref="F67:O67" si="43">SUM(F9:F14,F17:F23,F26:F29,F32,F35:F39,F42:F52,F55:F58,F61:F65)</f>
        <v>2968399000</v>
      </c>
      <c r="G67" s="106">
        <f t="shared" si="43"/>
        <v>1731713000</v>
      </c>
      <c r="H67" s="105">
        <f t="shared" si="43"/>
        <v>180221000</v>
      </c>
      <c r="I67" s="106">
        <f t="shared" si="43"/>
        <v>69660014</v>
      </c>
      <c r="J67" s="105">
        <f t="shared" si="43"/>
        <v>427216000</v>
      </c>
      <c r="K67" s="106">
        <f t="shared" si="43"/>
        <v>132245180</v>
      </c>
      <c r="L67" s="105">
        <f t="shared" si="43"/>
        <v>265067000</v>
      </c>
      <c r="M67" s="106">
        <f t="shared" si="43"/>
        <v>146875955</v>
      </c>
      <c r="N67" s="105">
        <f t="shared" si="43"/>
        <v>562220000</v>
      </c>
      <c r="O67" s="106">
        <f t="shared" si="43"/>
        <v>449123687</v>
      </c>
      <c r="P67" s="105">
        <f t="shared" si="36"/>
        <v>1434724000</v>
      </c>
      <c r="Q67" s="106">
        <f t="shared" si="37"/>
        <v>797904836</v>
      </c>
      <c r="R67" s="61">
        <f t="shared" si="38"/>
        <v>112.10486405323937</v>
      </c>
      <c r="S67" s="62">
        <f t="shared" si="39"/>
        <v>205.78435183621446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82.849987266943188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46.076043547631741</v>
      </c>
      <c r="V67" s="105">
        <f>SUM(V9:V14,V17:V23,V26:V29,V32,V35:V39,V42:V52,V55:V58,V61:V65)</f>
        <v>302944000</v>
      </c>
      <c r="W67" s="106">
        <f>SUM(W9:W14,W17:W23,W26:W29,W32,W35:W39,W42:W52,W55:W58,W61:W65)</f>
        <v>14244000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2097302000</v>
      </c>
      <c r="C69" s="92">
        <v>-115276000</v>
      </c>
      <c r="D69" s="92"/>
      <c r="E69" s="92">
        <f>$B69      +$C69      +$D69</f>
        <v>1982026000</v>
      </c>
      <c r="F69" s="93">
        <v>1982026000</v>
      </c>
      <c r="G69" s="94">
        <v>1982026000</v>
      </c>
      <c r="H69" s="93">
        <v>523618000</v>
      </c>
      <c r="I69" s="94">
        <v>261053803</v>
      </c>
      <c r="J69" s="93">
        <v>584336000</v>
      </c>
      <c r="K69" s="94">
        <v>370835145</v>
      </c>
      <c r="L69" s="93">
        <v>444726000</v>
      </c>
      <c r="M69" s="94">
        <v>794609857</v>
      </c>
      <c r="N69" s="93">
        <v>429345000</v>
      </c>
      <c r="O69" s="94">
        <v>154012273</v>
      </c>
      <c r="P69" s="93">
        <f>$H69      +$J69      +$L69      +$N69</f>
        <v>1982025000</v>
      </c>
      <c r="Q69" s="94">
        <f>$I69      +$K69      +$M69      +$O69</f>
        <v>1580511078</v>
      </c>
      <c r="R69" s="48">
        <f>IF(($L69      =0),0,((($N69      -$L69      )/$L69      )*100))</f>
        <v>-3.458534018699154</v>
      </c>
      <c r="S69" s="49">
        <f>IF(($M69      =0),0,((($O69      -$M69      )/$M69      )*100))</f>
        <v>-80.617875345586114</v>
      </c>
      <c r="T69" s="48">
        <f>IF(($E69      =0),0,(($P69      /$E69      )*100))</f>
        <v>99.999949546575067</v>
      </c>
      <c r="U69" s="50">
        <f>IF(($E69      =0),0,(($Q69      /$E69      )*100))</f>
        <v>79.742197024660626</v>
      </c>
      <c r="V69" s="93">
        <v>22805000</v>
      </c>
      <c r="W69" s="94" t="s">
        <v>36</v>
      </c>
    </row>
    <row r="70" spans="1:23" s="64" customFormat="1" ht="12.95" customHeight="1" x14ac:dyDescent="0.2">
      <c r="A70" s="63" t="s">
        <v>89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IF(($L70      =0),0,((($N70      -$L70      )/$L70      )*100))</f>
        <v>0</v>
      </c>
      <c r="S70" s="49">
        <f>IF(($M70      =0),0,((($O70      -$M70      )/$M70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36</v>
      </c>
      <c r="W70" s="94" t="s">
        <v>36</v>
      </c>
    </row>
    <row r="71" spans="1:23" ht="12.95" customHeight="1" x14ac:dyDescent="0.2">
      <c r="A71" s="56" t="s">
        <v>42</v>
      </c>
      <c r="B71" s="101">
        <f>SUM(B69:B70)</f>
        <v>2097302000</v>
      </c>
      <c r="C71" s="101">
        <f>SUM(C69:C70)</f>
        <v>-115276000</v>
      </c>
      <c r="D71" s="101"/>
      <c r="E71" s="101">
        <f>$B71      +$C71      +$D71</f>
        <v>1982026000</v>
      </c>
      <c r="F71" s="102">
        <f t="shared" ref="F71:O71" si="44">SUM(F69:F70)</f>
        <v>1982026000</v>
      </c>
      <c r="G71" s="103">
        <f t="shared" si="44"/>
        <v>1982026000</v>
      </c>
      <c r="H71" s="102">
        <f t="shared" si="44"/>
        <v>523618000</v>
      </c>
      <c r="I71" s="103">
        <f t="shared" si="44"/>
        <v>261053803</v>
      </c>
      <c r="J71" s="102">
        <f t="shared" si="44"/>
        <v>584336000</v>
      </c>
      <c r="K71" s="103">
        <f t="shared" si="44"/>
        <v>370835145</v>
      </c>
      <c r="L71" s="102">
        <f t="shared" si="44"/>
        <v>444726000</v>
      </c>
      <c r="M71" s="103">
        <f t="shared" si="44"/>
        <v>794609857</v>
      </c>
      <c r="N71" s="102">
        <f t="shared" si="44"/>
        <v>429345000</v>
      </c>
      <c r="O71" s="103">
        <f t="shared" si="44"/>
        <v>154012273</v>
      </c>
      <c r="P71" s="102">
        <f>$H71      +$J71      +$L71      +$N71</f>
        <v>1982025000</v>
      </c>
      <c r="Q71" s="103">
        <f>$I71      +$K71      +$M71      +$O71</f>
        <v>1580511078</v>
      </c>
      <c r="R71" s="57">
        <f>IF(($L71      =0),0,((($N71      -$L71      )/$L71      )*100))</f>
        <v>-3.458534018699154</v>
      </c>
      <c r="S71" s="58">
        <f>IF(($M71      =0),0,((($O71      -$M71      )/$M71      )*100))</f>
        <v>-80.617875345586114</v>
      </c>
      <c r="T71" s="57">
        <f>IF(($E69      =0),0,(($P69      /$E69      )*100))</f>
        <v>99.999949546575067</v>
      </c>
      <c r="U71" s="59">
        <f>IF($E69   =0,0,($Q69   /$E69 )*100)</f>
        <v>79.742197024660626</v>
      </c>
      <c r="V71" s="102">
        <f>SUM(V69:V70)</f>
        <v>22805000</v>
      </c>
      <c r="W71" s="103" t="s">
        <v>36</v>
      </c>
    </row>
    <row r="72" spans="1:23" ht="12.95" customHeight="1" x14ac:dyDescent="0.2">
      <c r="A72" s="60" t="s">
        <v>87</v>
      </c>
      <c r="B72" s="104">
        <f>SUM(B69:B70)</f>
        <v>2097302000</v>
      </c>
      <c r="C72" s="104">
        <f>SUM(C69:C70)</f>
        <v>-115276000</v>
      </c>
      <c r="D72" s="104"/>
      <c r="E72" s="104">
        <f>$B72      +$C72      +$D72</f>
        <v>1982026000</v>
      </c>
      <c r="F72" s="105">
        <f t="shared" ref="F72:O72" si="45">SUM(F69:F70)</f>
        <v>1982026000</v>
      </c>
      <c r="G72" s="106">
        <f t="shared" si="45"/>
        <v>1982026000</v>
      </c>
      <c r="H72" s="105">
        <f t="shared" si="45"/>
        <v>523618000</v>
      </c>
      <c r="I72" s="106">
        <f t="shared" si="45"/>
        <v>261053803</v>
      </c>
      <c r="J72" s="105">
        <f t="shared" si="45"/>
        <v>584336000</v>
      </c>
      <c r="K72" s="106">
        <f t="shared" si="45"/>
        <v>370835145</v>
      </c>
      <c r="L72" s="105">
        <f t="shared" si="45"/>
        <v>444726000</v>
      </c>
      <c r="M72" s="106">
        <f t="shared" si="45"/>
        <v>794609857</v>
      </c>
      <c r="N72" s="105">
        <f t="shared" si="45"/>
        <v>429345000</v>
      </c>
      <c r="O72" s="106">
        <f t="shared" si="45"/>
        <v>154012273</v>
      </c>
      <c r="P72" s="105">
        <f>$H72      +$J72      +$L72      +$N72</f>
        <v>1982025000</v>
      </c>
      <c r="Q72" s="106">
        <f>$I72      +$K72      +$M72      +$O72</f>
        <v>1580511078</v>
      </c>
      <c r="R72" s="61">
        <f>IF(($L72      =0),0,((($N72      -$L72      )/$L72      )*100))</f>
        <v>-3.458534018699154</v>
      </c>
      <c r="S72" s="62">
        <f>IF(($M72      =0),0,((($O72      -$M72      )/$M72      )*100))</f>
        <v>-80.617875345586114</v>
      </c>
      <c r="T72" s="61">
        <f>IF(($E69      =0),0,(($P69      /$E69      )*100))</f>
        <v>99.999949546575067</v>
      </c>
      <c r="U72" s="65">
        <f>IF($E69   =0,0,($Q69   /$E69 )*100)</f>
        <v>79.742197024660626</v>
      </c>
      <c r="V72" s="105">
        <f>SUM(V69:V70)</f>
        <v>22805000</v>
      </c>
      <c r="W72" s="106" t="s">
        <v>36</v>
      </c>
    </row>
    <row r="73" spans="1:23" ht="12.95" customHeight="1" thickBot="1" x14ac:dyDescent="0.25">
      <c r="A73" s="60" t="s">
        <v>90</v>
      </c>
      <c r="B73" s="104">
        <f>SUM(B9:B14,B17:B23,B26:B29,B32,B35:B39,B42:B52,B55:B58,B61:B65,B69:B70)</f>
        <v>4959217000</v>
      </c>
      <c r="C73" s="104">
        <f>SUM(C9:C14,C17:C23,C26:C29,C32,C35:C39,C42:C52,C55:C58,C61:C65,C69:C70)</f>
        <v>-8792000</v>
      </c>
      <c r="D73" s="104"/>
      <c r="E73" s="104">
        <f>$B73      +$C73      +$D73</f>
        <v>4950425000</v>
      </c>
      <c r="F73" s="105">
        <f t="shared" ref="F73:O73" si="46">SUM(F9:F14,F17:F23,F26:F29,F32,F35:F39,F42:F52,F55:F58,F61:F65,F69:F70)</f>
        <v>4950425000</v>
      </c>
      <c r="G73" s="106">
        <f t="shared" si="46"/>
        <v>3713739000</v>
      </c>
      <c r="H73" s="105">
        <f t="shared" si="46"/>
        <v>703839000</v>
      </c>
      <c r="I73" s="106">
        <f t="shared" si="46"/>
        <v>330713817</v>
      </c>
      <c r="J73" s="105">
        <f t="shared" si="46"/>
        <v>1011552000</v>
      </c>
      <c r="K73" s="106">
        <f t="shared" si="46"/>
        <v>503080325</v>
      </c>
      <c r="L73" s="105">
        <f t="shared" si="46"/>
        <v>709793000</v>
      </c>
      <c r="M73" s="106">
        <f t="shared" si="46"/>
        <v>941485812</v>
      </c>
      <c r="N73" s="105">
        <f t="shared" si="46"/>
        <v>991565000</v>
      </c>
      <c r="O73" s="106">
        <f t="shared" si="46"/>
        <v>603135960</v>
      </c>
      <c r="P73" s="105">
        <f>$H73      +$J73      +$L73      +$N73</f>
        <v>3416749000</v>
      </c>
      <c r="Q73" s="106">
        <f>$I73      +$K73      +$M73      +$O73</f>
        <v>2378415914</v>
      </c>
      <c r="R73" s="61">
        <f>IF(($L73      =0),0,((($N73      -$L73      )/$L73      )*100))</f>
        <v>39.697771040289211</v>
      </c>
      <c r="S73" s="62">
        <f>IF(($M73      =0),0,((($O73      -$M73      )/$M73      )*100))</f>
        <v>-35.937859889916218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92.002938278645857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64.043701347886866</v>
      </c>
      <c r="V73" s="105">
        <f>SUM(V9:V14,V17:V23,V26:V29,V32,V35:V39,V42:V52,V55:V58,V61:V65,V69:V70)</f>
        <v>325749000</v>
      </c>
      <c r="W73" s="106">
        <f>SUM(W9:W14,W17:W23,W26:W29,W32,W35:W39,W42:W52,W55:W58,W61:W65,W69:W70)</f>
        <v>14244000</v>
      </c>
    </row>
    <row r="74" spans="1:23" ht="13.5" thickTop="1" x14ac:dyDescent="0.2">
      <c r="A74" s="66" t="s">
        <v>91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0" t="s">
        <v>10</v>
      </c>
      <c r="Q75" s="131"/>
      <c r="R75" s="132" t="s">
        <v>11</v>
      </c>
      <c r="S75" s="131"/>
      <c r="T75" s="132" t="s">
        <v>12</v>
      </c>
      <c r="U75" s="131"/>
      <c r="V75" s="130"/>
      <c r="W75" s="131"/>
    </row>
    <row r="76" spans="1:23" ht="67.5" x14ac:dyDescent="0.2">
      <c r="A76" s="77" t="s">
        <v>92</v>
      </c>
      <c r="B76" s="78" t="s">
        <v>93</v>
      </c>
      <c r="C76" s="78" t="s">
        <v>94</v>
      </c>
      <c r="D76" s="79" t="s">
        <v>17</v>
      </c>
      <c r="E76" s="78" t="s">
        <v>18</v>
      </c>
      <c r="F76" s="78" t="s">
        <v>19</v>
      </c>
      <c r="G76" s="78" t="s">
        <v>95</v>
      </c>
      <c r="H76" s="78" t="s">
        <v>96</v>
      </c>
      <c r="I76" s="80" t="s">
        <v>22</v>
      </c>
      <c r="J76" s="78" t="s">
        <v>97</v>
      </c>
      <c r="K76" s="80" t="s">
        <v>24</v>
      </c>
      <c r="L76" s="78" t="s">
        <v>98</v>
      </c>
      <c r="M76" s="80" t="s">
        <v>26</v>
      </c>
      <c r="N76" s="78" t="s">
        <v>99</v>
      </c>
      <c r="O76" s="80" t="s">
        <v>28</v>
      </c>
      <c r="P76" s="80" t="s">
        <v>100</v>
      </c>
      <c r="Q76" s="81" t="s">
        <v>30</v>
      </c>
      <c r="R76" s="82" t="s">
        <v>100</v>
      </c>
      <c r="S76" s="83" t="s">
        <v>30</v>
      </c>
      <c r="T76" s="82" t="s">
        <v>101</v>
      </c>
      <c r="U76" s="79" t="s">
        <v>32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132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133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134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135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136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137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102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103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IF(($L87      =0),0,((($N87      -$L87      )/$L87      )*100))</f>
        <v>0</v>
      </c>
      <c r="S87" s="90">
        <f t="shared" ref="S87:S94" si="52">IF(($M87      =0),0,((($O87      -$M87      )/$M87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110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111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138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87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139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140</v>
      </c>
    </row>
    <row r="117" spans="1:23" x14ac:dyDescent="0.2">
      <c r="A117" s="29" t="s">
        <v>141</v>
      </c>
    </row>
    <row r="118" spans="1:23" x14ac:dyDescent="0.2">
      <c r="A118" s="29" t="s">
        <v>142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144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145</v>
      </c>
    </row>
    <row r="124" spans="1:23" x14ac:dyDescent="0.2">
      <c r="A124" s="30" t="s">
        <v>91</v>
      </c>
      <c r="G124" s="30" t="s">
        <v>91</v>
      </c>
      <c r="W124" s="30"/>
    </row>
    <row r="125" spans="1:23" x14ac:dyDescent="0.2">
      <c r="A125" s="30"/>
      <c r="G125" s="30"/>
      <c r="W125" s="30"/>
    </row>
    <row r="126" spans="1:23" x14ac:dyDescent="0.2">
      <c r="A126" s="30" t="s">
        <v>91</v>
      </c>
      <c r="G126" s="30" t="s">
        <v>91</v>
      </c>
      <c r="W126" s="30"/>
    </row>
  </sheetData>
  <sheetProtection algorithmName="SHA-512" hashValue="4sQRhn5AI8/4d5CpQ2OQNtD72fV+QxfH8rxDMrsxFA3JSu5T9UiWcqYShiE4bLt6QUr4+2+79j2udJDAepnwcw==" saltValue="M3pQeGq+8xDrvjTqEap7Nw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5:Q75"/>
    <mergeCell ref="R75:S75"/>
    <mergeCell ref="T75:U75"/>
    <mergeCell ref="V75:W75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4" max="16383" man="1"/>
    <brk id="96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W126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1"/>
      <c r="W1" s="31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2"/>
      <c r="W2" s="32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2"/>
      <c r="W3" s="32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2"/>
      <c r="W4" s="32"/>
    </row>
    <row r="5" spans="1:23" ht="15" customHeight="1" x14ac:dyDescent="0.25">
      <c r="A5" s="137" t="s">
        <v>120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3"/>
      <c r="W5" s="33"/>
    </row>
    <row r="6" spans="1:23" ht="12.75" customHeight="1" x14ac:dyDescent="0.2">
      <c r="A6" s="34" t="s">
        <v>91</v>
      </c>
      <c r="B6" s="34" t="s">
        <v>91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IF(($L9       =0),0,((($N9       -$L9       )/$L9       )*100))</f>
        <v>0</v>
      </c>
      <c r="S9" s="49">
        <f>IF(($M9       =0),0,((($O9       -$M9       )/$M9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1850000</v>
      </c>
      <c r="C10" s="92"/>
      <c r="D10" s="92"/>
      <c r="E10" s="92">
        <f t="shared" ref="E10:E15" si="0">$B10      +$C10      +$D10</f>
        <v>1850000</v>
      </c>
      <c r="F10" s="93">
        <v>1850000</v>
      </c>
      <c r="G10" s="94">
        <v>1850000</v>
      </c>
      <c r="H10" s="93">
        <v>669000</v>
      </c>
      <c r="I10" s="94"/>
      <c r="J10" s="93">
        <v>254000</v>
      </c>
      <c r="K10" s="94"/>
      <c r="L10" s="93">
        <v>336000</v>
      </c>
      <c r="M10" s="94"/>
      <c r="N10" s="93">
        <v>95000</v>
      </c>
      <c r="O10" s="94"/>
      <c r="P10" s="93">
        <f t="shared" ref="P10:P15" si="1">$H10      +$J10      +$L10      +$N10</f>
        <v>1354000</v>
      </c>
      <c r="Q10" s="94">
        <f t="shared" ref="Q10:Q15" si="2">$I10      +$K10      +$M10      +$O10</f>
        <v>0</v>
      </c>
      <c r="R10" s="48">
        <f t="shared" ref="R10:R15" si="3">IF(($L10      =0),0,((($N10      -$L10      )/$L10      )*100))</f>
        <v>-71.726190476190482</v>
      </c>
      <c r="S10" s="49">
        <f t="shared" ref="S10:S15" si="4">IF(($M10      =0),0,((($O10      -$M10      )/$M10      )*100))</f>
        <v>0</v>
      </c>
      <c r="T10" s="48">
        <f t="shared" ref="T10:T14" si="5">IF(($E10      =0),0,(($P10      /$E10      )*100))</f>
        <v>73.189189189189179</v>
      </c>
      <c r="U10" s="50">
        <f t="shared" ref="U10:U14" si="6">IF(($E10      =0),0,(($Q10      /$E10      )*100))</f>
        <v>0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1850000</v>
      </c>
      <c r="C15" s="95">
        <f>SUM(C9:C14)</f>
        <v>0</v>
      </c>
      <c r="D15" s="95"/>
      <c r="E15" s="95">
        <f t="shared" si="0"/>
        <v>1850000</v>
      </c>
      <c r="F15" s="96">
        <f t="shared" ref="F15:O15" si="7">SUM(F9:F14)</f>
        <v>1850000</v>
      </c>
      <c r="G15" s="97">
        <f t="shared" si="7"/>
        <v>1850000</v>
      </c>
      <c r="H15" s="96">
        <f t="shared" si="7"/>
        <v>669000</v>
      </c>
      <c r="I15" s="97">
        <f t="shared" si="7"/>
        <v>0</v>
      </c>
      <c r="J15" s="96">
        <f t="shared" si="7"/>
        <v>254000</v>
      </c>
      <c r="K15" s="97">
        <f t="shared" si="7"/>
        <v>0</v>
      </c>
      <c r="L15" s="96">
        <f t="shared" si="7"/>
        <v>336000</v>
      </c>
      <c r="M15" s="97">
        <f t="shared" si="7"/>
        <v>0</v>
      </c>
      <c r="N15" s="96">
        <f t="shared" si="7"/>
        <v>95000</v>
      </c>
      <c r="O15" s="97">
        <f t="shared" si="7"/>
        <v>0</v>
      </c>
      <c r="P15" s="96">
        <f t="shared" si="1"/>
        <v>1354000</v>
      </c>
      <c r="Q15" s="97">
        <f t="shared" si="2"/>
        <v>0</v>
      </c>
      <c r="R15" s="52">
        <f t="shared" si="3"/>
        <v>-71.726190476190482</v>
      </c>
      <c r="S15" s="53">
        <f t="shared" si="4"/>
        <v>0</v>
      </c>
      <c r="T15" s="52">
        <f>IF((SUM($E9:$E13))=0,0,(P15/(SUM($E9:$E13))*100))</f>
        <v>73.189189189189179</v>
      </c>
      <c r="U15" s="54">
        <f>IF((SUM($E9:$E13))=0,0,(Q15/(SUM($E9:$E13))*100))</f>
        <v>0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IF(($L17      =0),0,((($N17      -$L17      )/$L17      )*100))</f>
        <v>0</v>
      </c>
      <c r="S17" s="49">
        <f t="shared" ref="S17:S24" si="12">IF(($M17      =0),0,((($O17      -$M17      )/$M17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IF(($L26      =0),0,((($N26      -$L26      )/$L26      )*100))</f>
        <v>0</v>
      </c>
      <c r="S26" s="49">
        <f>IF(($M26      =0),0,((($O26      -$M26      )/$M26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IF(($L27      =0),0,((($N27      -$L27      )/$L27      )*100))</f>
        <v>0</v>
      </c>
      <c r="S27" s="49">
        <f>IF(($M27      =0),0,((($O27      -$M27      )/$M27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IF(($L28      =0),0,((($N28      -$L28      )/$L28      )*100))</f>
        <v>0</v>
      </c>
      <c r="S28" s="49">
        <f>IF(($M28      =0),0,((($O28      -$M28      )/$M28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IF(($L29      =0),0,((($N29      -$L29      )/$L29      )*100))</f>
        <v>0</v>
      </c>
      <c r="S29" s="49">
        <f>IF(($M29      =0),0,((($O29      -$M29      )/$M29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IF(($L30      =0),0,((($N30      -$L30      )/$L30      )*100))</f>
        <v>0</v>
      </c>
      <c r="S30" s="53">
        <f>IF(($M30      =0),0,((($O30      -$M30      )/$M30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1686000</v>
      </c>
      <c r="C32" s="92">
        <v>-252000</v>
      </c>
      <c r="D32" s="92"/>
      <c r="E32" s="92">
        <f>$B32      +$C32      +$D32</f>
        <v>1434000</v>
      </c>
      <c r="F32" s="93">
        <v>1434000</v>
      </c>
      <c r="G32" s="94">
        <v>1434000</v>
      </c>
      <c r="H32" s="93">
        <v>422000</v>
      </c>
      <c r="I32" s="94"/>
      <c r="J32" s="93"/>
      <c r="K32" s="94"/>
      <c r="L32" s="93"/>
      <c r="M32" s="94"/>
      <c r="N32" s="93"/>
      <c r="O32" s="94"/>
      <c r="P32" s="93">
        <f>$H32      +$J32      +$L32      +$N32</f>
        <v>422000</v>
      </c>
      <c r="Q32" s="94">
        <f>$I32      +$K32      +$M32      +$O32</f>
        <v>0</v>
      </c>
      <c r="R32" s="48">
        <f>IF(($L32      =0),0,((($N32      -$L32      )/$L32      )*100))</f>
        <v>0</v>
      </c>
      <c r="S32" s="49">
        <f>IF(($M32      =0),0,((($O32      -$M32      )/$M32      )*100))</f>
        <v>0</v>
      </c>
      <c r="T32" s="48">
        <f>IF(($E32      =0),0,(($P32      /$E32      )*100))</f>
        <v>29.428172942817294</v>
      </c>
      <c r="U32" s="50">
        <f>IF(($E32      =0),0,(($Q32      /$E32      )*100))</f>
        <v>0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1686000</v>
      </c>
      <c r="C33" s="95">
        <f>C32</f>
        <v>-252000</v>
      </c>
      <c r="D33" s="95"/>
      <c r="E33" s="95">
        <f>$B33      +$C33      +$D33</f>
        <v>1434000</v>
      </c>
      <c r="F33" s="96">
        <f t="shared" ref="F33:O33" si="17">F32</f>
        <v>1434000</v>
      </c>
      <c r="G33" s="97">
        <f t="shared" si="17"/>
        <v>1434000</v>
      </c>
      <c r="H33" s="96">
        <f t="shared" si="17"/>
        <v>422000</v>
      </c>
      <c r="I33" s="97">
        <f t="shared" si="17"/>
        <v>0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422000</v>
      </c>
      <c r="Q33" s="97">
        <f>$I33      +$K33      +$M33      +$O33</f>
        <v>0</v>
      </c>
      <c r="R33" s="52">
        <f>IF(($L33      =0),0,((($N33      -$L33      )/$L33      )*100))</f>
        <v>0</v>
      </c>
      <c r="S33" s="53">
        <f>IF(($M33      =0),0,((($O33      -$M33      )/$M33      )*100))</f>
        <v>0</v>
      </c>
      <c r="T33" s="52">
        <f>IF($E33   =0,0,($P33   /$E33   )*100)</f>
        <v>29.428172942817294</v>
      </c>
      <c r="U33" s="54">
        <f>IF($E33   =0,0,($Q33   /$E33   )*100)</f>
        <v>0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/>
      <c r="C35" s="92"/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IF(($L35      =0),0,((($N35      -$L35      )/$L35      )*100))</f>
        <v>0</v>
      </c>
      <c r="S35" s="49">
        <f t="shared" ref="S35:S40" si="22">IF(($M35      =0),0,((($O35      -$M35      )/$M35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>
        <v>1452000</v>
      </c>
      <c r="C36" s="92">
        <v>64000</v>
      </c>
      <c r="D36" s="92"/>
      <c r="E36" s="92">
        <f t="shared" si="18"/>
        <v>1516000</v>
      </c>
      <c r="F36" s="93">
        <v>1516000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1452000</v>
      </c>
      <c r="C40" s="95">
        <f>SUM(C35:C39)</f>
        <v>64000</v>
      </c>
      <c r="D40" s="95"/>
      <c r="E40" s="95">
        <f t="shared" si="18"/>
        <v>1516000</v>
      </c>
      <c r="F40" s="96">
        <f t="shared" ref="F40:O40" si="25">SUM(F35:F39)</f>
        <v>1516000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IF(($L42      =0),0,((($N42      -$L42      )/$L42      )*100))</f>
        <v>0</v>
      </c>
      <c r="S42" s="49">
        <f t="shared" ref="S42:S53" si="30">IF(($M42      =0),0,((($O42      -$M42      )/$M42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>
        <v>30000000</v>
      </c>
      <c r="C51" s="92"/>
      <c r="D51" s="92"/>
      <c r="E51" s="92">
        <f t="shared" si="26"/>
        <v>30000000</v>
      </c>
      <c r="F51" s="93">
        <v>30000000</v>
      </c>
      <c r="G51" s="94">
        <v>30000000</v>
      </c>
      <c r="H51" s="93">
        <v>5552000</v>
      </c>
      <c r="I51" s="94"/>
      <c r="J51" s="93">
        <v>5212000</v>
      </c>
      <c r="K51" s="94"/>
      <c r="L51" s="93">
        <v>6980000</v>
      </c>
      <c r="M51" s="94"/>
      <c r="N51" s="93">
        <v>12256000</v>
      </c>
      <c r="O51" s="94"/>
      <c r="P51" s="93">
        <f t="shared" si="27"/>
        <v>30000000</v>
      </c>
      <c r="Q51" s="94">
        <f t="shared" si="28"/>
        <v>0</v>
      </c>
      <c r="R51" s="48">
        <f t="shared" si="29"/>
        <v>75.587392550143264</v>
      </c>
      <c r="S51" s="49">
        <f t="shared" si="30"/>
        <v>0</v>
      </c>
      <c r="T51" s="48">
        <f t="shared" si="31"/>
        <v>100</v>
      </c>
      <c r="U51" s="50">
        <f t="shared" si="32"/>
        <v>0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>
        <v>30000000</v>
      </c>
      <c r="C52" s="92">
        <v>26000000</v>
      </c>
      <c r="D52" s="92"/>
      <c r="E52" s="92">
        <f t="shared" si="26"/>
        <v>56000000</v>
      </c>
      <c r="F52" s="93">
        <v>56000000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60000000</v>
      </c>
      <c r="C53" s="95">
        <f>SUM(C42:C52)</f>
        <v>26000000</v>
      </c>
      <c r="D53" s="95"/>
      <c r="E53" s="95">
        <f t="shared" si="26"/>
        <v>86000000</v>
      </c>
      <c r="F53" s="96">
        <f t="shared" ref="F53:O53" si="33">SUM(F42:F52)</f>
        <v>86000000</v>
      </c>
      <c r="G53" s="97">
        <f t="shared" si="33"/>
        <v>30000000</v>
      </c>
      <c r="H53" s="96">
        <f t="shared" si="33"/>
        <v>5552000</v>
      </c>
      <c r="I53" s="97">
        <f t="shared" si="33"/>
        <v>0</v>
      </c>
      <c r="J53" s="96">
        <f t="shared" si="33"/>
        <v>5212000</v>
      </c>
      <c r="K53" s="97">
        <f t="shared" si="33"/>
        <v>0</v>
      </c>
      <c r="L53" s="96">
        <f t="shared" si="33"/>
        <v>6980000</v>
      </c>
      <c r="M53" s="97">
        <f t="shared" si="33"/>
        <v>0</v>
      </c>
      <c r="N53" s="96">
        <f t="shared" si="33"/>
        <v>12256000</v>
      </c>
      <c r="O53" s="97">
        <f t="shared" si="33"/>
        <v>0</v>
      </c>
      <c r="P53" s="96">
        <f t="shared" si="27"/>
        <v>30000000</v>
      </c>
      <c r="Q53" s="97">
        <f t="shared" si="28"/>
        <v>0</v>
      </c>
      <c r="R53" s="52">
        <f t="shared" si="29"/>
        <v>75.587392550143264</v>
      </c>
      <c r="S53" s="53">
        <f t="shared" si="30"/>
        <v>0</v>
      </c>
      <c r="T53" s="52">
        <f>IF((+$E43+$E45+$E47+$E48+$E51) =0,0,(P53   /(+$E43+$E45+$E47+$E48+$E51) )*100)</f>
        <v>100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IF(($L55      =0),0,((($N55      -$L55      )/$L55      )*100))</f>
        <v>0</v>
      </c>
      <c r="S55" s="49">
        <f>IF(($M55      =0),0,((($O55      -$M55      )/$M55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IF(($L56      =0),0,((($N56      -$L56      )/$L56      )*100))</f>
        <v>0</v>
      </c>
      <c r="S56" s="49">
        <f>IF(($M56      =0),0,((($O56      -$M56      )/$M56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IF(($L57      =0),0,((($N57      -$L57      )/$L57      )*100))</f>
        <v>0</v>
      </c>
      <c r="S57" s="49">
        <f>IF(($M57      =0),0,((($O57      -$M57      )/$M57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IF(($L58      =0),0,((($N58      -$L58      )/$L58      )*100))</f>
        <v>0</v>
      </c>
      <c r="S58" s="49">
        <f>IF(($M58      =0),0,((($O58      -$M58      )/$M58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IF(($L59      =0),0,((($N59      -$L59      )/$L59      )*100))</f>
        <v>0</v>
      </c>
      <c r="S59" s="58">
        <f>IF(($M59      =0),0,((($O59      -$M59      )/$M59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IF(($L61      =0),0,((($N61      -$L61      )/$L61      )*100))</f>
        <v>0</v>
      </c>
      <c r="S61" s="49">
        <f t="shared" ref="S61:S67" si="39">IF(($M61      =0),0,((($O61      -$M61      )/$M61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64988000</v>
      </c>
      <c r="C67" s="104">
        <f>SUM(C9:C14,C17:C23,C26:C29,C32,C35:C39,C42:C52,C55:C58,C61:C65)</f>
        <v>25812000</v>
      </c>
      <c r="D67" s="104"/>
      <c r="E67" s="104">
        <f t="shared" si="35"/>
        <v>90800000</v>
      </c>
      <c r="F67" s="105">
        <f t="shared" ref="F67:O67" si="43">SUM(F9:F14,F17:F23,F26:F29,F32,F35:F39,F42:F52,F55:F58,F61:F65)</f>
        <v>90800000</v>
      </c>
      <c r="G67" s="106">
        <f t="shared" si="43"/>
        <v>33284000</v>
      </c>
      <c r="H67" s="105">
        <f t="shared" si="43"/>
        <v>6643000</v>
      </c>
      <c r="I67" s="106">
        <f t="shared" si="43"/>
        <v>0</v>
      </c>
      <c r="J67" s="105">
        <f t="shared" si="43"/>
        <v>5466000</v>
      </c>
      <c r="K67" s="106">
        <f t="shared" si="43"/>
        <v>0</v>
      </c>
      <c r="L67" s="105">
        <f t="shared" si="43"/>
        <v>7316000</v>
      </c>
      <c r="M67" s="106">
        <f t="shared" si="43"/>
        <v>0</v>
      </c>
      <c r="N67" s="105">
        <f t="shared" si="43"/>
        <v>12351000</v>
      </c>
      <c r="O67" s="106">
        <f t="shared" si="43"/>
        <v>0</v>
      </c>
      <c r="P67" s="105">
        <f t="shared" si="36"/>
        <v>31776000</v>
      </c>
      <c r="Q67" s="106">
        <f t="shared" si="37"/>
        <v>0</v>
      </c>
      <c r="R67" s="61">
        <f t="shared" si="38"/>
        <v>68.821760524876979</v>
      </c>
      <c r="S67" s="62">
        <f t="shared" si="39"/>
        <v>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95.469294555942795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0</v>
      </c>
      <c r="V67" s="105">
        <f>SUM(V9:V14,V17:V23,V26:V29,V32,V35:V39,V42:V52,V55:V58,V61:V65)</f>
        <v>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29074000</v>
      </c>
      <c r="C69" s="92">
        <v>-1945000</v>
      </c>
      <c r="D69" s="92"/>
      <c r="E69" s="92">
        <f>$B69      +$C69      +$D69</f>
        <v>27129000</v>
      </c>
      <c r="F69" s="93">
        <v>27129000</v>
      </c>
      <c r="G69" s="94">
        <v>27129000</v>
      </c>
      <c r="H69" s="93">
        <v>4802000</v>
      </c>
      <c r="I69" s="94"/>
      <c r="J69" s="93">
        <v>7750000</v>
      </c>
      <c r="K69" s="94"/>
      <c r="L69" s="93">
        <v>3576000</v>
      </c>
      <c r="M69" s="94"/>
      <c r="N69" s="93">
        <v>11001000</v>
      </c>
      <c r="O69" s="94"/>
      <c r="P69" s="93">
        <f>$H69      +$J69      +$L69      +$N69</f>
        <v>27129000</v>
      </c>
      <c r="Q69" s="94">
        <f>$I69      +$K69      +$M69      +$O69</f>
        <v>0</v>
      </c>
      <c r="R69" s="48">
        <f>IF(($L69      =0),0,((($N69      -$L69      )/$L69      )*100))</f>
        <v>207.63422818791946</v>
      </c>
      <c r="S69" s="49">
        <f>IF(($M69      =0),0,((($O69      -$M69      )/$M69      )*100))</f>
        <v>0</v>
      </c>
      <c r="T69" s="48">
        <f>IF(($E69      =0),0,(($P69      /$E69      )*100))</f>
        <v>100</v>
      </c>
      <c r="U69" s="50">
        <f>IF(($E69      =0),0,(($Q69      /$E69      )*100))</f>
        <v>0</v>
      </c>
      <c r="V69" s="93">
        <v>0</v>
      </c>
      <c r="W69" s="94" t="s">
        <v>36</v>
      </c>
    </row>
    <row r="70" spans="1:23" s="64" customFormat="1" ht="12.95" customHeight="1" x14ac:dyDescent="0.2">
      <c r="A70" s="63" t="s">
        <v>89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IF(($L70      =0),0,((($N70      -$L70      )/$L70      )*100))</f>
        <v>0</v>
      </c>
      <c r="S70" s="49">
        <f>IF(($M70      =0),0,((($O70      -$M70      )/$M70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36</v>
      </c>
      <c r="W70" s="94" t="s">
        <v>36</v>
      </c>
    </row>
    <row r="71" spans="1:23" ht="12.95" customHeight="1" x14ac:dyDescent="0.2">
      <c r="A71" s="56" t="s">
        <v>42</v>
      </c>
      <c r="B71" s="101">
        <f>SUM(B69:B70)</f>
        <v>29074000</v>
      </c>
      <c r="C71" s="101">
        <f>SUM(C69:C70)</f>
        <v>-1945000</v>
      </c>
      <c r="D71" s="101"/>
      <c r="E71" s="101">
        <f>$B71      +$C71      +$D71</f>
        <v>27129000</v>
      </c>
      <c r="F71" s="102">
        <f t="shared" ref="F71:O71" si="44">SUM(F69:F70)</f>
        <v>27129000</v>
      </c>
      <c r="G71" s="103">
        <f t="shared" si="44"/>
        <v>27129000</v>
      </c>
      <c r="H71" s="102">
        <f t="shared" si="44"/>
        <v>4802000</v>
      </c>
      <c r="I71" s="103">
        <f t="shared" si="44"/>
        <v>0</v>
      </c>
      <c r="J71" s="102">
        <f t="shared" si="44"/>
        <v>7750000</v>
      </c>
      <c r="K71" s="103">
        <f t="shared" si="44"/>
        <v>0</v>
      </c>
      <c r="L71" s="102">
        <f t="shared" si="44"/>
        <v>3576000</v>
      </c>
      <c r="M71" s="103">
        <f t="shared" si="44"/>
        <v>0</v>
      </c>
      <c r="N71" s="102">
        <f t="shared" si="44"/>
        <v>11001000</v>
      </c>
      <c r="O71" s="103">
        <f t="shared" si="44"/>
        <v>0</v>
      </c>
      <c r="P71" s="102">
        <f>$H71      +$J71      +$L71      +$N71</f>
        <v>27129000</v>
      </c>
      <c r="Q71" s="103">
        <f>$I71      +$K71      +$M71      +$O71</f>
        <v>0</v>
      </c>
      <c r="R71" s="57">
        <f>IF(($L71      =0),0,((($N71      -$L71      )/$L71      )*100))</f>
        <v>207.63422818791946</v>
      </c>
      <c r="S71" s="58">
        <f>IF(($M71      =0),0,((($O71      -$M71      )/$M71      )*100))</f>
        <v>0</v>
      </c>
      <c r="T71" s="57">
        <f>IF(($E69      =0),0,(($P69      /$E69      )*100))</f>
        <v>100</v>
      </c>
      <c r="U71" s="59">
        <f>IF($E69   =0,0,($Q69   /$E69 )*100)</f>
        <v>0</v>
      </c>
      <c r="V71" s="102">
        <f>SUM(V69:V70)</f>
        <v>0</v>
      </c>
      <c r="W71" s="103" t="s">
        <v>36</v>
      </c>
    </row>
    <row r="72" spans="1:23" ht="12.95" customHeight="1" x14ac:dyDescent="0.2">
      <c r="A72" s="60" t="s">
        <v>87</v>
      </c>
      <c r="B72" s="104">
        <f>SUM(B69:B70)</f>
        <v>29074000</v>
      </c>
      <c r="C72" s="104">
        <f>SUM(C69:C70)</f>
        <v>-1945000</v>
      </c>
      <c r="D72" s="104"/>
      <c r="E72" s="104">
        <f>$B72      +$C72      +$D72</f>
        <v>27129000</v>
      </c>
      <c r="F72" s="105">
        <f t="shared" ref="F72:O72" si="45">SUM(F69:F70)</f>
        <v>27129000</v>
      </c>
      <c r="G72" s="106">
        <f t="shared" si="45"/>
        <v>27129000</v>
      </c>
      <c r="H72" s="105">
        <f t="shared" si="45"/>
        <v>4802000</v>
      </c>
      <c r="I72" s="106">
        <f t="shared" si="45"/>
        <v>0</v>
      </c>
      <c r="J72" s="105">
        <f t="shared" si="45"/>
        <v>7750000</v>
      </c>
      <c r="K72" s="106">
        <f t="shared" si="45"/>
        <v>0</v>
      </c>
      <c r="L72" s="105">
        <f t="shared" si="45"/>
        <v>3576000</v>
      </c>
      <c r="M72" s="106">
        <f t="shared" si="45"/>
        <v>0</v>
      </c>
      <c r="N72" s="105">
        <f t="shared" si="45"/>
        <v>11001000</v>
      </c>
      <c r="O72" s="106">
        <f t="shared" si="45"/>
        <v>0</v>
      </c>
      <c r="P72" s="105">
        <f>$H72      +$J72      +$L72      +$N72</f>
        <v>27129000</v>
      </c>
      <c r="Q72" s="106">
        <f>$I72      +$K72      +$M72      +$O72</f>
        <v>0</v>
      </c>
      <c r="R72" s="61">
        <f>IF(($L72      =0),0,((($N72      -$L72      )/$L72      )*100))</f>
        <v>207.63422818791946</v>
      </c>
      <c r="S72" s="62">
        <f>IF(($M72      =0),0,((($O72      -$M72      )/$M72      )*100))</f>
        <v>0</v>
      </c>
      <c r="T72" s="61">
        <f>IF(($E69      =0),0,(($P69      /$E69      )*100))</f>
        <v>100</v>
      </c>
      <c r="U72" s="65">
        <f>IF($E69   =0,0,($Q69   /$E69 )*100)</f>
        <v>0</v>
      </c>
      <c r="V72" s="105">
        <f>SUM(V69:V70)</f>
        <v>0</v>
      </c>
      <c r="W72" s="106" t="s">
        <v>36</v>
      </c>
    </row>
    <row r="73" spans="1:23" ht="12.95" customHeight="1" thickBot="1" x14ac:dyDescent="0.25">
      <c r="A73" s="60" t="s">
        <v>90</v>
      </c>
      <c r="B73" s="104">
        <f>SUM(B9:B14,B17:B23,B26:B29,B32,B35:B39,B42:B52,B55:B58,B61:B65,B69:B70)</f>
        <v>94062000</v>
      </c>
      <c r="C73" s="104">
        <f>SUM(C9:C14,C17:C23,C26:C29,C32,C35:C39,C42:C52,C55:C58,C61:C65,C69:C70)</f>
        <v>23867000</v>
      </c>
      <c r="D73" s="104"/>
      <c r="E73" s="104">
        <f>$B73      +$C73      +$D73</f>
        <v>117929000</v>
      </c>
      <c r="F73" s="105">
        <f t="shared" ref="F73:O73" si="46">SUM(F9:F14,F17:F23,F26:F29,F32,F35:F39,F42:F52,F55:F58,F61:F65,F69:F70)</f>
        <v>117929000</v>
      </c>
      <c r="G73" s="106">
        <f t="shared" si="46"/>
        <v>60413000</v>
      </c>
      <c r="H73" s="105">
        <f t="shared" si="46"/>
        <v>11445000</v>
      </c>
      <c r="I73" s="106">
        <f t="shared" si="46"/>
        <v>0</v>
      </c>
      <c r="J73" s="105">
        <f t="shared" si="46"/>
        <v>13216000</v>
      </c>
      <c r="K73" s="106">
        <f t="shared" si="46"/>
        <v>0</v>
      </c>
      <c r="L73" s="105">
        <f t="shared" si="46"/>
        <v>10892000</v>
      </c>
      <c r="M73" s="106">
        <f t="shared" si="46"/>
        <v>0</v>
      </c>
      <c r="N73" s="105">
        <f t="shared" si="46"/>
        <v>23352000</v>
      </c>
      <c r="O73" s="106">
        <f t="shared" si="46"/>
        <v>0</v>
      </c>
      <c r="P73" s="105">
        <f>$H73      +$J73      +$L73      +$N73</f>
        <v>58905000</v>
      </c>
      <c r="Q73" s="106">
        <f>$I73      +$K73      +$M73      +$O73</f>
        <v>0</v>
      </c>
      <c r="R73" s="61">
        <f>IF(($L73      =0),0,((($N73      -$L73      )/$L73      )*100))</f>
        <v>114.39588688946016</v>
      </c>
      <c r="S73" s="62">
        <f>IF(($M73      =0),0,((($O73      -$M73      )/$M73      )*100))</f>
        <v>0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97.503848509426788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0</v>
      </c>
      <c r="V73" s="105">
        <f>SUM(V9:V14,V17:V23,V26:V29,V32,V35:V39,V42:V52,V55:V58,V61:V65,V69:V70)</f>
        <v>0</v>
      </c>
      <c r="W73" s="106" t="s">
        <v>36</v>
      </c>
    </row>
    <row r="74" spans="1:23" ht="13.5" thickTop="1" x14ac:dyDescent="0.2">
      <c r="A74" s="66" t="s">
        <v>91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0" t="s">
        <v>10</v>
      </c>
      <c r="Q75" s="131"/>
      <c r="R75" s="132" t="s">
        <v>11</v>
      </c>
      <c r="S75" s="131"/>
      <c r="T75" s="132" t="s">
        <v>12</v>
      </c>
      <c r="U75" s="131"/>
      <c r="V75" s="130"/>
      <c r="W75" s="131"/>
    </row>
    <row r="76" spans="1:23" ht="67.5" x14ac:dyDescent="0.2">
      <c r="A76" s="77" t="s">
        <v>92</v>
      </c>
      <c r="B76" s="78" t="s">
        <v>93</v>
      </c>
      <c r="C76" s="78" t="s">
        <v>94</v>
      </c>
      <c r="D76" s="79" t="s">
        <v>17</v>
      </c>
      <c r="E76" s="78" t="s">
        <v>18</v>
      </c>
      <c r="F76" s="78" t="s">
        <v>19</v>
      </c>
      <c r="G76" s="78" t="s">
        <v>95</v>
      </c>
      <c r="H76" s="78" t="s">
        <v>96</v>
      </c>
      <c r="I76" s="80" t="s">
        <v>22</v>
      </c>
      <c r="J76" s="78" t="s">
        <v>97</v>
      </c>
      <c r="K76" s="80" t="s">
        <v>24</v>
      </c>
      <c r="L76" s="78" t="s">
        <v>98</v>
      </c>
      <c r="M76" s="80" t="s">
        <v>26</v>
      </c>
      <c r="N76" s="78" t="s">
        <v>99</v>
      </c>
      <c r="O76" s="80" t="s">
        <v>28</v>
      </c>
      <c r="P76" s="80" t="s">
        <v>100</v>
      </c>
      <c r="Q76" s="81" t="s">
        <v>30</v>
      </c>
      <c r="R76" s="82" t="s">
        <v>100</v>
      </c>
      <c r="S76" s="83" t="s">
        <v>30</v>
      </c>
      <c r="T76" s="82" t="s">
        <v>101</v>
      </c>
      <c r="U76" s="79" t="s">
        <v>32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132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133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134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135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136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137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102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103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IF(($L87      =0),0,((($N87      -$L87      )/$L87      )*100))</f>
        <v>0</v>
      </c>
      <c r="S87" s="90">
        <f t="shared" ref="S87:S94" si="52">IF(($M87      =0),0,((($O87      -$M87      )/$M87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110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111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138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87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139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140</v>
      </c>
    </row>
    <row r="117" spans="1:23" x14ac:dyDescent="0.2">
      <c r="A117" s="29" t="s">
        <v>141</v>
      </c>
    </row>
    <row r="118" spans="1:23" x14ac:dyDescent="0.2">
      <c r="A118" s="29" t="s">
        <v>142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144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145</v>
      </c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  <row r="126" spans="1:23" x14ac:dyDescent="0.2">
      <c r="A126" s="30"/>
      <c r="G126" s="30"/>
      <c r="W126" s="30"/>
    </row>
  </sheetData>
  <sheetProtection algorithmName="SHA-512" hashValue="eGuyar2i8Rg3Ukf/lSXoEfTpkOlYE96iO3kIshAWVoIpyH1ZYvmmAvWV/vDogtleO2iwI2L42f5w4y3XVFptqg==" saltValue="Lcx2lKmfc8A2Ty41a2Mx+g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5:Q75"/>
    <mergeCell ref="R75:S75"/>
    <mergeCell ref="T75:U75"/>
    <mergeCell ref="V75:W75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4" max="16383" man="1"/>
    <brk id="96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W126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1"/>
      <c r="W1" s="31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2"/>
      <c r="W2" s="32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2"/>
      <c r="W3" s="32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2"/>
      <c r="W4" s="32"/>
    </row>
    <row r="5" spans="1:23" ht="15" customHeight="1" x14ac:dyDescent="0.25">
      <c r="A5" s="137" t="s">
        <v>121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3"/>
      <c r="W5" s="33"/>
    </row>
    <row r="6" spans="1:23" ht="12.75" customHeight="1" x14ac:dyDescent="0.2">
      <c r="A6" s="34" t="s">
        <v>91</v>
      </c>
      <c r="B6" s="34" t="s">
        <v>91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IF(($L9       =0),0,((($N9       -$L9       )/$L9       )*100))</f>
        <v>0</v>
      </c>
      <c r="S9" s="49">
        <f>IF(($M9       =0),0,((($O9       -$M9       )/$M9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3000000</v>
      </c>
      <c r="C10" s="92"/>
      <c r="D10" s="92"/>
      <c r="E10" s="92">
        <f t="shared" ref="E10:E15" si="0">$B10      +$C10      +$D10</f>
        <v>3000000</v>
      </c>
      <c r="F10" s="93">
        <v>3000000</v>
      </c>
      <c r="G10" s="94">
        <v>3000000</v>
      </c>
      <c r="H10" s="93">
        <v>338000</v>
      </c>
      <c r="I10" s="94">
        <v>-2302013</v>
      </c>
      <c r="J10" s="93">
        <v>933000</v>
      </c>
      <c r="K10" s="94">
        <v>336362</v>
      </c>
      <c r="L10" s="93">
        <v>189000</v>
      </c>
      <c r="M10" s="94">
        <v>710073</v>
      </c>
      <c r="N10" s="93">
        <v>582000</v>
      </c>
      <c r="O10" s="94">
        <v>710597</v>
      </c>
      <c r="P10" s="93">
        <f t="shared" ref="P10:P15" si="1">$H10      +$J10      +$L10      +$N10</f>
        <v>2042000</v>
      </c>
      <c r="Q10" s="94">
        <f t="shared" ref="Q10:Q15" si="2">$I10      +$K10      +$M10      +$O10</f>
        <v>-544981</v>
      </c>
      <c r="R10" s="48">
        <f t="shared" ref="R10:R15" si="3">IF(($L10      =0),0,((($N10      -$L10      )/$L10      )*100))</f>
        <v>207.93650793650795</v>
      </c>
      <c r="S10" s="49">
        <f t="shared" ref="S10:S15" si="4">IF(($M10      =0),0,((($O10      -$M10      )/$M10      )*100))</f>
        <v>7.3795229504572069E-2</v>
      </c>
      <c r="T10" s="48">
        <f t="shared" ref="T10:T14" si="5">IF(($E10      =0),0,(($P10      /$E10      )*100))</f>
        <v>68.066666666666663</v>
      </c>
      <c r="U10" s="50">
        <f t="shared" ref="U10:U14" si="6">IF(($E10      =0),0,(($Q10      /$E10      )*100))</f>
        <v>-18.166033333333335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3000000</v>
      </c>
      <c r="C15" s="95">
        <f>SUM(C9:C14)</f>
        <v>0</v>
      </c>
      <c r="D15" s="95"/>
      <c r="E15" s="95">
        <f t="shared" si="0"/>
        <v>3000000</v>
      </c>
      <c r="F15" s="96">
        <f t="shared" ref="F15:O15" si="7">SUM(F9:F14)</f>
        <v>3000000</v>
      </c>
      <c r="G15" s="97">
        <f t="shared" si="7"/>
        <v>3000000</v>
      </c>
      <c r="H15" s="96">
        <f t="shared" si="7"/>
        <v>338000</v>
      </c>
      <c r="I15" s="97">
        <f t="shared" si="7"/>
        <v>-2302013</v>
      </c>
      <c r="J15" s="96">
        <f t="shared" si="7"/>
        <v>933000</v>
      </c>
      <c r="K15" s="97">
        <f t="shared" si="7"/>
        <v>336362</v>
      </c>
      <c r="L15" s="96">
        <f t="shared" si="7"/>
        <v>189000</v>
      </c>
      <c r="M15" s="97">
        <f t="shared" si="7"/>
        <v>710073</v>
      </c>
      <c r="N15" s="96">
        <f t="shared" si="7"/>
        <v>582000</v>
      </c>
      <c r="O15" s="97">
        <f t="shared" si="7"/>
        <v>710597</v>
      </c>
      <c r="P15" s="96">
        <f t="shared" si="1"/>
        <v>2042000</v>
      </c>
      <c r="Q15" s="97">
        <f t="shared" si="2"/>
        <v>-544981</v>
      </c>
      <c r="R15" s="52">
        <f t="shared" si="3"/>
        <v>207.93650793650795</v>
      </c>
      <c r="S15" s="53">
        <f t="shared" si="4"/>
        <v>7.3795229504572069E-2</v>
      </c>
      <c r="T15" s="52">
        <f>IF((SUM($E9:$E13))=0,0,(P15/(SUM($E9:$E13))*100))</f>
        <v>68.066666666666663</v>
      </c>
      <c r="U15" s="54">
        <f>IF((SUM($E9:$E13))=0,0,(Q15/(SUM($E9:$E13))*100))</f>
        <v>-18.166033333333335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IF(($L17      =0),0,((($N17      -$L17      )/$L17      )*100))</f>
        <v>0</v>
      </c>
      <c r="S17" s="49">
        <f t="shared" ref="S17:S24" si="12">IF(($M17      =0),0,((($O17      -$M17      )/$M17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/>
      <c r="C20" s="92">
        <v>13000000</v>
      </c>
      <c r="D20" s="92"/>
      <c r="E20" s="92">
        <f t="shared" si="8"/>
        <v>13000000</v>
      </c>
      <c r="F20" s="93">
        <v>13000000</v>
      </c>
      <c r="G20" s="94">
        <v>13000000</v>
      </c>
      <c r="H20" s="93"/>
      <c r="I20" s="94"/>
      <c r="J20" s="93"/>
      <c r="K20" s="94"/>
      <c r="L20" s="93"/>
      <c r="M20" s="94"/>
      <c r="N20" s="93"/>
      <c r="O20" s="94">
        <v>16980768</v>
      </c>
      <c r="P20" s="93">
        <f t="shared" si="9"/>
        <v>0</v>
      </c>
      <c r="Q20" s="94">
        <f t="shared" si="10"/>
        <v>16980768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130.6212923076923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0</v>
      </c>
      <c r="C24" s="95">
        <f>SUM(C17:C23)</f>
        <v>13000000</v>
      </c>
      <c r="D24" s="95"/>
      <c r="E24" s="95">
        <f t="shared" si="8"/>
        <v>13000000</v>
      </c>
      <c r="F24" s="96">
        <f t="shared" ref="F24:O24" si="15">SUM(F17:F23)</f>
        <v>13000000</v>
      </c>
      <c r="G24" s="97">
        <f t="shared" si="15"/>
        <v>13000000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16980768</v>
      </c>
      <c r="P24" s="96">
        <f t="shared" si="9"/>
        <v>0</v>
      </c>
      <c r="Q24" s="97">
        <f t="shared" si="10"/>
        <v>16980768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130.6212923076923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IF(($L26      =0),0,((($N26      -$L26      )/$L26      )*100))</f>
        <v>0</v>
      </c>
      <c r="S26" s="49">
        <f>IF(($M26      =0),0,((($O26      -$M26      )/$M26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IF(($L27      =0),0,((($N27      -$L27      )/$L27      )*100))</f>
        <v>0</v>
      </c>
      <c r="S27" s="49">
        <f>IF(($M27      =0),0,((($O27      -$M27      )/$M27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IF(($L28      =0),0,((($N28      -$L28      )/$L28      )*100))</f>
        <v>0</v>
      </c>
      <c r="S28" s="49">
        <f>IF(($M28      =0),0,((($O28      -$M28      )/$M28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IF(($L29      =0),0,((($N29      -$L29      )/$L29      )*100))</f>
        <v>0</v>
      </c>
      <c r="S29" s="49">
        <f>IF(($M29      =0),0,((($O29      -$M29      )/$M29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IF(($L30      =0),0,((($N30      -$L30      )/$L30      )*100))</f>
        <v>0</v>
      </c>
      <c r="S30" s="53">
        <f>IF(($M30      =0),0,((($O30      -$M30      )/$M30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5654000</v>
      </c>
      <c r="C32" s="92">
        <v>-316000</v>
      </c>
      <c r="D32" s="92"/>
      <c r="E32" s="92">
        <f>$B32      +$C32      +$D32</f>
        <v>5338000</v>
      </c>
      <c r="F32" s="93">
        <v>5338000</v>
      </c>
      <c r="G32" s="94">
        <v>5338000</v>
      </c>
      <c r="H32" s="93">
        <v>3156000</v>
      </c>
      <c r="I32" s="94">
        <v>15242</v>
      </c>
      <c r="J32" s="93">
        <v>801000</v>
      </c>
      <c r="K32" s="94">
        <v>267779</v>
      </c>
      <c r="L32" s="93"/>
      <c r="M32" s="94"/>
      <c r="N32" s="93"/>
      <c r="O32" s="94"/>
      <c r="P32" s="93">
        <f>$H32      +$J32      +$L32      +$N32</f>
        <v>3957000</v>
      </c>
      <c r="Q32" s="94">
        <f>$I32      +$K32      +$M32      +$O32</f>
        <v>283021</v>
      </c>
      <c r="R32" s="48">
        <f>IF(($L32      =0),0,((($N32      -$L32      )/$L32      )*100))</f>
        <v>0</v>
      </c>
      <c r="S32" s="49">
        <f>IF(($M32      =0),0,((($O32      -$M32      )/$M32      )*100))</f>
        <v>0</v>
      </c>
      <c r="T32" s="48">
        <f>IF(($E32      =0),0,(($P32      /$E32      )*100))</f>
        <v>74.128887223679286</v>
      </c>
      <c r="U32" s="50">
        <f>IF(($E32      =0),0,(($Q32      /$E32      )*100))</f>
        <v>5.3020044960659423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5654000</v>
      </c>
      <c r="C33" s="95">
        <f>C32</f>
        <v>-316000</v>
      </c>
      <c r="D33" s="95"/>
      <c r="E33" s="95">
        <f>$B33      +$C33      +$D33</f>
        <v>5338000</v>
      </c>
      <c r="F33" s="96">
        <f t="shared" ref="F33:O33" si="17">F32</f>
        <v>5338000</v>
      </c>
      <c r="G33" s="97">
        <f t="shared" si="17"/>
        <v>5338000</v>
      </c>
      <c r="H33" s="96">
        <f t="shared" si="17"/>
        <v>3156000</v>
      </c>
      <c r="I33" s="97">
        <f t="shared" si="17"/>
        <v>15242</v>
      </c>
      <c r="J33" s="96">
        <f t="shared" si="17"/>
        <v>801000</v>
      </c>
      <c r="K33" s="97">
        <f t="shared" si="17"/>
        <v>267779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3957000</v>
      </c>
      <c r="Q33" s="97">
        <f>$I33      +$K33      +$M33      +$O33</f>
        <v>283021</v>
      </c>
      <c r="R33" s="52">
        <f>IF(($L33      =0),0,((($N33      -$L33      )/$L33      )*100))</f>
        <v>0</v>
      </c>
      <c r="S33" s="53">
        <f>IF(($M33      =0),0,((($O33      -$M33      )/$M33      )*100))</f>
        <v>0</v>
      </c>
      <c r="T33" s="52">
        <f>IF($E33   =0,0,($P33   /$E33   )*100)</f>
        <v>74.128887223679286</v>
      </c>
      <c r="U33" s="54">
        <f>IF($E33   =0,0,($Q33   /$E33   )*100)</f>
        <v>5.3020044960659423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59259000</v>
      </c>
      <c r="C35" s="92">
        <v>-5804000</v>
      </c>
      <c r="D35" s="92"/>
      <c r="E35" s="92">
        <f t="shared" ref="E35:E40" si="18">$B35      +$C35      +$D35</f>
        <v>53455000</v>
      </c>
      <c r="F35" s="93">
        <v>53455000</v>
      </c>
      <c r="G35" s="94">
        <v>53455000</v>
      </c>
      <c r="H35" s="93">
        <v>9477000</v>
      </c>
      <c r="I35" s="94">
        <v>1085600</v>
      </c>
      <c r="J35" s="93">
        <v>1931000</v>
      </c>
      <c r="K35" s="94">
        <v>8296908</v>
      </c>
      <c r="L35" s="93">
        <v>7723000</v>
      </c>
      <c r="M35" s="94">
        <v>12023361</v>
      </c>
      <c r="N35" s="93">
        <v>34324000</v>
      </c>
      <c r="O35" s="94">
        <v>23446900</v>
      </c>
      <c r="P35" s="93">
        <f t="shared" ref="P35:P40" si="19">$H35      +$J35      +$L35      +$N35</f>
        <v>53455000</v>
      </c>
      <c r="Q35" s="94">
        <f t="shared" ref="Q35:Q40" si="20">$I35      +$K35      +$M35      +$O35</f>
        <v>44852769</v>
      </c>
      <c r="R35" s="48">
        <f t="shared" ref="R35:R40" si="21">IF(($L35      =0),0,((($N35      -$L35      )/$L35      )*100))</f>
        <v>344.43868962838275</v>
      </c>
      <c r="S35" s="49">
        <f t="shared" ref="S35:S40" si="22">IF(($M35      =0),0,((($O35      -$M35      )/$M35      )*100))</f>
        <v>95.011195288904659</v>
      </c>
      <c r="T35" s="48">
        <f t="shared" ref="T35:T39" si="23">IF(($E35      =0),0,(($P35      /$E35      )*100))</f>
        <v>100</v>
      </c>
      <c r="U35" s="50">
        <f t="shared" ref="U35:U39" si="24">IF(($E35      =0),0,(($Q35      /$E35      )*100))</f>
        <v>83.907527827144321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>
        <v>846000</v>
      </c>
      <c r="C36" s="92">
        <v>433000</v>
      </c>
      <c r="D36" s="92"/>
      <c r="E36" s="92">
        <f t="shared" si="18"/>
        <v>1279000</v>
      </c>
      <c r="F36" s="93">
        <v>1279000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>
        <v>5000000</v>
      </c>
      <c r="C38" s="92"/>
      <c r="D38" s="92"/>
      <c r="E38" s="92">
        <f t="shared" si="18"/>
        <v>5000000</v>
      </c>
      <c r="F38" s="93">
        <v>5000000</v>
      </c>
      <c r="G38" s="94">
        <v>5000000</v>
      </c>
      <c r="H38" s="93"/>
      <c r="I38" s="94">
        <v>1712253</v>
      </c>
      <c r="J38" s="93">
        <v>4156000</v>
      </c>
      <c r="K38" s="94"/>
      <c r="L38" s="93">
        <v>596000</v>
      </c>
      <c r="M38" s="94">
        <v>388281</v>
      </c>
      <c r="N38" s="93">
        <v>247000</v>
      </c>
      <c r="O38" s="94"/>
      <c r="P38" s="93">
        <f t="shared" si="19"/>
        <v>4999000</v>
      </c>
      <c r="Q38" s="94">
        <f t="shared" si="20"/>
        <v>2100534</v>
      </c>
      <c r="R38" s="48">
        <f t="shared" si="21"/>
        <v>-58.557046979865767</v>
      </c>
      <c r="S38" s="49">
        <f t="shared" si="22"/>
        <v>-100</v>
      </c>
      <c r="T38" s="48">
        <f t="shared" si="23"/>
        <v>99.98</v>
      </c>
      <c r="U38" s="50">
        <f t="shared" si="24"/>
        <v>42.010680000000001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65105000</v>
      </c>
      <c r="C40" s="95">
        <f>SUM(C35:C39)</f>
        <v>-5371000</v>
      </c>
      <c r="D40" s="95"/>
      <c r="E40" s="95">
        <f t="shared" si="18"/>
        <v>59734000</v>
      </c>
      <c r="F40" s="96">
        <f t="shared" ref="F40:O40" si="25">SUM(F35:F39)</f>
        <v>59734000</v>
      </c>
      <c r="G40" s="97">
        <f t="shared" si="25"/>
        <v>58455000</v>
      </c>
      <c r="H40" s="96">
        <f t="shared" si="25"/>
        <v>9477000</v>
      </c>
      <c r="I40" s="97">
        <f t="shared" si="25"/>
        <v>2797853</v>
      </c>
      <c r="J40" s="96">
        <f t="shared" si="25"/>
        <v>6087000</v>
      </c>
      <c r="K40" s="97">
        <f t="shared" si="25"/>
        <v>8296908</v>
      </c>
      <c r="L40" s="96">
        <f t="shared" si="25"/>
        <v>8319000</v>
      </c>
      <c r="M40" s="97">
        <f t="shared" si="25"/>
        <v>12411642</v>
      </c>
      <c r="N40" s="96">
        <f t="shared" si="25"/>
        <v>34571000</v>
      </c>
      <c r="O40" s="97">
        <f t="shared" si="25"/>
        <v>23446900</v>
      </c>
      <c r="P40" s="96">
        <f t="shared" si="19"/>
        <v>58454000</v>
      </c>
      <c r="Q40" s="97">
        <f t="shared" si="20"/>
        <v>46953303</v>
      </c>
      <c r="R40" s="52">
        <f t="shared" si="21"/>
        <v>315.56677485274673</v>
      </c>
      <c r="S40" s="53">
        <f t="shared" si="22"/>
        <v>88.910540603733168</v>
      </c>
      <c r="T40" s="52">
        <f>IF((+$E35+$E38) =0,0,(P40   /(+$E35+$E38) )*100)</f>
        <v>99.998289282353952</v>
      </c>
      <c r="U40" s="54">
        <f>IF((+$E35+$E38) =0,0,(Q40   /(+$E35+$E38) )*100)</f>
        <v>80.323843982550684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IF(($L42      =0),0,((($N42      -$L42      )/$L42      )*100))</f>
        <v>0</v>
      </c>
      <c r="S42" s="49">
        <f t="shared" ref="S42:S53" si="30">IF(($M42      =0),0,((($O42      -$M42      )/$M42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>
        <v>15000000</v>
      </c>
      <c r="C51" s="92"/>
      <c r="D51" s="92"/>
      <c r="E51" s="92">
        <f t="shared" si="26"/>
        <v>15000000</v>
      </c>
      <c r="F51" s="93">
        <v>15000000</v>
      </c>
      <c r="G51" s="94">
        <v>15000000</v>
      </c>
      <c r="H51" s="93">
        <v>7600000</v>
      </c>
      <c r="I51" s="94">
        <v>7835674</v>
      </c>
      <c r="J51" s="93">
        <v>4900000</v>
      </c>
      <c r="K51" s="94">
        <v>7549015</v>
      </c>
      <c r="L51" s="93">
        <v>2500000</v>
      </c>
      <c r="M51" s="94"/>
      <c r="N51" s="93"/>
      <c r="O51" s="94">
        <v>2155323</v>
      </c>
      <c r="P51" s="93">
        <f t="shared" si="27"/>
        <v>15000000</v>
      </c>
      <c r="Q51" s="94">
        <f t="shared" si="28"/>
        <v>17540012</v>
      </c>
      <c r="R51" s="48">
        <f t="shared" si="29"/>
        <v>-100</v>
      </c>
      <c r="S51" s="49">
        <f t="shared" si="30"/>
        <v>0</v>
      </c>
      <c r="T51" s="48">
        <f t="shared" si="31"/>
        <v>100</v>
      </c>
      <c r="U51" s="50">
        <f t="shared" si="32"/>
        <v>116.93341333333333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15000000</v>
      </c>
      <c r="C53" s="95">
        <f>SUM(C42:C52)</f>
        <v>0</v>
      </c>
      <c r="D53" s="95"/>
      <c r="E53" s="95">
        <f t="shared" si="26"/>
        <v>15000000</v>
      </c>
      <c r="F53" s="96">
        <f t="shared" ref="F53:O53" si="33">SUM(F42:F52)</f>
        <v>15000000</v>
      </c>
      <c r="G53" s="97">
        <f t="shared" si="33"/>
        <v>15000000</v>
      </c>
      <c r="H53" s="96">
        <f t="shared" si="33"/>
        <v>7600000</v>
      </c>
      <c r="I53" s="97">
        <f t="shared" si="33"/>
        <v>7835674</v>
      </c>
      <c r="J53" s="96">
        <f t="shared" si="33"/>
        <v>4900000</v>
      </c>
      <c r="K53" s="97">
        <f t="shared" si="33"/>
        <v>7549015</v>
      </c>
      <c r="L53" s="96">
        <f t="shared" si="33"/>
        <v>2500000</v>
      </c>
      <c r="M53" s="97">
        <f t="shared" si="33"/>
        <v>0</v>
      </c>
      <c r="N53" s="96">
        <f t="shared" si="33"/>
        <v>0</v>
      </c>
      <c r="O53" s="97">
        <f t="shared" si="33"/>
        <v>2155323</v>
      </c>
      <c r="P53" s="96">
        <f t="shared" si="27"/>
        <v>15000000</v>
      </c>
      <c r="Q53" s="97">
        <f t="shared" si="28"/>
        <v>17540012</v>
      </c>
      <c r="R53" s="52">
        <f t="shared" si="29"/>
        <v>-100</v>
      </c>
      <c r="S53" s="53">
        <f t="shared" si="30"/>
        <v>0</v>
      </c>
      <c r="T53" s="52">
        <f>IF((+$E43+$E45+$E47+$E48+$E51) =0,0,(P53   /(+$E43+$E45+$E47+$E48+$E51) )*100)</f>
        <v>100</v>
      </c>
      <c r="U53" s="54">
        <f>IF((+$E43+$E45+$E47+$E48+$E51) =0,0,(Q53   /(+$E43+$E45+$E47+$E48+$E51) )*100)</f>
        <v>116.93341333333333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IF(($L55      =0),0,((($N55      -$L55      )/$L55      )*100))</f>
        <v>0</v>
      </c>
      <c r="S55" s="49">
        <f>IF(($M55      =0),0,((($O55      -$M55      )/$M55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IF(($L56      =0),0,((($N56      -$L56      )/$L56      )*100))</f>
        <v>0</v>
      </c>
      <c r="S56" s="49">
        <f>IF(($M56      =0),0,((($O56      -$M56      )/$M56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IF(($L57      =0),0,((($N57      -$L57      )/$L57      )*100))</f>
        <v>0</v>
      </c>
      <c r="S57" s="49">
        <f>IF(($M57      =0),0,((($O57      -$M57      )/$M57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IF(($L58      =0),0,((($N58      -$L58      )/$L58      )*100))</f>
        <v>0</v>
      </c>
      <c r="S58" s="49">
        <f>IF(($M58      =0),0,((($O58      -$M58      )/$M58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IF(($L59      =0),0,((($N59      -$L59      )/$L59      )*100))</f>
        <v>0</v>
      </c>
      <c r="S59" s="58">
        <f>IF(($M59      =0),0,((($O59      -$M59      )/$M59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IF(($L61      =0),0,((($N61      -$L61      )/$L61      )*100))</f>
        <v>0</v>
      </c>
      <c r="S61" s="49">
        <f t="shared" ref="S61:S67" si="39">IF(($M61      =0),0,((($O61      -$M61      )/$M61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88759000</v>
      </c>
      <c r="C67" s="104">
        <f>SUM(C9:C14,C17:C23,C26:C29,C32,C35:C39,C42:C52,C55:C58,C61:C65)</f>
        <v>7313000</v>
      </c>
      <c r="D67" s="104"/>
      <c r="E67" s="104">
        <f t="shared" si="35"/>
        <v>96072000</v>
      </c>
      <c r="F67" s="105">
        <f t="shared" ref="F67:O67" si="43">SUM(F9:F14,F17:F23,F26:F29,F32,F35:F39,F42:F52,F55:F58,F61:F65)</f>
        <v>96072000</v>
      </c>
      <c r="G67" s="106">
        <f t="shared" si="43"/>
        <v>94793000</v>
      </c>
      <c r="H67" s="105">
        <f t="shared" si="43"/>
        <v>20571000</v>
      </c>
      <c r="I67" s="106">
        <f t="shared" si="43"/>
        <v>8346756</v>
      </c>
      <c r="J67" s="105">
        <f t="shared" si="43"/>
        <v>12721000</v>
      </c>
      <c r="K67" s="106">
        <f t="shared" si="43"/>
        <v>16450064</v>
      </c>
      <c r="L67" s="105">
        <f t="shared" si="43"/>
        <v>11008000</v>
      </c>
      <c r="M67" s="106">
        <f t="shared" si="43"/>
        <v>13121715</v>
      </c>
      <c r="N67" s="105">
        <f t="shared" si="43"/>
        <v>35153000</v>
      </c>
      <c r="O67" s="106">
        <f t="shared" si="43"/>
        <v>43293588</v>
      </c>
      <c r="P67" s="105">
        <f t="shared" si="36"/>
        <v>79453000</v>
      </c>
      <c r="Q67" s="106">
        <f t="shared" si="37"/>
        <v>81212123</v>
      </c>
      <c r="R67" s="61">
        <f t="shared" si="38"/>
        <v>219.34047965116278</v>
      </c>
      <c r="S67" s="62">
        <f t="shared" si="39"/>
        <v>229.9384874614332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83.817370480942685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85.673122487947424</v>
      </c>
      <c r="V67" s="105">
        <f>SUM(V9:V14,V17:V23,V26:V29,V32,V35:V39,V42:V52,V55:V58,V61:V65)</f>
        <v>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144010000</v>
      </c>
      <c r="C69" s="92">
        <v>-9632000</v>
      </c>
      <c r="D69" s="92"/>
      <c r="E69" s="92">
        <f>$B69      +$C69      +$D69</f>
        <v>134378000</v>
      </c>
      <c r="F69" s="93">
        <v>134378000</v>
      </c>
      <c r="G69" s="94">
        <v>134378000</v>
      </c>
      <c r="H69" s="93">
        <v>45164000</v>
      </c>
      <c r="I69" s="94">
        <v>36558855</v>
      </c>
      <c r="J69" s="93">
        <v>36470000</v>
      </c>
      <c r="K69" s="94">
        <v>26437398</v>
      </c>
      <c r="L69" s="93">
        <v>11062000</v>
      </c>
      <c r="M69" s="94">
        <v>18444280</v>
      </c>
      <c r="N69" s="93">
        <v>41682000</v>
      </c>
      <c r="O69" s="94">
        <v>35633721</v>
      </c>
      <c r="P69" s="93">
        <f>$H69      +$J69      +$L69      +$N69</f>
        <v>134378000</v>
      </c>
      <c r="Q69" s="94">
        <f>$I69      +$K69      +$M69      +$O69</f>
        <v>117074254</v>
      </c>
      <c r="R69" s="48">
        <f>IF(($L69      =0),0,((($N69      -$L69      )/$L69      )*100))</f>
        <v>276.80347134333755</v>
      </c>
      <c r="S69" s="49">
        <f>IF(($M69      =0),0,((($O69      -$M69      )/$M69      )*100))</f>
        <v>93.196595367235801</v>
      </c>
      <c r="T69" s="48">
        <f>IF(($E69      =0),0,(($P69      /$E69      )*100))</f>
        <v>100</v>
      </c>
      <c r="U69" s="50">
        <f>IF(($E69      =0),0,(($Q69      /$E69      )*100))</f>
        <v>87.123081159118314</v>
      </c>
      <c r="V69" s="93">
        <v>0</v>
      </c>
      <c r="W69" s="94" t="s">
        <v>36</v>
      </c>
    </row>
    <row r="70" spans="1:23" s="64" customFormat="1" ht="12.95" customHeight="1" x14ac:dyDescent="0.2">
      <c r="A70" s="63" t="s">
        <v>89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IF(($L70      =0),0,((($N70      -$L70      )/$L70      )*100))</f>
        <v>0</v>
      </c>
      <c r="S70" s="49">
        <f>IF(($M70      =0),0,((($O70      -$M70      )/$M70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36</v>
      </c>
      <c r="W70" s="94" t="s">
        <v>36</v>
      </c>
    </row>
    <row r="71" spans="1:23" ht="12.95" customHeight="1" x14ac:dyDescent="0.2">
      <c r="A71" s="56" t="s">
        <v>42</v>
      </c>
      <c r="B71" s="101">
        <f>SUM(B69:B70)</f>
        <v>144010000</v>
      </c>
      <c r="C71" s="101">
        <f>SUM(C69:C70)</f>
        <v>-9632000</v>
      </c>
      <c r="D71" s="101"/>
      <c r="E71" s="101">
        <f>$B71      +$C71      +$D71</f>
        <v>134378000</v>
      </c>
      <c r="F71" s="102">
        <f t="shared" ref="F71:O71" si="44">SUM(F69:F70)</f>
        <v>134378000</v>
      </c>
      <c r="G71" s="103">
        <f t="shared" si="44"/>
        <v>134378000</v>
      </c>
      <c r="H71" s="102">
        <f t="shared" si="44"/>
        <v>45164000</v>
      </c>
      <c r="I71" s="103">
        <f t="shared" si="44"/>
        <v>36558855</v>
      </c>
      <c r="J71" s="102">
        <f t="shared" si="44"/>
        <v>36470000</v>
      </c>
      <c r="K71" s="103">
        <f t="shared" si="44"/>
        <v>26437398</v>
      </c>
      <c r="L71" s="102">
        <f t="shared" si="44"/>
        <v>11062000</v>
      </c>
      <c r="M71" s="103">
        <f t="shared" si="44"/>
        <v>18444280</v>
      </c>
      <c r="N71" s="102">
        <f t="shared" si="44"/>
        <v>41682000</v>
      </c>
      <c r="O71" s="103">
        <f t="shared" si="44"/>
        <v>35633721</v>
      </c>
      <c r="P71" s="102">
        <f>$H71      +$J71      +$L71      +$N71</f>
        <v>134378000</v>
      </c>
      <c r="Q71" s="103">
        <f>$I71      +$K71      +$M71      +$O71</f>
        <v>117074254</v>
      </c>
      <c r="R71" s="57">
        <f>IF(($L71      =0),0,((($N71      -$L71      )/$L71      )*100))</f>
        <v>276.80347134333755</v>
      </c>
      <c r="S71" s="58">
        <f>IF(($M71      =0),0,((($O71      -$M71      )/$M71      )*100))</f>
        <v>93.196595367235801</v>
      </c>
      <c r="T71" s="57">
        <f>IF(($E69      =0),0,(($P69      /$E69      )*100))</f>
        <v>100</v>
      </c>
      <c r="U71" s="59">
        <f>IF($E69   =0,0,($Q69   /$E69 )*100)</f>
        <v>87.123081159118314</v>
      </c>
      <c r="V71" s="102">
        <f>SUM(V69:V70)</f>
        <v>0</v>
      </c>
      <c r="W71" s="103" t="s">
        <v>36</v>
      </c>
    </row>
    <row r="72" spans="1:23" ht="12.95" customHeight="1" x14ac:dyDescent="0.2">
      <c r="A72" s="60" t="s">
        <v>87</v>
      </c>
      <c r="B72" s="104">
        <f>SUM(B69:B70)</f>
        <v>144010000</v>
      </c>
      <c r="C72" s="104">
        <f>SUM(C69:C70)</f>
        <v>-9632000</v>
      </c>
      <c r="D72" s="104"/>
      <c r="E72" s="104">
        <f>$B72      +$C72      +$D72</f>
        <v>134378000</v>
      </c>
      <c r="F72" s="105">
        <f t="shared" ref="F72:O72" si="45">SUM(F69:F70)</f>
        <v>134378000</v>
      </c>
      <c r="G72" s="106">
        <f t="shared" si="45"/>
        <v>134378000</v>
      </c>
      <c r="H72" s="105">
        <f t="shared" si="45"/>
        <v>45164000</v>
      </c>
      <c r="I72" s="106">
        <f t="shared" si="45"/>
        <v>36558855</v>
      </c>
      <c r="J72" s="105">
        <f t="shared" si="45"/>
        <v>36470000</v>
      </c>
      <c r="K72" s="106">
        <f t="shared" si="45"/>
        <v>26437398</v>
      </c>
      <c r="L72" s="105">
        <f t="shared" si="45"/>
        <v>11062000</v>
      </c>
      <c r="M72" s="106">
        <f t="shared" si="45"/>
        <v>18444280</v>
      </c>
      <c r="N72" s="105">
        <f t="shared" si="45"/>
        <v>41682000</v>
      </c>
      <c r="O72" s="106">
        <f t="shared" si="45"/>
        <v>35633721</v>
      </c>
      <c r="P72" s="105">
        <f>$H72      +$J72      +$L72      +$N72</f>
        <v>134378000</v>
      </c>
      <c r="Q72" s="106">
        <f>$I72      +$K72      +$M72      +$O72</f>
        <v>117074254</v>
      </c>
      <c r="R72" s="61">
        <f>IF(($L72      =0),0,((($N72      -$L72      )/$L72      )*100))</f>
        <v>276.80347134333755</v>
      </c>
      <c r="S72" s="62">
        <f>IF(($M72      =0),0,((($O72      -$M72      )/$M72      )*100))</f>
        <v>93.196595367235801</v>
      </c>
      <c r="T72" s="61">
        <f>IF(($E69      =0),0,(($P69      /$E69      )*100))</f>
        <v>100</v>
      </c>
      <c r="U72" s="65">
        <f>IF($E69   =0,0,($Q69   /$E69 )*100)</f>
        <v>87.123081159118314</v>
      </c>
      <c r="V72" s="105">
        <f>SUM(V69:V70)</f>
        <v>0</v>
      </c>
      <c r="W72" s="106" t="s">
        <v>36</v>
      </c>
    </row>
    <row r="73" spans="1:23" ht="12.95" customHeight="1" thickBot="1" x14ac:dyDescent="0.25">
      <c r="A73" s="60" t="s">
        <v>90</v>
      </c>
      <c r="B73" s="104">
        <f>SUM(B9:B14,B17:B23,B26:B29,B32,B35:B39,B42:B52,B55:B58,B61:B65,B69:B70)</f>
        <v>232769000</v>
      </c>
      <c r="C73" s="104">
        <f>SUM(C9:C14,C17:C23,C26:C29,C32,C35:C39,C42:C52,C55:C58,C61:C65,C69:C70)</f>
        <v>-2319000</v>
      </c>
      <c r="D73" s="104"/>
      <c r="E73" s="104">
        <f>$B73      +$C73      +$D73</f>
        <v>230450000</v>
      </c>
      <c r="F73" s="105">
        <f t="shared" ref="F73:O73" si="46">SUM(F9:F14,F17:F23,F26:F29,F32,F35:F39,F42:F52,F55:F58,F61:F65,F69:F70)</f>
        <v>230450000</v>
      </c>
      <c r="G73" s="106">
        <f t="shared" si="46"/>
        <v>229171000</v>
      </c>
      <c r="H73" s="105">
        <f t="shared" si="46"/>
        <v>65735000</v>
      </c>
      <c r="I73" s="106">
        <f t="shared" si="46"/>
        <v>44905611</v>
      </c>
      <c r="J73" s="105">
        <f t="shared" si="46"/>
        <v>49191000</v>
      </c>
      <c r="K73" s="106">
        <f t="shared" si="46"/>
        <v>42887462</v>
      </c>
      <c r="L73" s="105">
        <f t="shared" si="46"/>
        <v>22070000</v>
      </c>
      <c r="M73" s="106">
        <f t="shared" si="46"/>
        <v>31565995</v>
      </c>
      <c r="N73" s="105">
        <f t="shared" si="46"/>
        <v>76835000</v>
      </c>
      <c r="O73" s="106">
        <f t="shared" si="46"/>
        <v>78927309</v>
      </c>
      <c r="P73" s="105">
        <f>$H73      +$J73      +$L73      +$N73</f>
        <v>213831000</v>
      </c>
      <c r="Q73" s="106">
        <f>$I73      +$K73      +$M73      +$O73</f>
        <v>198286377</v>
      </c>
      <c r="R73" s="61">
        <f>IF(($L73      =0),0,((($N73      -$L73      )/$L73      )*100))</f>
        <v>248.14227458087902</v>
      </c>
      <c r="S73" s="62">
        <f>IF(($M73      =0),0,((($O73      -$M73      )/$M73      )*100))</f>
        <v>150.03903409349206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93.306308389804997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86.523328431607837</v>
      </c>
      <c r="V73" s="105">
        <f>SUM(V9:V14,V17:V23,V26:V29,V32,V35:V39,V42:V52,V55:V58,V61:V65,V69:V70)</f>
        <v>0</v>
      </c>
      <c r="W73" s="106" t="s">
        <v>36</v>
      </c>
    </row>
    <row r="74" spans="1:23" ht="13.5" thickTop="1" x14ac:dyDescent="0.2">
      <c r="A74" s="66" t="s">
        <v>91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0" t="s">
        <v>10</v>
      </c>
      <c r="Q75" s="131"/>
      <c r="R75" s="132" t="s">
        <v>11</v>
      </c>
      <c r="S75" s="131"/>
      <c r="T75" s="132" t="s">
        <v>12</v>
      </c>
      <c r="U75" s="131"/>
      <c r="V75" s="130"/>
      <c r="W75" s="131"/>
    </row>
    <row r="76" spans="1:23" ht="67.5" x14ac:dyDescent="0.2">
      <c r="A76" s="77" t="s">
        <v>92</v>
      </c>
      <c r="B76" s="78" t="s">
        <v>93</v>
      </c>
      <c r="C76" s="78" t="s">
        <v>94</v>
      </c>
      <c r="D76" s="79" t="s">
        <v>17</v>
      </c>
      <c r="E76" s="78" t="s">
        <v>18</v>
      </c>
      <c r="F76" s="78" t="s">
        <v>19</v>
      </c>
      <c r="G76" s="78" t="s">
        <v>95</v>
      </c>
      <c r="H76" s="78" t="s">
        <v>96</v>
      </c>
      <c r="I76" s="80" t="s">
        <v>22</v>
      </c>
      <c r="J76" s="78" t="s">
        <v>97</v>
      </c>
      <c r="K76" s="80" t="s">
        <v>24</v>
      </c>
      <c r="L76" s="78" t="s">
        <v>98</v>
      </c>
      <c r="M76" s="80" t="s">
        <v>26</v>
      </c>
      <c r="N76" s="78" t="s">
        <v>99</v>
      </c>
      <c r="O76" s="80" t="s">
        <v>28</v>
      </c>
      <c r="P76" s="80" t="s">
        <v>100</v>
      </c>
      <c r="Q76" s="81" t="s">
        <v>30</v>
      </c>
      <c r="R76" s="82" t="s">
        <v>100</v>
      </c>
      <c r="S76" s="83" t="s">
        <v>30</v>
      </c>
      <c r="T76" s="82" t="s">
        <v>101</v>
      </c>
      <c r="U76" s="79" t="s">
        <v>32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132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133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134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135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136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137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102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103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IF(($L87      =0),0,((($N87      -$L87      )/$L87      )*100))</f>
        <v>0</v>
      </c>
      <c r="S87" s="90">
        <f t="shared" ref="S87:S94" si="52">IF(($M87      =0),0,((($O87      -$M87      )/$M87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110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111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138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87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139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140</v>
      </c>
    </row>
    <row r="117" spans="1:23" x14ac:dyDescent="0.2">
      <c r="A117" s="29" t="s">
        <v>141</v>
      </c>
    </row>
    <row r="118" spans="1:23" x14ac:dyDescent="0.2">
      <c r="A118" s="29" t="s">
        <v>142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144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145</v>
      </c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  <row r="126" spans="1:23" x14ac:dyDescent="0.2">
      <c r="A126" s="30"/>
      <c r="G126" s="30"/>
      <c r="W126" s="30"/>
    </row>
  </sheetData>
  <sheetProtection algorithmName="SHA-512" hashValue="uiQG4mTlhUWzcTQw6loYAaeSVFJpDM1AvfjPPnq2QIjjg6xamMkAd5crphm1fzyOp5hja3YQtISxkV5kFhvLYQ==" saltValue="KsXHUt+SNK5O6sKtKKijnw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5:Q75"/>
    <mergeCell ref="R75:S75"/>
    <mergeCell ref="T75:U75"/>
    <mergeCell ref="V75:W75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4" max="16383" man="1"/>
    <brk id="96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W126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1"/>
      <c r="W1" s="31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2"/>
      <c r="W2" s="32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2"/>
      <c r="W3" s="32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2"/>
      <c r="W4" s="32"/>
    </row>
    <row r="5" spans="1:23" ht="15" customHeight="1" x14ac:dyDescent="0.25">
      <c r="A5" s="137" t="s">
        <v>122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3"/>
      <c r="W5" s="33"/>
    </row>
    <row r="6" spans="1:23" ht="12.75" customHeight="1" x14ac:dyDescent="0.2">
      <c r="A6" s="34" t="s">
        <v>91</v>
      </c>
      <c r="B6" s="34" t="s">
        <v>91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IF(($L9       =0),0,((($N9       -$L9       )/$L9       )*100))</f>
        <v>0</v>
      </c>
      <c r="S9" s="49">
        <f>IF(($M9       =0),0,((($O9       -$M9       )/$M9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1700000</v>
      </c>
      <c r="C10" s="92"/>
      <c r="D10" s="92"/>
      <c r="E10" s="92">
        <f t="shared" ref="E10:E15" si="0">$B10      +$C10      +$D10</f>
        <v>1700000</v>
      </c>
      <c r="F10" s="93">
        <v>1700000</v>
      </c>
      <c r="G10" s="94">
        <v>1700000</v>
      </c>
      <c r="H10" s="93">
        <v>50000</v>
      </c>
      <c r="I10" s="94"/>
      <c r="J10" s="93">
        <v>156000</v>
      </c>
      <c r="K10" s="94"/>
      <c r="L10" s="93">
        <v>387000</v>
      </c>
      <c r="M10" s="94"/>
      <c r="N10" s="93">
        <v>79000</v>
      </c>
      <c r="O10" s="94"/>
      <c r="P10" s="93">
        <f t="shared" ref="P10:P15" si="1">$H10      +$J10      +$L10      +$N10</f>
        <v>672000</v>
      </c>
      <c r="Q10" s="94">
        <f t="shared" ref="Q10:Q15" si="2">$I10      +$K10      +$M10      +$O10</f>
        <v>0</v>
      </c>
      <c r="R10" s="48">
        <f t="shared" ref="R10:R15" si="3">IF(($L10      =0),0,((($N10      -$L10      )/$L10      )*100))</f>
        <v>-79.586563307493535</v>
      </c>
      <c r="S10" s="49">
        <f t="shared" ref="S10:S15" si="4">IF(($M10      =0),0,((($O10      -$M10      )/$M10      )*100))</f>
        <v>0</v>
      </c>
      <c r="T10" s="48">
        <f t="shared" ref="T10:T14" si="5">IF(($E10      =0),0,(($P10      /$E10      )*100))</f>
        <v>39.529411764705877</v>
      </c>
      <c r="U10" s="50">
        <f t="shared" ref="U10:U14" si="6">IF(($E10      =0),0,(($Q10      /$E10      )*100))</f>
        <v>0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1700000</v>
      </c>
      <c r="C15" s="95">
        <f>SUM(C9:C14)</f>
        <v>0</v>
      </c>
      <c r="D15" s="95"/>
      <c r="E15" s="95">
        <f t="shared" si="0"/>
        <v>1700000</v>
      </c>
      <c r="F15" s="96">
        <f t="shared" ref="F15:O15" si="7">SUM(F9:F14)</f>
        <v>1700000</v>
      </c>
      <c r="G15" s="97">
        <f t="shared" si="7"/>
        <v>1700000</v>
      </c>
      <c r="H15" s="96">
        <f t="shared" si="7"/>
        <v>50000</v>
      </c>
      <c r="I15" s="97">
        <f t="shared" si="7"/>
        <v>0</v>
      </c>
      <c r="J15" s="96">
        <f t="shared" si="7"/>
        <v>156000</v>
      </c>
      <c r="K15" s="97">
        <f t="shared" si="7"/>
        <v>0</v>
      </c>
      <c r="L15" s="96">
        <f t="shared" si="7"/>
        <v>387000</v>
      </c>
      <c r="M15" s="97">
        <f t="shared" si="7"/>
        <v>0</v>
      </c>
      <c r="N15" s="96">
        <f t="shared" si="7"/>
        <v>79000</v>
      </c>
      <c r="O15" s="97">
        <f t="shared" si="7"/>
        <v>0</v>
      </c>
      <c r="P15" s="96">
        <f t="shared" si="1"/>
        <v>672000</v>
      </c>
      <c r="Q15" s="97">
        <f t="shared" si="2"/>
        <v>0</v>
      </c>
      <c r="R15" s="52">
        <f t="shared" si="3"/>
        <v>-79.586563307493535</v>
      </c>
      <c r="S15" s="53">
        <f t="shared" si="4"/>
        <v>0</v>
      </c>
      <c r="T15" s="52">
        <f>IF((SUM($E9:$E13))=0,0,(P15/(SUM($E9:$E13))*100))</f>
        <v>39.529411764705877</v>
      </c>
      <c r="U15" s="54">
        <f>IF((SUM($E9:$E13))=0,0,(Q15/(SUM($E9:$E13))*100))</f>
        <v>0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>
        <v>76765000</v>
      </c>
      <c r="C17" s="92"/>
      <c r="D17" s="92"/>
      <c r="E17" s="92">
        <f t="shared" ref="E17:E24" si="8">$B17      +$C17      +$D17</f>
        <v>76765000</v>
      </c>
      <c r="F17" s="93">
        <v>76765000</v>
      </c>
      <c r="G17" s="94">
        <v>76765000</v>
      </c>
      <c r="H17" s="93">
        <v>1453000</v>
      </c>
      <c r="I17" s="94"/>
      <c r="J17" s="93">
        <v>25354000</v>
      </c>
      <c r="K17" s="94"/>
      <c r="L17" s="93">
        <v>24367000</v>
      </c>
      <c r="M17" s="94"/>
      <c r="N17" s="93">
        <v>25591000</v>
      </c>
      <c r="O17" s="94"/>
      <c r="P17" s="93">
        <f t="shared" ref="P17:P24" si="9">$H17      +$J17      +$L17      +$N17</f>
        <v>76765000</v>
      </c>
      <c r="Q17" s="94">
        <f t="shared" ref="Q17:Q24" si="10">$I17      +$K17      +$M17      +$O17</f>
        <v>0</v>
      </c>
      <c r="R17" s="48">
        <f t="shared" ref="R17:R24" si="11">IF(($L17      =0),0,((($N17      -$L17      )/$L17      )*100))</f>
        <v>5.0231870973037305</v>
      </c>
      <c r="S17" s="49">
        <f t="shared" ref="S17:S24" si="12">IF(($M17      =0),0,((($O17      -$M17      )/$M17      )*100))</f>
        <v>0</v>
      </c>
      <c r="T17" s="48">
        <f t="shared" ref="T17:T23" si="13">IF(($E17      =0),0,(($P17      /$E17      )*100))</f>
        <v>100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76765000</v>
      </c>
      <c r="C24" s="95">
        <f>SUM(C17:C23)</f>
        <v>0</v>
      </c>
      <c r="D24" s="95"/>
      <c r="E24" s="95">
        <f t="shared" si="8"/>
        <v>76765000</v>
      </c>
      <c r="F24" s="96">
        <f t="shared" ref="F24:O24" si="15">SUM(F17:F23)</f>
        <v>76765000</v>
      </c>
      <c r="G24" s="97">
        <f t="shared" si="15"/>
        <v>76765000</v>
      </c>
      <c r="H24" s="96">
        <f t="shared" si="15"/>
        <v>1453000</v>
      </c>
      <c r="I24" s="97">
        <f t="shared" si="15"/>
        <v>0</v>
      </c>
      <c r="J24" s="96">
        <f t="shared" si="15"/>
        <v>25354000</v>
      </c>
      <c r="K24" s="97">
        <f t="shared" si="15"/>
        <v>0</v>
      </c>
      <c r="L24" s="96">
        <f t="shared" si="15"/>
        <v>24367000</v>
      </c>
      <c r="M24" s="97">
        <f t="shared" si="15"/>
        <v>0</v>
      </c>
      <c r="N24" s="96">
        <f t="shared" si="15"/>
        <v>25591000</v>
      </c>
      <c r="O24" s="97">
        <f t="shared" si="15"/>
        <v>0</v>
      </c>
      <c r="P24" s="96">
        <f t="shared" si="9"/>
        <v>76765000</v>
      </c>
      <c r="Q24" s="97">
        <f t="shared" si="10"/>
        <v>0</v>
      </c>
      <c r="R24" s="52">
        <f t="shared" si="11"/>
        <v>5.0231870973037305</v>
      </c>
      <c r="S24" s="53">
        <f t="shared" si="12"/>
        <v>0</v>
      </c>
      <c r="T24" s="52">
        <f>IF(($E24-$E19-$E23)   =0,0,($P24   /($E24-$E19-$E23)   )*100)</f>
        <v>100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IF(($L26      =0),0,((($N26      -$L26      )/$L26      )*100))</f>
        <v>0</v>
      </c>
      <c r="S26" s="49">
        <f>IF(($M26      =0),0,((($O26      -$M26      )/$M26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IF(($L27      =0),0,((($N27      -$L27      )/$L27      )*100))</f>
        <v>0</v>
      </c>
      <c r="S27" s="49">
        <f>IF(($M27      =0),0,((($O27      -$M27      )/$M27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IF(($L28      =0),0,((($N28      -$L28      )/$L28      )*100))</f>
        <v>0</v>
      </c>
      <c r="S28" s="49">
        <f>IF(($M28      =0),0,((($O28      -$M28      )/$M28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IF(($L29      =0),0,((($N29      -$L29      )/$L29      )*100))</f>
        <v>0</v>
      </c>
      <c r="S29" s="49">
        <f>IF(($M29      =0),0,((($O29      -$M29      )/$M29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IF(($L30      =0),0,((($N30      -$L30      )/$L30      )*100))</f>
        <v>0</v>
      </c>
      <c r="S30" s="53">
        <f>IF(($M30      =0),0,((($O30      -$M30      )/$M30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4298000</v>
      </c>
      <c r="C32" s="92">
        <v>-240000</v>
      </c>
      <c r="D32" s="92"/>
      <c r="E32" s="92">
        <f>$B32      +$C32      +$D32</f>
        <v>4058000</v>
      </c>
      <c r="F32" s="93">
        <v>4058000</v>
      </c>
      <c r="G32" s="94">
        <v>4058000</v>
      </c>
      <c r="H32" s="93">
        <v>325000</v>
      </c>
      <c r="I32" s="94"/>
      <c r="J32" s="93">
        <v>1215000</v>
      </c>
      <c r="K32" s="94"/>
      <c r="L32" s="93">
        <v>1749000</v>
      </c>
      <c r="M32" s="94"/>
      <c r="N32" s="93">
        <v>700000</v>
      </c>
      <c r="O32" s="94"/>
      <c r="P32" s="93">
        <f>$H32      +$J32      +$L32      +$N32</f>
        <v>3989000</v>
      </c>
      <c r="Q32" s="94">
        <f>$I32      +$K32      +$M32      +$O32</f>
        <v>0</v>
      </c>
      <c r="R32" s="48">
        <f>IF(($L32      =0),0,((($N32      -$L32      )/$L32      )*100))</f>
        <v>-59.977129788450547</v>
      </c>
      <c r="S32" s="49">
        <f>IF(($M32      =0),0,((($O32      -$M32      )/$M32      )*100))</f>
        <v>0</v>
      </c>
      <c r="T32" s="48">
        <f>IF(($E32      =0),0,(($P32      /$E32      )*100))</f>
        <v>98.299655002464277</v>
      </c>
      <c r="U32" s="50">
        <f>IF(($E32      =0),0,(($Q32      /$E32      )*100))</f>
        <v>0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4298000</v>
      </c>
      <c r="C33" s="95">
        <f>C32</f>
        <v>-240000</v>
      </c>
      <c r="D33" s="95"/>
      <c r="E33" s="95">
        <f>$B33      +$C33      +$D33</f>
        <v>4058000</v>
      </c>
      <c r="F33" s="96">
        <f t="shared" ref="F33:O33" si="17">F32</f>
        <v>4058000</v>
      </c>
      <c r="G33" s="97">
        <f t="shared" si="17"/>
        <v>4058000</v>
      </c>
      <c r="H33" s="96">
        <f t="shared" si="17"/>
        <v>325000</v>
      </c>
      <c r="I33" s="97">
        <f t="shared" si="17"/>
        <v>0</v>
      </c>
      <c r="J33" s="96">
        <f t="shared" si="17"/>
        <v>1215000</v>
      </c>
      <c r="K33" s="97">
        <f t="shared" si="17"/>
        <v>0</v>
      </c>
      <c r="L33" s="96">
        <f t="shared" si="17"/>
        <v>1749000</v>
      </c>
      <c r="M33" s="97">
        <f t="shared" si="17"/>
        <v>0</v>
      </c>
      <c r="N33" s="96">
        <f t="shared" si="17"/>
        <v>700000</v>
      </c>
      <c r="O33" s="97">
        <f t="shared" si="17"/>
        <v>0</v>
      </c>
      <c r="P33" s="96">
        <f>$H33      +$J33      +$L33      +$N33</f>
        <v>3989000</v>
      </c>
      <c r="Q33" s="97">
        <f>$I33      +$K33      +$M33      +$O33</f>
        <v>0</v>
      </c>
      <c r="R33" s="52">
        <f>IF(($L33      =0),0,((($N33      -$L33      )/$L33      )*100))</f>
        <v>-59.977129788450547</v>
      </c>
      <c r="S33" s="53">
        <f>IF(($M33      =0),0,((($O33      -$M33      )/$M33      )*100))</f>
        <v>0</v>
      </c>
      <c r="T33" s="52">
        <f>IF($E33   =0,0,($P33   /$E33   )*100)</f>
        <v>98.299655002464277</v>
      </c>
      <c r="U33" s="54">
        <f>IF($E33   =0,0,($Q33   /$E33   )*100)</f>
        <v>0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19890000</v>
      </c>
      <c r="C35" s="92"/>
      <c r="D35" s="92"/>
      <c r="E35" s="92">
        <f t="shared" ref="E35:E40" si="18">$B35      +$C35      +$D35</f>
        <v>19890000</v>
      </c>
      <c r="F35" s="93">
        <v>19890000</v>
      </c>
      <c r="G35" s="94">
        <v>19890000</v>
      </c>
      <c r="H35" s="93"/>
      <c r="I35" s="94"/>
      <c r="J35" s="93">
        <v>11203000</v>
      </c>
      <c r="K35" s="94"/>
      <c r="L35" s="93">
        <v>2442000</v>
      </c>
      <c r="M35" s="94"/>
      <c r="N35" s="93">
        <v>6222000</v>
      </c>
      <c r="O35" s="94"/>
      <c r="P35" s="93">
        <f t="shared" ref="P35:P40" si="19">$H35      +$J35      +$L35      +$N35</f>
        <v>19867000</v>
      </c>
      <c r="Q35" s="94">
        <f t="shared" ref="Q35:Q40" si="20">$I35      +$K35      +$M35      +$O35</f>
        <v>0</v>
      </c>
      <c r="R35" s="48">
        <f t="shared" ref="R35:R40" si="21">IF(($L35      =0),0,((($N35      -$L35      )/$L35      )*100))</f>
        <v>154.79115479115478</v>
      </c>
      <c r="S35" s="49">
        <f t="shared" ref="S35:S40" si="22">IF(($M35      =0),0,((($O35      -$M35      )/$M35      )*100))</f>
        <v>0</v>
      </c>
      <c r="T35" s="48">
        <f t="shared" ref="T35:T39" si="23">IF(($E35      =0),0,(($P35      /$E35      )*100))</f>
        <v>99.884364002011068</v>
      </c>
      <c r="U35" s="50">
        <f t="shared" ref="U35:U39" si="24">IF(($E35      =0),0,(($Q35      /$E35      )*100))</f>
        <v>0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>
        <v>1607000</v>
      </c>
      <c r="C36" s="92">
        <v>2037000</v>
      </c>
      <c r="D36" s="92"/>
      <c r="E36" s="92">
        <f t="shared" si="18"/>
        <v>3644000</v>
      </c>
      <c r="F36" s="93">
        <v>3644000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>
        <v>4000000</v>
      </c>
      <c r="C38" s="92"/>
      <c r="D38" s="92"/>
      <c r="E38" s="92">
        <f t="shared" si="18"/>
        <v>4000000</v>
      </c>
      <c r="F38" s="93">
        <v>4000000</v>
      </c>
      <c r="G38" s="94">
        <v>4000000</v>
      </c>
      <c r="H38" s="93"/>
      <c r="I38" s="94"/>
      <c r="J38" s="93"/>
      <c r="K38" s="94"/>
      <c r="L38" s="93"/>
      <c r="M38" s="94"/>
      <c r="N38" s="93">
        <v>4000000</v>
      </c>
      <c r="O38" s="94"/>
      <c r="P38" s="93">
        <f t="shared" si="19"/>
        <v>4000000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100</v>
      </c>
      <c r="U38" s="50">
        <f t="shared" si="24"/>
        <v>0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25497000</v>
      </c>
      <c r="C40" s="95">
        <f>SUM(C35:C39)</f>
        <v>2037000</v>
      </c>
      <c r="D40" s="95"/>
      <c r="E40" s="95">
        <f t="shared" si="18"/>
        <v>27534000</v>
      </c>
      <c r="F40" s="96">
        <f t="shared" ref="F40:O40" si="25">SUM(F35:F39)</f>
        <v>27534000</v>
      </c>
      <c r="G40" s="97">
        <f t="shared" si="25"/>
        <v>23890000</v>
      </c>
      <c r="H40" s="96">
        <f t="shared" si="25"/>
        <v>0</v>
      </c>
      <c r="I40" s="97">
        <f t="shared" si="25"/>
        <v>0</v>
      </c>
      <c r="J40" s="96">
        <f t="shared" si="25"/>
        <v>11203000</v>
      </c>
      <c r="K40" s="97">
        <f t="shared" si="25"/>
        <v>0</v>
      </c>
      <c r="L40" s="96">
        <f t="shared" si="25"/>
        <v>2442000</v>
      </c>
      <c r="M40" s="97">
        <f t="shared" si="25"/>
        <v>0</v>
      </c>
      <c r="N40" s="96">
        <f t="shared" si="25"/>
        <v>10222000</v>
      </c>
      <c r="O40" s="97">
        <f t="shared" si="25"/>
        <v>0</v>
      </c>
      <c r="P40" s="96">
        <f t="shared" si="19"/>
        <v>23867000</v>
      </c>
      <c r="Q40" s="97">
        <f t="shared" si="20"/>
        <v>0</v>
      </c>
      <c r="R40" s="52">
        <f t="shared" si="21"/>
        <v>318.59131859131861</v>
      </c>
      <c r="S40" s="53">
        <f t="shared" si="22"/>
        <v>0</v>
      </c>
      <c r="T40" s="52">
        <f>IF((+$E35+$E38) =0,0,(P40   /(+$E35+$E38) )*100)</f>
        <v>99.90372540812055</v>
      </c>
      <c r="U40" s="54">
        <f>IF((+$E35+$E38) =0,0,(Q40   /(+$E35+$E38) )*100)</f>
        <v>0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IF(($L42      =0),0,((($N42      -$L42      )/$L42      )*100))</f>
        <v>0</v>
      </c>
      <c r="S42" s="49">
        <f t="shared" ref="S42:S53" si="30">IF(($M42      =0),0,((($O42      -$M42      )/$M42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>
        <v>100000000</v>
      </c>
      <c r="C43" s="92">
        <v>-25000000</v>
      </c>
      <c r="D43" s="92"/>
      <c r="E43" s="92">
        <f t="shared" si="26"/>
        <v>75000000</v>
      </c>
      <c r="F43" s="93">
        <v>75000000</v>
      </c>
      <c r="G43" s="94">
        <v>75000000</v>
      </c>
      <c r="H43" s="93">
        <v>10602000</v>
      </c>
      <c r="I43" s="94"/>
      <c r="J43" s="93">
        <v>18073000</v>
      </c>
      <c r="K43" s="94"/>
      <c r="L43" s="93">
        <v>2549000</v>
      </c>
      <c r="M43" s="94"/>
      <c r="N43" s="93">
        <v>11695000</v>
      </c>
      <c r="O43" s="94"/>
      <c r="P43" s="93">
        <f t="shared" si="27"/>
        <v>42919000</v>
      </c>
      <c r="Q43" s="94">
        <f t="shared" si="28"/>
        <v>0</v>
      </c>
      <c r="R43" s="48">
        <f t="shared" si="29"/>
        <v>358.80737544134951</v>
      </c>
      <c r="S43" s="49">
        <f t="shared" si="30"/>
        <v>0</v>
      </c>
      <c r="T43" s="48">
        <f t="shared" si="31"/>
        <v>57.225333333333325</v>
      </c>
      <c r="U43" s="50">
        <f t="shared" si="32"/>
        <v>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>
        <v>12000000</v>
      </c>
      <c r="C51" s="92"/>
      <c r="D51" s="92"/>
      <c r="E51" s="92">
        <f t="shared" si="26"/>
        <v>12000000</v>
      </c>
      <c r="F51" s="93">
        <v>12000000</v>
      </c>
      <c r="G51" s="94">
        <v>12000000</v>
      </c>
      <c r="H51" s="93">
        <v>377000</v>
      </c>
      <c r="I51" s="94"/>
      <c r="J51" s="93">
        <v>7166000</v>
      </c>
      <c r="K51" s="94"/>
      <c r="L51" s="93">
        <v>2609000</v>
      </c>
      <c r="M51" s="94"/>
      <c r="N51" s="93">
        <v>1848000</v>
      </c>
      <c r="O51" s="94"/>
      <c r="P51" s="93">
        <f t="shared" si="27"/>
        <v>12000000</v>
      </c>
      <c r="Q51" s="94">
        <f t="shared" si="28"/>
        <v>0</v>
      </c>
      <c r="R51" s="48">
        <f t="shared" si="29"/>
        <v>-29.16826370256803</v>
      </c>
      <c r="S51" s="49">
        <f t="shared" si="30"/>
        <v>0</v>
      </c>
      <c r="T51" s="48">
        <f t="shared" si="31"/>
        <v>100</v>
      </c>
      <c r="U51" s="50">
        <f t="shared" si="32"/>
        <v>0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112000000</v>
      </c>
      <c r="C53" s="95">
        <f>SUM(C42:C52)</f>
        <v>-25000000</v>
      </c>
      <c r="D53" s="95"/>
      <c r="E53" s="95">
        <f t="shared" si="26"/>
        <v>87000000</v>
      </c>
      <c r="F53" s="96">
        <f t="shared" ref="F53:O53" si="33">SUM(F42:F52)</f>
        <v>87000000</v>
      </c>
      <c r="G53" s="97">
        <f t="shared" si="33"/>
        <v>87000000</v>
      </c>
      <c r="H53" s="96">
        <f t="shared" si="33"/>
        <v>10979000</v>
      </c>
      <c r="I53" s="97">
        <f t="shared" si="33"/>
        <v>0</v>
      </c>
      <c r="J53" s="96">
        <f t="shared" si="33"/>
        <v>25239000</v>
      </c>
      <c r="K53" s="97">
        <f t="shared" si="33"/>
        <v>0</v>
      </c>
      <c r="L53" s="96">
        <f t="shared" si="33"/>
        <v>5158000</v>
      </c>
      <c r="M53" s="97">
        <f t="shared" si="33"/>
        <v>0</v>
      </c>
      <c r="N53" s="96">
        <f t="shared" si="33"/>
        <v>13543000</v>
      </c>
      <c r="O53" s="97">
        <f t="shared" si="33"/>
        <v>0</v>
      </c>
      <c r="P53" s="96">
        <f t="shared" si="27"/>
        <v>54919000</v>
      </c>
      <c r="Q53" s="97">
        <f t="shared" si="28"/>
        <v>0</v>
      </c>
      <c r="R53" s="52">
        <f t="shared" si="29"/>
        <v>162.56300891818535</v>
      </c>
      <c r="S53" s="53">
        <f t="shared" si="30"/>
        <v>0</v>
      </c>
      <c r="T53" s="52">
        <f>IF((+$E43+$E45+$E47+$E48+$E51) =0,0,(P53   /(+$E43+$E45+$E47+$E48+$E51) )*100)</f>
        <v>63.125287356321834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IF(($L55      =0),0,((($N55      -$L55      )/$L55      )*100))</f>
        <v>0</v>
      </c>
      <c r="S55" s="49">
        <f>IF(($M55      =0),0,((($O55      -$M55      )/$M55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IF(($L56      =0),0,((($N56      -$L56      )/$L56      )*100))</f>
        <v>0</v>
      </c>
      <c r="S56" s="49">
        <f>IF(($M56      =0),0,((($O56      -$M56      )/$M56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IF(($L57      =0),0,((($N57      -$L57      )/$L57      )*100))</f>
        <v>0</v>
      </c>
      <c r="S57" s="49">
        <f>IF(($M57      =0),0,((($O57      -$M57      )/$M57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IF(($L58      =0),0,((($N58      -$L58      )/$L58      )*100))</f>
        <v>0</v>
      </c>
      <c r="S58" s="49">
        <f>IF(($M58      =0),0,((($O58      -$M58      )/$M58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IF(($L59      =0),0,((($N59      -$L59      )/$L59      )*100))</f>
        <v>0</v>
      </c>
      <c r="S59" s="58">
        <f>IF(($M59      =0),0,((($O59      -$M59      )/$M59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IF(($L61      =0),0,((($N61      -$L61      )/$L61      )*100))</f>
        <v>0</v>
      </c>
      <c r="S61" s="49">
        <f t="shared" ref="S61:S67" si="39">IF(($M61      =0),0,((($O61      -$M61      )/$M61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220260000</v>
      </c>
      <c r="C67" s="104">
        <f>SUM(C9:C14,C17:C23,C26:C29,C32,C35:C39,C42:C52,C55:C58,C61:C65)</f>
        <v>-23203000</v>
      </c>
      <c r="D67" s="104"/>
      <c r="E67" s="104">
        <f t="shared" si="35"/>
        <v>197057000</v>
      </c>
      <c r="F67" s="105">
        <f t="shared" ref="F67:O67" si="43">SUM(F9:F14,F17:F23,F26:F29,F32,F35:F39,F42:F52,F55:F58,F61:F65)</f>
        <v>197057000</v>
      </c>
      <c r="G67" s="106">
        <f t="shared" si="43"/>
        <v>193413000</v>
      </c>
      <c r="H67" s="105">
        <f t="shared" si="43"/>
        <v>12807000</v>
      </c>
      <c r="I67" s="106">
        <f t="shared" si="43"/>
        <v>0</v>
      </c>
      <c r="J67" s="105">
        <f t="shared" si="43"/>
        <v>63167000</v>
      </c>
      <c r="K67" s="106">
        <f t="shared" si="43"/>
        <v>0</v>
      </c>
      <c r="L67" s="105">
        <f t="shared" si="43"/>
        <v>34103000</v>
      </c>
      <c r="M67" s="106">
        <f t="shared" si="43"/>
        <v>0</v>
      </c>
      <c r="N67" s="105">
        <f t="shared" si="43"/>
        <v>50135000</v>
      </c>
      <c r="O67" s="106">
        <f t="shared" si="43"/>
        <v>0</v>
      </c>
      <c r="P67" s="105">
        <f t="shared" si="36"/>
        <v>160212000</v>
      </c>
      <c r="Q67" s="106">
        <f t="shared" si="37"/>
        <v>0</v>
      </c>
      <c r="R67" s="61">
        <f t="shared" si="38"/>
        <v>47.010526933114392</v>
      </c>
      <c r="S67" s="62">
        <f t="shared" si="39"/>
        <v>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82.834142482666635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0</v>
      </c>
      <c r="V67" s="105">
        <f>SUM(V9:V14,V17:V23,V26:V29,V32,V35:V39,V42:V52,V55:V58,V61:V65)</f>
        <v>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/>
      <c r="C69" s="92"/>
      <c r="D69" s="92"/>
      <c r="E69" s="92">
        <f>$B69      +$C69      +$D69</f>
        <v>0</v>
      </c>
      <c r="F69" s="93">
        <v>0</v>
      </c>
      <c r="G69" s="94">
        <v>0</v>
      </c>
      <c r="H69" s="93"/>
      <c r="I69" s="94"/>
      <c r="J69" s="93"/>
      <c r="K69" s="94"/>
      <c r="L69" s="93"/>
      <c r="M69" s="94"/>
      <c r="N69" s="93"/>
      <c r="O69" s="94"/>
      <c r="P69" s="93">
        <f>$H69      +$J69      +$L69      +$N69</f>
        <v>0</v>
      </c>
      <c r="Q69" s="94">
        <f>$I69      +$K69      +$M69      +$O69</f>
        <v>0</v>
      </c>
      <c r="R69" s="48">
        <f>IF(($L69      =0),0,((($N69      -$L69      )/$L69      )*100))</f>
        <v>0</v>
      </c>
      <c r="S69" s="49">
        <f>IF(($M69      =0),0,((($O69      -$M69      )/$M69      )*100))</f>
        <v>0</v>
      </c>
      <c r="T69" s="48">
        <f>IF(($E69      =0),0,(($P69      /$E69      )*100))</f>
        <v>0</v>
      </c>
      <c r="U69" s="50">
        <f>IF(($E69      =0),0,(($Q69      /$E69      )*100))</f>
        <v>0</v>
      </c>
      <c r="V69" s="93">
        <v>0</v>
      </c>
      <c r="W69" s="94" t="s">
        <v>36</v>
      </c>
    </row>
    <row r="70" spans="1:23" s="64" customFormat="1" ht="12.95" customHeight="1" x14ac:dyDescent="0.2">
      <c r="A70" s="63" t="s">
        <v>89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IF(($L70      =0),0,((($N70      -$L70      )/$L70      )*100))</f>
        <v>0</v>
      </c>
      <c r="S70" s="49">
        <f>IF(($M70      =0),0,((($O70      -$M70      )/$M70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36</v>
      </c>
      <c r="W70" s="94" t="s">
        <v>36</v>
      </c>
    </row>
    <row r="71" spans="1:23" ht="12.95" customHeight="1" x14ac:dyDescent="0.2">
      <c r="A71" s="56" t="s">
        <v>42</v>
      </c>
      <c r="B71" s="101">
        <f>SUM(B69:B70)</f>
        <v>0</v>
      </c>
      <c r="C71" s="101">
        <f>SUM(C69:C70)</f>
        <v>0</v>
      </c>
      <c r="D71" s="101"/>
      <c r="E71" s="101">
        <f>$B71      +$C71      +$D71</f>
        <v>0</v>
      </c>
      <c r="F71" s="102">
        <f t="shared" ref="F71:O71" si="44">SUM(F69:F70)</f>
        <v>0</v>
      </c>
      <c r="G71" s="103">
        <f t="shared" si="44"/>
        <v>0</v>
      </c>
      <c r="H71" s="102">
        <f t="shared" si="44"/>
        <v>0</v>
      </c>
      <c r="I71" s="103">
        <f t="shared" si="44"/>
        <v>0</v>
      </c>
      <c r="J71" s="102">
        <f t="shared" si="44"/>
        <v>0</v>
      </c>
      <c r="K71" s="103">
        <f t="shared" si="44"/>
        <v>0</v>
      </c>
      <c r="L71" s="102">
        <f t="shared" si="44"/>
        <v>0</v>
      </c>
      <c r="M71" s="103">
        <f t="shared" si="44"/>
        <v>0</v>
      </c>
      <c r="N71" s="102">
        <f t="shared" si="44"/>
        <v>0</v>
      </c>
      <c r="O71" s="103">
        <f t="shared" si="44"/>
        <v>0</v>
      </c>
      <c r="P71" s="102">
        <f>$H71      +$J71      +$L71      +$N71</f>
        <v>0</v>
      </c>
      <c r="Q71" s="103">
        <f>$I71      +$K71      +$M71      +$O71</f>
        <v>0</v>
      </c>
      <c r="R71" s="57">
        <f>IF(($L71      =0),0,((($N71      -$L71      )/$L71      )*100))</f>
        <v>0</v>
      </c>
      <c r="S71" s="58">
        <f>IF(($M71      =0),0,((($O71      -$M71      )/$M71      )*100))</f>
        <v>0</v>
      </c>
      <c r="T71" s="57">
        <f>IF(($E69      =0),0,(($P69      /$E69      )*100))</f>
        <v>0</v>
      </c>
      <c r="U71" s="59">
        <f>IF($E69   =0,0,($Q69   /$E69 )*100)</f>
        <v>0</v>
      </c>
      <c r="V71" s="102">
        <f>SUM(V69:V70)</f>
        <v>0</v>
      </c>
      <c r="W71" s="103" t="s">
        <v>36</v>
      </c>
    </row>
    <row r="72" spans="1:23" ht="12.95" customHeight="1" x14ac:dyDescent="0.2">
      <c r="A72" s="60" t="s">
        <v>87</v>
      </c>
      <c r="B72" s="104">
        <f>SUM(B69:B70)</f>
        <v>0</v>
      </c>
      <c r="C72" s="104">
        <f>SUM(C69:C70)</f>
        <v>0</v>
      </c>
      <c r="D72" s="104"/>
      <c r="E72" s="104">
        <f>$B72      +$C72      +$D72</f>
        <v>0</v>
      </c>
      <c r="F72" s="105">
        <f t="shared" ref="F72:O72" si="45">SUM(F69:F70)</f>
        <v>0</v>
      </c>
      <c r="G72" s="106">
        <f t="shared" si="45"/>
        <v>0</v>
      </c>
      <c r="H72" s="105">
        <f t="shared" si="45"/>
        <v>0</v>
      </c>
      <c r="I72" s="106">
        <f t="shared" si="45"/>
        <v>0</v>
      </c>
      <c r="J72" s="105">
        <f t="shared" si="45"/>
        <v>0</v>
      </c>
      <c r="K72" s="106">
        <f t="shared" si="45"/>
        <v>0</v>
      </c>
      <c r="L72" s="105">
        <f t="shared" si="45"/>
        <v>0</v>
      </c>
      <c r="M72" s="106">
        <f t="shared" si="45"/>
        <v>0</v>
      </c>
      <c r="N72" s="105">
        <f t="shared" si="45"/>
        <v>0</v>
      </c>
      <c r="O72" s="106">
        <f t="shared" si="45"/>
        <v>0</v>
      </c>
      <c r="P72" s="105">
        <f>$H72      +$J72      +$L72      +$N72</f>
        <v>0</v>
      </c>
      <c r="Q72" s="106">
        <f>$I72      +$K72      +$M72      +$O72</f>
        <v>0</v>
      </c>
      <c r="R72" s="61">
        <f>IF(($L72      =0),0,((($N72      -$L72      )/$L72      )*100))</f>
        <v>0</v>
      </c>
      <c r="S72" s="62">
        <f>IF(($M72      =0),0,((($O72      -$M72      )/$M72      )*100))</f>
        <v>0</v>
      </c>
      <c r="T72" s="61">
        <f>IF(($E69      =0),0,(($P69      /$E69      )*100))</f>
        <v>0</v>
      </c>
      <c r="U72" s="65">
        <f>IF($E69   =0,0,($Q69   /$E69 )*100)</f>
        <v>0</v>
      </c>
      <c r="V72" s="105">
        <f>SUM(V69:V70)</f>
        <v>0</v>
      </c>
      <c r="W72" s="106" t="s">
        <v>36</v>
      </c>
    </row>
    <row r="73" spans="1:23" ht="12.95" customHeight="1" thickBot="1" x14ac:dyDescent="0.25">
      <c r="A73" s="60" t="s">
        <v>90</v>
      </c>
      <c r="B73" s="104">
        <f>SUM(B9:B14,B17:B23,B26:B29,B32,B35:B39,B42:B52,B55:B58,B61:B65,B69:B70)</f>
        <v>220260000</v>
      </c>
      <c r="C73" s="104">
        <f>SUM(C9:C14,C17:C23,C26:C29,C32,C35:C39,C42:C52,C55:C58,C61:C65,C69:C70)</f>
        <v>-23203000</v>
      </c>
      <c r="D73" s="104"/>
      <c r="E73" s="104">
        <f>$B73      +$C73      +$D73</f>
        <v>197057000</v>
      </c>
      <c r="F73" s="105">
        <f t="shared" ref="F73:O73" si="46">SUM(F9:F14,F17:F23,F26:F29,F32,F35:F39,F42:F52,F55:F58,F61:F65,F69:F70)</f>
        <v>197057000</v>
      </c>
      <c r="G73" s="106">
        <f t="shared" si="46"/>
        <v>193413000</v>
      </c>
      <c r="H73" s="105">
        <f t="shared" si="46"/>
        <v>12807000</v>
      </c>
      <c r="I73" s="106">
        <f t="shared" si="46"/>
        <v>0</v>
      </c>
      <c r="J73" s="105">
        <f t="shared" si="46"/>
        <v>63167000</v>
      </c>
      <c r="K73" s="106">
        <f t="shared" si="46"/>
        <v>0</v>
      </c>
      <c r="L73" s="105">
        <f t="shared" si="46"/>
        <v>34103000</v>
      </c>
      <c r="M73" s="106">
        <f t="shared" si="46"/>
        <v>0</v>
      </c>
      <c r="N73" s="105">
        <f t="shared" si="46"/>
        <v>50135000</v>
      </c>
      <c r="O73" s="106">
        <f t="shared" si="46"/>
        <v>0</v>
      </c>
      <c r="P73" s="105">
        <f>$H73      +$J73      +$L73      +$N73</f>
        <v>160212000</v>
      </c>
      <c r="Q73" s="106">
        <f>$I73      +$K73      +$M73      +$O73</f>
        <v>0</v>
      </c>
      <c r="R73" s="61">
        <f>IF(($L73      =0),0,((($N73      -$L73      )/$L73      )*100))</f>
        <v>47.010526933114392</v>
      </c>
      <c r="S73" s="62">
        <f>IF(($M73      =0),0,((($O73      -$M73      )/$M73      )*100))</f>
        <v>0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82.834142482666635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0</v>
      </c>
      <c r="V73" s="105">
        <f>SUM(V9:V14,V17:V23,V26:V29,V32,V35:V39,V42:V52,V55:V58,V61:V65,V69:V70)</f>
        <v>0</v>
      </c>
      <c r="W73" s="106" t="s">
        <v>36</v>
      </c>
    </row>
    <row r="74" spans="1:23" ht="13.5" thickTop="1" x14ac:dyDescent="0.2">
      <c r="A74" s="66" t="s">
        <v>91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0" t="s">
        <v>10</v>
      </c>
      <c r="Q75" s="131"/>
      <c r="R75" s="132" t="s">
        <v>11</v>
      </c>
      <c r="S75" s="131"/>
      <c r="T75" s="132" t="s">
        <v>12</v>
      </c>
      <c r="U75" s="131"/>
      <c r="V75" s="130"/>
      <c r="W75" s="131"/>
    </row>
    <row r="76" spans="1:23" ht="67.5" x14ac:dyDescent="0.2">
      <c r="A76" s="77" t="s">
        <v>92</v>
      </c>
      <c r="B76" s="78" t="s">
        <v>93</v>
      </c>
      <c r="C76" s="78" t="s">
        <v>94</v>
      </c>
      <c r="D76" s="79" t="s">
        <v>17</v>
      </c>
      <c r="E76" s="78" t="s">
        <v>18</v>
      </c>
      <c r="F76" s="78" t="s">
        <v>19</v>
      </c>
      <c r="G76" s="78" t="s">
        <v>95</v>
      </c>
      <c r="H76" s="78" t="s">
        <v>96</v>
      </c>
      <c r="I76" s="80" t="s">
        <v>22</v>
      </c>
      <c r="J76" s="78" t="s">
        <v>97</v>
      </c>
      <c r="K76" s="80" t="s">
        <v>24</v>
      </c>
      <c r="L76" s="78" t="s">
        <v>98</v>
      </c>
      <c r="M76" s="80" t="s">
        <v>26</v>
      </c>
      <c r="N76" s="78" t="s">
        <v>99</v>
      </c>
      <c r="O76" s="80" t="s">
        <v>28</v>
      </c>
      <c r="P76" s="80" t="s">
        <v>100</v>
      </c>
      <c r="Q76" s="81" t="s">
        <v>30</v>
      </c>
      <c r="R76" s="82" t="s">
        <v>100</v>
      </c>
      <c r="S76" s="83" t="s">
        <v>30</v>
      </c>
      <c r="T76" s="82" t="s">
        <v>101</v>
      </c>
      <c r="U76" s="79" t="s">
        <v>32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132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133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134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135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136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137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102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103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IF(($L87      =0),0,((($N87      -$L87      )/$L87      )*100))</f>
        <v>0</v>
      </c>
      <c r="S87" s="90">
        <f t="shared" ref="S87:S94" si="52">IF(($M87      =0),0,((($O87      -$M87      )/$M87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110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111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138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87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139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140</v>
      </c>
    </row>
    <row r="117" spans="1:23" x14ac:dyDescent="0.2">
      <c r="A117" s="29" t="s">
        <v>141</v>
      </c>
    </row>
    <row r="118" spans="1:23" x14ac:dyDescent="0.2">
      <c r="A118" s="29" t="s">
        <v>142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144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145</v>
      </c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  <row r="126" spans="1:23" x14ac:dyDescent="0.2">
      <c r="A126" s="30"/>
      <c r="G126" s="30"/>
      <c r="W126" s="30"/>
    </row>
  </sheetData>
  <sheetProtection algorithmName="SHA-512" hashValue="KKEnLxpHP81Mp4W+l+6HnXAfnJb1pYOeGAsTkUJOwFRio3sZc0yVBAHcpGSXAFOFhkHG/03kcPA5kEriqvgg/g==" saltValue="JaaCQ+lDCc8Oa49N8cTD5Q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5:Q75"/>
    <mergeCell ref="R75:S75"/>
    <mergeCell ref="T75:U75"/>
    <mergeCell ref="V75:W75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4" max="16383" man="1"/>
    <brk id="96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W126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1"/>
      <c r="W1" s="31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2"/>
      <c r="W2" s="32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2"/>
      <c r="W3" s="32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2"/>
      <c r="W4" s="32"/>
    </row>
    <row r="5" spans="1:23" ht="15" customHeight="1" x14ac:dyDescent="0.25">
      <c r="A5" s="137" t="s">
        <v>123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3"/>
      <c r="W5" s="33"/>
    </row>
    <row r="6" spans="1:23" ht="12.75" customHeight="1" x14ac:dyDescent="0.2">
      <c r="A6" s="34" t="s">
        <v>91</v>
      </c>
      <c r="B6" s="34" t="s">
        <v>91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IF(($L9       =0),0,((($N9       -$L9       )/$L9       )*100))</f>
        <v>0</v>
      </c>
      <c r="S9" s="49">
        <f>IF(($M9       =0),0,((($O9       -$M9       )/$M9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2900000</v>
      </c>
      <c r="C10" s="92"/>
      <c r="D10" s="92"/>
      <c r="E10" s="92">
        <f t="shared" ref="E10:E15" si="0">$B10      +$C10      +$D10</f>
        <v>2900000</v>
      </c>
      <c r="F10" s="93">
        <v>2900000</v>
      </c>
      <c r="G10" s="94">
        <v>2900000</v>
      </c>
      <c r="H10" s="93">
        <v>150000</v>
      </c>
      <c r="I10" s="94">
        <v>651729</v>
      </c>
      <c r="J10" s="93">
        <v>1185000</v>
      </c>
      <c r="K10" s="94"/>
      <c r="L10" s="93">
        <v>566000</v>
      </c>
      <c r="M10" s="94">
        <v>898405</v>
      </c>
      <c r="N10" s="93">
        <v>762000</v>
      </c>
      <c r="O10" s="94">
        <v>416961</v>
      </c>
      <c r="P10" s="93">
        <f t="shared" ref="P10:P15" si="1">$H10      +$J10      +$L10      +$N10</f>
        <v>2663000</v>
      </c>
      <c r="Q10" s="94">
        <f t="shared" ref="Q10:Q15" si="2">$I10      +$K10      +$M10      +$O10</f>
        <v>1967095</v>
      </c>
      <c r="R10" s="48">
        <f t="shared" ref="R10:R15" si="3">IF(($L10      =0),0,((($N10      -$L10      )/$L10      )*100))</f>
        <v>34.628975265017672</v>
      </c>
      <c r="S10" s="49">
        <f t="shared" ref="S10:S15" si="4">IF(($M10      =0),0,((($O10      -$M10      )/$M10      )*100))</f>
        <v>-53.588748949527222</v>
      </c>
      <c r="T10" s="48">
        <f t="shared" ref="T10:T14" si="5">IF(($E10      =0),0,(($P10      /$E10      )*100))</f>
        <v>91.827586206896555</v>
      </c>
      <c r="U10" s="50">
        <f t="shared" ref="U10:U14" si="6">IF(($E10      =0),0,(($Q10      /$E10      )*100))</f>
        <v>67.830862068965516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2900000</v>
      </c>
      <c r="C15" s="95">
        <f>SUM(C9:C14)</f>
        <v>0</v>
      </c>
      <c r="D15" s="95"/>
      <c r="E15" s="95">
        <f t="shared" si="0"/>
        <v>2900000</v>
      </c>
      <c r="F15" s="96">
        <f t="shared" ref="F15:O15" si="7">SUM(F9:F14)</f>
        <v>2900000</v>
      </c>
      <c r="G15" s="97">
        <f t="shared" si="7"/>
        <v>2900000</v>
      </c>
      <c r="H15" s="96">
        <f t="shared" si="7"/>
        <v>150000</v>
      </c>
      <c r="I15" s="97">
        <f t="shared" si="7"/>
        <v>651729</v>
      </c>
      <c r="J15" s="96">
        <f t="shared" si="7"/>
        <v>1185000</v>
      </c>
      <c r="K15" s="97">
        <f t="shared" si="7"/>
        <v>0</v>
      </c>
      <c r="L15" s="96">
        <f t="shared" si="7"/>
        <v>566000</v>
      </c>
      <c r="M15" s="97">
        <f t="shared" si="7"/>
        <v>898405</v>
      </c>
      <c r="N15" s="96">
        <f t="shared" si="7"/>
        <v>762000</v>
      </c>
      <c r="O15" s="97">
        <f t="shared" si="7"/>
        <v>416961</v>
      </c>
      <c r="P15" s="96">
        <f t="shared" si="1"/>
        <v>2663000</v>
      </c>
      <c r="Q15" s="97">
        <f t="shared" si="2"/>
        <v>1967095</v>
      </c>
      <c r="R15" s="52">
        <f t="shared" si="3"/>
        <v>34.628975265017672</v>
      </c>
      <c r="S15" s="53">
        <f t="shared" si="4"/>
        <v>-53.588748949527222</v>
      </c>
      <c r="T15" s="52">
        <f>IF((SUM($E9:$E13))=0,0,(P15/(SUM($E9:$E13))*100))</f>
        <v>91.827586206896555</v>
      </c>
      <c r="U15" s="54">
        <f>IF((SUM($E9:$E13))=0,0,(Q15/(SUM($E9:$E13))*100))</f>
        <v>67.830862068965516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IF(($L17      =0),0,((($N17      -$L17      )/$L17      )*100))</f>
        <v>0</v>
      </c>
      <c r="S17" s="49">
        <f t="shared" ref="S17:S24" si="12">IF(($M17      =0),0,((($O17      -$M17      )/$M17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>
        <v>1950000</v>
      </c>
      <c r="C20" s="92">
        <v>15000000</v>
      </c>
      <c r="D20" s="92"/>
      <c r="E20" s="92">
        <f t="shared" si="8"/>
        <v>16950000</v>
      </c>
      <c r="F20" s="93">
        <v>16950000</v>
      </c>
      <c r="G20" s="94">
        <v>16950000</v>
      </c>
      <c r="H20" s="93"/>
      <c r="I20" s="94"/>
      <c r="J20" s="93">
        <v>2847000</v>
      </c>
      <c r="K20" s="94"/>
      <c r="L20" s="93"/>
      <c r="M20" s="94"/>
      <c r="N20" s="93">
        <v>576000</v>
      </c>
      <c r="O20" s="94"/>
      <c r="P20" s="93">
        <f t="shared" si="9"/>
        <v>3423000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20.194690265486727</v>
      </c>
      <c r="U20" s="50">
        <f t="shared" si="14"/>
        <v>0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1950000</v>
      </c>
      <c r="C24" s="95">
        <f>SUM(C17:C23)</f>
        <v>15000000</v>
      </c>
      <c r="D24" s="95"/>
      <c r="E24" s="95">
        <f t="shared" si="8"/>
        <v>16950000</v>
      </c>
      <c r="F24" s="96">
        <f t="shared" ref="F24:O24" si="15">SUM(F17:F23)</f>
        <v>16950000</v>
      </c>
      <c r="G24" s="97">
        <f t="shared" si="15"/>
        <v>16950000</v>
      </c>
      <c r="H24" s="96">
        <f t="shared" si="15"/>
        <v>0</v>
      </c>
      <c r="I24" s="97">
        <f t="shared" si="15"/>
        <v>0</v>
      </c>
      <c r="J24" s="96">
        <f t="shared" si="15"/>
        <v>2847000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576000</v>
      </c>
      <c r="O24" s="97">
        <f t="shared" si="15"/>
        <v>0</v>
      </c>
      <c r="P24" s="96">
        <f t="shared" si="9"/>
        <v>3423000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20.194690265486727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IF(($L26      =0),0,((($N26      -$L26      )/$L26      )*100))</f>
        <v>0</v>
      </c>
      <c r="S26" s="49">
        <f>IF(($M26      =0),0,((($O26      -$M26      )/$M26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IF(($L27      =0),0,((($N27      -$L27      )/$L27      )*100))</f>
        <v>0</v>
      </c>
      <c r="S27" s="49">
        <f>IF(($M27      =0),0,((($O27      -$M27      )/$M27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IF(($L28      =0),0,((($N28      -$L28      )/$L28      )*100))</f>
        <v>0</v>
      </c>
      <c r="S28" s="49">
        <f>IF(($M28      =0),0,((($O28      -$M28      )/$M28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IF(($L29      =0),0,((($N29      -$L29      )/$L29      )*100))</f>
        <v>0</v>
      </c>
      <c r="S29" s="49">
        <f>IF(($M29      =0),0,((($O29      -$M29      )/$M29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IF(($L30      =0),0,((($N30      -$L30      )/$L30      )*100))</f>
        <v>0</v>
      </c>
      <c r="S30" s="53">
        <f>IF(($M30      =0),0,((($O30      -$M30      )/$M30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3031000</v>
      </c>
      <c r="C32" s="92">
        <v>-169000</v>
      </c>
      <c r="D32" s="92"/>
      <c r="E32" s="92">
        <f>$B32      +$C32      +$D32</f>
        <v>2862000</v>
      </c>
      <c r="F32" s="93">
        <v>2862000</v>
      </c>
      <c r="G32" s="94">
        <v>2862000</v>
      </c>
      <c r="H32" s="93">
        <v>599000</v>
      </c>
      <c r="I32" s="94">
        <v>586368</v>
      </c>
      <c r="J32" s="93">
        <v>1061000</v>
      </c>
      <c r="K32" s="94">
        <v>846416</v>
      </c>
      <c r="L32" s="93">
        <v>553000</v>
      </c>
      <c r="M32" s="94">
        <v>1112047</v>
      </c>
      <c r="N32" s="93">
        <v>81000</v>
      </c>
      <c r="O32" s="94">
        <v>317168</v>
      </c>
      <c r="P32" s="93">
        <f>$H32      +$J32      +$L32      +$N32</f>
        <v>2294000</v>
      </c>
      <c r="Q32" s="94">
        <f>$I32      +$K32      +$M32      +$O32</f>
        <v>2861999</v>
      </c>
      <c r="R32" s="48">
        <f>IF(($L32      =0),0,((($N32      -$L32      )/$L32      )*100))</f>
        <v>-85.352622061482819</v>
      </c>
      <c r="S32" s="49">
        <f>IF(($M32      =0),0,((($O32      -$M32      )/$M32      )*100))</f>
        <v>-71.478903319733789</v>
      </c>
      <c r="T32" s="48">
        <f>IF(($E32      =0),0,(($P32      /$E32      )*100))</f>
        <v>80.153738644304681</v>
      </c>
      <c r="U32" s="50">
        <f>IF(($E32      =0),0,(($Q32      /$E32      )*100))</f>
        <v>99.999965059399017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3031000</v>
      </c>
      <c r="C33" s="95">
        <f>C32</f>
        <v>-169000</v>
      </c>
      <c r="D33" s="95"/>
      <c r="E33" s="95">
        <f>$B33      +$C33      +$D33</f>
        <v>2862000</v>
      </c>
      <c r="F33" s="96">
        <f t="shared" ref="F33:O33" si="17">F32</f>
        <v>2862000</v>
      </c>
      <c r="G33" s="97">
        <f t="shared" si="17"/>
        <v>2862000</v>
      </c>
      <c r="H33" s="96">
        <f t="shared" si="17"/>
        <v>599000</v>
      </c>
      <c r="I33" s="97">
        <f t="shared" si="17"/>
        <v>586368</v>
      </c>
      <c r="J33" s="96">
        <f t="shared" si="17"/>
        <v>1061000</v>
      </c>
      <c r="K33" s="97">
        <f t="shared" si="17"/>
        <v>846416</v>
      </c>
      <c r="L33" s="96">
        <f t="shared" si="17"/>
        <v>553000</v>
      </c>
      <c r="M33" s="97">
        <f t="shared" si="17"/>
        <v>1112047</v>
      </c>
      <c r="N33" s="96">
        <f t="shared" si="17"/>
        <v>81000</v>
      </c>
      <c r="O33" s="97">
        <f t="shared" si="17"/>
        <v>317168</v>
      </c>
      <c r="P33" s="96">
        <f>$H33      +$J33      +$L33      +$N33</f>
        <v>2294000</v>
      </c>
      <c r="Q33" s="97">
        <f>$I33      +$K33      +$M33      +$O33</f>
        <v>2861999</v>
      </c>
      <c r="R33" s="52">
        <f>IF(($L33      =0),0,((($N33      -$L33      )/$L33      )*100))</f>
        <v>-85.352622061482819</v>
      </c>
      <c r="S33" s="53">
        <f>IF(($M33      =0),0,((($O33      -$M33      )/$M33      )*100))</f>
        <v>-71.478903319733789</v>
      </c>
      <c r="T33" s="52">
        <f>IF($E33   =0,0,($P33   /$E33   )*100)</f>
        <v>80.153738644304681</v>
      </c>
      <c r="U33" s="54">
        <f>IF($E33   =0,0,($Q33   /$E33   )*100)</f>
        <v>99.999965059399017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835000</v>
      </c>
      <c r="C35" s="92">
        <v>2500000</v>
      </c>
      <c r="D35" s="92"/>
      <c r="E35" s="92">
        <f t="shared" ref="E35:E40" si="18">$B35      +$C35      +$D35</f>
        <v>3335000</v>
      </c>
      <c r="F35" s="93">
        <v>3335000</v>
      </c>
      <c r="G35" s="94">
        <v>3335000</v>
      </c>
      <c r="H35" s="93">
        <v>450000</v>
      </c>
      <c r="I35" s="94"/>
      <c r="J35" s="93">
        <v>223000</v>
      </c>
      <c r="K35" s="94">
        <v>86250</v>
      </c>
      <c r="L35" s="93">
        <v>162000</v>
      </c>
      <c r="M35" s="94">
        <v>728487</v>
      </c>
      <c r="N35" s="93"/>
      <c r="O35" s="94"/>
      <c r="P35" s="93">
        <f t="shared" ref="P35:P40" si="19">$H35      +$J35      +$L35      +$N35</f>
        <v>835000</v>
      </c>
      <c r="Q35" s="94">
        <f t="shared" ref="Q35:Q40" si="20">$I35      +$K35      +$M35      +$O35</f>
        <v>814737</v>
      </c>
      <c r="R35" s="48">
        <f t="shared" ref="R35:R40" si="21">IF(($L35      =0),0,((($N35      -$L35      )/$L35      )*100))</f>
        <v>-100</v>
      </c>
      <c r="S35" s="49">
        <f t="shared" ref="S35:S40" si="22">IF(($M35      =0),0,((($O35      -$M35      )/$M35      )*100))</f>
        <v>-100</v>
      </c>
      <c r="T35" s="48">
        <f t="shared" ref="T35:T39" si="23">IF(($E35      =0),0,(($P35      /$E35      )*100))</f>
        <v>25.037481259370313</v>
      </c>
      <c r="U35" s="50">
        <f t="shared" ref="U35:U39" si="24">IF(($E35      =0),0,(($Q35      /$E35      )*100))</f>
        <v>24.429895052473764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>
        <v>837000</v>
      </c>
      <c r="C36" s="92">
        <v>-339000</v>
      </c>
      <c r="D36" s="92"/>
      <c r="E36" s="92">
        <f t="shared" si="18"/>
        <v>498000</v>
      </c>
      <c r="F36" s="93">
        <v>498000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1672000</v>
      </c>
      <c r="C40" s="95">
        <f>SUM(C35:C39)</f>
        <v>2161000</v>
      </c>
      <c r="D40" s="95"/>
      <c r="E40" s="95">
        <f t="shared" si="18"/>
        <v>3833000</v>
      </c>
      <c r="F40" s="96">
        <f t="shared" ref="F40:O40" si="25">SUM(F35:F39)</f>
        <v>3833000</v>
      </c>
      <c r="G40" s="97">
        <f t="shared" si="25"/>
        <v>3335000</v>
      </c>
      <c r="H40" s="96">
        <f t="shared" si="25"/>
        <v>450000</v>
      </c>
      <c r="I40" s="97">
        <f t="shared" si="25"/>
        <v>0</v>
      </c>
      <c r="J40" s="96">
        <f t="shared" si="25"/>
        <v>223000</v>
      </c>
      <c r="K40" s="97">
        <f t="shared" si="25"/>
        <v>86250</v>
      </c>
      <c r="L40" s="96">
        <f t="shared" si="25"/>
        <v>162000</v>
      </c>
      <c r="M40" s="97">
        <f t="shared" si="25"/>
        <v>728487</v>
      </c>
      <c r="N40" s="96">
        <f t="shared" si="25"/>
        <v>0</v>
      </c>
      <c r="O40" s="97">
        <f t="shared" si="25"/>
        <v>0</v>
      </c>
      <c r="P40" s="96">
        <f t="shared" si="19"/>
        <v>835000</v>
      </c>
      <c r="Q40" s="97">
        <f t="shared" si="20"/>
        <v>814737</v>
      </c>
      <c r="R40" s="52">
        <f t="shared" si="21"/>
        <v>-100</v>
      </c>
      <c r="S40" s="53">
        <f t="shared" si="22"/>
        <v>-100</v>
      </c>
      <c r="T40" s="52">
        <f>IF((+$E35+$E38) =0,0,(P40   /(+$E35+$E38) )*100)</f>
        <v>25.037481259370313</v>
      </c>
      <c r="U40" s="54">
        <f>IF((+$E35+$E38) =0,0,(Q40   /(+$E35+$E38) )*100)</f>
        <v>24.429895052473764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IF(($L42      =0),0,((($N42      -$L42      )/$L42      )*100))</f>
        <v>0</v>
      </c>
      <c r="S42" s="49">
        <f t="shared" ref="S42:S53" si="30">IF(($M42      =0),0,((($O42      -$M42      )/$M42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>
        <v>29000000</v>
      </c>
      <c r="C51" s="92"/>
      <c r="D51" s="92"/>
      <c r="E51" s="92">
        <f t="shared" si="26"/>
        <v>29000000</v>
      </c>
      <c r="F51" s="93">
        <v>29000000</v>
      </c>
      <c r="G51" s="94">
        <v>29000000</v>
      </c>
      <c r="H51" s="93">
        <v>4764000</v>
      </c>
      <c r="I51" s="94">
        <v>4144950</v>
      </c>
      <c r="J51" s="93">
        <v>10761000</v>
      </c>
      <c r="K51" s="94">
        <v>9045866</v>
      </c>
      <c r="L51" s="93">
        <v>4581000</v>
      </c>
      <c r="M51" s="94">
        <v>5156943</v>
      </c>
      <c r="N51" s="93">
        <v>8884000</v>
      </c>
      <c r="O51" s="94"/>
      <c r="P51" s="93">
        <f t="shared" si="27"/>
        <v>28990000</v>
      </c>
      <c r="Q51" s="94">
        <f t="shared" si="28"/>
        <v>18347759</v>
      </c>
      <c r="R51" s="48">
        <f t="shared" si="29"/>
        <v>93.931456013970745</v>
      </c>
      <c r="S51" s="49">
        <f t="shared" si="30"/>
        <v>-100</v>
      </c>
      <c r="T51" s="48">
        <f t="shared" si="31"/>
        <v>99.965517241379303</v>
      </c>
      <c r="U51" s="50">
        <f t="shared" si="32"/>
        <v>63.268134482758619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29000000</v>
      </c>
      <c r="C53" s="95">
        <f>SUM(C42:C52)</f>
        <v>0</v>
      </c>
      <c r="D53" s="95"/>
      <c r="E53" s="95">
        <f t="shared" si="26"/>
        <v>29000000</v>
      </c>
      <c r="F53" s="96">
        <f t="shared" ref="F53:O53" si="33">SUM(F42:F52)</f>
        <v>29000000</v>
      </c>
      <c r="G53" s="97">
        <f t="shared" si="33"/>
        <v>29000000</v>
      </c>
      <c r="H53" s="96">
        <f t="shared" si="33"/>
        <v>4764000</v>
      </c>
      <c r="I53" s="97">
        <f t="shared" si="33"/>
        <v>4144950</v>
      </c>
      <c r="J53" s="96">
        <f t="shared" si="33"/>
        <v>10761000</v>
      </c>
      <c r="K53" s="97">
        <f t="shared" si="33"/>
        <v>9045866</v>
      </c>
      <c r="L53" s="96">
        <f t="shared" si="33"/>
        <v>4581000</v>
      </c>
      <c r="M53" s="97">
        <f t="shared" si="33"/>
        <v>5156943</v>
      </c>
      <c r="N53" s="96">
        <f t="shared" si="33"/>
        <v>8884000</v>
      </c>
      <c r="O53" s="97">
        <f t="shared" si="33"/>
        <v>0</v>
      </c>
      <c r="P53" s="96">
        <f t="shared" si="27"/>
        <v>28990000</v>
      </c>
      <c r="Q53" s="97">
        <f t="shared" si="28"/>
        <v>18347759</v>
      </c>
      <c r="R53" s="52">
        <f t="shared" si="29"/>
        <v>93.931456013970745</v>
      </c>
      <c r="S53" s="53">
        <f t="shared" si="30"/>
        <v>-100</v>
      </c>
      <c r="T53" s="52">
        <f>IF((+$E43+$E45+$E47+$E48+$E51) =0,0,(P53   /(+$E43+$E45+$E47+$E48+$E51) )*100)</f>
        <v>99.965517241379303</v>
      </c>
      <c r="U53" s="54">
        <f>IF((+$E43+$E45+$E47+$E48+$E51) =0,0,(Q53   /(+$E43+$E45+$E47+$E48+$E51) )*100)</f>
        <v>63.268134482758619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IF(($L55      =0),0,((($N55      -$L55      )/$L55      )*100))</f>
        <v>0</v>
      </c>
      <c r="S55" s="49">
        <f>IF(($M55      =0),0,((($O55      -$M55      )/$M55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IF(($L56      =0),0,((($N56      -$L56      )/$L56      )*100))</f>
        <v>0</v>
      </c>
      <c r="S56" s="49">
        <f>IF(($M56      =0),0,((($O56      -$M56      )/$M56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IF(($L57      =0),0,((($N57      -$L57      )/$L57      )*100))</f>
        <v>0</v>
      </c>
      <c r="S57" s="49">
        <f>IF(($M57      =0),0,((($O57      -$M57      )/$M57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IF(($L58      =0),0,((($N58      -$L58      )/$L58      )*100))</f>
        <v>0</v>
      </c>
      <c r="S58" s="49">
        <f>IF(($M58      =0),0,((($O58      -$M58      )/$M58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IF(($L59      =0),0,((($N59      -$L59      )/$L59      )*100))</f>
        <v>0</v>
      </c>
      <c r="S59" s="58">
        <f>IF(($M59      =0),0,((($O59      -$M59      )/$M59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IF(($L61      =0),0,((($N61      -$L61      )/$L61      )*100))</f>
        <v>0</v>
      </c>
      <c r="S61" s="49">
        <f t="shared" ref="S61:S67" si="39">IF(($M61      =0),0,((($O61      -$M61      )/$M61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38553000</v>
      </c>
      <c r="C67" s="104">
        <f>SUM(C9:C14,C17:C23,C26:C29,C32,C35:C39,C42:C52,C55:C58,C61:C65)</f>
        <v>16992000</v>
      </c>
      <c r="D67" s="104"/>
      <c r="E67" s="104">
        <f t="shared" si="35"/>
        <v>55545000</v>
      </c>
      <c r="F67" s="105">
        <f t="shared" ref="F67:O67" si="43">SUM(F9:F14,F17:F23,F26:F29,F32,F35:F39,F42:F52,F55:F58,F61:F65)</f>
        <v>55545000</v>
      </c>
      <c r="G67" s="106">
        <f t="shared" si="43"/>
        <v>55047000</v>
      </c>
      <c r="H67" s="105">
        <f t="shared" si="43"/>
        <v>5963000</v>
      </c>
      <c r="I67" s="106">
        <f t="shared" si="43"/>
        <v>5383047</v>
      </c>
      <c r="J67" s="105">
        <f t="shared" si="43"/>
        <v>16077000</v>
      </c>
      <c r="K67" s="106">
        <f t="shared" si="43"/>
        <v>9978532</v>
      </c>
      <c r="L67" s="105">
        <f t="shared" si="43"/>
        <v>5862000</v>
      </c>
      <c r="M67" s="106">
        <f t="shared" si="43"/>
        <v>7895882</v>
      </c>
      <c r="N67" s="105">
        <f t="shared" si="43"/>
        <v>10303000</v>
      </c>
      <c r="O67" s="106">
        <f t="shared" si="43"/>
        <v>734129</v>
      </c>
      <c r="P67" s="105">
        <f t="shared" si="36"/>
        <v>38205000</v>
      </c>
      <c r="Q67" s="106">
        <f t="shared" si="37"/>
        <v>23991590</v>
      </c>
      <c r="R67" s="61">
        <f t="shared" si="38"/>
        <v>75.759126577959748</v>
      </c>
      <c r="S67" s="62">
        <f t="shared" si="39"/>
        <v>-90.702381317248665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69.40432721129217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43.583828364851854</v>
      </c>
      <c r="V67" s="105">
        <f>SUM(V9:V14,V17:V23,V26:V29,V32,V35:V39,V42:V52,V55:V58,V61:V65)</f>
        <v>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21001000</v>
      </c>
      <c r="C69" s="92">
        <v>-1405000</v>
      </c>
      <c r="D69" s="92"/>
      <c r="E69" s="92">
        <f>$B69      +$C69      +$D69</f>
        <v>19596000</v>
      </c>
      <c r="F69" s="93">
        <v>19596000</v>
      </c>
      <c r="G69" s="94">
        <v>19596000</v>
      </c>
      <c r="H69" s="93">
        <v>568000</v>
      </c>
      <c r="I69" s="94"/>
      <c r="J69" s="93">
        <v>9423000</v>
      </c>
      <c r="K69" s="94">
        <v>6343411</v>
      </c>
      <c r="L69" s="93">
        <v>4109000</v>
      </c>
      <c r="M69" s="94">
        <v>2339039</v>
      </c>
      <c r="N69" s="93">
        <v>5495000</v>
      </c>
      <c r="O69" s="94"/>
      <c r="P69" s="93">
        <f>$H69      +$J69      +$L69      +$N69</f>
        <v>19595000</v>
      </c>
      <c r="Q69" s="94">
        <f>$I69      +$K69      +$M69      +$O69</f>
        <v>8682450</v>
      </c>
      <c r="R69" s="48">
        <f>IF(($L69      =0),0,((($N69      -$L69      )/$L69      )*100))</f>
        <v>33.730834752981259</v>
      </c>
      <c r="S69" s="49">
        <f>IF(($M69      =0),0,((($O69      -$M69      )/$M69      )*100))</f>
        <v>-100</v>
      </c>
      <c r="T69" s="48">
        <f>IF(($E69      =0),0,(($P69      /$E69      )*100))</f>
        <v>99.994896917738316</v>
      </c>
      <c r="U69" s="50">
        <f>IF(($E69      =0),0,(($Q69      /$E69      )*100))</f>
        <v>44.307256582976116</v>
      </c>
      <c r="V69" s="93">
        <v>0</v>
      </c>
      <c r="W69" s="94" t="s">
        <v>36</v>
      </c>
    </row>
    <row r="70" spans="1:23" s="64" customFormat="1" ht="12.95" customHeight="1" x14ac:dyDescent="0.2">
      <c r="A70" s="63" t="s">
        <v>89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IF(($L70      =0),0,((($N70      -$L70      )/$L70      )*100))</f>
        <v>0</v>
      </c>
      <c r="S70" s="49">
        <f>IF(($M70      =0),0,((($O70      -$M70      )/$M70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36</v>
      </c>
      <c r="W70" s="94" t="s">
        <v>36</v>
      </c>
    </row>
    <row r="71" spans="1:23" ht="12.95" customHeight="1" x14ac:dyDescent="0.2">
      <c r="A71" s="56" t="s">
        <v>42</v>
      </c>
      <c r="B71" s="101">
        <f>SUM(B69:B70)</f>
        <v>21001000</v>
      </c>
      <c r="C71" s="101">
        <f>SUM(C69:C70)</f>
        <v>-1405000</v>
      </c>
      <c r="D71" s="101"/>
      <c r="E71" s="101">
        <f>$B71      +$C71      +$D71</f>
        <v>19596000</v>
      </c>
      <c r="F71" s="102">
        <f t="shared" ref="F71:O71" si="44">SUM(F69:F70)</f>
        <v>19596000</v>
      </c>
      <c r="G71" s="103">
        <f t="shared" si="44"/>
        <v>19596000</v>
      </c>
      <c r="H71" s="102">
        <f t="shared" si="44"/>
        <v>568000</v>
      </c>
      <c r="I71" s="103">
        <f t="shared" si="44"/>
        <v>0</v>
      </c>
      <c r="J71" s="102">
        <f t="shared" si="44"/>
        <v>9423000</v>
      </c>
      <c r="K71" s="103">
        <f t="shared" si="44"/>
        <v>6343411</v>
      </c>
      <c r="L71" s="102">
        <f t="shared" si="44"/>
        <v>4109000</v>
      </c>
      <c r="M71" s="103">
        <f t="shared" si="44"/>
        <v>2339039</v>
      </c>
      <c r="N71" s="102">
        <f t="shared" si="44"/>
        <v>5495000</v>
      </c>
      <c r="O71" s="103">
        <f t="shared" si="44"/>
        <v>0</v>
      </c>
      <c r="P71" s="102">
        <f>$H71      +$J71      +$L71      +$N71</f>
        <v>19595000</v>
      </c>
      <c r="Q71" s="103">
        <f>$I71      +$K71      +$M71      +$O71</f>
        <v>8682450</v>
      </c>
      <c r="R71" s="57">
        <f>IF(($L71      =0),0,((($N71      -$L71      )/$L71      )*100))</f>
        <v>33.730834752981259</v>
      </c>
      <c r="S71" s="58">
        <f>IF(($M71      =0),0,((($O71      -$M71      )/$M71      )*100))</f>
        <v>-100</v>
      </c>
      <c r="T71" s="57">
        <f>IF(($E69      =0),0,(($P69      /$E69      )*100))</f>
        <v>99.994896917738316</v>
      </c>
      <c r="U71" s="59">
        <f>IF($E69   =0,0,($Q69   /$E69 )*100)</f>
        <v>44.307256582976116</v>
      </c>
      <c r="V71" s="102">
        <f>SUM(V69:V70)</f>
        <v>0</v>
      </c>
      <c r="W71" s="103" t="s">
        <v>36</v>
      </c>
    </row>
    <row r="72" spans="1:23" ht="12.95" customHeight="1" x14ac:dyDescent="0.2">
      <c r="A72" s="60" t="s">
        <v>87</v>
      </c>
      <c r="B72" s="104">
        <f>SUM(B69:B70)</f>
        <v>21001000</v>
      </c>
      <c r="C72" s="104">
        <f>SUM(C69:C70)</f>
        <v>-1405000</v>
      </c>
      <c r="D72" s="104"/>
      <c r="E72" s="104">
        <f>$B72      +$C72      +$D72</f>
        <v>19596000</v>
      </c>
      <c r="F72" s="105">
        <f t="shared" ref="F72:O72" si="45">SUM(F69:F70)</f>
        <v>19596000</v>
      </c>
      <c r="G72" s="106">
        <f t="shared" si="45"/>
        <v>19596000</v>
      </c>
      <c r="H72" s="105">
        <f t="shared" si="45"/>
        <v>568000</v>
      </c>
      <c r="I72" s="106">
        <f t="shared" si="45"/>
        <v>0</v>
      </c>
      <c r="J72" s="105">
        <f t="shared" si="45"/>
        <v>9423000</v>
      </c>
      <c r="K72" s="106">
        <f t="shared" si="45"/>
        <v>6343411</v>
      </c>
      <c r="L72" s="105">
        <f t="shared" si="45"/>
        <v>4109000</v>
      </c>
      <c r="M72" s="106">
        <f t="shared" si="45"/>
        <v>2339039</v>
      </c>
      <c r="N72" s="105">
        <f t="shared" si="45"/>
        <v>5495000</v>
      </c>
      <c r="O72" s="106">
        <f t="shared" si="45"/>
        <v>0</v>
      </c>
      <c r="P72" s="105">
        <f>$H72      +$J72      +$L72      +$N72</f>
        <v>19595000</v>
      </c>
      <c r="Q72" s="106">
        <f>$I72      +$K72      +$M72      +$O72</f>
        <v>8682450</v>
      </c>
      <c r="R72" s="61">
        <f>IF(($L72      =0),0,((($N72      -$L72      )/$L72      )*100))</f>
        <v>33.730834752981259</v>
      </c>
      <c r="S72" s="62">
        <f>IF(($M72      =0),0,((($O72      -$M72      )/$M72      )*100))</f>
        <v>-100</v>
      </c>
      <c r="T72" s="61">
        <f>IF(($E69      =0),0,(($P69      /$E69      )*100))</f>
        <v>99.994896917738316</v>
      </c>
      <c r="U72" s="65">
        <f>IF($E69   =0,0,($Q69   /$E69 )*100)</f>
        <v>44.307256582976116</v>
      </c>
      <c r="V72" s="105">
        <f>SUM(V69:V70)</f>
        <v>0</v>
      </c>
      <c r="W72" s="106" t="s">
        <v>36</v>
      </c>
    </row>
    <row r="73" spans="1:23" ht="12.95" customHeight="1" thickBot="1" x14ac:dyDescent="0.25">
      <c r="A73" s="60" t="s">
        <v>90</v>
      </c>
      <c r="B73" s="104">
        <f>SUM(B9:B14,B17:B23,B26:B29,B32,B35:B39,B42:B52,B55:B58,B61:B65,B69:B70)</f>
        <v>59554000</v>
      </c>
      <c r="C73" s="104">
        <f>SUM(C9:C14,C17:C23,C26:C29,C32,C35:C39,C42:C52,C55:C58,C61:C65,C69:C70)</f>
        <v>15587000</v>
      </c>
      <c r="D73" s="104"/>
      <c r="E73" s="104">
        <f>$B73      +$C73      +$D73</f>
        <v>75141000</v>
      </c>
      <c r="F73" s="105">
        <f t="shared" ref="F73:O73" si="46">SUM(F9:F14,F17:F23,F26:F29,F32,F35:F39,F42:F52,F55:F58,F61:F65,F69:F70)</f>
        <v>75141000</v>
      </c>
      <c r="G73" s="106">
        <f t="shared" si="46"/>
        <v>74643000</v>
      </c>
      <c r="H73" s="105">
        <f t="shared" si="46"/>
        <v>6531000</v>
      </c>
      <c r="I73" s="106">
        <f t="shared" si="46"/>
        <v>5383047</v>
      </c>
      <c r="J73" s="105">
        <f t="shared" si="46"/>
        <v>25500000</v>
      </c>
      <c r="K73" s="106">
        <f t="shared" si="46"/>
        <v>16321943</v>
      </c>
      <c r="L73" s="105">
        <f t="shared" si="46"/>
        <v>9971000</v>
      </c>
      <c r="M73" s="106">
        <f t="shared" si="46"/>
        <v>10234921</v>
      </c>
      <c r="N73" s="105">
        <f t="shared" si="46"/>
        <v>15798000</v>
      </c>
      <c r="O73" s="106">
        <f t="shared" si="46"/>
        <v>734129</v>
      </c>
      <c r="P73" s="105">
        <f>$H73      +$J73      +$L73      +$N73</f>
        <v>57800000</v>
      </c>
      <c r="Q73" s="106">
        <f>$I73      +$K73      +$M73      +$O73</f>
        <v>32674040</v>
      </c>
      <c r="R73" s="61">
        <f>IF(($L73      =0),0,((($N73      -$L73      )/$L73      )*100))</f>
        <v>58.439474475980347</v>
      </c>
      <c r="S73" s="62">
        <f>IF(($M73      =0),0,((($O73      -$M73      )/$M73      )*100))</f>
        <v>-92.827213810443681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77.435258497112926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43.773749715311553</v>
      </c>
      <c r="V73" s="105">
        <f>SUM(V9:V14,V17:V23,V26:V29,V32,V35:V39,V42:V52,V55:V58,V61:V65,V69:V70)</f>
        <v>0</v>
      </c>
      <c r="W73" s="106" t="s">
        <v>36</v>
      </c>
    </row>
    <row r="74" spans="1:23" ht="13.5" thickTop="1" x14ac:dyDescent="0.2">
      <c r="A74" s="66" t="s">
        <v>91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0" t="s">
        <v>10</v>
      </c>
      <c r="Q75" s="131"/>
      <c r="R75" s="132" t="s">
        <v>11</v>
      </c>
      <c r="S75" s="131"/>
      <c r="T75" s="132" t="s">
        <v>12</v>
      </c>
      <c r="U75" s="131"/>
      <c r="V75" s="130"/>
      <c r="W75" s="131"/>
    </row>
    <row r="76" spans="1:23" ht="67.5" x14ac:dyDescent="0.2">
      <c r="A76" s="77" t="s">
        <v>92</v>
      </c>
      <c r="B76" s="78" t="s">
        <v>93</v>
      </c>
      <c r="C76" s="78" t="s">
        <v>94</v>
      </c>
      <c r="D76" s="79" t="s">
        <v>17</v>
      </c>
      <c r="E76" s="78" t="s">
        <v>18</v>
      </c>
      <c r="F76" s="78" t="s">
        <v>19</v>
      </c>
      <c r="G76" s="78" t="s">
        <v>95</v>
      </c>
      <c r="H76" s="78" t="s">
        <v>96</v>
      </c>
      <c r="I76" s="80" t="s">
        <v>22</v>
      </c>
      <c r="J76" s="78" t="s">
        <v>97</v>
      </c>
      <c r="K76" s="80" t="s">
        <v>24</v>
      </c>
      <c r="L76" s="78" t="s">
        <v>98</v>
      </c>
      <c r="M76" s="80" t="s">
        <v>26</v>
      </c>
      <c r="N76" s="78" t="s">
        <v>99</v>
      </c>
      <c r="O76" s="80" t="s">
        <v>28</v>
      </c>
      <c r="P76" s="80" t="s">
        <v>100</v>
      </c>
      <c r="Q76" s="81" t="s">
        <v>30</v>
      </c>
      <c r="R76" s="82" t="s">
        <v>100</v>
      </c>
      <c r="S76" s="83" t="s">
        <v>30</v>
      </c>
      <c r="T76" s="82" t="s">
        <v>101</v>
      </c>
      <c r="U76" s="79" t="s">
        <v>32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132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133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134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135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136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137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102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103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IF(($L87      =0),0,((($N87      -$L87      )/$L87      )*100))</f>
        <v>0</v>
      </c>
      <c r="S87" s="90">
        <f t="shared" ref="S87:S94" si="52">IF(($M87      =0),0,((($O87      -$M87      )/$M87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110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111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138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87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139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140</v>
      </c>
    </row>
    <row r="117" spans="1:23" x14ac:dyDescent="0.2">
      <c r="A117" s="29" t="s">
        <v>141</v>
      </c>
    </row>
    <row r="118" spans="1:23" x14ac:dyDescent="0.2">
      <c r="A118" s="29" t="s">
        <v>142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144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145</v>
      </c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  <row r="126" spans="1:23" x14ac:dyDescent="0.2">
      <c r="A126" s="30"/>
      <c r="G126" s="30"/>
      <c r="W126" s="30"/>
    </row>
  </sheetData>
  <sheetProtection algorithmName="SHA-512" hashValue="k7qf8ms96V1n7TC3B89K6cf+AZPm1tjvkTVyp33Mh3rBosqwJNPfTY/H3QAFWZrF5vCEdohUG80CA5FvF8ZcFg==" saltValue="KRLJvX+FlwN/3L1/MlqkDg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5:Q75"/>
    <mergeCell ref="R75:S75"/>
    <mergeCell ref="T75:U75"/>
    <mergeCell ref="V75:W75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4" max="16383" man="1"/>
    <brk id="96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W126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1"/>
      <c r="W1" s="31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2"/>
      <c r="W2" s="32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2"/>
      <c r="W3" s="32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2"/>
      <c r="W4" s="32"/>
    </row>
    <row r="5" spans="1:23" ht="15" customHeight="1" x14ac:dyDescent="0.25">
      <c r="A5" s="137" t="s">
        <v>124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3"/>
      <c r="W5" s="33"/>
    </row>
    <row r="6" spans="1:23" ht="12.75" customHeight="1" x14ac:dyDescent="0.2">
      <c r="A6" s="34" t="s">
        <v>91</v>
      </c>
      <c r="B6" s="34" t="s">
        <v>91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IF(($L9       =0),0,((($N9       -$L9       )/$L9       )*100))</f>
        <v>0</v>
      </c>
      <c r="S9" s="49">
        <f>IF(($M9       =0),0,((($O9       -$M9       )/$M9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1770000</v>
      </c>
      <c r="C10" s="92"/>
      <c r="D10" s="92"/>
      <c r="E10" s="92">
        <f t="shared" ref="E10:E15" si="0">$B10      +$C10      +$D10</f>
        <v>1770000</v>
      </c>
      <c r="F10" s="93">
        <v>1770000</v>
      </c>
      <c r="G10" s="94">
        <v>1770000</v>
      </c>
      <c r="H10" s="93">
        <v>74000</v>
      </c>
      <c r="I10" s="94"/>
      <c r="J10" s="93">
        <v>955000</v>
      </c>
      <c r="K10" s="94"/>
      <c r="L10" s="93">
        <v>470000</v>
      </c>
      <c r="M10" s="94"/>
      <c r="N10" s="93">
        <v>251000</v>
      </c>
      <c r="O10" s="94"/>
      <c r="P10" s="93">
        <f t="shared" ref="P10:P15" si="1">$H10      +$J10      +$L10      +$N10</f>
        <v>1750000</v>
      </c>
      <c r="Q10" s="94">
        <f t="shared" ref="Q10:Q15" si="2">$I10      +$K10      +$M10      +$O10</f>
        <v>0</v>
      </c>
      <c r="R10" s="48">
        <f t="shared" ref="R10:R15" si="3">IF(($L10      =0),0,((($N10      -$L10      )/$L10      )*100))</f>
        <v>-46.595744680851062</v>
      </c>
      <c r="S10" s="49">
        <f t="shared" ref="S10:S15" si="4">IF(($M10      =0),0,((($O10      -$M10      )/$M10      )*100))</f>
        <v>0</v>
      </c>
      <c r="T10" s="48">
        <f t="shared" ref="T10:T14" si="5">IF(($E10      =0),0,(($P10      /$E10      )*100))</f>
        <v>98.870056497175142</v>
      </c>
      <c r="U10" s="50">
        <f t="shared" ref="U10:U14" si="6">IF(($E10      =0),0,(($Q10      /$E10      )*100))</f>
        <v>0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1770000</v>
      </c>
      <c r="C15" s="95">
        <f>SUM(C9:C14)</f>
        <v>0</v>
      </c>
      <c r="D15" s="95"/>
      <c r="E15" s="95">
        <f t="shared" si="0"/>
        <v>1770000</v>
      </c>
      <c r="F15" s="96">
        <f t="shared" ref="F15:O15" si="7">SUM(F9:F14)</f>
        <v>1770000</v>
      </c>
      <c r="G15" s="97">
        <f t="shared" si="7"/>
        <v>1770000</v>
      </c>
      <c r="H15" s="96">
        <f t="shared" si="7"/>
        <v>74000</v>
      </c>
      <c r="I15" s="97">
        <f t="shared" si="7"/>
        <v>0</v>
      </c>
      <c r="J15" s="96">
        <f t="shared" si="7"/>
        <v>955000</v>
      </c>
      <c r="K15" s="97">
        <f t="shared" si="7"/>
        <v>0</v>
      </c>
      <c r="L15" s="96">
        <f t="shared" si="7"/>
        <v>470000</v>
      </c>
      <c r="M15" s="97">
        <f t="shared" si="7"/>
        <v>0</v>
      </c>
      <c r="N15" s="96">
        <f t="shared" si="7"/>
        <v>251000</v>
      </c>
      <c r="O15" s="97">
        <f t="shared" si="7"/>
        <v>0</v>
      </c>
      <c r="P15" s="96">
        <f t="shared" si="1"/>
        <v>1750000</v>
      </c>
      <c r="Q15" s="97">
        <f t="shared" si="2"/>
        <v>0</v>
      </c>
      <c r="R15" s="52">
        <f t="shared" si="3"/>
        <v>-46.595744680851062</v>
      </c>
      <c r="S15" s="53">
        <f t="shared" si="4"/>
        <v>0</v>
      </c>
      <c r="T15" s="52">
        <f>IF((SUM($E9:$E13))=0,0,(P15/(SUM($E9:$E13))*100))</f>
        <v>98.870056497175142</v>
      </c>
      <c r="U15" s="54">
        <f>IF((SUM($E9:$E13))=0,0,(Q15/(SUM($E9:$E13))*100))</f>
        <v>0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IF(($L17      =0),0,((($N17      -$L17      )/$L17      )*100))</f>
        <v>0</v>
      </c>
      <c r="S17" s="49">
        <f t="shared" ref="S17:S24" si="12">IF(($M17      =0),0,((($O17      -$M17      )/$M17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>
        <v>1150000</v>
      </c>
      <c r="C20" s="92"/>
      <c r="D20" s="92"/>
      <c r="E20" s="92">
        <f t="shared" si="8"/>
        <v>1150000</v>
      </c>
      <c r="F20" s="93">
        <v>1150000</v>
      </c>
      <c r="G20" s="94">
        <v>1150000</v>
      </c>
      <c r="H20" s="93">
        <v>746000</v>
      </c>
      <c r="I20" s="94"/>
      <c r="J20" s="93"/>
      <c r="K20" s="94"/>
      <c r="L20" s="93"/>
      <c r="M20" s="94"/>
      <c r="N20" s="93"/>
      <c r="O20" s="94"/>
      <c r="P20" s="93">
        <f t="shared" si="9"/>
        <v>746000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64.869565217391298</v>
      </c>
      <c r="U20" s="50">
        <f t="shared" si="14"/>
        <v>0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1150000</v>
      </c>
      <c r="C24" s="95">
        <f>SUM(C17:C23)</f>
        <v>0</v>
      </c>
      <c r="D24" s="95"/>
      <c r="E24" s="95">
        <f t="shared" si="8"/>
        <v>1150000</v>
      </c>
      <c r="F24" s="96">
        <f t="shared" ref="F24:O24" si="15">SUM(F17:F23)</f>
        <v>1150000</v>
      </c>
      <c r="G24" s="97">
        <f t="shared" si="15"/>
        <v>1150000</v>
      </c>
      <c r="H24" s="96">
        <f t="shared" si="15"/>
        <v>746000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746000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64.869565217391298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IF(($L26      =0),0,((($N26      -$L26      )/$L26      )*100))</f>
        <v>0</v>
      </c>
      <c r="S26" s="49">
        <f>IF(($M26      =0),0,((($O26      -$M26      )/$M26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IF(($L27      =0),0,((($N27      -$L27      )/$L27      )*100))</f>
        <v>0</v>
      </c>
      <c r="S27" s="49">
        <f>IF(($M27      =0),0,((($O27      -$M27      )/$M27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IF(($L28      =0),0,((($N28      -$L28      )/$L28      )*100))</f>
        <v>0</v>
      </c>
      <c r="S28" s="49">
        <f>IF(($M28      =0),0,((($O28      -$M28      )/$M28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IF(($L29      =0),0,((($N29      -$L29      )/$L29      )*100))</f>
        <v>0</v>
      </c>
      <c r="S29" s="49">
        <f>IF(($M29      =0),0,((($O29      -$M29      )/$M29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IF(($L30      =0),0,((($N30      -$L30      )/$L30      )*100))</f>
        <v>0</v>
      </c>
      <c r="S30" s="53">
        <f>IF(($M30      =0),0,((($O30      -$M30      )/$M30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5166000</v>
      </c>
      <c r="C32" s="92"/>
      <c r="D32" s="92"/>
      <c r="E32" s="92">
        <f>$B32      +$C32      +$D32</f>
        <v>5166000</v>
      </c>
      <c r="F32" s="93">
        <v>5166000</v>
      </c>
      <c r="G32" s="94">
        <v>5166000</v>
      </c>
      <c r="H32" s="93">
        <v>1887000</v>
      </c>
      <c r="I32" s="94"/>
      <c r="J32" s="93">
        <v>1729000</v>
      </c>
      <c r="K32" s="94"/>
      <c r="L32" s="93">
        <v>1396000</v>
      </c>
      <c r="M32" s="94"/>
      <c r="N32" s="93"/>
      <c r="O32" s="94"/>
      <c r="P32" s="93">
        <f>$H32      +$J32      +$L32      +$N32</f>
        <v>5012000</v>
      </c>
      <c r="Q32" s="94">
        <f>$I32      +$K32      +$M32      +$O32</f>
        <v>0</v>
      </c>
      <c r="R32" s="48">
        <f>IF(($L32      =0),0,((($N32      -$L32      )/$L32      )*100))</f>
        <v>-100</v>
      </c>
      <c r="S32" s="49">
        <f>IF(($M32      =0),0,((($O32      -$M32      )/$M32      )*100))</f>
        <v>0</v>
      </c>
      <c r="T32" s="48">
        <f>IF(($E32      =0),0,(($P32      /$E32      )*100))</f>
        <v>97.018970189701889</v>
      </c>
      <c r="U32" s="50">
        <f>IF(($E32      =0),0,(($Q32      /$E32      )*100))</f>
        <v>0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5166000</v>
      </c>
      <c r="C33" s="95">
        <f>C32</f>
        <v>0</v>
      </c>
      <c r="D33" s="95"/>
      <c r="E33" s="95">
        <f>$B33      +$C33      +$D33</f>
        <v>5166000</v>
      </c>
      <c r="F33" s="96">
        <f t="shared" ref="F33:O33" si="17">F32</f>
        <v>5166000</v>
      </c>
      <c r="G33" s="97">
        <f t="shared" si="17"/>
        <v>5166000</v>
      </c>
      <c r="H33" s="96">
        <f t="shared" si="17"/>
        <v>1887000</v>
      </c>
      <c r="I33" s="97">
        <f t="shared" si="17"/>
        <v>0</v>
      </c>
      <c r="J33" s="96">
        <f t="shared" si="17"/>
        <v>1729000</v>
      </c>
      <c r="K33" s="97">
        <f t="shared" si="17"/>
        <v>0</v>
      </c>
      <c r="L33" s="96">
        <f t="shared" si="17"/>
        <v>1396000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5012000</v>
      </c>
      <c r="Q33" s="97">
        <f>$I33      +$K33      +$M33      +$O33</f>
        <v>0</v>
      </c>
      <c r="R33" s="52">
        <f>IF(($L33      =0),0,((($N33      -$L33      )/$L33      )*100))</f>
        <v>-100</v>
      </c>
      <c r="S33" s="53">
        <f>IF(($M33      =0),0,((($O33      -$M33      )/$M33      )*100))</f>
        <v>0</v>
      </c>
      <c r="T33" s="52">
        <f>IF($E33   =0,0,($P33   /$E33   )*100)</f>
        <v>97.018970189701889</v>
      </c>
      <c r="U33" s="54">
        <f>IF($E33   =0,0,($Q33   /$E33   )*100)</f>
        <v>0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25200000</v>
      </c>
      <c r="C35" s="92"/>
      <c r="D35" s="92"/>
      <c r="E35" s="92">
        <f t="shared" ref="E35:E40" si="18">$B35      +$C35      +$D35</f>
        <v>25200000</v>
      </c>
      <c r="F35" s="93">
        <v>25200000</v>
      </c>
      <c r="G35" s="94">
        <v>25200000</v>
      </c>
      <c r="H35" s="93">
        <v>8017000</v>
      </c>
      <c r="I35" s="94"/>
      <c r="J35" s="93">
        <v>3046000</v>
      </c>
      <c r="K35" s="94"/>
      <c r="L35" s="93">
        <v>9981000</v>
      </c>
      <c r="M35" s="94"/>
      <c r="N35" s="93">
        <v>3539000</v>
      </c>
      <c r="O35" s="94"/>
      <c r="P35" s="93">
        <f t="shared" ref="P35:P40" si="19">$H35      +$J35      +$L35      +$N35</f>
        <v>24583000</v>
      </c>
      <c r="Q35" s="94">
        <f t="shared" ref="Q35:Q40" si="20">$I35      +$K35      +$M35      +$O35</f>
        <v>0</v>
      </c>
      <c r="R35" s="48">
        <f t="shared" ref="R35:R40" si="21">IF(($L35      =0),0,((($N35      -$L35      )/$L35      )*100))</f>
        <v>-64.542630998897906</v>
      </c>
      <c r="S35" s="49">
        <f t="shared" ref="S35:S40" si="22">IF(($M35      =0),0,((($O35      -$M35      )/$M35      )*100))</f>
        <v>0</v>
      </c>
      <c r="T35" s="48">
        <f t="shared" ref="T35:T39" si="23">IF(($E35      =0),0,(($P35      /$E35      )*100))</f>
        <v>97.551587301587304</v>
      </c>
      <c r="U35" s="50">
        <f t="shared" ref="U35:U39" si="24">IF(($E35      =0),0,(($Q35      /$E35      )*100))</f>
        <v>0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>
        <v>77971000</v>
      </c>
      <c r="C36" s="92">
        <v>-3325000</v>
      </c>
      <c r="D36" s="92"/>
      <c r="E36" s="92">
        <f t="shared" si="18"/>
        <v>74646000</v>
      </c>
      <c r="F36" s="93">
        <v>74646000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>
        <v>5000000</v>
      </c>
      <c r="C38" s="92"/>
      <c r="D38" s="92"/>
      <c r="E38" s="92">
        <f t="shared" si="18"/>
        <v>5000000</v>
      </c>
      <c r="F38" s="93">
        <v>5000000</v>
      </c>
      <c r="G38" s="94">
        <v>5000000</v>
      </c>
      <c r="H38" s="93"/>
      <c r="I38" s="94"/>
      <c r="J38" s="93">
        <v>3141000</v>
      </c>
      <c r="K38" s="94"/>
      <c r="L38" s="93"/>
      <c r="M38" s="94"/>
      <c r="N38" s="93">
        <v>996000</v>
      </c>
      <c r="O38" s="94"/>
      <c r="P38" s="93">
        <f t="shared" si="19"/>
        <v>4137000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82.740000000000009</v>
      </c>
      <c r="U38" s="50">
        <f t="shared" si="24"/>
        <v>0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108171000</v>
      </c>
      <c r="C40" s="95">
        <f>SUM(C35:C39)</f>
        <v>-3325000</v>
      </c>
      <c r="D40" s="95"/>
      <c r="E40" s="95">
        <f t="shared" si="18"/>
        <v>104846000</v>
      </c>
      <c r="F40" s="96">
        <f t="shared" ref="F40:O40" si="25">SUM(F35:F39)</f>
        <v>104846000</v>
      </c>
      <c r="G40" s="97">
        <f t="shared" si="25"/>
        <v>30200000</v>
      </c>
      <c r="H40" s="96">
        <f t="shared" si="25"/>
        <v>8017000</v>
      </c>
      <c r="I40" s="97">
        <f t="shared" si="25"/>
        <v>0</v>
      </c>
      <c r="J40" s="96">
        <f t="shared" si="25"/>
        <v>6187000</v>
      </c>
      <c r="K40" s="97">
        <f t="shared" si="25"/>
        <v>0</v>
      </c>
      <c r="L40" s="96">
        <f t="shared" si="25"/>
        <v>9981000</v>
      </c>
      <c r="M40" s="97">
        <f t="shared" si="25"/>
        <v>0</v>
      </c>
      <c r="N40" s="96">
        <f t="shared" si="25"/>
        <v>4535000</v>
      </c>
      <c r="O40" s="97">
        <f t="shared" si="25"/>
        <v>0</v>
      </c>
      <c r="P40" s="96">
        <f t="shared" si="19"/>
        <v>28720000</v>
      </c>
      <c r="Q40" s="97">
        <f t="shared" si="20"/>
        <v>0</v>
      </c>
      <c r="R40" s="52">
        <f t="shared" si="21"/>
        <v>-54.563670974852215</v>
      </c>
      <c r="S40" s="53">
        <f t="shared" si="22"/>
        <v>0</v>
      </c>
      <c r="T40" s="52">
        <f>IF((+$E35+$E38) =0,0,(P40   /(+$E35+$E38) )*100)</f>
        <v>95.099337748344368</v>
      </c>
      <c r="U40" s="54">
        <f>IF((+$E35+$E38) =0,0,(Q40   /(+$E35+$E38) )*100)</f>
        <v>0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IF(($L42      =0),0,((($N42      -$L42      )/$L42      )*100))</f>
        <v>0</v>
      </c>
      <c r="S42" s="49">
        <f t="shared" ref="S42:S53" si="30">IF(($M42      =0),0,((($O42      -$M42      )/$M42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>
        <v>500000000</v>
      </c>
      <c r="C44" s="92">
        <v>-56000000</v>
      </c>
      <c r="D44" s="92"/>
      <c r="E44" s="92">
        <f t="shared" si="26"/>
        <v>444000000</v>
      </c>
      <c r="F44" s="93">
        <v>444000000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>
        <v>88000000</v>
      </c>
      <c r="C51" s="92"/>
      <c r="D51" s="92"/>
      <c r="E51" s="92">
        <f t="shared" si="26"/>
        <v>88000000</v>
      </c>
      <c r="F51" s="93">
        <v>88000000</v>
      </c>
      <c r="G51" s="94">
        <v>88000000</v>
      </c>
      <c r="H51" s="93">
        <v>7121000</v>
      </c>
      <c r="I51" s="94"/>
      <c r="J51" s="93">
        <v>31232000</v>
      </c>
      <c r="K51" s="94"/>
      <c r="L51" s="93">
        <v>20908000</v>
      </c>
      <c r="M51" s="94"/>
      <c r="N51" s="93">
        <v>28708000</v>
      </c>
      <c r="O51" s="94"/>
      <c r="P51" s="93">
        <f t="shared" si="27"/>
        <v>87969000</v>
      </c>
      <c r="Q51" s="94">
        <f t="shared" si="28"/>
        <v>0</v>
      </c>
      <c r="R51" s="48">
        <f t="shared" si="29"/>
        <v>37.306294241438678</v>
      </c>
      <c r="S51" s="49">
        <f t="shared" si="30"/>
        <v>0</v>
      </c>
      <c r="T51" s="48">
        <f t="shared" si="31"/>
        <v>99.964772727272731</v>
      </c>
      <c r="U51" s="50">
        <f t="shared" si="32"/>
        <v>0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588000000</v>
      </c>
      <c r="C53" s="95">
        <f>SUM(C42:C52)</f>
        <v>-56000000</v>
      </c>
      <c r="D53" s="95"/>
      <c r="E53" s="95">
        <f t="shared" si="26"/>
        <v>532000000</v>
      </c>
      <c r="F53" s="96">
        <f t="shared" ref="F53:O53" si="33">SUM(F42:F52)</f>
        <v>532000000</v>
      </c>
      <c r="G53" s="97">
        <f t="shared" si="33"/>
        <v>88000000</v>
      </c>
      <c r="H53" s="96">
        <f t="shared" si="33"/>
        <v>7121000</v>
      </c>
      <c r="I53" s="97">
        <f t="shared" si="33"/>
        <v>0</v>
      </c>
      <c r="J53" s="96">
        <f t="shared" si="33"/>
        <v>31232000</v>
      </c>
      <c r="K53" s="97">
        <f t="shared" si="33"/>
        <v>0</v>
      </c>
      <c r="L53" s="96">
        <f t="shared" si="33"/>
        <v>20908000</v>
      </c>
      <c r="M53" s="97">
        <f t="shared" si="33"/>
        <v>0</v>
      </c>
      <c r="N53" s="96">
        <f t="shared" si="33"/>
        <v>28708000</v>
      </c>
      <c r="O53" s="97">
        <f t="shared" si="33"/>
        <v>0</v>
      </c>
      <c r="P53" s="96">
        <f t="shared" si="27"/>
        <v>87969000</v>
      </c>
      <c r="Q53" s="97">
        <f t="shared" si="28"/>
        <v>0</v>
      </c>
      <c r="R53" s="52">
        <f t="shared" si="29"/>
        <v>37.306294241438678</v>
      </c>
      <c r="S53" s="53">
        <f t="shared" si="30"/>
        <v>0</v>
      </c>
      <c r="T53" s="52">
        <f>IF((+$E43+$E45+$E47+$E48+$E51) =0,0,(P53   /(+$E43+$E45+$E47+$E48+$E51) )*100)</f>
        <v>99.964772727272731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IF(($L55      =0),0,((($N55      -$L55      )/$L55      )*100))</f>
        <v>0</v>
      </c>
      <c r="S55" s="49">
        <f>IF(($M55      =0),0,((($O55      -$M55      )/$M55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IF(($L56      =0),0,((($N56      -$L56      )/$L56      )*100))</f>
        <v>0</v>
      </c>
      <c r="S56" s="49">
        <f>IF(($M56      =0),0,((($O56      -$M56      )/$M56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IF(($L57      =0),0,((($N57      -$L57      )/$L57      )*100))</f>
        <v>0</v>
      </c>
      <c r="S57" s="49">
        <f>IF(($M57      =0),0,((($O57      -$M57      )/$M57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IF(($L58      =0),0,((($N58      -$L58      )/$L58      )*100))</f>
        <v>0</v>
      </c>
      <c r="S58" s="49">
        <f>IF(($M58      =0),0,((($O58      -$M58      )/$M58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IF(($L59      =0),0,((($N59      -$L59      )/$L59      )*100))</f>
        <v>0</v>
      </c>
      <c r="S59" s="58">
        <f>IF(($M59      =0),0,((($O59      -$M59      )/$M59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IF(($L61      =0),0,((($N61      -$L61      )/$L61      )*100))</f>
        <v>0</v>
      </c>
      <c r="S61" s="49">
        <f t="shared" ref="S61:S67" si="39">IF(($M61      =0),0,((($O61      -$M61      )/$M61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704257000</v>
      </c>
      <c r="C67" s="104">
        <f>SUM(C9:C14,C17:C23,C26:C29,C32,C35:C39,C42:C52,C55:C58,C61:C65)</f>
        <v>-59325000</v>
      </c>
      <c r="D67" s="104"/>
      <c r="E67" s="104">
        <f t="shared" si="35"/>
        <v>644932000</v>
      </c>
      <c r="F67" s="105">
        <f t="shared" ref="F67:O67" si="43">SUM(F9:F14,F17:F23,F26:F29,F32,F35:F39,F42:F52,F55:F58,F61:F65)</f>
        <v>644932000</v>
      </c>
      <c r="G67" s="106">
        <f t="shared" si="43"/>
        <v>126286000</v>
      </c>
      <c r="H67" s="105">
        <f t="shared" si="43"/>
        <v>17845000</v>
      </c>
      <c r="I67" s="106">
        <f t="shared" si="43"/>
        <v>0</v>
      </c>
      <c r="J67" s="105">
        <f t="shared" si="43"/>
        <v>40103000</v>
      </c>
      <c r="K67" s="106">
        <f t="shared" si="43"/>
        <v>0</v>
      </c>
      <c r="L67" s="105">
        <f t="shared" si="43"/>
        <v>32755000</v>
      </c>
      <c r="M67" s="106">
        <f t="shared" si="43"/>
        <v>0</v>
      </c>
      <c r="N67" s="105">
        <f t="shared" si="43"/>
        <v>33494000</v>
      </c>
      <c r="O67" s="106">
        <f t="shared" si="43"/>
        <v>0</v>
      </c>
      <c r="P67" s="105">
        <f t="shared" si="36"/>
        <v>124197000</v>
      </c>
      <c r="Q67" s="106">
        <f t="shared" si="37"/>
        <v>0</v>
      </c>
      <c r="R67" s="61">
        <f t="shared" si="38"/>
        <v>2.2561441001373836</v>
      </c>
      <c r="S67" s="62">
        <f t="shared" si="39"/>
        <v>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98.345818222130717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0</v>
      </c>
      <c r="V67" s="105">
        <f>SUM(V9:V14,V17:V23,V26:V29,V32,V35:V39,V42:V52,V55:V58,V61:V65)</f>
        <v>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148185000</v>
      </c>
      <c r="C69" s="92">
        <v>4989000</v>
      </c>
      <c r="D69" s="92"/>
      <c r="E69" s="92">
        <f>$B69      +$C69      +$D69</f>
        <v>153174000</v>
      </c>
      <c r="F69" s="93">
        <v>153174000</v>
      </c>
      <c r="G69" s="94">
        <v>153174000</v>
      </c>
      <c r="H69" s="93">
        <v>55709000</v>
      </c>
      <c r="I69" s="94"/>
      <c r="J69" s="93">
        <v>49507000</v>
      </c>
      <c r="K69" s="94"/>
      <c r="L69" s="93">
        <v>20123000</v>
      </c>
      <c r="M69" s="94"/>
      <c r="N69" s="93">
        <v>27835000</v>
      </c>
      <c r="O69" s="94"/>
      <c r="P69" s="93">
        <f>$H69      +$J69      +$L69      +$N69</f>
        <v>153174000</v>
      </c>
      <c r="Q69" s="94">
        <f>$I69      +$K69      +$M69      +$O69</f>
        <v>0</v>
      </c>
      <c r="R69" s="48">
        <f>IF(($L69      =0),0,((($N69      -$L69      )/$L69      )*100))</f>
        <v>38.324305521045574</v>
      </c>
      <c r="S69" s="49">
        <f>IF(($M69      =0),0,((($O69      -$M69      )/$M69      )*100))</f>
        <v>0</v>
      </c>
      <c r="T69" s="48">
        <f>IF(($E69      =0),0,(($P69      /$E69      )*100))</f>
        <v>100</v>
      </c>
      <c r="U69" s="50">
        <f>IF(($E69      =0),0,(($Q69      /$E69      )*100))</f>
        <v>0</v>
      </c>
      <c r="V69" s="93">
        <v>0</v>
      </c>
      <c r="W69" s="94" t="s">
        <v>36</v>
      </c>
    </row>
    <row r="70" spans="1:23" s="64" customFormat="1" ht="12.95" customHeight="1" x14ac:dyDescent="0.2">
      <c r="A70" s="63" t="s">
        <v>89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IF(($L70      =0),0,((($N70      -$L70      )/$L70      )*100))</f>
        <v>0</v>
      </c>
      <c r="S70" s="49">
        <f>IF(($M70      =0),0,((($O70      -$M70      )/$M70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36</v>
      </c>
      <c r="W70" s="94" t="s">
        <v>36</v>
      </c>
    </row>
    <row r="71" spans="1:23" ht="12.95" customHeight="1" x14ac:dyDescent="0.2">
      <c r="A71" s="56" t="s">
        <v>42</v>
      </c>
      <c r="B71" s="101">
        <f>SUM(B69:B70)</f>
        <v>148185000</v>
      </c>
      <c r="C71" s="101">
        <f>SUM(C69:C70)</f>
        <v>4989000</v>
      </c>
      <c r="D71" s="101"/>
      <c r="E71" s="101">
        <f>$B71      +$C71      +$D71</f>
        <v>153174000</v>
      </c>
      <c r="F71" s="102">
        <f t="shared" ref="F71:O71" si="44">SUM(F69:F70)</f>
        <v>153174000</v>
      </c>
      <c r="G71" s="103">
        <f t="shared" si="44"/>
        <v>153174000</v>
      </c>
      <c r="H71" s="102">
        <f t="shared" si="44"/>
        <v>55709000</v>
      </c>
      <c r="I71" s="103">
        <f t="shared" si="44"/>
        <v>0</v>
      </c>
      <c r="J71" s="102">
        <f t="shared" si="44"/>
        <v>49507000</v>
      </c>
      <c r="K71" s="103">
        <f t="shared" si="44"/>
        <v>0</v>
      </c>
      <c r="L71" s="102">
        <f t="shared" si="44"/>
        <v>20123000</v>
      </c>
      <c r="M71" s="103">
        <f t="shared" si="44"/>
        <v>0</v>
      </c>
      <c r="N71" s="102">
        <f t="shared" si="44"/>
        <v>27835000</v>
      </c>
      <c r="O71" s="103">
        <f t="shared" si="44"/>
        <v>0</v>
      </c>
      <c r="P71" s="102">
        <f>$H71      +$J71      +$L71      +$N71</f>
        <v>153174000</v>
      </c>
      <c r="Q71" s="103">
        <f>$I71      +$K71      +$M71      +$O71</f>
        <v>0</v>
      </c>
      <c r="R71" s="57">
        <f>IF(($L71      =0),0,((($N71      -$L71      )/$L71      )*100))</f>
        <v>38.324305521045574</v>
      </c>
      <c r="S71" s="58">
        <f>IF(($M71      =0),0,((($O71      -$M71      )/$M71      )*100))</f>
        <v>0</v>
      </c>
      <c r="T71" s="57">
        <f>IF(($E69      =0),0,(($P69      /$E69      )*100))</f>
        <v>100</v>
      </c>
      <c r="U71" s="59">
        <f>IF($E69   =0,0,($Q69   /$E69 )*100)</f>
        <v>0</v>
      </c>
      <c r="V71" s="102">
        <f>SUM(V69:V70)</f>
        <v>0</v>
      </c>
      <c r="W71" s="103" t="s">
        <v>36</v>
      </c>
    </row>
    <row r="72" spans="1:23" ht="12.95" customHeight="1" x14ac:dyDescent="0.2">
      <c r="A72" s="60" t="s">
        <v>87</v>
      </c>
      <c r="B72" s="104">
        <f>SUM(B69:B70)</f>
        <v>148185000</v>
      </c>
      <c r="C72" s="104">
        <f>SUM(C69:C70)</f>
        <v>4989000</v>
      </c>
      <c r="D72" s="104"/>
      <c r="E72" s="104">
        <f>$B72      +$C72      +$D72</f>
        <v>153174000</v>
      </c>
      <c r="F72" s="105">
        <f t="shared" ref="F72:O72" si="45">SUM(F69:F70)</f>
        <v>153174000</v>
      </c>
      <c r="G72" s="106">
        <f t="shared" si="45"/>
        <v>153174000</v>
      </c>
      <c r="H72" s="105">
        <f t="shared" si="45"/>
        <v>55709000</v>
      </c>
      <c r="I72" s="106">
        <f t="shared" si="45"/>
        <v>0</v>
      </c>
      <c r="J72" s="105">
        <f t="shared" si="45"/>
        <v>49507000</v>
      </c>
      <c r="K72" s="106">
        <f t="shared" si="45"/>
        <v>0</v>
      </c>
      <c r="L72" s="105">
        <f t="shared" si="45"/>
        <v>20123000</v>
      </c>
      <c r="M72" s="106">
        <f t="shared" si="45"/>
        <v>0</v>
      </c>
      <c r="N72" s="105">
        <f t="shared" si="45"/>
        <v>27835000</v>
      </c>
      <c r="O72" s="106">
        <f t="shared" si="45"/>
        <v>0</v>
      </c>
      <c r="P72" s="105">
        <f>$H72      +$J72      +$L72      +$N72</f>
        <v>153174000</v>
      </c>
      <c r="Q72" s="106">
        <f>$I72      +$K72      +$M72      +$O72</f>
        <v>0</v>
      </c>
      <c r="R72" s="61">
        <f>IF(($L72      =0),0,((($N72      -$L72      )/$L72      )*100))</f>
        <v>38.324305521045574</v>
      </c>
      <c r="S72" s="62">
        <f>IF(($M72      =0),0,((($O72      -$M72      )/$M72      )*100))</f>
        <v>0</v>
      </c>
      <c r="T72" s="61">
        <f>IF(($E69      =0),0,(($P69      /$E69      )*100))</f>
        <v>100</v>
      </c>
      <c r="U72" s="65">
        <f>IF($E69   =0,0,($Q69   /$E69 )*100)</f>
        <v>0</v>
      </c>
      <c r="V72" s="105">
        <f>SUM(V69:V70)</f>
        <v>0</v>
      </c>
      <c r="W72" s="106" t="s">
        <v>36</v>
      </c>
    </row>
    <row r="73" spans="1:23" ht="12.95" customHeight="1" thickBot="1" x14ac:dyDescent="0.25">
      <c r="A73" s="60" t="s">
        <v>90</v>
      </c>
      <c r="B73" s="104">
        <f>SUM(B9:B14,B17:B23,B26:B29,B32,B35:B39,B42:B52,B55:B58,B61:B65,B69:B70)</f>
        <v>852442000</v>
      </c>
      <c r="C73" s="104">
        <f>SUM(C9:C14,C17:C23,C26:C29,C32,C35:C39,C42:C52,C55:C58,C61:C65,C69:C70)</f>
        <v>-54336000</v>
      </c>
      <c r="D73" s="104"/>
      <c r="E73" s="104">
        <f>$B73      +$C73      +$D73</f>
        <v>798106000</v>
      </c>
      <c r="F73" s="105">
        <f t="shared" ref="F73:O73" si="46">SUM(F9:F14,F17:F23,F26:F29,F32,F35:F39,F42:F52,F55:F58,F61:F65,F69:F70)</f>
        <v>798106000</v>
      </c>
      <c r="G73" s="106">
        <f t="shared" si="46"/>
        <v>279460000</v>
      </c>
      <c r="H73" s="105">
        <f t="shared" si="46"/>
        <v>73554000</v>
      </c>
      <c r="I73" s="106">
        <f t="shared" si="46"/>
        <v>0</v>
      </c>
      <c r="J73" s="105">
        <f t="shared" si="46"/>
        <v>89610000</v>
      </c>
      <c r="K73" s="106">
        <f t="shared" si="46"/>
        <v>0</v>
      </c>
      <c r="L73" s="105">
        <f t="shared" si="46"/>
        <v>52878000</v>
      </c>
      <c r="M73" s="106">
        <f t="shared" si="46"/>
        <v>0</v>
      </c>
      <c r="N73" s="105">
        <f t="shared" si="46"/>
        <v>61329000</v>
      </c>
      <c r="O73" s="106">
        <f t="shared" si="46"/>
        <v>0</v>
      </c>
      <c r="P73" s="105">
        <f>$H73      +$J73      +$L73      +$N73</f>
        <v>277371000</v>
      </c>
      <c r="Q73" s="106">
        <f>$I73      +$K73      +$M73      +$O73</f>
        <v>0</v>
      </c>
      <c r="R73" s="61">
        <f>IF(($L73      =0),0,((($N73      -$L73      )/$L73      )*100))</f>
        <v>15.982071939180756</v>
      </c>
      <c r="S73" s="62">
        <f>IF(($M73      =0),0,((($O73      -$M73      )/$M73      )*100))</f>
        <v>0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99.252486939096826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0</v>
      </c>
      <c r="V73" s="105">
        <f>SUM(V9:V14,V17:V23,V26:V29,V32,V35:V39,V42:V52,V55:V58,V61:V65,V69:V70)</f>
        <v>0</v>
      </c>
      <c r="W73" s="106" t="s">
        <v>36</v>
      </c>
    </row>
    <row r="74" spans="1:23" ht="13.5" thickTop="1" x14ac:dyDescent="0.2">
      <c r="A74" s="66" t="s">
        <v>91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0" t="s">
        <v>10</v>
      </c>
      <c r="Q75" s="131"/>
      <c r="R75" s="132" t="s">
        <v>11</v>
      </c>
      <c r="S75" s="131"/>
      <c r="T75" s="132" t="s">
        <v>12</v>
      </c>
      <c r="U75" s="131"/>
      <c r="V75" s="130"/>
      <c r="W75" s="131"/>
    </row>
    <row r="76" spans="1:23" ht="67.5" x14ac:dyDescent="0.2">
      <c r="A76" s="77" t="s">
        <v>92</v>
      </c>
      <c r="B76" s="78" t="s">
        <v>93</v>
      </c>
      <c r="C76" s="78" t="s">
        <v>94</v>
      </c>
      <c r="D76" s="79" t="s">
        <v>17</v>
      </c>
      <c r="E76" s="78" t="s">
        <v>18</v>
      </c>
      <c r="F76" s="78" t="s">
        <v>19</v>
      </c>
      <c r="G76" s="78" t="s">
        <v>95</v>
      </c>
      <c r="H76" s="78" t="s">
        <v>96</v>
      </c>
      <c r="I76" s="80" t="s">
        <v>22</v>
      </c>
      <c r="J76" s="78" t="s">
        <v>97</v>
      </c>
      <c r="K76" s="80" t="s">
        <v>24</v>
      </c>
      <c r="L76" s="78" t="s">
        <v>98</v>
      </c>
      <c r="M76" s="80" t="s">
        <v>26</v>
      </c>
      <c r="N76" s="78" t="s">
        <v>99</v>
      </c>
      <c r="O76" s="80" t="s">
        <v>28</v>
      </c>
      <c r="P76" s="80" t="s">
        <v>100</v>
      </c>
      <c r="Q76" s="81" t="s">
        <v>30</v>
      </c>
      <c r="R76" s="82" t="s">
        <v>100</v>
      </c>
      <c r="S76" s="83" t="s">
        <v>30</v>
      </c>
      <c r="T76" s="82" t="s">
        <v>101</v>
      </c>
      <c r="U76" s="79" t="s">
        <v>32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132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133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134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135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136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137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102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103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IF(($L87      =0),0,((($N87      -$L87      )/$L87      )*100))</f>
        <v>0</v>
      </c>
      <c r="S87" s="90">
        <f t="shared" ref="S87:S94" si="52">IF(($M87      =0),0,((($O87      -$M87      )/$M87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110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111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138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87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139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140</v>
      </c>
    </row>
    <row r="117" spans="1:23" x14ac:dyDescent="0.2">
      <c r="A117" s="29" t="s">
        <v>141</v>
      </c>
    </row>
    <row r="118" spans="1:23" x14ac:dyDescent="0.2">
      <c r="A118" s="29" t="s">
        <v>142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144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145</v>
      </c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  <row r="126" spans="1:23" x14ac:dyDescent="0.2">
      <c r="A126" s="30"/>
      <c r="G126" s="30"/>
      <c r="W126" s="30"/>
    </row>
  </sheetData>
  <sheetProtection algorithmName="SHA-512" hashValue="fXV/qDHjyQ+sQfMwludszYZEWXePd10djHid7XfMUo6pZGbofyAUfo3S53iu1di2ChhIThEMtTJ72j25LvljEQ==" saltValue="Ah1hSW1VEtVU46NuEQS9mA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5:Q75"/>
    <mergeCell ref="R75:S75"/>
    <mergeCell ref="T75:U75"/>
    <mergeCell ref="V75:W75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4" max="16383" man="1"/>
    <brk id="96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W126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1"/>
      <c r="W1" s="31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2"/>
      <c r="W2" s="32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2"/>
      <c r="W3" s="32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2"/>
      <c r="W4" s="32"/>
    </row>
    <row r="5" spans="1:23" ht="15" customHeight="1" x14ac:dyDescent="0.25">
      <c r="A5" s="137" t="s">
        <v>125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3"/>
      <c r="W5" s="33"/>
    </row>
    <row r="6" spans="1:23" ht="12.75" customHeight="1" x14ac:dyDescent="0.2">
      <c r="A6" s="34" t="s">
        <v>91</v>
      </c>
      <c r="B6" s="34" t="s">
        <v>91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IF(($L9       =0),0,((($N9       -$L9       )/$L9       )*100))</f>
        <v>0</v>
      </c>
      <c r="S9" s="49">
        <f>IF(($M9       =0),0,((($O9       -$M9       )/$M9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2450000</v>
      </c>
      <c r="C10" s="92"/>
      <c r="D10" s="92"/>
      <c r="E10" s="92">
        <f t="shared" ref="E10:E15" si="0">$B10      +$C10      +$D10</f>
        <v>2450000</v>
      </c>
      <c r="F10" s="93">
        <v>2450000</v>
      </c>
      <c r="G10" s="94">
        <v>2450000</v>
      </c>
      <c r="H10" s="93">
        <v>91000</v>
      </c>
      <c r="I10" s="94"/>
      <c r="J10" s="93">
        <v>1038000</v>
      </c>
      <c r="K10" s="94"/>
      <c r="L10" s="93">
        <v>120000</v>
      </c>
      <c r="M10" s="94"/>
      <c r="N10" s="93">
        <v>179000</v>
      </c>
      <c r="O10" s="94"/>
      <c r="P10" s="93">
        <f t="shared" ref="P10:P15" si="1">$H10      +$J10      +$L10      +$N10</f>
        <v>1428000</v>
      </c>
      <c r="Q10" s="94">
        <f t="shared" ref="Q10:Q15" si="2">$I10      +$K10      +$M10      +$O10</f>
        <v>0</v>
      </c>
      <c r="R10" s="48">
        <f t="shared" ref="R10:R15" si="3">IF(($L10      =0),0,((($N10      -$L10      )/$L10      )*100))</f>
        <v>49.166666666666664</v>
      </c>
      <c r="S10" s="49">
        <f t="shared" ref="S10:S15" si="4">IF(($M10      =0),0,((($O10      -$M10      )/$M10      )*100))</f>
        <v>0</v>
      </c>
      <c r="T10" s="48">
        <f t="shared" ref="T10:T14" si="5">IF(($E10      =0),0,(($P10      /$E10      )*100))</f>
        <v>58.285714285714285</v>
      </c>
      <c r="U10" s="50">
        <f t="shared" ref="U10:U14" si="6">IF(($E10      =0),0,(($Q10      /$E10      )*100))</f>
        <v>0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2450000</v>
      </c>
      <c r="C15" s="95">
        <f>SUM(C9:C14)</f>
        <v>0</v>
      </c>
      <c r="D15" s="95"/>
      <c r="E15" s="95">
        <f t="shared" si="0"/>
        <v>2450000</v>
      </c>
      <c r="F15" s="96">
        <f t="shared" ref="F15:O15" si="7">SUM(F9:F14)</f>
        <v>2450000</v>
      </c>
      <c r="G15" s="97">
        <f t="shared" si="7"/>
        <v>2450000</v>
      </c>
      <c r="H15" s="96">
        <f t="shared" si="7"/>
        <v>91000</v>
      </c>
      <c r="I15" s="97">
        <f t="shared" si="7"/>
        <v>0</v>
      </c>
      <c r="J15" s="96">
        <f t="shared" si="7"/>
        <v>1038000</v>
      </c>
      <c r="K15" s="97">
        <f t="shared" si="7"/>
        <v>0</v>
      </c>
      <c r="L15" s="96">
        <f t="shared" si="7"/>
        <v>120000</v>
      </c>
      <c r="M15" s="97">
        <f t="shared" si="7"/>
        <v>0</v>
      </c>
      <c r="N15" s="96">
        <f t="shared" si="7"/>
        <v>179000</v>
      </c>
      <c r="O15" s="97">
        <f t="shared" si="7"/>
        <v>0</v>
      </c>
      <c r="P15" s="96">
        <f t="shared" si="1"/>
        <v>1428000</v>
      </c>
      <c r="Q15" s="97">
        <f t="shared" si="2"/>
        <v>0</v>
      </c>
      <c r="R15" s="52">
        <f t="shared" si="3"/>
        <v>49.166666666666664</v>
      </c>
      <c r="S15" s="53">
        <f t="shared" si="4"/>
        <v>0</v>
      </c>
      <c r="T15" s="52">
        <f>IF((SUM($E9:$E13))=0,0,(P15/(SUM($E9:$E13))*100))</f>
        <v>58.285714285714285</v>
      </c>
      <c r="U15" s="54">
        <f>IF((SUM($E9:$E13))=0,0,(Q15/(SUM($E9:$E13))*100))</f>
        <v>0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IF(($L17      =0),0,((($N17      -$L17      )/$L17      )*100))</f>
        <v>0</v>
      </c>
      <c r="S17" s="49">
        <f t="shared" ref="S17:S24" si="12">IF(($M17      =0),0,((($O17      -$M17      )/$M17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>
        <v>100000</v>
      </c>
      <c r="C20" s="92"/>
      <c r="D20" s="92"/>
      <c r="E20" s="92">
        <f t="shared" si="8"/>
        <v>100000</v>
      </c>
      <c r="F20" s="93">
        <v>100000</v>
      </c>
      <c r="G20" s="94">
        <v>100000</v>
      </c>
      <c r="H20" s="93">
        <v>32000</v>
      </c>
      <c r="I20" s="94"/>
      <c r="J20" s="93">
        <v>67000</v>
      </c>
      <c r="K20" s="94"/>
      <c r="L20" s="93"/>
      <c r="M20" s="94"/>
      <c r="N20" s="93"/>
      <c r="O20" s="94"/>
      <c r="P20" s="93">
        <f t="shared" si="9"/>
        <v>99000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99</v>
      </c>
      <c r="U20" s="50">
        <f t="shared" si="14"/>
        <v>0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100000</v>
      </c>
      <c r="C24" s="95">
        <f>SUM(C17:C23)</f>
        <v>0</v>
      </c>
      <c r="D24" s="95"/>
      <c r="E24" s="95">
        <f t="shared" si="8"/>
        <v>100000</v>
      </c>
      <c r="F24" s="96">
        <f t="shared" ref="F24:O24" si="15">SUM(F17:F23)</f>
        <v>100000</v>
      </c>
      <c r="G24" s="97">
        <f t="shared" si="15"/>
        <v>100000</v>
      </c>
      <c r="H24" s="96">
        <f t="shared" si="15"/>
        <v>32000</v>
      </c>
      <c r="I24" s="97">
        <f t="shared" si="15"/>
        <v>0</v>
      </c>
      <c r="J24" s="96">
        <f t="shared" si="15"/>
        <v>67000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99000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99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IF(($L26      =0),0,((($N26      -$L26      )/$L26      )*100))</f>
        <v>0</v>
      </c>
      <c r="S26" s="49">
        <f>IF(($M26      =0),0,((($O26      -$M26      )/$M26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IF(($L27      =0),0,((($N27      -$L27      )/$L27      )*100))</f>
        <v>0</v>
      </c>
      <c r="S27" s="49">
        <f>IF(($M27      =0),0,((($O27      -$M27      )/$M27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IF(($L28      =0),0,((($N28      -$L28      )/$L28      )*100))</f>
        <v>0</v>
      </c>
      <c r="S28" s="49">
        <f>IF(($M28      =0),0,((($O28      -$M28      )/$M28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IF(($L29      =0),0,((($N29      -$L29      )/$L29      )*100))</f>
        <v>0</v>
      </c>
      <c r="S29" s="49">
        <f>IF(($M29      =0),0,((($O29      -$M29      )/$M29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IF(($L30      =0),0,((($N30      -$L30      )/$L30      )*100))</f>
        <v>0</v>
      </c>
      <c r="S30" s="53">
        <f>IF(($M30      =0),0,((($O30      -$M30      )/$M30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4399000</v>
      </c>
      <c r="C32" s="92">
        <v>-575000</v>
      </c>
      <c r="D32" s="92"/>
      <c r="E32" s="92">
        <f>$B32      +$C32      +$D32</f>
        <v>3824000</v>
      </c>
      <c r="F32" s="93">
        <v>3824000</v>
      </c>
      <c r="G32" s="94">
        <v>3824000</v>
      </c>
      <c r="H32" s="93">
        <v>339000</v>
      </c>
      <c r="I32" s="94"/>
      <c r="J32" s="93">
        <v>1092000</v>
      </c>
      <c r="K32" s="94"/>
      <c r="L32" s="93">
        <v>998000</v>
      </c>
      <c r="M32" s="94"/>
      <c r="N32" s="93"/>
      <c r="O32" s="94"/>
      <c r="P32" s="93">
        <f>$H32      +$J32      +$L32      +$N32</f>
        <v>2429000</v>
      </c>
      <c r="Q32" s="94">
        <f>$I32      +$K32      +$M32      +$O32</f>
        <v>0</v>
      </c>
      <c r="R32" s="48">
        <f>IF(($L32      =0),0,((($N32      -$L32      )/$L32      )*100))</f>
        <v>-100</v>
      </c>
      <c r="S32" s="49">
        <f>IF(($M32      =0),0,((($O32      -$M32      )/$M32      )*100))</f>
        <v>0</v>
      </c>
      <c r="T32" s="48">
        <f>IF(($E32      =0),0,(($P32      /$E32      )*100))</f>
        <v>63.519874476987447</v>
      </c>
      <c r="U32" s="50">
        <f>IF(($E32      =0),0,(($Q32      /$E32      )*100))</f>
        <v>0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4399000</v>
      </c>
      <c r="C33" s="95">
        <f>C32</f>
        <v>-575000</v>
      </c>
      <c r="D33" s="95"/>
      <c r="E33" s="95">
        <f>$B33      +$C33      +$D33</f>
        <v>3824000</v>
      </c>
      <c r="F33" s="96">
        <f t="shared" ref="F33:O33" si="17">F32</f>
        <v>3824000</v>
      </c>
      <c r="G33" s="97">
        <f t="shared" si="17"/>
        <v>3824000</v>
      </c>
      <c r="H33" s="96">
        <f t="shared" si="17"/>
        <v>339000</v>
      </c>
      <c r="I33" s="97">
        <f t="shared" si="17"/>
        <v>0</v>
      </c>
      <c r="J33" s="96">
        <f t="shared" si="17"/>
        <v>1092000</v>
      </c>
      <c r="K33" s="97">
        <f t="shared" si="17"/>
        <v>0</v>
      </c>
      <c r="L33" s="96">
        <f t="shared" si="17"/>
        <v>998000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2429000</v>
      </c>
      <c r="Q33" s="97">
        <f>$I33      +$K33      +$M33      +$O33</f>
        <v>0</v>
      </c>
      <c r="R33" s="52">
        <f>IF(($L33      =0),0,((($N33      -$L33      )/$L33      )*100))</f>
        <v>-100</v>
      </c>
      <c r="S33" s="53">
        <f>IF(($M33      =0),0,((($O33      -$M33      )/$M33      )*100))</f>
        <v>0</v>
      </c>
      <c r="T33" s="52">
        <f>IF($E33   =0,0,($P33   /$E33   )*100)</f>
        <v>63.519874476987447</v>
      </c>
      <c r="U33" s="54">
        <f>IF($E33   =0,0,($Q33   /$E33   )*100)</f>
        <v>0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6880000</v>
      </c>
      <c r="C35" s="92"/>
      <c r="D35" s="92"/>
      <c r="E35" s="92">
        <f t="shared" ref="E35:E40" si="18">$B35      +$C35      +$D35</f>
        <v>6880000</v>
      </c>
      <c r="F35" s="93">
        <v>6880000</v>
      </c>
      <c r="G35" s="94">
        <v>6880000</v>
      </c>
      <c r="H35" s="93"/>
      <c r="I35" s="94"/>
      <c r="J35" s="93"/>
      <c r="K35" s="94"/>
      <c r="L35" s="93">
        <v>2507000</v>
      </c>
      <c r="M35" s="94"/>
      <c r="N35" s="93">
        <v>3581000</v>
      </c>
      <c r="O35" s="94"/>
      <c r="P35" s="93">
        <f t="shared" ref="P35:P40" si="19">$H35      +$J35      +$L35      +$N35</f>
        <v>6088000</v>
      </c>
      <c r="Q35" s="94">
        <f t="shared" ref="Q35:Q40" si="20">$I35      +$K35      +$M35      +$O35</f>
        <v>0</v>
      </c>
      <c r="R35" s="48">
        <f t="shared" ref="R35:R40" si="21">IF(($L35      =0),0,((($N35      -$L35      )/$L35      )*100))</f>
        <v>42.840047865975265</v>
      </c>
      <c r="S35" s="49">
        <f t="shared" ref="S35:S40" si="22">IF(($M35      =0),0,((($O35      -$M35      )/$M35      )*100))</f>
        <v>0</v>
      </c>
      <c r="T35" s="48">
        <f t="shared" ref="T35:T39" si="23">IF(($E35      =0),0,(($P35      /$E35      )*100))</f>
        <v>88.488372093023258</v>
      </c>
      <c r="U35" s="50">
        <f t="shared" ref="U35:U39" si="24">IF(($E35      =0),0,(($Q35      /$E35      )*100))</f>
        <v>0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>
        <v>11204000</v>
      </c>
      <c r="C36" s="92">
        <v>10133000</v>
      </c>
      <c r="D36" s="92"/>
      <c r="E36" s="92">
        <f t="shared" si="18"/>
        <v>21337000</v>
      </c>
      <c r="F36" s="93">
        <v>21337000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18084000</v>
      </c>
      <c r="C40" s="95">
        <f>SUM(C35:C39)</f>
        <v>10133000</v>
      </c>
      <c r="D40" s="95"/>
      <c r="E40" s="95">
        <f t="shared" si="18"/>
        <v>28217000</v>
      </c>
      <c r="F40" s="96">
        <f t="shared" ref="F40:O40" si="25">SUM(F35:F39)</f>
        <v>28217000</v>
      </c>
      <c r="G40" s="97">
        <f t="shared" si="25"/>
        <v>6880000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2507000</v>
      </c>
      <c r="M40" s="97">
        <f t="shared" si="25"/>
        <v>0</v>
      </c>
      <c r="N40" s="96">
        <f t="shared" si="25"/>
        <v>3581000</v>
      </c>
      <c r="O40" s="97">
        <f t="shared" si="25"/>
        <v>0</v>
      </c>
      <c r="P40" s="96">
        <f t="shared" si="19"/>
        <v>6088000</v>
      </c>
      <c r="Q40" s="97">
        <f t="shared" si="20"/>
        <v>0</v>
      </c>
      <c r="R40" s="52">
        <f t="shared" si="21"/>
        <v>42.840047865975265</v>
      </c>
      <c r="S40" s="53">
        <f t="shared" si="22"/>
        <v>0</v>
      </c>
      <c r="T40" s="52">
        <f>IF((+$E35+$E38) =0,0,(P40   /(+$E35+$E38) )*100)</f>
        <v>88.488372093023258</v>
      </c>
      <c r="U40" s="54">
        <f>IF((+$E35+$E38) =0,0,(Q40   /(+$E35+$E38) )*100)</f>
        <v>0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IF(($L42      =0),0,((($N42      -$L42      )/$L42      )*100))</f>
        <v>0</v>
      </c>
      <c r="S42" s="49">
        <f t="shared" ref="S42:S53" si="30">IF(($M42      =0),0,((($O42      -$M42      )/$M42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>
        <v>5000000</v>
      </c>
      <c r="C44" s="92"/>
      <c r="D44" s="92"/>
      <c r="E44" s="92">
        <f t="shared" si="26"/>
        <v>5000000</v>
      </c>
      <c r="F44" s="93">
        <v>5000000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/>
      <c r="C51" s="92"/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5000000</v>
      </c>
      <c r="C53" s="95">
        <f>SUM(C42:C52)</f>
        <v>0</v>
      </c>
      <c r="D53" s="95"/>
      <c r="E53" s="95">
        <f t="shared" si="26"/>
        <v>5000000</v>
      </c>
      <c r="F53" s="96">
        <f t="shared" ref="F53:O53" si="33">SUM(F42:F52)</f>
        <v>5000000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IF(($L55      =0),0,((($N55      -$L55      )/$L55      )*100))</f>
        <v>0</v>
      </c>
      <c r="S55" s="49">
        <f>IF(($M55      =0),0,((($O55      -$M55      )/$M55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IF(($L56      =0),0,((($N56      -$L56      )/$L56      )*100))</f>
        <v>0</v>
      </c>
      <c r="S56" s="49">
        <f>IF(($M56      =0),0,((($O56      -$M56      )/$M56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IF(($L57      =0),0,((($N57      -$L57      )/$L57      )*100))</f>
        <v>0</v>
      </c>
      <c r="S57" s="49">
        <f>IF(($M57      =0),0,((($O57      -$M57      )/$M57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IF(($L58      =0),0,((($N58      -$L58      )/$L58      )*100))</f>
        <v>0</v>
      </c>
      <c r="S58" s="49">
        <f>IF(($M58      =0),0,((($O58      -$M58      )/$M58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IF(($L59      =0),0,((($N59      -$L59      )/$L59      )*100))</f>
        <v>0</v>
      </c>
      <c r="S59" s="58">
        <f>IF(($M59      =0),0,((($O59      -$M59      )/$M59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IF(($L61      =0),0,((($N61      -$L61      )/$L61      )*100))</f>
        <v>0</v>
      </c>
      <c r="S61" s="49">
        <f t="shared" ref="S61:S67" si="39">IF(($M61      =0),0,((($O61      -$M61      )/$M61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30033000</v>
      </c>
      <c r="C67" s="104">
        <f>SUM(C9:C14,C17:C23,C26:C29,C32,C35:C39,C42:C52,C55:C58,C61:C65)</f>
        <v>9558000</v>
      </c>
      <c r="D67" s="104"/>
      <c r="E67" s="104">
        <f t="shared" si="35"/>
        <v>39591000</v>
      </c>
      <c r="F67" s="105">
        <f t="shared" ref="F67:O67" si="43">SUM(F9:F14,F17:F23,F26:F29,F32,F35:F39,F42:F52,F55:F58,F61:F65)</f>
        <v>39591000</v>
      </c>
      <c r="G67" s="106">
        <f t="shared" si="43"/>
        <v>13254000</v>
      </c>
      <c r="H67" s="105">
        <f t="shared" si="43"/>
        <v>462000</v>
      </c>
      <c r="I67" s="106">
        <f t="shared" si="43"/>
        <v>0</v>
      </c>
      <c r="J67" s="105">
        <f t="shared" si="43"/>
        <v>2197000</v>
      </c>
      <c r="K67" s="106">
        <f t="shared" si="43"/>
        <v>0</v>
      </c>
      <c r="L67" s="105">
        <f t="shared" si="43"/>
        <v>3625000</v>
      </c>
      <c r="M67" s="106">
        <f t="shared" si="43"/>
        <v>0</v>
      </c>
      <c r="N67" s="105">
        <f t="shared" si="43"/>
        <v>3760000</v>
      </c>
      <c r="O67" s="106">
        <f t="shared" si="43"/>
        <v>0</v>
      </c>
      <c r="P67" s="105">
        <f t="shared" si="36"/>
        <v>10044000</v>
      </c>
      <c r="Q67" s="106">
        <f t="shared" si="37"/>
        <v>0</v>
      </c>
      <c r="R67" s="61">
        <f t="shared" si="38"/>
        <v>3.7241379310344822</v>
      </c>
      <c r="S67" s="62">
        <f t="shared" si="39"/>
        <v>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75.78089633318244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0</v>
      </c>
      <c r="V67" s="105">
        <f>SUM(V9:V14,V17:V23,V26:V29,V32,V35:V39,V42:V52,V55:V58,V61:V65)</f>
        <v>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150219000</v>
      </c>
      <c r="C69" s="92">
        <v>-10047000</v>
      </c>
      <c r="D69" s="92"/>
      <c r="E69" s="92">
        <f>$B69      +$C69      +$D69</f>
        <v>140172000</v>
      </c>
      <c r="F69" s="93">
        <v>140172000</v>
      </c>
      <c r="G69" s="94">
        <v>140172000</v>
      </c>
      <c r="H69" s="93">
        <v>18147000</v>
      </c>
      <c r="I69" s="94"/>
      <c r="J69" s="93">
        <v>58824000</v>
      </c>
      <c r="K69" s="94"/>
      <c r="L69" s="93">
        <v>33662000</v>
      </c>
      <c r="M69" s="94"/>
      <c r="N69" s="93">
        <v>29539000</v>
      </c>
      <c r="O69" s="94"/>
      <c r="P69" s="93">
        <f>$H69      +$J69      +$L69      +$N69</f>
        <v>140172000</v>
      </c>
      <c r="Q69" s="94">
        <f>$I69      +$K69      +$M69      +$O69</f>
        <v>0</v>
      </c>
      <c r="R69" s="48">
        <f>IF(($L69      =0),0,((($N69      -$L69      )/$L69      )*100))</f>
        <v>-12.248232428257383</v>
      </c>
      <c r="S69" s="49">
        <f>IF(($M69      =0),0,((($O69      -$M69      )/$M69      )*100))</f>
        <v>0</v>
      </c>
      <c r="T69" s="48">
        <f>IF(($E69      =0),0,(($P69      /$E69      )*100))</f>
        <v>100</v>
      </c>
      <c r="U69" s="50">
        <f>IF(($E69      =0),0,(($Q69      /$E69      )*100))</f>
        <v>0</v>
      </c>
      <c r="V69" s="93">
        <v>6130000</v>
      </c>
      <c r="W69" s="94" t="s">
        <v>36</v>
      </c>
    </row>
    <row r="70" spans="1:23" s="64" customFormat="1" ht="12.95" customHeight="1" x14ac:dyDescent="0.2">
      <c r="A70" s="63" t="s">
        <v>89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IF(($L70      =0),0,((($N70      -$L70      )/$L70      )*100))</f>
        <v>0</v>
      </c>
      <c r="S70" s="49">
        <f>IF(($M70      =0),0,((($O70      -$M70      )/$M70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36</v>
      </c>
      <c r="W70" s="94" t="s">
        <v>36</v>
      </c>
    </row>
    <row r="71" spans="1:23" ht="12.95" customHeight="1" x14ac:dyDescent="0.2">
      <c r="A71" s="56" t="s">
        <v>42</v>
      </c>
      <c r="B71" s="101">
        <f>SUM(B69:B70)</f>
        <v>150219000</v>
      </c>
      <c r="C71" s="101">
        <f>SUM(C69:C70)</f>
        <v>-10047000</v>
      </c>
      <c r="D71" s="101"/>
      <c r="E71" s="101">
        <f>$B71      +$C71      +$D71</f>
        <v>140172000</v>
      </c>
      <c r="F71" s="102">
        <f t="shared" ref="F71:O71" si="44">SUM(F69:F70)</f>
        <v>140172000</v>
      </c>
      <c r="G71" s="103">
        <f t="shared" si="44"/>
        <v>140172000</v>
      </c>
      <c r="H71" s="102">
        <f t="shared" si="44"/>
        <v>18147000</v>
      </c>
      <c r="I71" s="103">
        <f t="shared" si="44"/>
        <v>0</v>
      </c>
      <c r="J71" s="102">
        <f t="shared" si="44"/>
        <v>58824000</v>
      </c>
      <c r="K71" s="103">
        <f t="shared" si="44"/>
        <v>0</v>
      </c>
      <c r="L71" s="102">
        <f t="shared" si="44"/>
        <v>33662000</v>
      </c>
      <c r="M71" s="103">
        <f t="shared" si="44"/>
        <v>0</v>
      </c>
      <c r="N71" s="102">
        <f t="shared" si="44"/>
        <v>29539000</v>
      </c>
      <c r="O71" s="103">
        <f t="shared" si="44"/>
        <v>0</v>
      </c>
      <c r="P71" s="102">
        <f>$H71      +$J71      +$L71      +$N71</f>
        <v>140172000</v>
      </c>
      <c r="Q71" s="103">
        <f>$I71      +$K71      +$M71      +$O71</f>
        <v>0</v>
      </c>
      <c r="R71" s="57">
        <f>IF(($L71      =0),0,((($N71      -$L71      )/$L71      )*100))</f>
        <v>-12.248232428257383</v>
      </c>
      <c r="S71" s="58">
        <f>IF(($M71      =0),0,((($O71      -$M71      )/$M71      )*100))</f>
        <v>0</v>
      </c>
      <c r="T71" s="57">
        <f>IF(($E69      =0),0,(($P69      /$E69      )*100))</f>
        <v>100</v>
      </c>
      <c r="U71" s="59">
        <f>IF($E69   =0,0,($Q69   /$E69 )*100)</f>
        <v>0</v>
      </c>
      <c r="V71" s="102">
        <f>SUM(V69:V70)</f>
        <v>6130000</v>
      </c>
      <c r="W71" s="103" t="s">
        <v>36</v>
      </c>
    </row>
    <row r="72" spans="1:23" ht="12.95" customHeight="1" x14ac:dyDescent="0.2">
      <c r="A72" s="60" t="s">
        <v>87</v>
      </c>
      <c r="B72" s="104">
        <f>SUM(B69:B70)</f>
        <v>150219000</v>
      </c>
      <c r="C72" s="104">
        <f>SUM(C69:C70)</f>
        <v>-10047000</v>
      </c>
      <c r="D72" s="104"/>
      <c r="E72" s="104">
        <f>$B72      +$C72      +$D72</f>
        <v>140172000</v>
      </c>
      <c r="F72" s="105">
        <f t="shared" ref="F72:O72" si="45">SUM(F69:F70)</f>
        <v>140172000</v>
      </c>
      <c r="G72" s="106">
        <f t="shared" si="45"/>
        <v>140172000</v>
      </c>
      <c r="H72" s="105">
        <f t="shared" si="45"/>
        <v>18147000</v>
      </c>
      <c r="I72" s="106">
        <f t="shared" si="45"/>
        <v>0</v>
      </c>
      <c r="J72" s="105">
        <f t="shared" si="45"/>
        <v>58824000</v>
      </c>
      <c r="K72" s="106">
        <f t="shared" si="45"/>
        <v>0</v>
      </c>
      <c r="L72" s="105">
        <f t="shared" si="45"/>
        <v>33662000</v>
      </c>
      <c r="M72" s="106">
        <f t="shared" si="45"/>
        <v>0</v>
      </c>
      <c r="N72" s="105">
        <f t="shared" si="45"/>
        <v>29539000</v>
      </c>
      <c r="O72" s="106">
        <f t="shared" si="45"/>
        <v>0</v>
      </c>
      <c r="P72" s="105">
        <f>$H72      +$J72      +$L72      +$N72</f>
        <v>140172000</v>
      </c>
      <c r="Q72" s="106">
        <f>$I72      +$K72      +$M72      +$O72</f>
        <v>0</v>
      </c>
      <c r="R72" s="61">
        <f>IF(($L72      =0),0,((($N72      -$L72      )/$L72      )*100))</f>
        <v>-12.248232428257383</v>
      </c>
      <c r="S72" s="62">
        <f>IF(($M72      =0),0,((($O72      -$M72      )/$M72      )*100))</f>
        <v>0</v>
      </c>
      <c r="T72" s="61">
        <f>IF(($E69      =0),0,(($P69      /$E69      )*100))</f>
        <v>100</v>
      </c>
      <c r="U72" s="65">
        <f>IF($E69   =0,0,($Q69   /$E69 )*100)</f>
        <v>0</v>
      </c>
      <c r="V72" s="105">
        <f>SUM(V69:V70)</f>
        <v>6130000</v>
      </c>
      <c r="W72" s="106" t="s">
        <v>36</v>
      </c>
    </row>
    <row r="73" spans="1:23" ht="12.95" customHeight="1" thickBot="1" x14ac:dyDescent="0.25">
      <c r="A73" s="60" t="s">
        <v>90</v>
      </c>
      <c r="B73" s="104">
        <f>SUM(B9:B14,B17:B23,B26:B29,B32,B35:B39,B42:B52,B55:B58,B61:B65,B69:B70)</f>
        <v>180252000</v>
      </c>
      <c r="C73" s="104">
        <f>SUM(C9:C14,C17:C23,C26:C29,C32,C35:C39,C42:C52,C55:C58,C61:C65,C69:C70)</f>
        <v>-489000</v>
      </c>
      <c r="D73" s="104"/>
      <c r="E73" s="104">
        <f>$B73      +$C73      +$D73</f>
        <v>179763000</v>
      </c>
      <c r="F73" s="105">
        <f t="shared" ref="F73:O73" si="46">SUM(F9:F14,F17:F23,F26:F29,F32,F35:F39,F42:F52,F55:F58,F61:F65,F69:F70)</f>
        <v>179763000</v>
      </c>
      <c r="G73" s="106">
        <f t="shared" si="46"/>
        <v>153426000</v>
      </c>
      <c r="H73" s="105">
        <f t="shared" si="46"/>
        <v>18609000</v>
      </c>
      <c r="I73" s="106">
        <f t="shared" si="46"/>
        <v>0</v>
      </c>
      <c r="J73" s="105">
        <f t="shared" si="46"/>
        <v>61021000</v>
      </c>
      <c r="K73" s="106">
        <f t="shared" si="46"/>
        <v>0</v>
      </c>
      <c r="L73" s="105">
        <f t="shared" si="46"/>
        <v>37287000</v>
      </c>
      <c r="M73" s="106">
        <f t="shared" si="46"/>
        <v>0</v>
      </c>
      <c r="N73" s="105">
        <f t="shared" si="46"/>
        <v>33299000</v>
      </c>
      <c r="O73" s="106">
        <f t="shared" si="46"/>
        <v>0</v>
      </c>
      <c r="P73" s="105">
        <f>$H73      +$J73      +$L73      +$N73</f>
        <v>150216000</v>
      </c>
      <c r="Q73" s="106">
        <f>$I73      +$K73      +$M73      +$O73</f>
        <v>0</v>
      </c>
      <c r="R73" s="61">
        <f>IF(($L73      =0),0,((($N73      -$L73      )/$L73      )*100))</f>
        <v>-10.695416633142917</v>
      </c>
      <c r="S73" s="62">
        <f>IF(($M73      =0),0,((($O73      -$M73      )/$M73      )*100))</f>
        <v>0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97.907786164013928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0</v>
      </c>
      <c r="V73" s="105">
        <f>SUM(V9:V14,V17:V23,V26:V29,V32,V35:V39,V42:V52,V55:V58,V61:V65,V69:V70)</f>
        <v>6130000</v>
      </c>
      <c r="W73" s="106" t="s">
        <v>36</v>
      </c>
    </row>
    <row r="74" spans="1:23" ht="13.5" thickTop="1" x14ac:dyDescent="0.2">
      <c r="A74" s="66" t="s">
        <v>91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0" t="s">
        <v>10</v>
      </c>
      <c r="Q75" s="131"/>
      <c r="R75" s="132" t="s">
        <v>11</v>
      </c>
      <c r="S75" s="131"/>
      <c r="T75" s="132" t="s">
        <v>12</v>
      </c>
      <c r="U75" s="131"/>
      <c r="V75" s="130"/>
      <c r="W75" s="131"/>
    </row>
    <row r="76" spans="1:23" ht="67.5" x14ac:dyDescent="0.2">
      <c r="A76" s="77" t="s">
        <v>92</v>
      </c>
      <c r="B76" s="78" t="s">
        <v>93</v>
      </c>
      <c r="C76" s="78" t="s">
        <v>94</v>
      </c>
      <c r="D76" s="79" t="s">
        <v>17</v>
      </c>
      <c r="E76" s="78" t="s">
        <v>18</v>
      </c>
      <c r="F76" s="78" t="s">
        <v>19</v>
      </c>
      <c r="G76" s="78" t="s">
        <v>95</v>
      </c>
      <c r="H76" s="78" t="s">
        <v>96</v>
      </c>
      <c r="I76" s="80" t="s">
        <v>22</v>
      </c>
      <c r="J76" s="78" t="s">
        <v>97</v>
      </c>
      <c r="K76" s="80" t="s">
        <v>24</v>
      </c>
      <c r="L76" s="78" t="s">
        <v>98</v>
      </c>
      <c r="M76" s="80" t="s">
        <v>26</v>
      </c>
      <c r="N76" s="78" t="s">
        <v>99</v>
      </c>
      <c r="O76" s="80" t="s">
        <v>28</v>
      </c>
      <c r="P76" s="80" t="s">
        <v>100</v>
      </c>
      <c r="Q76" s="81" t="s">
        <v>30</v>
      </c>
      <c r="R76" s="82" t="s">
        <v>100</v>
      </c>
      <c r="S76" s="83" t="s">
        <v>30</v>
      </c>
      <c r="T76" s="82" t="s">
        <v>101</v>
      </c>
      <c r="U76" s="79" t="s">
        <v>32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132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133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134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135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136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137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102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103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IF(($L87      =0),0,((($N87      -$L87      )/$L87      )*100))</f>
        <v>0</v>
      </c>
      <c r="S87" s="90">
        <f t="shared" ref="S87:S94" si="52">IF(($M87      =0),0,((($O87      -$M87      )/$M87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110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111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138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87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139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140</v>
      </c>
    </row>
    <row r="117" spans="1:23" x14ac:dyDescent="0.2">
      <c r="A117" s="29" t="s">
        <v>141</v>
      </c>
    </row>
    <row r="118" spans="1:23" x14ac:dyDescent="0.2">
      <c r="A118" s="29" t="s">
        <v>142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144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145</v>
      </c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  <row r="126" spans="1:23" x14ac:dyDescent="0.2">
      <c r="A126" s="30"/>
      <c r="G126" s="30"/>
      <c r="W126" s="30"/>
    </row>
  </sheetData>
  <sheetProtection algorithmName="SHA-512" hashValue="cwDcIESgkh4JjagEx+HJe9s92CmLQKeUiKtAW5Lq7WM2SHSv8hl8+2DJTbWEWlAUark2UEascQzXpoGFu6Mi3w==" saltValue="2X2AAkUjKcnZSyKyJq/3ww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5:Q75"/>
    <mergeCell ref="R75:S75"/>
    <mergeCell ref="T75:U75"/>
    <mergeCell ref="V75:W75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4" max="16383" man="1"/>
    <brk id="96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W126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1"/>
      <c r="W1" s="31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2"/>
      <c r="W2" s="32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2"/>
      <c r="W3" s="32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2"/>
      <c r="W4" s="32"/>
    </row>
    <row r="5" spans="1:23" ht="15" customHeight="1" x14ac:dyDescent="0.25">
      <c r="A5" s="137" t="s">
        <v>126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3"/>
      <c r="W5" s="33"/>
    </row>
    <row r="6" spans="1:23" ht="12.75" customHeight="1" x14ac:dyDescent="0.2">
      <c r="A6" s="34" t="s">
        <v>91</v>
      </c>
      <c r="B6" s="34" t="s">
        <v>91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IF(($L9       =0),0,((($N9       -$L9       )/$L9       )*100))</f>
        <v>0</v>
      </c>
      <c r="S9" s="49">
        <f>IF(($M9       =0),0,((($O9       -$M9       )/$M9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1000000</v>
      </c>
      <c r="C10" s="92"/>
      <c r="D10" s="92"/>
      <c r="E10" s="92">
        <f t="shared" ref="E10:E15" si="0">$B10      +$C10      +$D10</f>
        <v>1000000</v>
      </c>
      <c r="F10" s="93">
        <v>1000000</v>
      </c>
      <c r="G10" s="94">
        <v>1000000</v>
      </c>
      <c r="H10" s="93">
        <v>577000</v>
      </c>
      <c r="I10" s="94">
        <v>526134</v>
      </c>
      <c r="J10" s="93">
        <v>120000</v>
      </c>
      <c r="K10" s="94">
        <v>100132</v>
      </c>
      <c r="L10" s="93">
        <v>102000</v>
      </c>
      <c r="M10" s="94">
        <v>145233</v>
      </c>
      <c r="N10" s="93">
        <v>102000</v>
      </c>
      <c r="O10" s="94">
        <v>228502</v>
      </c>
      <c r="P10" s="93">
        <f t="shared" ref="P10:P15" si="1">$H10      +$J10      +$L10      +$N10</f>
        <v>901000</v>
      </c>
      <c r="Q10" s="94">
        <f t="shared" ref="Q10:Q15" si="2">$I10      +$K10      +$M10      +$O10</f>
        <v>1000001</v>
      </c>
      <c r="R10" s="48">
        <f t="shared" ref="R10:R15" si="3">IF(($L10      =0),0,((($N10      -$L10      )/$L10      )*100))</f>
        <v>0</v>
      </c>
      <c r="S10" s="49">
        <f t="shared" ref="S10:S15" si="4">IF(($M10      =0),0,((($O10      -$M10      )/$M10      )*100))</f>
        <v>57.334765514724616</v>
      </c>
      <c r="T10" s="48">
        <f t="shared" ref="T10:T14" si="5">IF(($E10      =0),0,(($P10      /$E10      )*100))</f>
        <v>90.100000000000009</v>
      </c>
      <c r="U10" s="50">
        <f t="shared" ref="U10:U14" si="6">IF(($E10      =0),0,(($Q10      /$E10      )*100))</f>
        <v>100.00009999999999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1000000</v>
      </c>
      <c r="C15" s="95">
        <f>SUM(C9:C14)</f>
        <v>0</v>
      </c>
      <c r="D15" s="95"/>
      <c r="E15" s="95">
        <f t="shared" si="0"/>
        <v>1000000</v>
      </c>
      <c r="F15" s="96">
        <f t="shared" ref="F15:O15" si="7">SUM(F9:F14)</f>
        <v>1000000</v>
      </c>
      <c r="G15" s="97">
        <f t="shared" si="7"/>
        <v>1000000</v>
      </c>
      <c r="H15" s="96">
        <f t="shared" si="7"/>
        <v>577000</v>
      </c>
      <c r="I15" s="97">
        <f t="shared" si="7"/>
        <v>526134</v>
      </c>
      <c r="J15" s="96">
        <f t="shared" si="7"/>
        <v>120000</v>
      </c>
      <c r="K15" s="97">
        <f t="shared" si="7"/>
        <v>100132</v>
      </c>
      <c r="L15" s="96">
        <f t="shared" si="7"/>
        <v>102000</v>
      </c>
      <c r="M15" s="97">
        <f t="shared" si="7"/>
        <v>145233</v>
      </c>
      <c r="N15" s="96">
        <f t="shared" si="7"/>
        <v>102000</v>
      </c>
      <c r="O15" s="97">
        <f t="shared" si="7"/>
        <v>228502</v>
      </c>
      <c r="P15" s="96">
        <f t="shared" si="1"/>
        <v>901000</v>
      </c>
      <c r="Q15" s="97">
        <f t="shared" si="2"/>
        <v>1000001</v>
      </c>
      <c r="R15" s="52">
        <f t="shared" si="3"/>
        <v>0</v>
      </c>
      <c r="S15" s="53">
        <f t="shared" si="4"/>
        <v>57.334765514724616</v>
      </c>
      <c r="T15" s="52">
        <f>IF((SUM($E9:$E13))=0,0,(P15/(SUM($E9:$E13))*100))</f>
        <v>90.100000000000009</v>
      </c>
      <c r="U15" s="54">
        <f>IF((SUM($E9:$E13))=0,0,(Q15/(SUM($E9:$E13))*100))</f>
        <v>100.00009999999999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IF(($L17      =0),0,((($N17      -$L17      )/$L17      )*100))</f>
        <v>0</v>
      </c>
      <c r="S17" s="49">
        <f t="shared" ref="S17:S24" si="12">IF(($M17      =0),0,((($O17      -$M17      )/$M17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>
        <v>2000000</v>
      </c>
      <c r="C19" s="92"/>
      <c r="D19" s="92"/>
      <c r="E19" s="92">
        <f t="shared" si="8"/>
        <v>2000000</v>
      </c>
      <c r="F19" s="93">
        <v>2000000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2000000</v>
      </c>
      <c r="C24" s="95">
        <f>SUM(C17:C23)</f>
        <v>0</v>
      </c>
      <c r="D24" s="95"/>
      <c r="E24" s="95">
        <f t="shared" si="8"/>
        <v>2000000</v>
      </c>
      <c r="F24" s="96">
        <f t="shared" ref="F24:O24" si="15">SUM(F17:F23)</f>
        <v>2000000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IF(($L26      =0),0,((($N26      -$L26      )/$L26      )*100))</f>
        <v>0</v>
      </c>
      <c r="S26" s="49">
        <f>IF(($M26      =0),0,((($O26      -$M26      )/$M26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IF(($L27      =0),0,((($N27      -$L27      )/$L27      )*100))</f>
        <v>0</v>
      </c>
      <c r="S27" s="49">
        <f>IF(($M27      =0),0,((($O27      -$M27      )/$M27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IF(($L28      =0),0,((($N28      -$L28      )/$L28      )*100))</f>
        <v>0</v>
      </c>
      <c r="S28" s="49">
        <f>IF(($M28      =0),0,((($O28      -$M28      )/$M28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>
        <v>2341000</v>
      </c>
      <c r="C29" s="92"/>
      <c r="D29" s="92"/>
      <c r="E29" s="92">
        <f>$B29      +$C29      +$D29</f>
        <v>2341000</v>
      </c>
      <c r="F29" s="93">
        <v>2341000</v>
      </c>
      <c r="G29" s="94">
        <v>2341000</v>
      </c>
      <c r="H29" s="93">
        <v>340000</v>
      </c>
      <c r="I29" s="94">
        <v>340064</v>
      </c>
      <c r="J29" s="93">
        <v>720000</v>
      </c>
      <c r="K29" s="94"/>
      <c r="L29" s="93">
        <v>506000</v>
      </c>
      <c r="M29" s="94">
        <v>902161</v>
      </c>
      <c r="N29" s="93">
        <v>540000</v>
      </c>
      <c r="O29" s="94">
        <v>367522</v>
      </c>
      <c r="P29" s="93">
        <f>$H29      +$J29      +$L29      +$N29</f>
        <v>2106000</v>
      </c>
      <c r="Q29" s="94">
        <f>$I29      +$K29      +$M29      +$O29</f>
        <v>1609747</v>
      </c>
      <c r="R29" s="48">
        <f>IF(($L29      =0),0,((($N29      -$L29      )/$L29      )*100))</f>
        <v>6.7193675889328066</v>
      </c>
      <c r="S29" s="49">
        <f>IF(($M29      =0),0,((($O29      -$M29      )/$M29      )*100))</f>
        <v>-59.262038593998192</v>
      </c>
      <c r="T29" s="48">
        <f>IF(($E29      =0),0,(($P29      /$E29      )*100))</f>
        <v>89.961554891072197</v>
      </c>
      <c r="U29" s="50">
        <f>IF(($E29      =0),0,(($Q29      /$E29      )*100))</f>
        <v>68.763220845792389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2341000</v>
      </c>
      <c r="C30" s="95">
        <f>SUM(C26:C29)</f>
        <v>0</v>
      </c>
      <c r="D30" s="95"/>
      <c r="E30" s="95">
        <f>$B30      +$C30      +$D30</f>
        <v>2341000</v>
      </c>
      <c r="F30" s="96">
        <f t="shared" ref="F30:O30" si="16">SUM(F26:F29)</f>
        <v>2341000</v>
      </c>
      <c r="G30" s="97">
        <f t="shared" si="16"/>
        <v>2341000</v>
      </c>
      <c r="H30" s="96">
        <f t="shared" si="16"/>
        <v>340000</v>
      </c>
      <c r="I30" s="97">
        <f t="shared" si="16"/>
        <v>340064</v>
      </c>
      <c r="J30" s="96">
        <f t="shared" si="16"/>
        <v>720000</v>
      </c>
      <c r="K30" s="97">
        <f t="shared" si="16"/>
        <v>0</v>
      </c>
      <c r="L30" s="96">
        <f t="shared" si="16"/>
        <v>506000</v>
      </c>
      <c r="M30" s="97">
        <f t="shared" si="16"/>
        <v>902161</v>
      </c>
      <c r="N30" s="96">
        <f t="shared" si="16"/>
        <v>540000</v>
      </c>
      <c r="O30" s="97">
        <f t="shared" si="16"/>
        <v>367522</v>
      </c>
      <c r="P30" s="96">
        <f>$H30      +$J30      +$L30      +$N30</f>
        <v>2106000</v>
      </c>
      <c r="Q30" s="97">
        <f>$I30      +$K30      +$M30      +$O30</f>
        <v>1609747</v>
      </c>
      <c r="R30" s="52">
        <f>IF(($L30      =0),0,((($N30      -$L30      )/$L30      )*100))</f>
        <v>6.7193675889328066</v>
      </c>
      <c r="S30" s="53">
        <f>IF(($M30      =0),0,((($O30      -$M30      )/$M30      )*100))</f>
        <v>-59.262038593998192</v>
      </c>
      <c r="T30" s="52">
        <f>IF($E30   =0,0,($P30   /$E30   )*100)</f>
        <v>89.961554891072197</v>
      </c>
      <c r="U30" s="54">
        <f>IF($E30   =0,0,($Q30   /$E30   )*100)</f>
        <v>68.763220845792389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2094000</v>
      </c>
      <c r="C32" s="92"/>
      <c r="D32" s="92"/>
      <c r="E32" s="92">
        <f>$B32      +$C32      +$D32</f>
        <v>2094000</v>
      </c>
      <c r="F32" s="93">
        <v>2094000</v>
      </c>
      <c r="G32" s="94">
        <v>2094000</v>
      </c>
      <c r="H32" s="93"/>
      <c r="I32" s="94"/>
      <c r="J32" s="93">
        <v>1465000</v>
      </c>
      <c r="K32" s="94"/>
      <c r="L32" s="93"/>
      <c r="M32" s="94">
        <v>1997439</v>
      </c>
      <c r="N32" s="93"/>
      <c r="O32" s="94">
        <v>96561</v>
      </c>
      <c r="P32" s="93">
        <f>$H32      +$J32      +$L32      +$N32</f>
        <v>1465000</v>
      </c>
      <c r="Q32" s="94">
        <f>$I32      +$K32      +$M32      +$O32</f>
        <v>2094000</v>
      </c>
      <c r="R32" s="48">
        <f>IF(($L32      =0),0,((($N32      -$L32      )/$L32      )*100))</f>
        <v>0</v>
      </c>
      <c r="S32" s="49">
        <f>IF(($M32      =0),0,((($O32      -$M32      )/$M32      )*100))</f>
        <v>-95.16575975536675</v>
      </c>
      <c r="T32" s="48">
        <f>IF(($E32      =0),0,(($P32      /$E32      )*100))</f>
        <v>69.961795606494746</v>
      </c>
      <c r="U32" s="50">
        <f>IF(($E32      =0),0,(($Q32      /$E32      )*100))</f>
        <v>100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2094000</v>
      </c>
      <c r="C33" s="95">
        <f>C32</f>
        <v>0</v>
      </c>
      <c r="D33" s="95"/>
      <c r="E33" s="95">
        <f>$B33      +$C33      +$D33</f>
        <v>2094000</v>
      </c>
      <c r="F33" s="96">
        <f t="shared" ref="F33:O33" si="17">F32</f>
        <v>2094000</v>
      </c>
      <c r="G33" s="97">
        <f t="shared" si="17"/>
        <v>2094000</v>
      </c>
      <c r="H33" s="96">
        <f t="shared" si="17"/>
        <v>0</v>
      </c>
      <c r="I33" s="97">
        <f t="shared" si="17"/>
        <v>0</v>
      </c>
      <c r="J33" s="96">
        <f t="shared" si="17"/>
        <v>1465000</v>
      </c>
      <c r="K33" s="97">
        <f t="shared" si="17"/>
        <v>0</v>
      </c>
      <c r="L33" s="96">
        <f t="shared" si="17"/>
        <v>0</v>
      </c>
      <c r="M33" s="97">
        <f t="shared" si="17"/>
        <v>1997439</v>
      </c>
      <c r="N33" s="96">
        <f t="shared" si="17"/>
        <v>0</v>
      </c>
      <c r="O33" s="97">
        <f t="shared" si="17"/>
        <v>96561</v>
      </c>
      <c r="P33" s="96">
        <f>$H33      +$J33      +$L33      +$N33</f>
        <v>1465000</v>
      </c>
      <c r="Q33" s="97">
        <f>$I33      +$K33      +$M33      +$O33</f>
        <v>2094000</v>
      </c>
      <c r="R33" s="52">
        <f>IF(($L33      =0),0,((($N33      -$L33      )/$L33      )*100))</f>
        <v>0</v>
      </c>
      <c r="S33" s="53">
        <f>IF(($M33      =0),0,((($O33      -$M33      )/$M33      )*100))</f>
        <v>-95.16575975536675</v>
      </c>
      <c r="T33" s="52">
        <f>IF($E33   =0,0,($P33   /$E33   )*100)</f>
        <v>69.961795606494746</v>
      </c>
      <c r="U33" s="54">
        <f>IF($E33   =0,0,($Q33   /$E33   )*100)</f>
        <v>100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/>
      <c r="C35" s="92"/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IF(($L35      =0),0,((($N35      -$L35      )/$L35      )*100))</f>
        <v>0</v>
      </c>
      <c r="S35" s="49">
        <f t="shared" ref="S35:S40" si="22">IF(($M35      =0),0,((($O35      -$M35      )/$M35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/>
      <c r="C36" s="92"/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0</v>
      </c>
      <c r="C40" s="95">
        <f>SUM(C35:C39)</f>
        <v>0</v>
      </c>
      <c r="D40" s="95"/>
      <c r="E40" s="95">
        <f t="shared" si="18"/>
        <v>0</v>
      </c>
      <c r="F40" s="96">
        <f t="shared" ref="F40:O40" si="25">SUM(F35:F39)</f>
        <v>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IF(($L42      =0),0,((($N42      -$L42      )/$L42      )*100))</f>
        <v>0</v>
      </c>
      <c r="S42" s="49">
        <f t="shared" ref="S42:S53" si="30">IF(($M42      =0),0,((($O42      -$M42      )/$M42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/>
      <c r="C51" s="92"/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IF(($L55      =0),0,((($N55      -$L55      )/$L55      )*100))</f>
        <v>0</v>
      </c>
      <c r="S55" s="49">
        <f>IF(($M55      =0),0,((($O55      -$M55      )/$M55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IF(($L56      =0),0,((($N56      -$L56      )/$L56      )*100))</f>
        <v>0</v>
      </c>
      <c r="S56" s="49">
        <f>IF(($M56      =0),0,((($O56      -$M56      )/$M56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IF(($L57      =0),0,((($N57      -$L57      )/$L57      )*100))</f>
        <v>0</v>
      </c>
      <c r="S57" s="49">
        <f>IF(($M57      =0),0,((($O57      -$M57      )/$M57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IF(($L58      =0),0,((($N58      -$L58      )/$L58      )*100))</f>
        <v>0</v>
      </c>
      <c r="S58" s="49">
        <f>IF(($M58      =0),0,((($O58      -$M58      )/$M58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IF(($L59      =0),0,((($N59      -$L59      )/$L59      )*100))</f>
        <v>0</v>
      </c>
      <c r="S59" s="58">
        <f>IF(($M59      =0),0,((($O59      -$M59      )/$M59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IF(($L61      =0),0,((($N61      -$L61      )/$L61      )*100))</f>
        <v>0</v>
      </c>
      <c r="S61" s="49">
        <f t="shared" ref="S61:S67" si="39">IF(($M61      =0),0,((($O61      -$M61      )/$M61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7435000</v>
      </c>
      <c r="C67" s="104">
        <f>SUM(C9:C14,C17:C23,C26:C29,C32,C35:C39,C42:C52,C55:C58,C61:C65)</f>
        <v>0</v>
      </c>
      <c r="D67" s="104"/>
      <c r="E67" s="104">
        <f t="shared" si="35"/>
        <v>7435000</v>
      </c>
      <c r="F67" s="105">
        <f t="shared" ref="F67:O67" si="43">SUM(F9:F14,F17:F23,F26:F29,F32,F35:F39,F42:F52,F55:F58,F61:F65)</f>
        <v>7435000</v>
      </c>
      <c r="G67" s="106">
        <f t="shared" si="43"/>
        <v>5435000</v>
      </c>
      <c r="H67" s="105">
        <f t="shared" si="43"/>
        <v>917000</v>
      </c>
      <c r="I67" s="106">
        <f t="shared" si="43"/>
        <v>866198</v>
      </c>
      <c r="J67" s="105">
        <f t="shared" si="43"/>
        <v>2305000</v>
      </c>
      <c r="K67" s="106">
        <f t="shared" si="43"/>
        <v>100132</v>
      </c>
      <c r="L67" s="105">
        <f t="shared" si="43"/>
        <v>608000</v>
      </c>
      <c r="M67" s="106">
        <f t="shared" si="43"/>
        <v>3044833</v>
      </c>
      <c r="N67" s="105">
        <f t="shared" si="43"/>
        <v>642000</v>
      </c>
      <c r="O67" s="106">
        <f t="shared" si="43"/>
        <v>692585</v>
      </c>
      <c r="P67" s="105">
        <f t="shared" si="36"/>
        <v>4472000</v>
      </c>
      <c r="Q67" s="106">
        <f t="shared" si="37"/>
        <v>4703748</v>
      </c>
      <c r="R67" s="61">
        <f t="shared" si="38"/>
        <v>5.5921052631578947</v>
      </c>
      <c r="S67" s="62">
        <f t="shared" si="39"/>
        <v>-77.253760715283889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82.281508739650405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86.545501379944795</v>
      </c>
      <c r="V67" s="105">
        <f>SUM(V9:V14,V17:V23,V26:V29,V32,V35:V39,V42:V52,V55:V58,V61:V65)</f>
        <v>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/>
      <c r="C69" s="92"/>
      <c r="D69" s="92"/>
      <c r="E69" s="92">
        <f>$B69      +$C69      +$D69</f>
        <v>0</v>
      </c>
      <c r="F69" s="93">
        <v>0</v>
      </c>
      <c r="G69" s="94">
        <v>0</v>
      </c>
      <c r="H69" s="93"/>
      <c r="I69" s="94"/>
      <c r="J69" s="93"/>
      <c r="K69" s="94"/>
      <c r="L69" s="93"/>
      <c r="M69" s="94"/>
      <c r="N69" s="93"/>
      <c r="O69" s="94"/>
      <c r="P69" s="93">
        <f>$H69      +$J69      +$L69      +$N69</f>
        <v>0</v>
      </c>
      <c r="Q69" s="94">
        <f>$I69      +$K69      +$M69      +$O69</f>
        <v>0</v>
      </c>
      <c r="R69" s="48">
        <f>IF(($L69      =0),0,((($N69      -$L69      )/$L69      )*100))</f>
        <v>0</v>
      </c>
      <c r="S69" s="49">
        <f>IF(($M69      =0),0,((($O69      -$M69      )/$M69      )*100))</f>
        <v>0</v>
      </c>
      <c r="T69" s="48">
        <f>IF(($E69      =0),0,(($P69      /$E69      )*100))</f>
        <v>0</v>
      </c>
      <c r="U69" s="50">
        <f>IF(($E69      =0),0,(($Q69      /$E69      )*100))</f>
        <v>0</v>
      </c>
      <c r="V69" s="93">
        <v>0</v>
      </c>
      <c r="W69" s="94" t="s">
        <v>36</v>
      </c>
    </row>
    <row r="70" spans="1:23" s="64" customFormat="1" ht="12.95" customHeight="1" x14ac:dyDescent="0.2">
      <c r="A70" s="63" t="s">
        <v>89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IF(($L70      =0),0,((($N70      -$L70      )/$L70      )*100))</f>
        <v>0</v>
      </c>
      <c r="S70" s="49">
        <f>IF(($M70      =0),0,((($O70      -$M70      )/$M70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36</v>
      </c>
      <c r="W70" s="94" t="s">
        <v>36</v>
      </c>
    </row>
    <row r="71" spans="1:23" ht="12.95" customHeight="1" x14ac:dyDescent="0.2">
      <c r="A71" s="56" t="s">
        <v>42</v>
      </c>
      <c r="B71" s="101">
        <f>SUM(B69:B70)</f>
        <v>0</v>
      </c>
      <c r="C71" s="101">
        <f>SUM(C69:C70)</f>
        <v>0</v>
      </c>
      <c r="D71" s="101"/>
      <c r="E71" s="101">
        <f>$B71      +$C71      +$D71</f>
        <v>0</v>
      </c>
      <c r="F71" s="102">
        <f t="shared" ref="F71:O71" si="44">SUM(F69:F70)</f>
        <v>0</v>
      </c>
      <c r="G71" s="103">
        <f t="shared" si="44"/>
        <v>0</v>
      </c>
      <c r="H71" s="102">
        <f t="shared" si="44"/>
        <v>0</v>
      </c>
      <c r="I71" s="103">
        <f t="shared" si="44"/>
        <v>0</v>
      </c>
      <c r="J71" s="102">
        <f t="shared" si="44"/>
        <v>0</v>
      </c>
      <c r="K71" s="103">
        <f t="shared" si="44"/>
        <v>0</v>
      </c>
      <c r="L71" s="102">
        <f t="shared" si="44"/>
        <v>0</v>
      </c>
      <c r="M71" s="103">
        <f t="shared" si="44"/>
        <v>0</v>
      </c>
      <c r="N71" s="102">
        <f t="shared" si="44"/>
        <v>0</v>
      </c>
      <c r="O71" s="103">
        <f t="shared" si="44"/>
        <v>0</v>
      </c>
      <c r="P71" s="102">
        <f>$H71      +$J71      +$L71      +$N71</f>
        <v>0</v>
      </c>
      <c r="Q71" s="103">
        <f>$I71      +$K71      +$M71      +$O71</f>
        <v>0</v>
      </c>
      <c r="R71" s="57">
        <f>IF(($L71      =0),0,((($N71      -$L71      )/$L71      )*100))</f>
        <v>0</v>
      </c>
      <c r="S71" s="58">
        <f>IF(($M71      =0),0,((($O71      -$M71      )/$M71      )*100))</f>
        <v>0</v>
      </c>
      <c r="T71" s="57">
        <f>IF(($E69      =0),0,(($P69      /$E69      )*100))</f>
        <v>0</v>
      </c>
      <c r="U71" s="59">
        <f>IF($E69   =0,0,($Q69   /$E69 )*100)</f>
        <v>0</v>
      </c>
      <c r="V71" s="102">
        <f>SUM(V69:V70)</f>
        <v>0</v>
      </c>
      <c r="W71" s="103" t="s">
        <v>36</v>
      </c>
    </row>
    <row r="72" spans="1:23" ht="12.95" customHeight="1" x14ac:dyDescent="0.2">
      <c r="A72" s="60" t="s">
        <v>87</v>
      </c>
      <c r="B72" s="104">
        <f>SUM(B69:B70)</f>
        <v>0</v>
      </c>
      <c r="C72" s="104">
        <f>SUM(C69:C70)</f>
        <v>0</v>
      </c>
      <c r="D72" s="104"/>
      <c r="E72" s="104">
        <f>$B72      +$C72      +$D72</f>
        <v>0</v>
      </c>
      <c r="F72" s="105">
        <f t="shared" ref="F72:O72" si="45">SUM(F69:F70)</f>
        <v>0</v>
      </c>
      <c r="G72" s="106">
        <f t="shared" si="45"/>
        <v>0</v>
      </c>
      <c r="H72" s="105">
        <f t="shared" si="45"/>
        <v>0</v>
      </c>
      <c r="I72" s="106">
        <f t="shared" si="45"/>
        <v>0</v>
      </c>
      <c r="J72" s="105">
        <f t="shared" si="45"/>
        <v>0</v>
      </c>
      <c r="K72" s="106">
        <f t="shared" si="45"/>
        <v>0</v>
      </c>
      <c r="L72" s="105">
        <f t="shared" si="45"/>
        <v>0</v>
      </c>
      <c r="M72" s="106">
        <f t="shared" si="45"/>
        <v>0</v>
      </c>
      <c r="N72" s="105">
        <f t="shared" si="45"/>
        <v>0</v>
      </c>
      <c r="O72" s="106">
        <f t="shared" si="45"/>
        <v>0</v>
      </c>
      <c r="P72" s="105">
        <f>$H72      +$J72      +$L72      +$N72</f>
        <v>0</v>
      </c>
      <c r="Q72" s="106">
        <f>$I72      +$K72      +$M72      +$O72</f>
        <v>0</v>
      </c>
      <c r="R72" s="61">
        <f>IF(($L72      =0),0,((($N72      -$L72      )/$L72      )*100))</f>
        <v>0</v>
      </c>
      <c r="S72" s="62">
        <f>IF(($M72      =0),0,((($O72      -$M72      )/$M72      )*100))</f>
        <v>0</v>
      </c>
      <c r="T72" s="61">
        <f>IF(($E69      =0),0,(($P69      /$E69      )*100))</f>
        <v>0</v>
      </c>
      <c r="U72" s="65">
        <f>IF($E69   =0,0,($Q69   /$E69 )*100)</f>
        <v>0</v>
      </c>
      <c r="V72" s="105">
        <f>SUM(V69:V70)</f>
        <v>0</v>
      </c>
      <c r="W72" s="106" t="s">
        <v>36</v>
      </c>
    </row>
    <row r="73" spans="1:23" ht="12.95" customHeight="1" thickBot="1" x14ac:dyDescent="0.25">
      <c r="A73" s="60" t="s">
        <v>90</v>
      </c>
      <c r="B73" s="104">
        <f>SUM(B9:B14,B17:B23,B26:B29,B32,B35:B39,B42:B52,B55:B58,B61:B65,B69:B70)</f>
        <v>7435000</v>
      </c>
      <c r="C73" s="104">
        <f>SUM(C9:C14,C17:C23,C26:C29,C32,C35:C39,C42:C52,C55:C58,C61:C65,C69:C70)</f>
        <v>0</v>
      </c>
      <c r="D73" s="104"/>
      <c r="E73" s="104">
        <f>$B73      +$C73      +$D73</f>
        <v>7435000</v>
      </c>
      <c r="F73" s="105">
        <f t="shared" ref="F73:O73" si="46">SUM(F9:F14,F17:F23,F26:F29,F32,F35:F39,F42:F52,F55:F58,F61:F65,F69:F70)</f>
        <v>7435000</v>
      </c>
      <c r="G73" s="106">
        <f t="shared" si="46"/>
        <v>5435000</v>
      </c>
      <c r="H73" s="105">
        <f t="shared" si="46"/>
        <v>917000</v>
      </c>
      <c r="I73" s="106">
        <f t="shared" si="46"/>
        <v>866198</v>
      </c>
      <c r="J73" s="105">
        <f t="shared" si="46"/>
        <v>2305000</v>
      </c>
      <c r="K73" s="106">
        <f t="shared" si="46"/>
        <v>100132</v>
      </c>
      <c r="L73" s="105">
        <f t="shared" si="46"/>
        <v>608000</v>
      </c>
      <c r="M73" s="106">
        <f t="shared" si="46"/>
        <v>3044833</v>
      </c>
      <c r="N73" s="105">
        <f t="shared" si="46"/>
        <v>642000</v>
      </c>
      <c r="O73" s="106">
        <f t="shared" si="46"/>
        <v>692585</v>
      </c>
      <c r="P73" s="105">
        <f>$H73      +$J73      +$L73      +$N73</f>
        <v>4472000</v>
      </c>
      <c r="Q73" s="106">
        <f>$I73      +$K73      +$M73      +$O73</f>
        <v>4703748</v>
      </c>
      <c r="R73" s="61">
        <f>IF(($L73      =0),0,((($N73      -$L73      )/$L73      )*100))</f>
        <v>5.5921052631578947</v>
      </c>
      <c r="S73" s="62">
        <f>IF(($M73      =0),0,((($O73      -$M73      )/$M73      )*100))</f>
        <v>-77.253760715283889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82.281508739650405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86.545501379944795</v>
      </c>
      <c r="V73" s="105">
        <f>SUM(V9:V14,V17:V23,V26:V29,V32,V35:V39,V42:V52,V55:V58,V61:V65,V69:V70)</f>
        <v>0</v>
      </c>
      <c r="W73" s="106" t="s">
        <v>36</v>
      </c>
    </row>
    <row r="74" spans="1:23" ht="13.5" thickTop="1" x14ac:dyDescent="0.2">
      <c r="A74" s="66" t="s">
        <v>91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0" t="s">
        <v>10</v>
      </c>
      <c r="Q75" s="131"/>
      <c r="R75" s="132" t="s">
        <v>11</v>
      </c>
      <c r="S75" s="131"/>
      <c r="T75" s="132" t="s">
        <v>12</v>
      </c>
      <c r="U75" s="131"/>
      <c r="V75" s="130"/>
      <c r="W75" s="131"/>
    </row>
    <row r="76" spans="1:23" ht="67.5" x14ac:dyDescent="0.2">
      <c r="A76" s="77" t="s">
        <v>92</v>
      </c>
      <c r="B76" s="78" t="s">
        <v>93</v>
      </c>
      <c r="C76" s="78" t="s">
        <v>94</v>
      </c>
      <c r="D76" s="79" t="s">
        <v>17</v>
      </c>
      <c r="E76" s="78" t="s">
        <v>18</v>
      </c>
      <c r="F76" s="78" t="s">
        <v>19</v>
      </c>
      <c r="G76" s="78" t="s">
        <v>95</v>
      </c>
      <c r="H76" s="78" t="s">
        <v>96</v>
      </c>
      <c r="I76" s="80" t="s">
        <v>22</v>
      </c>
      <c r="J76" s="78" t="s">
        <v>97</v>
      </c>
      <c r="K76" s="80" t="s">
        <v>24</v>
      </c>
      <c r="L76" s="78" t="s">
        <v>98</v>
      </c>
      <c r="M76" s="80" t="s">
        <v>26</v>
      </c>
      <c r="N76" s="78" t="s">
        <v>99</v>
      </c>
      <c r="O76" s="80" t="s">
        <v>28</v>
      </c>
      <c r="P76" s="80" t="s">
        <v>100</v>
      </c>
      <c r="Q76" s="81" t="s">
        <v>30</v>
      </c>
      <c r="R76" s="82" t="s">
        <v>100</v>
      </c>
      <c r="S76" s="83" t="s">
        <v>30</v>
      </c>
      <c r="T76" s="82" t="s">
        <v>101</v>
      </c>
      <c r="U76" s="79" t="s">
        <v>32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132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133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134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135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136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137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102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103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IF(($L87      =0),0,((($N87      -$L87      )/$L87      )*100))</f>
        <v>0</v>
      </c>
      <c r="S87" s="90">
        <f t="shared" ref="S87:S94" si="52">IF(($M87      =0),0,((($O87      -$M87      )/$M87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110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111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138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87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139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140</v>
      </c>
    </row>
    <row r="117" spans="1:23" x14ac:dyDescent="0.2">
      <c r="A117" s="29" t="s">
        <v>141</v>
      </c>
    </row>
    <row r="118" spans="1:23" x14ac:dyDescent="0.2">
      <c r="A118" s="29" t="s">
        <v>142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144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145</v>
      </c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  <row r="126" spans="1:23" x14ac:dyDescent="0.2">
      <c r="A126" s="30"/>
      <c r="G126" s="30"/>
      <c r="W126" s="30"/>
    </row>
  </sheetData>
  <sheetProtection algorithmName="SHA-512" hashValue="Xff3E/wZYINGbgMWjbuzr+Tg2YqiATTMgKjh1YPBDQabZkixUeOCy+vwnnrjeX+gCJxuO0J1dlRloV4HOOUruw==" saltValue="jFibEqxpG5gSzxt+ftVlgA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5:Q75"/>
    <mergeCell ref="R75:S75"/>
    <mergeCell ref="T75:U75"/>
    <mergeCell ref="V75:W75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4" max="16383" man="1"/>
    <brk id="96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W126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1"/>
      <c r="W1" s="31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2"/>
      <c r="W2" s="32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2"/>
      <c r="W3" s="32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2"/>
      <c r="W4" s="32"/>
    </row>
    <row r="5" spans="1:23" ht="15" customHeight="1" x14ac:dyDescent="0.25">
      <c r="A5" s="137" t="s">
        <v>127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3"/>
      <c r="W5" s="33"/>
    </row>
    <row r="6" spans="1:23" ht="12.75" customHeight="1" x14ac:dyDescent="0.2">
      <c r="A6" s="34" t="s">
        <v>91</v>
      </c>
      <c r="B6" s="34" t="s">
        <v>91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IF(($L9       =0),0,((($N9       -$L9       )/$L9       )*100))</f>
        <v>0</v>
      </c>
      <c r="S9" s="49">
        <f>IF(($M9       =0),0,((($O9       -$M9       )/$M9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3000000</v>
      </c>
      <c r="C10" s="92"/>
      <c r="D10" s="92"/>
      <c r="E10" s="92">
        <f t="shared" ref="E10:E15" si="0">$B10      +$C10      +$D10</f>
        <v>3000000</v>
      </c>
      <c r="F10" s="93">
        <v>3000000</v>
      </c>
      <c r="G10" s="94">
        <v>3000000</v>
      </c>
      <c r="H10" s="93">
        <v>117000</v>
      </c>
      <c r="I10" s="94">
        <v>116667</v>
      </c>
      <c r="J10" s="93">
        <v>33000</v>
      </c>
      <c r="K10" s="94">
        <v>99999</v>
      </c>
      <c r="L10" s="93">
        <v>220000</v>
      </c>
      <c r="M10" s="94">
        <v>187165</v>
      </c>
      <c r="N10" s="93">
        <v>2629000</v>
      </c>
      <c r="O10" s="94">
        <v>2596168</v>
      </c>
      <c r="P10" s="93">
        <f t="shared" ref="P10:P15" si="1">$H10      +$J10      +$L10      +$N10</f>
        <v>2999000</v>
      </c>
      <c r="Q10" s="94">
        <f t="shared" ref="Q10:Q15" si="2">$I10      +$K10      +$M10      +$O10</f>
        <v>2999999</v>
      </c>
      <c r="R10" s="48">
        <f t="shared" ref="R10:R15" si="3">IF(($L10      =0),0,((($N10      -$L10      )/$L10      )*100))</f>
        <v>1095</v>
      </c>
      <c r="S10" s="49">
        <f t="shared" ref="S10:S15" si="4">IF(($M10      =0),0,((($O10      -$M10      )/$M10      )*100))</f>
        <v>1287.1012208479149</v>
      </c>
      <c r="T10" s="48">
        <f t="shared" ref="T10:T14" si="5">IF(($E10      =0),0,(($P10      /$E10      )*100))</f>
        <v>99.966666666666669</v>
      </c>
      <c r="U10" s="50">
        <f t="shared" ref="U10:U14" si="6">IF(($E10      =0),0,(($Q10      /$E10      )*100))</f>
        <v>99.999966666666666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3000000</v>
      </c>
      <c r="C15" s="95">
        <f>SUM(C9:C14)</f>
        <v>0</v>
      </c>
      <c r="D15" s="95"/>
      <c r="E15" s="95">
        <f t="shared" si="0"/>
        <v>3000000</v>
      </c>
      <c r="F15" s="96">
        <f t="shared" ref="F15:O15" si="7">SUM(F9:F14)</f>
        <v>3000000</v>
      </c>
      <c r="G15" s="97">
        <f t="shared" si="7"/>
        <v>3000000</v>
      </c>
      <c r="H15" s="96">
        <f t="shared" si="7"/>
        <v>117000</v>
      </c>
      <c r="I15" s="97">
        <f t="shared" si="7"/>
        <v>116667</v>
      </c>
      <c r="J15" s="96">
        <f t="shared" si="7"/>
        <v>33000</v>
      </c>
      <c r="K15" s="97">
        <f t="shared" si="7"/>
        <v>99999</v>
      </c>
      <c r="L15" s="96">
        <f t="shared" si="7"/>
        <v>220000</v>
      </c>
      <c r="M15" s="97">
        <f t="shared" si="7"/>
        <v>187165</v>
      </c>
      <c r="N15" s="96">
        <f t="shared" si="7"/>
        <v>2629000</v>
      </c>
      <c r="O15" s="97">
        <f t="shared" si="7"/>
        <v>2596168</v>
      </c>
      <c r="P15" s="96">
        <f t="shared" si="1"/>
        <v>2999000</v>
      </c>
      <c r="Q15" s="97">
        <f t="shared" si="2"/>
        <v>2999999</v>
      </c>
      <c r="R15" s="52">
        <f t="shared" si="3"/>
        <v>1095</v>
      </c>
      <c r="S15" s="53">
        <f t="shared" si="4"/>
        <v>1287.1012208479149</v>
      </c>
      <c r="T15" s="52">
        <f>IF((SUM($E9:$E13))=0,0,(P15/(SUM($E9:$E13))*100))</f>
        <v>99.966666666666669</v>
      </c>
      <c r="U15" s="54">
        <f>IF((SUM($E9:$E13))=0,0,(Q15/(SUM($E9:$E13))*100))</f>
        <v>99.999966666666666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IF(($L17      =0),0,((($N17      -$L17      )/$L17      )*100))</f>
        <v>0</v>
      </c>
      <c r="S17" s="49">
        <f t="shared" ref="S17:S24" si="12">IF(($M17      =0),0,((($O17      -$M17      )/$M17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/>
      <c r="C20" s="92">
        <v>14680000</v>
      </c>
      <c r="D20" s="92"/>
      <c r="E20" s="92">
        <f t="shared" si="8"/>
        <v>14680000</v>
      </c>
      <c r="F20" s="93">
        <v>14680000</v>
      </c>
      <c r="G20" s="94">
        <v>14680000</v>
      </c>
      <c r="H20" s="93"/>
      <c r="I20" s="94"/>
      <c r="J20" s="93"/>
      <c r="K20" s="94"/>
      <c r="L20" s="93"/>
      <c r="M20" s="94"/>
      <c r="N20" s="93">
        <v>4306000</v>
      </c>
      <c r="O20" s="94">
        <v>12744193</v>
      </c>
      <c r="P20" s="93">
        <f t="shared" si="9"/>
        <v>4306000</v>
      </c>
      <c r="Q20" s="94">
        <f t="shared" si="10"/>
        <v>12744193</v>
      </c>
      <c r="R20" s="48">
        <f t="shared" si="11"/>
        <v>0</v>
      </c>
      <c r="S20" s="49">
        <f t="shared" si="12"/>
        <v>0</v>
      </c>
      <c r="T20" s="48">
        <f t="shared" si="13"/>
        <v>29.332425068119889</v>
      </c>
      <c r="U20" s="50">
        <f t="shared" si="14"/>
        <v>86.81330381471389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0</v>
      </c>
      <c r="C24" s="95">
        <f>SUM(C17:C23)</f>
        <v>14680000</v>
      </c>
      <c r="D24" s="95"/>
      <c r="E24" s="95">
        <f t="shared" si="8"/>
        <v>14680000</v>
      </c>
      <c r="F24" s="96">
        <f t="shared" ref="F24:O24" si="15">SUM(F17:F23)</f>
        <v>14680000</v>
      </c>
      <c r="G24" s="97">
        <f t="shared" si="15"/>
        <v>14680000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4306000</v>
      </c>
      <c r="O24" s="97">
        <f t="shared" si="15"/>
        <v>12744193</v>
      </c>
      <c r="P24" s="96">
        <f t="shared" si="9"/>
        <v>4306000</v>
      </c>
      <c r="Q24" s="97">
        <f t="shared" si="10"/>
        <v>12744193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29.332425068119889</v>
      </c>
      <c r="U24" s="54">
        <f>IF(($E24-$E19-$E23)   =0,0,($Q24   /($E24-$E19-$E23)   )*100)</f>
        <v>86.81330381471389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IF(($L26      =0),0,((($N26      -$L26      )/$L26      )*100))</f>
        <v>0</v>
      </c>
      <c r="S26" s="49">
        <f>IF(($M26      =0),0,((($O26      -$M26      )/$M26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IF(($L27      =0),0,((($N27      -$L27      )/$L27      )*100))</f>
        <v>0</v>
      </c>
      <c r="S27" s="49">
        <f>IF(($M27      =0),0,((($O27      -$M27      )/$M27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IF(($L28      =0),0,((($N28      -$L28      )/$L28      )*100))</f>
        <v>0</v>
      </c>
      <c r="S28" s="49">
        <f>IF(($M28      =0),0,((($O28      -$M28      )/$M28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IF(($L29      =0),0,((($N29      -$L29      )/$L29      )*100))</f>
        <v>0</v>
      </c>
      <c r="S29" s="49">
        <f>IF(($M29      =0),0,((($O29      -$M29      )/$M29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IF(($L30      =0),0,((($N30      -$L30      )/$L30      )*100))</f>
        <v>0</v>
      </c>
      <c r="S30" s="53">
        <f>IF(($M30      =0),0,((($O30      -$M30      )/$M30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1731000</v>
      </c>
      <c r="C32" s="92"/>
      <c r="D32" s="92"/>
      <c r="E32" s="92">
        <f>$B32      +$C32      +$D32</f>
        <v>1731000</v>
      </c>
      <c r="F32" s="93">
        <v>1731000</v>
      </c>
      <c r="G32" s="94">
        <v>1731000</v>
      </c>
      <c r="H32" s="93">
        <v>862000</v>
      </c>
      <c r="I32" s="94">
        <v>861662</v>
      </c>
      <c r="J32" s="93">
        <v>350000</v>
      </c>
      <c r="K32" s="94">
        <v>869338</v>
      </c>
      <c r="L32" s="93"/>
      <c r="M32" s="94"/>
      <c r="N32" s="93"/>
      <c r="O32" s="94"/>
      <c r="P32" s="93">
        <f>$H32      +$J32      +$L32      +$N32</f>
        <v>1212000</v>
      </c>
      <c r="Q32" s="94">
        <f>$I32      +$K32      +$M32      +$O32</f>
        <v>1731000</v>
      </c>
      <c r="R32" s="48">
        <f>IF(($L32      =0),0,((($N32      -$L32      )/$L32      )*100))</f>
        <v>0</v>
      </c>
      <c r="S32" s="49">
        <f>IF(($M32      =0),0,((($O32      -$M32      )/$M32      )*100))</f>
        <v>0</v>
      </c>
      <c r="T32" s="48">
        <f>IF(($E32      =0),0,(($P32      /$E32      )*100))</f>
        <v>70.017331022530328</v>
      </c>
      <c r="U32" s="50">
        <f>IF(($E32      =0),0,(($Q32      /$E32      )*100))</f>
        <v>100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1731000</v>
      </c>
      <c r="C33" s="95">
        <f>C32</f>
        <v>0</v>
      </c>
      <c r="D33" s="95"/>
      <c r="E33" s="95">
        <f>$B33      +$C33      +$D33</f>
        <v>1731000</v>
      </c>
      <c r="F33" s="96">
        <f t="shared" ref="F33:O33" si="17">F32</f>
        <v>1731000</v>
      </c>
      <c r="G33" s="97">
        <f t="shared" si="17"/>
        <v>1731000</v>
      </c>
      <c r="H33" s="96">
        <f t="shared" si="17"/>
        <v>862000</v>
      </c>
      <c r="I33" s="97">
        <f t="shared" si="17"/>
        <v>861662</v>
      </c>
      <c r="J33" s="96">
        <f t="shared" si="17"/>
        <v>350000</v>
      </c>
      <c r="K33" s="97">
        <f t="shared" si="17"/>
        <v>869338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1212000</v>
      </c>
      <c r="Q33" s="97">
        <f>$I33      +$K33      +$M33      +$O33</f>
        <v>1731000</v>
      </c>
      <c r="R33" s="52">
        <f>IF(($L33      =0),0,((($N33      -$L33      )/$L33      )*100))</f>
        <v>0</v>
      </c>
      <c r="S33" s="53">
        <f>IF(($M33      =0),0,((($O33      -$M33      )/$M33      )*100))</f>
        <v>0</v>
      </c>
      <c r="T33" s="52">
        <f>IF($E33   =0,0,($P33   /$E33   )*100)</f>
        <v>70.017331022530328</v>
      </c>
      <c r="U33" s="54">
        <f>IF($E33   =0,0,($Q33   /$E33   )*100)</f>
        <v>100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/>
      <c r="C35" s="92"/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IF(($L35      =0),0,((($N35      -$L35      )/$L35      )*100))</f>
        <v>0</v>
      </c>
      <c r="S35" s="49">
        <f t="shared" ref="S35:S40" si="22">IF(($M35      =0),0,((($O35      -$M35      )/$M35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>
        <v>4707000</v>
      </c>
      <c r="C36" s="92">
        <v>4205000</v>
      </c>
      <c r="D36" s="92"/>
      <c r="E36" s="92">
        <f t="shared" si="18"/>
        <v>8912000</v>
      </c>
      <c r="F36" s="93">
        <v>8912000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4707000</v>
      </c>
      <c r="C40" s="95">
        <f>SUM(C35:C39)</f>
        <v>4205000</v>
      </c>
      <c r="D40" s="95"/>
      <c r="E40" s="95">
        <f t="shared" si="18"/>
        <v>8912000</v>
      </c>
      <c r="F40" s="96">
        <f t="shared" ref="F40:O40" si="25">SUM(F35:F39)</f>
        <v>8912000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IF(($L42      =0),0,((($N42      -$L42      )/$L42      )*100))</f>
        <v>0</v>
      </c>
      <c r="S42" s="49">
        <f t="shared" ref="S42:S53" si="30">IF(($M42      =0),0,((($O42      -$M42      )/$M42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>
        <v>10000000</v>
      </c>
      <c r="C43" s="92">
        <v>-5000000</v>
      </c>
      <c r="D43" s="92"/>
      <c r="E43" s="92">
        <f t="shared" si="26"/>
        <v>5000000</v>
      </c>
      <c r="F43" s="93">
        <v>5000000</v>
      </c>
      <c r="G43" s="94">
        <v>5000000</v>
      </c>
      <c r="H43" s="93"/>
      <c r="I43" s="94"/>
      <c r="J43" s="93"/>
      <c r="K43" s="94">
        <v>742522</v>
      </c>
      <c r="L43" s="93">
        <v>1976000</v>
      </c>
      <c r="M43" s="94">
        <v>1233128</v>
      </c>
      <c r="N43" s="93"/>
      <c r="O43" s="94">
        <v>3023595</v>
      </c>
      <c r="P43" s="93">
        <f t="shared" si="27"/>
        <v>1976000</v>
      </c>
      <c r="Q43" s="94">
        <f t="shared" si="28"/>
        <v>4999245</v>
      </c>
      <c r="R43" s="48">
        <f t="shared" si="29"/>
        <v>-100</v>
      </c>
      <c r="S43" s="49">
        <f t="shared" si="30"/>
        <v>145.19717336724167</v>
      </c>
      <c r="T43" s="48">
        <f t="shared" si="31"/>
        <v>39.519999999999996</v>
      </c>
      <c r="U43" s="50">
        <f t="shared" si="32"/>
        <v>99.984899999999996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>
        <v>80000000</v>
      </c>
      <c r="C51" s="92"/>
      <c r="D51" s="92"/>
      <c r="E51" s="92">
        <f t="shared" si="26"/>
        <v>80000000</v>
      </c>
      <c r="F51" s="93">
        <v>80000000</v>
      </c>
      <c r="G51" s="94">
        <v>80000000</v>
      </c>
      <c r="H51" s="93"/>
      <c r="I51" s="94"/>
      <c r="J51" s="93">
        <v>15000000</v>
      </c>
      <c r="K51" s="94">
        <v>18717921</v>
      </c>
      <c r="L51" s="93">
        <v>21074000</v>
      </c>
      <c r="M51" s="94">
        <v>28101288</v>
      </c>
      <c r="N51" s="93">
        <v>43926000</v>
      </c>
      <c r="O51" s="94">
        <v>33180791</v>
      </c>
      <c r="P51" s="93">
        <f t="shared" si="27"/>
        <v>80000000</v>
      </c>
      <c r="Q51" s="94">
        <f t="shared" si="28"/>
        <v>80000000</v>
      </c>
      <c r="R51" s="48">
        <f t="shared" si="29"/>
        <v>108.4369365094429</v>
      </c>
      <c r="S51" s="49">
        <f t="shared" si="30"/>
        <v>18.075694608731101</v>
      </c>
      <c r="T51" s="48">
        <f t="shared" si="31"/>
        <v>100</v>
      </c>
      <c r="U51" s="50">
        <f t="shared" si="32"/>
        <v>100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90000000</v>
      </c>
      <c r="C53" s="95">
        <f>SUM(C42:C52)</f>
        <v>-5000000</v>
      </c>
      <c r="D53" s="95"/>
      <c r="E53" s="95">
        <f t="shared" si="26"/>
        <v>85000000</v>
      </c>
      <c r="F53" s="96">
        <f t="shared" ref="F53:O53" si="33">SUM(F42:F52)</f>
        <v>85000000</v>
      </c>
      <c r="G53" s="97">
        <f t="shared" si="33"/>
        <v>85000000</v>
      </c>
      <c r="H53" s="96">
        <f t="shared" si="33"/>
        <v>0</v>
      </c>
      <c r="I53" s="97">
        <f t="shared" si="33"/>
        <v>0</v>
      </c>
      <c r="J53" s="96">
        <f t="shared" si="33"/>
        <v>15000000</v>
      </c>
      <c r="K53" s="97">
        <f t="shared" si="33"/>
        <v>19460443</v>
      </c>
      <c r="L53" s="96">
        <f t="shared" si="33"/>
        <v>23050000</v>
      </c>
      <c r="M53" s="97">
        <f t="shared" si="33"/>
        <v>29334416</v>
      </c>
      <c r="N53" s="96">
        <f t="shared" si="33"/>
        <v>43926000</v>
      </c>
      <c r="O53" s="97">
        <f t="shared" si="33"/>
        <v>36204386</v>
      </c>
      <c r="P53" s="96">
        <f t="shared" si="27"/>
        <v>81976000</v>
      </c>
      <c r="Q53" s="97">
        <f t="shared" si="28"/>
        <v>84999245</v>
      </c>
      <c r="R53" s="52">
        <f t="shared" si="29"/>
        <v>90.568329718004335</v>
      </c>
      <c r="S53" s="53">
        <f t="shared" si="30"/>
        <v>23.419487880720038</v>
      </c>
      <c r="T53" s="52">
        <f>IF((+$E43+$E45+$E47+$E48+$E51) =0,0,(P53   /(+$E43+$E45+$E47+$E48+$E51) )*100)</f>
        <v>96.442352941176466</v>
      </c>
      <c r="U53" s="54">
        <f>IF((+$E43+$E45+$E47+$E48+$E51) =0,0,(Q53   /(+$E43+$E45+$E47+$E48+$E51) )*100)</f>
        <v>99.999111764705887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IF(($L55      =0),0,((($N55      -$L55      )/$L55      )*100))</f>
        <v>0</v>
      </c>
      <c r="S55" s="49">
        <f>IF(($M55      =0),0,((($O55      -$M55      )/$M55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IF(($L56      =0),0,((($N56      -$L56      )/$L56      )*100))</f>
        <v>0</v>
      </c>
      <c r="S56" s="49">
        <f>IF(($M56      =0),0,((($O56      -$M56      )/$M56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IF(($L57      =0),0,((($N57      -$L57      )/$L57      )*100))</f>
        <v>0</v>
      </c>
      <c r="S57" s="49">
        <f>IF(($M57      =0),0,((($O57      -$M57      )/$M57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IF(($L58      =0),0,((($N58      -$L58      )/$L58      )*100))</f>
        <v>0</v>
      </c>
      <c r="S58" s="49">
        <f>IF(($M58      =0),0,((($O58      -$M58      )/$M58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IF(($L59      =0),0,((($N59      -$L59      )/$L59      )*100))</f>
        <v>0</v>
      </c>
      <c r="S59" s="58">
        <f>IF(($M59      =0),0,((($O59      -$M59      )/$M59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IF(($L61      =0),0,((($N61      -$L61      )/$L61      )*100))</f>
        <v>0</v>
      </c>
      <c r="S61" s="49">
        <f t="shared" ref="S61:S67" si="39">IF(($M61      =0),0,((($O61      -$M61      )/$M61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99438000</v>
      </c>
      <c r="C67" s="104">
        <f>SUM(C9:C14,C17:C23,C26:C29,C32,C35:C39,C42:C52,C55:C58,C61:C65)</f>
        <v>13885000</v>
      </c>
      <c r="D67" s="104"/>
      <c r="E67" s="104">
        <f t="shared" si="35"/>
        <v>113323000</v>
      </c>
      <c r="F67" s="105">
        <f t="shared" ref="F67:O67" si="43">SUM(F9:F14,F17:F23,F26:F29,F32,F35:F39,F42:F52,F55:F58,F61:F65)</f>
        <v>113323000</v>
      </c>
      <c r="G67" s="106">
        <f t="shared" si="43"/>
        <v>104411000</v>
      </c>
      <c r="H67" s="105">
        <f t="shared" si="43"/>
        <v>979000</v>
      </c>
      <c r="I67" s="106">
        <f t="shared" si="43"/>
        <v>978329</v>
      </c>
      <c r="J67" s="105">
        <f t="shared" si="43"/>
        <v>15383000</v>
      </c>
      <c r="K67" s="106">
        <f t="shared" si="43"/>
        <v>20429780</v>
      </c>
      <c r="L67" s="105">
        <f t="shared" si="43"/>
        <v>23270000</v>
      </c>
      <c r="M67" s="106">
        <f t="shared" si="43"/>
        <v>29521581</v>
      </c>
      <c r="N67" s="105">
        <f t="shared" si="43"/>
        <v>50861000</v>
      </c>
      <c r="O67" s="106">
        <f t="shared" si="43"/>
        <v>51544747</v>
      </c>
      <c r="P67" s="105">
        <f t="shared" si="36"/>
        <v>90493000</v>
      </c>
      <c r="Q67" s="106">
        <f t="shared" si="37"/>
        <v>102474437</v>
      </c>
      <c r="R67" s="61">
        <f t="shared" si="38"/>
        <v>118.56897292651483</v>
      </c>
      <c r="S67" s="62">
        <f t="shared" si="39"/>
        <v>74.600225509602623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86.669986878777138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98.145250021549458</v>
      </c>
      <c r="V67" s="105">
        <f>SUM(V9:V14,V17:V23,V26:V29,V32,V35:V39,V42:V52,V55:V58,V61:V65)</f>
        <v>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56241000</v>
      </c>
      <c r="C69" s="92">
        <v>-10162000</v>
      </c>
      <c r="D69" s="92"/>
      <c r="E69" s="92">
        <f>$B69      +$C69      +$D69</f>
        <v>46079000</v>
      </c>
      <c r="F69" s="93">
        <v>46079000</v>
      </c>
      <c r="G69" s="94">
        <v>46079000</v>
      </c>
      <c r="H69" s="93">
        <v>5056000</v>
      </c>
      <c r="I69" s="94">
        <v>5056412</v>
      </c>
      <c r="J69" s="93">
        <v>11009000</v>
      </c>
      <c r="K69" s="94">
        <v>21560515</v>
      </c>
      <c r="L69" s="93">
        <v>24237000</v>
      </c>
      <c r="M69" s="94">
        <v>13629041</v>
      </c>
      <c r="N69" s="93">
        <v>5777000</v>
      </c>
      <c r="O69" s="94">
        <v>5833091</v>
      </c>
      <c r="P69" s="93">
        <f>$H69      +$J69      +$L69      +$N69</f>
        <v>46079000</v>
      </c>
      <c r="Q69" s="94">
        <f>$I69      +$K69      +$M69      +$O69</f>
        <v>46079059</v>
      </c>
      <c r="R69" s="48">
        <f>IF(($L69      =0),0,((($N69      -$L69      )/$L69      )*100))</f>
        <v>-76.164541816231377</v>
      </c>
      <c r="S69" s="49">
        <f>IF(($M69      =0),0,((($O69      -$M69      )/$M69      )*100))</f>
        <v>-57.201016564555054</v>
      </c>
      <c r="T69" s="48">
        <f>IF(($E69      =0),0,(($P69      /$E69      )*100))</f>
        <v>100</v>
      </c>
      <c r="U69" s="50">
        <f>IF(($E69      =0),0,(($Q69      /$E69      )*100))</f>
        <v>100.00012804097311</v>
      </c>
      <c r="V69" s="93">
        <v>0</v>
      </c>
      <c r="W69" s="94" t="s">
        <v>36</v>
      </c>
    </row>
    <row r="70" spans="1:23" s="64" customFormat="1" ht="12.95" customHeight="1" x14ac:dyDescent="0.2">
      <c r="A70" s="63" t="s">
        <v>89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IF(($L70      =0),0,((($N70      -$L70      )/$L70      )*100))</f>
        <v>0</v>
      </c>
      <c r="S70" s="49">
        <f>IF(($M70      =0),0,((($O70      -$M70      )/$M70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36</v>
      </c>
      <c r="W70" s="94" t="s">
        <v>36</v>
      </c>
    </row>
    <row r="71" spans="1:23" ht="12.95" customHeight="1" x14ac:dyDescent="0.2">
      <c r="A71" s="56" t="s">
        <v>42</v>
      </c>
      <c r="B71" s="101">
        <f>SUM(B69:B70)</f>
        <v>56241000</v>
      </c>
      <c r="C71" s="101">
        <f>SUM(C69:C70)</f>
        <v>-10162000</v>
      </c>
      <c r="D71" s="101"/>
      <c r="E71" s="101">
        <f>$B71      +$C71      +$D71</f>
        <v>46079000</v>
      </c>
      <c r="F71" s="102">
        <f t="shared" ref="F71:O71" si="44">SUM(F69:F70)</f>
        <v>46079000</v>
      </c>
      <c r="G71" s="103">
        <f t="shared" si="44"/>
        <v>46079000</v>
      </c>
      <c r="H71" s="102">
        <f t="shared" si="44"/>
        <v>5056000</v>
      </c>
      <c r="I71" s="103">
        <f t="shared" si="44"/>
        <v>5056412</v>
      </c>
      <c r="J71" s="102">
        <f t="shared" si="44"/>
        <v>11009000</v>
      </c>
      <c r="K71" s="103">
        <f t="shared" si="44"/>
        <v>21560515</v>
      </c>
      <c r="L71" s="102">
        <f t="shared" si="44"/>
        <v>24237000</v>
      </c>
      <c r="M71" s="103">
        <f t="shared" si="44"/>
        <v>13629041</v>
      </c>
      <c r="N71" s="102">
        <f t="shared" si="44"/>
        <v>5777000</v>
      </c>
      <c r="O71" s="103">
        <f t="shared" si="44"/>
        <v>5833091</v>
      </c>
      <c r="P71" s="102">
        <f>$H71      +$J71      +$L71      +$N71</f>
        <v>46079000</v>
      </c>
      <c r="Q71" s="103">
        <f>$I71      +$K71      +$M71      +$O71</f>
        <v>46079059</v>
      </c>
      <c r="R71" s="57">
        <f>IF(($L71      =0),0,((($N71      -$L71      )/$L71      )*100))</f>
        <v>-76.164541816231377</v>
      </c>
      <c r="S71" s="58">
        <f>IF(($M71      =0),0,((($O71      -$M71      )/$M71      )*100))</f>
        <v>-57.201016564555054</v>
      </c>
      <c r="T71" s="57">
        <f>IF(($E69      =0),0,(($P69      /$E69      )*100))</f>
        <v>100</v>
      </c>
      <c r="U71" s="59">
        <f>IF($E69   =0,0,($Q69   /$E69 )*100)</f>
        <v>100.00012804097311</v>
      </c>
      <c r="V71" s="102">
        <f>SUM(V69:V70)</f>
        <v>0</v>
      </c>
      <c r="W71" s="103" t="s">
        <v>36</v>
      </c>
    </row>
    <row r="72" spans="1:23" ht="12.95" customHeight="1" x14ac:dyDescent="0.2">
      <c r="A72" s="60" t="s">
        <v>87</v>
      </c>
      <c r="B72" s="104">
        <f>SUM(B69:B70)</f>
        <v>56241000</v>
      </c>
      <c r="C72" s="104">
        <f>SUM(C69:C70)</f>
        <v>-10162000</v>
      </c>
      <c r="D72" s="104"/>
      <c r="E72" s="104">
        <f>$B72      +$C72      +$D72</f>
        <v>46079000</v>
      </c>
      <c r="F72" s="105">
        <f t="shared" ref="F72:O72" si="45">SUM(F69:F70)</f>
        <v>46079000</v>
      </c>
      <c r="G72" s="106">
        <f t="shared" si="45"/>
        <v>46079000</v>
      </c>
      <c r="H72" s="105">
        <f t="shared" si="45"/>
        <v>5056000</v>
      </c>
      <c r="I72" s="106">
        <f t="shared" si="45"/>
        <v>5056412</v>
      </c>
      <c r="J72" s="105">
        <f t="shared" si="45"/>
        <v>11009000</v>
      </c>
      <c r="K72" s="106">
        <f t="shared" si="45"/>
        <v>21560515</v>
      </c>
      <c r="L72" s="105">
        <f t="shared" si="45"/>
        <v>24237000</v>
      </c>
      <c r="M72" s="106">
        <f t="shared" si="45"/>
        <v>13629041</v>
      </c>
      <c r="N72" s="105">
        <f t="shared" si="45"/>
        <v>5777000</v>
      </c>
      <c r="O72" s="106">
        <f t="shared" si="45"/>
        <v>5833091</v>
      </c>
      <c r="P72" s="105">
        <f>$H72      +$J72      +$L72      +$N72</f>
        <v>46079000</v>
      </c>
      <c r="Q72" s="106">
        <f>$I72      +$K72      +$M72      +$O72</f>
        <v>46079059</v>
      </c>
      <c r="R72" s="61">
        <f>IF(($L72      =0),0,((($N72      -$L72      )/$L72      )*100))</f>
        <v>-76.164541816231377</v>
      </c>
      <c r="S72" s="62">
        <f>IF(($M72      =0),0,((($O72      -$M72      )/$M72      )*100))</f>
        <v>-57.201016564555054</v>
      </c>
      <c r="T72" s="61">
        <f>IF(($E69      =0),0,(($P69      /$E69      )*100))</f>
        <v>100</v>
      </c>
      <c r="U72" s="65">
        <f>IF($E69   =0,0,($Q69   /$E69 )*100)</f>
        <v>100.00012804097311</v>
      </c>
      <c r="V72" s="105">
        <f>SUM(V69:V70)</f>
        <v>0</v>
      </c>
      <c r="W72" s="106" t="s">
        <v>36</v>
      </c>
    </row>
    <row r="73" spans="1:23" ht="12.95" customHeight="1" thickBot="1" x14ac:dyDescent="0.25">
      <c r="A73" s="60" t="s">
        <v>90</v>
      </c>
      <c r="B73" s="104">
        <f>SUM(B9:B14,B17:B23,B26:B29,B32,B35:B39,B42:B52,B55:B58,B61:B65,B69:B70)</f>
        <v>155679000</v>
      </c>
      <c r="C73" s="104">
        <f>SUM(C9:C14,C17:C23,C26:C29,C32,C35:C39,C42:C52,C55:C58,C61:C65,C69:C70)</f>
        <v>3723000</v>
      </c>
      <c r="D73" s="104"/>
      <c r="E73" s="104">
        <f>$B73      +$C73      +$D73</f>
        <v>159402000</v>
      </c>
      <c r="F73" s="105">
        <f t="shared" ref="F73:O73" si="46">SUM(F9:F14,F17:F23,F26:F29,F32,F35:F39,F42:F52,F55:F58,F61:F65,F69:F70)</f>
        <v>159402000</v>
      </c>
      <c r="G73" s="106">
        <f t="shared" si="46"/>
        <v>150490000</v>
      </c>
      <c r="H73" s="105">
        <f t="shared" si="46"/>
        <v>6035000</v>
      </c>
      <c r="I73" s="106">
        <f t="shared" si="46"/>
        <v>6034741</v>
      </c>
      <c r="J73" s="105">
        <f t="shared" si="46"/>
        <v>26392000</v>
      </c>
      <c r="K73" s="106">
        <f t="shared" si="46"/>
        <v>41990295</v>
      </c>
      <c r="L73" s="105">
        <f t="shared" si="46"/>
        <v>47507000</v>
      </c>
      <c r="M73" s="106">
        <f t="shared" si="46"/>
        <v>43150622</v>
      </c>
      <c r="N73" s="105">
        <f t="shared" si="46"/>
        <v>56638000</v>
      </c>
      <c r="O73" s="106">
        <f t="shared" si="46"/>
        <v>57377838</v>
      </c>
      <c r="P73" s="105">
        <f>$H73      +$J73      +$L73      +$N73</f>
        <v>136572000</v>
      </c>
      <c r="Q73" s="106">
        <f>$I73      +$K73      +$M73      +$O73</f>
        <v>148553496</v>
      </c>
      <c r="R73" s="61">
        <f>IF(($L73      =0),0,((($N73      -$L73      )/$L73      )*100))</f>
        <v>19.220325425726735</v>
      </c>
      <c r="S73" s="62">
        <f>IF(($M73      =0),0,((($O73      -$M73      )/$M73      )*100))</f>
        <v>32.971056593344123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90.751544953153029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98.713200877134682</v>
      </c>
      <c r="V73" s="105">
        <f>SUM(V9:V14,V17:V23,V26:V29,V32,V35:V39,V42:V52,V55:V58,V61:V65,V69:V70)</f>
        <v>0</v>
      </c>
      <c r="W73" s="106" t="s">
        <v>36</v>
      </c>
    </row>
    <row r="74" spans="1:23" ht="13.5" thickTop="1" x14ac:dyDescent="0.2">
      <c r="A74" s="66" t="s">
        <v>91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0" t="s">
        <v>10</v>
      </c>
      <c r="Q75" s="131"/>
      <c r="R75" s="132" t="s">
        <v>11</v>
      </c>
      <c r="S75" s="131"/>
      <c r="T75" s="132" t="s">
        <v>12</v>
      </c>
      <c r="U75" s="131"/>
      <c r="V75" s="130"/>
      <c r="W75" s="131"/>
    </row>
    <row r="76" spans="1:23" ht="67.5" x14ac:dyDescent="0.2">
      <c r="A76" s="77" t="s">
        <v>92</v>
      </c>
      <c r="B76" s="78" t="s">
        <v>93</v>
      </c>
      <c r="C76" s="78" t="s">
        <v>94</v>
      </c>
      <c r="D76" s="79" t="s">
        <v>17</v>
      </c>
      <c r="E76" s="78" t="s">
        <v>18</v>
      </c>
      <c r="F76" s="78" t="s">
        <v>19</v>
      </c>
      <c r="G76" s="78" t="s">
        <v>95</v>
      </c>
      <c r="H76" s="78" t="s">
        <v>96</v>
      </c>
      <c r="I76" s="80" t="s">
        <v>22</v>
      </c>
      <c r="J76" s="78" t="s">
        <v>97</v>
      </c>
      <c r="K76" s="80" t="s">
        <v>24</v>
      </c>
      <c r="L76" s="78" t="s">
        <v>98</v>
      </c>
      <c r="M76" s="80" t="s">
        <v>26</v>
      </c>
      <c r="N76" s="78" t="s">
        <v>99</v>
      </c>
      <c r="O76" s="80" t="s">
        <v>28</v>
      </c>
      <c r="P76" s="80" t="s">
        <v>100</v>
      </c>
      <c r="Q76" s="81" t="s">
        <v>30</v>
      </c>
      <c r="R76" s="82" t="s">
        <v>100</v>
      </c>
      <c r="S76" s="83" t="s">
        <v>30</v>
      </c>
      <c r="T76" s="82" t="s">
        <v>101</v>
      </c>
      <c r="U76" s="79" t="s">
        <v>32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132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133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134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135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136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137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102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103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IF(($L87      =0),0,((($N87      -$L87      )/$L87      )*100))</f>
        <v>0</v>
      </c>
      <c r="S87" s="90">
        <f t="shared" ref="S87:S94" si="52">IF(($M87      =0),0,((($O87      -$M87      )/$M87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110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111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138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87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139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140</v>
      </c>
    </row>
    <row r="117" spans="1:23" x14ac:dyDescent="0.2">
      <c r="A117" s="29" t="s">
        <v>141</v>
      </c>
    </row>
    <row r="118" spans="1:23" x14ac:dyDescent="0.2">
      <c r="A118" s="29" t="s">
        <v>142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144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145</v>
      </c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  <row r="126" spans="1:23" x14ac:dyDescent="0.2">
      <c r="A126" s="30"/>
      <c r="G126" s="30"/>
      <c r="W126" s="30"/>
    </row>
  </sheetData>
  <sheetProtection algorithmName="SHA-512" hashValue="zNRnfea8OyixT7ncLPqFGg3dxF6h3B06ckNcpwvkIAxVkjcyD1PkwTJk/djPukejKhPzB9C+p+jL9gSziPPS1A==" saltValue="h77e4Iwm4Lzw2zSJl2rYtg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5:Q75"/>
    <mergeCell ref="R75:S75"/>
    <mergeCell ref="T75:U75"/>
    <mergeCell ref="V75:W75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4" max="16383" man="1"/>
    <brk id="96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W126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1"/>
      <c r="W1" s="31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2"/>
      <c r="W2" s="32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2"/>
      <c r="W3" s="32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2"/>
      <c r="W4" s="32"/>
    </row>
    <row r="5" spans="1:23" ht="15" customHeight="1" x14ac:dyDescent="0.25">
      <c r="A5" s="137" t="s">
        <v>128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3"/>
      <c r="W5" s="33"/>
    </row>
    <row r="6" spans="1:23" ht="12.75" customHeight="1" x14ac:dyDescent="0.2">
      <c r="A6" s="34" t="s">
        <v>91</v>
      </c>
      <c r="B6" s="34" t="s">
        <v>91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IF(($L9       =0),0,((($N9       -$L9       )/$L9       )*100))</f>
        <v>0</v>
      </c>
      <c r="S9" s="49">
        <f>IF(($M9       =0),0,((($O9       -$M9       )/$M9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1770000</v>
      </c>
      <c r="C10" s="92"/>
      <c r="D10" s="92"/>
      <c r="E10" s="92">
        <f t="shared" ref="E10:E15" si="0">$B10      +$C10      +$D10</f>
        <v>1770000</v>
      </c>
      <c r="F10" s="93">
        <v>1770000</v>
      </c>
      <c r="G10" s="94">
        <v>1770000</v>
      </c>
      <c r="H10" s="93">
        <v>355000</v>
      </c>
      <c r="I10" s="94">
        <v>522483</v>
      </c>
      <c r="J10" s="93">
        <v>218000</v>
      </c>
      <c r="K10" s="94">
        <v>463984</v>
      </c>
      <c r="L10" s="93">
        <v>445000</v>
      </c>
      <c r="M10" s="94">
        <v>271772</v>
      </c>
      <c r="N10" s="93">
        <v>584000</v>
      </c>
      <c r="O10" s="94">
        <v>511761</v>
      </c>
      <c r="P10" s="93">
        <f t="shared" ref="P10:P15" si="1">$H10      +$J10      +$L10      +$N10</f>
        <v>1602000</v>
      </c>
      <c r="Q10" s="94">
        <f t="shared" ref="Q10:Q15" si="2">$I10      +$K10      +$M10      +$O10</f>
        <v>1770000</v>
      </c>
      <c r="R10" s="48">
        <f t="shared" ref="R10:R15" si="3">IF(($L10      =0),0,((($N10      -$L10      )/$L10      )*100))</f>
        <v>31.235955056179776</v>
      </c>
      <c r="S10" s="49">
        <f t="shared" ref="S10:S15" si="4">IF(($M10      =0),0,((($O10      -$M10      )/$M10      )*100))</f>
        <v>88.305270594468894</v>
      </c>
      <c r="T10" s="48">
        <f t="shared" ref="T10:T14" si="5">IF(($E10      =0),0,(($P10      /$E10      )*100))</f>
        <v>90.508474576271198</v>
      </c>
      <c r="U10" s="50">
        <f t="shared" ref="U10:U14" si="6">IF(($E10      =0),0,(($Q10      /$E10      )*100))</f>
        <v>100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>
        <v>100000</v>
      </c>
      <c r="C14" s="92">
        <v>-100000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1870000</v>
      </c>
      <c r="C15" s="95">
        <f>SUM(C9:C14)</f>
        <v>-100000</v>
      </c>
      <c r="D15" s="95"/>
      <c r="E15" s="95">
        <f t="shared" si="0"/>
        <v>1770000</v>
      </c>
      <c r="F15" s="96">
        <f t="shared" ref="F15:O15" si="7">SUM(F9:F14)</f>
        <v>1770000</v>
      </c>
      <c r="G15" s="97">
        <f t="shared" si="7"/>
        <v>1770000</v>
      </c>
      <c r="H15" s="96">
        <f t="shared" si="7"/>
        <v>355000</v>
      </c>
      <c r="I15" s="97">
        <f t="shared" si="7"/>
        <v>522483</v>
      </c>
      <c r="J15" s="96">
        <f t="shared" si="7"/>
        <v>218000</v>
      </c>
      <c r="K15" s="97">
        <f t="shared" si="7"/>
        <v>463984</v>
      </c>
      <c r="L15" s="96">
        <f t="shared" si="7"/>
        <v>445000</v>
      </c>
      <c r="M15" s="97">
        <f t="shared" si="7"/>
        <v>271772</v>
      </c>
      <c r="N15" s="96">
        <f t="shared" si="7"/>
        <v>584000</v>
      </c>
      <c r="O15" s="97">
        <f t="shared" si="7"/>
        <v>511761</v>
      </c>
      <c r="P15" s="96">
        <f t="shared" si="1"/>
        <v>1602000</v>
      </c>
      <c r="Q15" s="97">
        <f t="shared" si="2"/>
        <v>1770000</v>
      </c>
      <c r="R15" s="52">
        <f t="shared" si="3"/>
        <v>31.235955056179776</v>
      </c>
      <c r="S15" s="53">
        <f t="shared" si="4"/>
        <v>88.305270594468894</v>
      </c>
      <c r="T15" s="52">
        <f>IF((SUM($E9:$E13))=0,0,(P15/(SUM($E9:$E13))*100))</f>
        <v>90.508474576271198</v>
      </c>
      <c r="U15" s="54">
        <f>IF((SUM($E9:$E13))=0,0,(Q15/(SUM($E9:$E13))*100))</f>
        <v>100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IF(($L17      =0),0,((($N17      -$L17      )/$L17      )*100))</f>
        <v>0</v>
      </c>
      <c r="S17" s="49">
        <f t="shared" ref="S17:S24" si="12">IF(($M17      =0),0,((($O17      -$M17      )/$M17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>
        <v>16230000</v>
      </c>
      <c r="C20" s="92"/>
      <c r="D20" s="92"/>
      <c r="E20" s="92">
        <f t="shared" si="8"/>
        <v>16230000</v>
      </c>
      <c r="F20" s="93">
        <v>16230000</v>
      </c>
      <c r="G20" s="94">
        <v>16230000</v>
      </c>
      <c r="H20" s="93">
        <v>9073000</v>
      </c>
      <c r="I20" s="94">
        <v>9073056</v>
      </c>
      <c r="J20" s="93">
        <v>2246000</v>
      </c>
      <c r="K20" s="94"/>
      <c r="L20" s="93"/>
      <c r="M20" s="94">
        <v>2858735</v>
      </c>
      <c r="N20" s="93">
        <v>3270000</v>
      </c>
      <c r="O20" s="94">
        <v>4298209</v>
      </c>
      <c r="P20" s="93">
        <f t="shared" si="9"/>
        <v>14589000</v>
      </c>
      <c r="Q20" s="94">
        <f t="shared" si="10"/>
        <v>16230000</v>
      </c>
      <c r="R20" s="48">
        <f t="shared" si="11"/>
        <v>0</v>
      </c>
      <c r="S20" s="49">
        <f t="shared" si="12"/>
        <v>50.353530495131594</v>
      </c>
      <c r="T20" s="48">
        <f t="shared" si="13"/>
        <v>89.889094269870611</v>
      </c>
      <c r="U20" s="50">
        <f t="shared" si="14"/>
        <v>100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>
        <v>66501000</v>
      </c>
      <c r="D21" s="92"/>
      <c r="E21" s="92">
        <f t="shared" si="8"/>
        <v>66501000</v>
      </c>
      <c r="F21" s="93">
        <v>66501000</v>
      </c>
      <c r="G21" s="94">
        <v>66501000</v>
      </c>
      <c r="H21" s="93"/>
      <c r="I21" s="94"/>
      <c r="J21" s="93"/>
      <c r="K21" s="94"/>
      <c r="L21" s="93"/>
      <c r="M21" s="94">
        <v>4051034</v>
      </c>
      <c r="N21" s="93"/>
      <c r="O21" s="94">
        <v>67699966</v>
      </c>
      <c r="P21" s="93">
        <f t="shared" si="9"/>
        <v>0</v>
      </c>
      <c r="Q21" s="94">
        <f t="shared" si="10"/>
        <v>71751000</v>
      </c>
      <c r="R21" s="48">
        <f t="shared" si="11"/>
        <v>0</v>
      </c>
      <c r="S21" s="49">
        <f t="shared" si="12"/>
        <v>1571.1774327245835</v>
      </c>
      <c r="T21" s="48">
        <f t="shared" si="13"/>
        <v>0</v>
      </c>
      <c r="U21" s="50">
        <f t="shared" si="14"/>
        <v>107.89461812604321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16230000</v>
      </c>
      <c r="C24" s="95">
        <f>SUM(C17:C23)</f>
        <v>66501000</v>
      </c>
      <c r="D24" s="95"/>
      <c r="E24" s="95">
        <f t="shared" si="8"/>
        <v>82731000</v>
      </c>
      <c r="F24" s="96">
        <f t="shared" ref="F24:O24" si="15">SUM(F17:F23)</f>
        <v>82731000</v>
      </c>
      <c r="G24" s="97">
        <f t="shared" si="15"/>
        <v>82731000</v>
      </c>
      <c r="H24" s="96">
        <f t="shared" si="15"/>
        <v>9073000</v>
      </c>
      <c r="I24" s="97">
        <f t="shared" si="15"/>
        <v>9073056</v>
      </c>
      <c r="J24" s="96">
        <f t="shared" si="15"/>
        <v>2246000</v>
      </c>
      <c r="K24" s="97">
        <f t="shared" si="15"/>
        <v>0</v>
      </c>
      <c r="L24" s="96">
        <f t="shared" si="15"/>
        <v>0</v>
      </c>
      <c r="M24" s="97">
        <f t="shared" si="15"/>
        <v>6909769</v>
      </c>
      <c r="N24" s="96">
        <f t="shared" si="15"/>
        <v>3270000</v>
      </c>
      <c r="O24" s="97">
        <f t="shared" si="15"/>
        <v>71998175</v>
      </c>
      <c r="P24" s="96">
        <f t="shared" si="9"/>
        <v>14589000</v>
      </c>
      <c r="Q24" s="97">
        <f t="shared" si="10"/>
        <v>87981000</v>
      </c>
      <c r="R24" s="52">
        <f t="shared" si="11"/>
        <v>0</v>
      </c>
      <c r="S24" s="53">
        <f t="shared" si="12"/>
        <v>941.97658416656191</v>
      </c>
      <c r="T24" s="52">
        <f>IF(($E24-$E19-$E23)   =0,0,($P24   /($E24-$E19-$E23)   )*100)</f>
        <v>17.634260434419989</v>
      </c>
      <c r="U24" s="54">
        <f>IF(($E24-$E19-$E23)   =0,0,($Q24   /($E24-$E19-$E23)   )*100)</f>
        <v>106.34586793342278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IF(($L26      =0),0,((($N26      -$L26      )/$L26      )*100))</f>
        <v>0</v>
      </c>
      <c r="S26" s="49">
        <f>IF(($M26      =0),0,((($O26      -$M26      )/$M26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IF(($L27      =0),0,((($N27      -$L27      )/$L27      )*100))</f>
        <v>0</v>
      </c>
      <c r="S27" s="49">
        <f>IF(($M27      =0),0,((($O27      -$M27      )/$M27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IF(($L28      =0),0,((($N28      -$L28      )/$L28      )*100))</f>
        <v>0</v>
      </c>
      <c r="S28" s="49">
        <f>IF(($M28      =0),0,((($O28      -$M28      )/$M28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IF(($L29      =0),0,((($N29      -$L29      )/$L29      )*100))</f>
        <v>0</v>
      </c>
      <c r="S29" s="49">
        <f>IF(($M29      =0),0,((($O29      -$M29      )/$M29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IF(($L30      =0),0,((($N30      -$L30      )/$L30      )*100))</f>
        <v>0</v>
      </c>
      <c r="S30" s="53">
        <f>IF(($M30      =0),0,((($O30      -$M30      )/$M30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3718000</v>
      </c>
      <c r="C32" s="92">
        <v>-208000</v>
      </c>
      <c r="D32" s="92"/>
      <c r="E32" s="92">
        <f>$B32      +$C32      +$D32</f>
        <v>3510000</v>
      </c>
      <c r="F32" s="93">
        <v>3510000</v>
      </c>
      <c r="G32" s="94">
        <v>3510000</v>
      </c>
      <c r="H32" s="93">
        <v>488000</v>
      </c>
      <c r="I32" s="94">
        <v>487951</v>
      </c>
      <c r="J32" s="93">
        <v>1035000</v>
      </c>
      <c r="K32" s="94">
        <v>1557177</v>
      </c>
      <c r="L32" s="93">
        <v>1464000</v>
      </c>
      <c r="M32" s="94">
        <v>1464871</v>
      </c>
      <c r="N32" s="93"/>
      <c r="O32" s="94"/>
      <c r="P32" s="93">
        <f>$H32      +$J32      +$L32      +$N32</f>
        <v>2987000</v>
      </c>
      <c r="Q32" s="94">
        <f>$I32      +$K32      +$M32      +$O32</f>
        <v>3509999</v>
      </c>
      <c r="R32" s="48">
        <f>IF(($L32      =0),0,((($N32      -$L32      )/$L32      )*100))</f>
        <v>-100</v>
      </c>
      <c r="S32" s="49">
        <f>IF(($M32      =0),0,((($O32      -$M32      )/$M32      )*100))</f>
        <v>-100</v>
      </c>
      <c r="T32" s="48">
        <f>IF(($E32      =0),0,(($P32      /$E32      )*100))</f>
        <v>85.099715099715098</v>
      </c>
      <c r="U32" s="50">
        <f>IF(($E32      =0),0,(($Q32      /$E32      )*100))</f>
        <v>99.999971509971502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3718000</v>
      </c>
      <c r="C33" s="95">
        <f>C32</f>
        <v>-208000</v>
      </c>
      <c r="D33" s="95"/>
      <c r="E33" s="95">
        <f>$B33      +$C33      +$D33</f>
        <v>3510000</v>
      </c>
      <c r="F33" s="96">
        <f t="shared" ref="F33:O33" si="17">F32</f>
        <v>3510000</v>
      </c>
      <c r="G33" s="97">
        <f t="shared" si="17"/>
        <v>3510000</v>
      </c>
      <c r="H33" s="96">
        <f t="shared" si="17"/>
        <v>488000</v>
      </c>
      <c r="I33" s="97">
        <f t="shared" si="17"/>
        <v>487951</v>
      </c>
      <c r="J33" s="96">
        <f t="shared" si="17"/>
        <v>1035000</v>
      </c>
      <c r="K33" s="97">
        <f t="shared" si="17"/>
        <v>1557177</v>
      </c>
      <c r="L33" s="96">
        <f t="shared" si="17"/>
        <v>1464000</v>
      </c>
      <c r="M33" s="97">
        <f t="shared" si="17"/>
        <v>1464871</v>
      </c>
      <c r="N33" s="96">
        <f t="shared" si="17"/>
        <v>0</v>
      </c>
      <c r="O33" s="97">
        <f t="shared" si="17"/>
        <v>0</v>
      </c>
      <c r="P33" s="96">
        <f>$H33      +$J33      +$L33      +$N33</f>
        <v>2987000</v>
      </c>
      <c r="Q33" s="97">
        <f>$I33      +$K33      +$M33      +$O33</f>
        <v>3509999</v>
      </c>
      <c r="R33" s="52">
        <f>IF(($L33      =0),0,((($N33      -$L33      )/$L33      )*100))</f>
        <v>-100</v>
      </c>
      <c r="S33" s="53">
        <f>IF(($M33      =0),0,((($O33      -$M33      )/$M33      )*100))</f>
        <v>-100</v>
      </c>
      <c r="T33" s="52">
        <f>IF($E33   =0,0,($P33   /$E33   )*100)</f>
        <v>85.099715099715098</v>
      </c>
      <c r="U33" s="54">
        <f>IF($E33   =0,0,($Q33   /$E33   )*100)</f>
        <v>99.999971509971502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16400000</v>
      </c>
      <c r="C35" s="92">
        <v>-2000000</v>
      </c>
      <c r="D35" s="92"/>
      <c r="E35" s="92">
        <f t="shared" ref="E35:E40" si="18">$B35      +$C35      +$D35</f>
        <v>14400000</v>
      </c>
      <c r="F35" s="93">
        <v>14400000</v>
      </c>
      <c r="G35" s="94">
        <v>14400000</v>
      </c>
      <c r="H35" s="93">
        <v>868000</v>
      </c>
      <c r="I35" s="94">
        <v>1888662</v>
      </c>
      <c r="J35" s="93">
        <v>495000</v>
      </c>
      <c r="K35" s="94">
        <v>495717</v>
      </c>
      <c r="L35" s="93">
        <v>5974000</v>
      </c>
      <c r="M35" s="94">
        <v>6164175</v>
      </c>
      <c r="N35" s="93">
        <v>7063000</v>
      </c>
      <c r="O35" s="94">
        <v>8937330</v>
      </c>
      <c r="P35" s="93">
        <f t="shared" ref="P35:P40" si="19">$H35      +$J35      +$L35      +$N35</f>
        <v>14400000</v>
      </c>
      <c r="Q35" s="94">
        <f t="shared" ref="Q35:Q40" si="20">$I35      +$K35      +$M35      +$O35</f>
        <v>17485884</v>
      </c>
      <c r="R35" s="48">
        <f t="shared" ref="R35:R40" si="21">IF(($L35      =0),0,((($N35      -$L35      )/$L35      )*100))</f>
        <v>18.228992299966521</v>
      </c>
      <c r="S35" s="49">
        <f t="shared" ref="S35:S40" si="22">IF(($M35      =0),0,((($O35      -$M35      )/$M35      )*100))</f>
        <v>44.988258769421698</v>
      </c>
      <c r="T35" s="48">
        <f t="shared" ref="T35:T39" si="23">IF(($E35      =0),0,(($P35      /$E35      )*100))</f>
        <v>100</v>
      </c>
      <c r="U35" s="50">
        <f t="shared" ref="U35:U39" si="24">IF(($E35      =0),0,(($Q35      /$E35      )*100))</f>
        <v>121.42975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>
        <v>21801000</v>
      </c>
      <c r="C36" s="92">
        <v>6278000</v>
      </c>
      <c r="D36" s="92"/>
      <c r="E36" s="92">
        <f t="shared" si="18"/>
        <v>28079000</v>
      </c>
      <c r="F36" s="93">
        <v>28079000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38201000</v>
      </c>
      <c r="C40" s="95">
        <f>SUM(C35:C39)</f>
        <v>4278000</v>
      </c>
      <c r="D40" s="95"/>
      <c r="E40" s="95">
        <f t="shared" si="18"/>
        <v>42479000</v>
      </c>
      <c r="F40" s="96">
        <f t="shared" ref="F40:O40" si="25">SUM(F35:F39)</f>
        <v>42479000</v>
      </c>
      <c r="G40" s="97">
        <f t="shared" si="25"/>
        <v>14400000</v>
      </c>
      <c r="H40" s="96">
        <f t="shared" si="25"/>
        <v>868000</v>
      </c>
      <c r="I40" s="97">
        <f t="shared" si="25"/>
        <v>1888662</v>
      </c>
      <c r="J40" s="96">
        <f t="shared" si="25"/>
        <v>495000</v>
      </c>
      <c r="K40" s="97">
        <f t="shared" si="25"/>
        <v>495717</v>
      </c>
      <c r="L40" s="96">
        <f t="shared" si="25"/>
        <v>5974000</v>
      </c>
      <c r="M40" s="97">
        <f t="shared" si="25"/>
        <v>6164175</v>
      </c>
      <c r="N40" s="96">
        <f t="shared" si="25"/>
        <v>7063000</v>
      </c>
      <c r="O40" s="97">
        <f t="shared" si="25"/>
        <v>8937330</v>
      </c>
      <c r="P40" s="96">
        <f t="shared" si="19"/>
        <v>14400000</v>
      </c>
      <c r="Q40" s="97">
        <f t="shared" si="20"/>
        <v>17485884</v>
      </c>
      <c r="R40" s="52">
        <f t="shared" si="21"/>
        <v>18.228992299966521</v>
      </c>
      <c r="S40" s="53">
        <f t="shared" si="22"/>
        <v>44.988258769421698</v>
      </c>
      <c r="T40" s="52">
        <f>IF((+$E35+$E38) =0,0,(P40   /(+$E35+$E38) )*100)</f>
        <v>100</v>
      </c>
      <c r="U40" s="54">
        <f>IF((+$E35+$E38) =0,0,(Q40   /(+$E35+$E38) )*100)</f>
        <v>121.42975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IF(($L42      =0),0,((($N42      -$L42      )/$L42      )*100))</f>
        <v>0</v>
      </c>
      <c r="S42" s="49">
        <f t="shared" ref="S42:S53" si="30">IF(($M42      =0),0,((($O42      -$M42      )/$M42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>
        <v>5000000</v>
      </c>
      <c r="C44" s="92"/>
      <c r="D44" s="92"/>
      <c r="E44" s="92">
        <f t="shared" si="26"/>
        <v>5000000</v>
      </c>
      <c r="F44" s="93">
        <v>5000000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>
        <v>30000000</v>
      </c>
      <c r="C51" s="92"/>
      <c r="D51" s="92"/>
      <c r="E51" s="92">
        <f t="shared" si="26"/>
        <v>30000000</v>
      </c>
      <c r="F51" s="93">
        <v>30000000</v>
      </c>
      <c r="G51" s="94">
        <v>30000000</v>
      </c>
      <c r="H51" s="93">
        <v>7000000</v>
      </c>
      <c r="I51" s="94">
        <v>7946513</v>
      </c>
      <c r="J51" s="93">
        <v>12857000</v>
      </c>
      <c r="K51" s="94">
        <v>17220415</v>
      </c>
      <c r="L51" s="93">
        <v>8224000</v>
      </c>
      <c r="M51" s="94">
        <v>4833072</v>
      </c>
      <c r="N51" s="93">
        <v>1919000</v>
      </c>
      <c r="O51" s="94"/>
      <c r="P51" s="93">
        <f t="shared" si="27"/>
        <v>30000000</v>
      </c>
      <c r="Q51" s="94">
        <f t="shared" si="28"/>
        <v>30000000</v>
      </c>
      <c r="R51" s="48">
        <f t="shared" si="29"/>
        <v>-76.665856031128413</v>
      </c>
      <c r="S51" s="49">
        <f t="shared" si="30"/>
        <v>-100</v>
      </c>
      <c r="T51" s="48">
        <f t="shared" si="31"/>
        <v>100</v>
      </c>
      <c r="U51" s="50">
        <f t="shared" si="32"/>
        <v>100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35000000</v>
      </c>
      <c r="C53" s="95">
        <f>SUM(C42:C52)</f>
        <v>0</v>
      </c>
      <c r="D53" s="95"/>
      <c r="E53" s="95">
        <f t="shared" si="26"/>
        <v>35000000</v>
      </c>
      <c r="F53" s="96">
        <f t="shared" ref="F53:O53" si="33">SUM(F42:F52)</f>
        <v>35000000</v>
      </c>
      <c r="G53" s="97">
        <f t="shared" si="33"/>
        <v>30000000</v>
      </c>
      <c r="H53" s="96">
        <f t="shared" si="33"/>
        <v>7000000</v>
      </c>
      <c r="I53" s="97">
        <f t="shared" si="33"/>
        <v>7946513</v>
      </c>
      <c r="J53" s="96">
        <f t="shared" si="33"/>
        <v>12857000</v>
      </c>
      <c r="K53" s="97">
        <f t="shared" si="33"/>
        <v>17220415</v>
      </c>
      <c r="L53" s="96">
        <f t="shared" si="33"/>
        <v>8224000</v>
      </c>
      <c r="M53" s="97">
        <f t="shared" si="33"/>
        <v>4833072</v>
      </c>
      <c r="N53" s="96">
        <f t="shared" si="33"/>
        <v>1919000</v>
      </c>
      <c r="O53" s="97">
        <f t="shared" si="33"/>
        <v>0</v>
      </c>
      <c r="P53" s="96">
        <f t="shared" si="27"/>
        <v>30000000</v>
      </c>
      <c r="Q53" s="97">
        <f t="shared" si="28"/>
        <v>30000000</v>
      </c>
      <c r="R53" s="52">
        <f t="shared" si="29"/>
        <v>-76.665856031128413</v>
      </c>
      <c r="S53" s="53">
        <f t="shared" si="30"/>
        <v>-100</v>
      </c>
      <c r="T53" s="52">
        <f>IF((+$E43+$E45+$E47+$E48+$E51) =0,0,(P53   /(+$E43+$E45+$E47+$E48+$E51) )*100)</f>
        <v>100</v>
      </c>
      <c r="U53" s="54">
        <f>IF((+$E43+$E45+$E47+$E48+$E51) =0,0,(Q53   /(+$E43+$E45+$E47+$E48+$E51) )*100)</f>
        <v>100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IF(($L55      =0),0,((($N55      -$L55      )/$L55      )*100))</f>
        <v>0</v>
      </c>
      <c r="S55" s="49">
        <f>IF(($M55      =0),0,((($O55      -$M55      )/$M55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IF(($L56      =0),0,((($N56      -$L56      )/$L56      )*100))</f>
        <v>0</v>
      </c>
      <c r="S56" s="49">
        <f>IF(($M56      =0),0,((($O56      -$M56      )/$M56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IF(($L57      =0),0,((($N57      -$L57      )/$L57      )*100))</f>
        <v>0</v>
      </c>
      <c r="S57" s="49">
        <f>IF(($M57      =0),0,((($O57      -$M57      )/$M57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IF(($L58      =0),0,((($N58      -$L58      )/$L58      )*100))</f>
        <v>0</v>
      </c>
      <c r="S58" s="49">
        <f>IF(($M58      =0),0,((($O58      -$M58      )/$M58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IF(($L59      =0),0,((($N59      -$L59      )/$L59      )*100))</f>
        <v>0</v>
      </c>
      <c r="S59" s="58">
        <f>IF(($M59      =0),0,((($O59      -$M59      )/$M59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IF(($L61      =0),0,((($N61      -$L61      )/$L61      )*100))</f>
        <v>0</v>
      </c>
      <c r="S61" s="49">
        <f t="shared" ref="S61:S67" si="39">IF(($M61      =0),0,((($O61      -$M61      )/$M61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95019000</v>
      </c>
      <c r="C67" s="104">
        <f>SUM(C9:C14,C17:C23,C26:C29,C32,C35:C39,C42:C52,C55:C58,C61:C65)</f>
        <v>70471000</v>
      </c>
      <c r="D67" s="104"/>
      <c r="E67" s="104">
        <f t="shared" si="35"/>
        <v>165490000</v>
      </c>
      <c r="F67" s="105">
        <f t="shared" ref="F67:O67" si="43">SUM(F9:F14,F17:F23,F26:F29,F32,F35:F39,F42:F52,F55:F58,F61:F65)</f>
        <v>165490000</v>
      </c>
      <c r="G67" s="106">
        <f t="shared" si="43"/>
        <v>132411000</v>
      </c>
      <c r="H67" s="105">
        <f t="shared" si="43"/>
        <v>17784000</v>
      </c>
      <c r="I67" s="106">
        <f t="shared" si="43"/>
        <v>19918665</v>
      </c>
      <c r="J67" s="105">
        <f t="shared" si="43"/>
        <v>16851000</v>
      </c>
      <c r="K67" s="106">
        <f t="shared" si="43"/>
        <v>19737293</v>
      </c>
      <c r="L67" s="105">
        <f t="shared" si="43"/>
        <v>16107000</v>
      </c>
      <c r="M67" s="106">
        <f t="shared" si="43"/>
        <v>19643659</v>
      </c>
      <c r="N67" s="105">
        <f t="shared" si="43"/>
        <v>12836000</v>
      </c>
      <c r="O67" s="106">
        <f t="shared" si="43"/>
        <v>81447266</v>
      </c>
      <c r="P67" s="105">
        <f t="shared" si="36"/>
        <v>63578000</v>
      </c>
      <c r="Q67" s="106">
        <f t="shared" si="37"/>
        <v>140746883</v>
      </c>
      <c r="R67" s="61">
        <f t="shared" si="38"/>
        <v>-20.307940646923697</v>
      </c>
      <c r="S67" s="62">
        <f t="shared" si="39"/>
        <v>314.623701215746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48.015648246746871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106.2954611021743</v>
      </c>
      <c r="V67" s="105">
        <f>SUM(V9:V14,V17:V23,V26:V29,V32,V35:V39,V42:V52,V55:V58,V61:V65)</f>
        <v>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271064000</v>
      </c>
      <c r="C69" s="92">
        <v>-18130000</v>
      </c>
      <c r="D69" s="92"/>
      <c r="E69" s="92">
        <f>$B69      +$C69      +$D69</f>
        <v>252934000</v>
      </c>
      <c r="F69" s="93">
        <v>252934000</v>
      </c>
      <c r="G69" s="94">
        <v>252934000</v>
      </c>
      <c r="H69" s="93">
        <v>55998000</v>
      </c>
      <c r="I69" s="94">
        <v>56806511</v>
      </c>
      <c r="J69" s="93">
        <v>81369000</v>
      </c>
      <c r="K69" s="94">
        <v>85968920</v>
      </c>
      <c r="L69" s="93">
        <v>53253000</v>
      </c>
      <c r="M69" s="94">
        <v>64374037</v>
      </c>
      <c r="N69" s="93">
        <v>62314000</v>
      </c>
      <c r="O69" s="94">
        <v>62459999</v>
      </c>
      <c r="P69" s="93">
        <f>$H69      +$J69      +$L69      +$N69</f>
        <v>252934000</v>
      </c>
      <c r="Q69" s="94">
        <f>$I69      +$K69      +$M69      +$O69</f>
        <v>269609467</v>
      </c>
      <c r="R69" s="48">
        <f>IF(($L69      =0),0,((($N69      -$L69      )/$L69      )*100))</f>
        <v>17.015003849548382</v>
      </c>
      <c r="S69" s="49">
        <f>IF(($M69      =0),0,((($O69      -$M69      )/$M69      )*100))</f>
        <v>-2.9733073909905636</v>
      </c>
      <c r="T69" s="48">
        <f>IF(($E69      =0),0,(($P69      /$E69      )*100))</f>
        <v>100</v>
      </c>
      <c r="U69" s="50">
        <f>IF(($E69      =0),0,(($Q69      /$E69      )*100))</f>
        <v>106.59281354029116</v>
      </c>
      <c r="V69" s="93">
        <v>16675000</v>
      </c>
      <c r="W69" s="94" t="s">
        <v>36</v>
      </c>
    </row>
    <row r="70" spans="1:23" s="64" customFormat="1" ht="12.95" customHeight="1" x14ac:dyDescent="0.2">
      <c r="A70" s="63" t="s">
        <v>89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IF(($L70      =0),0,((($N70      -$L70      )/$L70      )*100))</f>
        <v>0</v>
      </c>
      <c r="S70" s="49">
        <f>IF(($M70      =0),0,((($O70      -$M70      )/$M70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36</v>
      </c>
      <c r="W70" s="94" t="s">
        <v>36</v>
      </c>
    </row>
    <row r="71" spans="1:23" ht="12.95" customHeight="1" x14ac:dyDescent="0.2">
      <c r="A71" s="56" t="s">
        <v>42</v>
      </c>
      <c r="B71" s="101">
        <f>SUM(B69:B70)</f>
        <v>271064000</v>
      </c>
      <c r="C71" s="101">
        <f>SUM(C69:C70)</f>
        <v>-18130000</v>
      </c>
      <c r="D71" s="101"/>
      <c r="E71" s="101">
        <f>$B71      +$C71      +$D71</f>
        <v>252934000</v>
      </c>
      <c r="F71" s="102">
        <f t="shared" ref="F71:O71" si="44">SUM(F69:F70)</f>
        <v>252934000</v>
      </c>
      <c r="G71" s="103">
        <f t="shared" si="44"/>
        <v>252934000</v>
      </c>
      <c r="H71" s="102">
        <f t="shared" si="44"/>
        <v>55998000</v>
      </c>
      <c r="I71" s="103">
        <f t="shared" si="44"/>
        <v>56806511</v>
      </c>
      <c r="J71" s="102">
        <f t="shared" si="44"/>
        <v>81369000</v>
      </c>
      <c r="K71" s="103">
        <f t="shared" si="44"/>
        <v>85968920</v>
      </c>
      <c r="L71" s="102">
        <f t="shared" si="44"/>
        <v>53253000</v>
      </c>
      <c r="M71" s="103">
        <f t="shared" si="44"/>
        <v>64374037</v>
      </c>
      <c r="N71" s="102">
        <f t="shared" si="44"/>
        <v>62314000</v>
      </c>
      <c r="O71" s="103">
        <f t="shared" si="44"/>
        <v>62459999</v>
      </c>
      <c r="P71" s="102">
        <f>$H71      +$J71      +$L71      +$N71</f>
        <v>252934000</v>
      </c>
      <c r="Q71" s="103">
        <f>$I71      +$K71      +$M71      +$O71</f>
        <v>269609467</v>
      </c>
      <c r="R71" s="57">
        <f>IF(($L71      =0),0,((($N71      -$L71      )/$L71      )*100))</f>
        <v>17.015003849548382</v>
      </c>
      <c r="S71" s="58">
        <f>IF(($M71      =0),0,((($O71      -$M71      )/$M71      )*100))</f>
        <v>-2.9733073909905636</v>
      </c>
      <c r="T71" s="57">
        <f>IF(($E69      =0),0,(($P69      /$E69      )*100))</f>
        <v>100</v>
      </c>
      <c r="U71" s="59">
        <f>IF($E69   =0,0,($Q69   /$E69 )*100)</f>
        <v>106.59281354029116</v>
      </c>
      <c r="V71" s="102">
        <f>SUM(V69:V70)</f>
        <v>16675000</v>
      </c>
      <c r="W71" s="103" t="s">
        <v>36</v>
      </c>
    </row>
    <row r="72" spans="1:23" ht="12.95" customHeight="1" x14ac:dyDescent="0.2">
      <c r="A72" s="60" t="s">
        <v>87</v>
      </c>
      <c r="B72" s="104">
        <f>SUM(B69:B70)</f>
        <v>271064000</v>
      </c>
      <c r="C72" s="104">
        <f>SUM(C69:C70)</f>
        <v>-18130000</v>
      </c>
      <c r="D72" s="104"/>
      <c r="E72" s="104">
        <f>$B72      +$C72      +$D72</f>
        <v>252934000</v>
      </c>
      <c r="F72" s="105">
        <f t="shared" ref="F72:O72" si="45">SUM(F69:F70)</f>
        <v>252934000</v>
      </c>
      <c r="G72" s="106">
        <f t="shared" si="45"/>
        <v>252934000</v>
      </c>
      <c r="H72" s="105">
        <f t="shared" si="45"/>
        <v>55998000</v>
      </c>
      <c r="I72" s="106">
        <f t="shared" si="45"/>
        <v>56806511</v>
      </c>
      <c r="J72" s="105">
        <f t="shared" si="45"/>
        <v>81369000</v>
      </c>
      <c r="K72" s="106">
        <f t="shared" si="45"/>
        <v>85968920</v>
      </c>
      <c r="L72" s="105">
        <f t="shared" si="45"/>
        <v>53253000</v>
      </c>
      <c r="M72" s="106">
        <f t="shared" si="45"/>
        <v>64374037</v>
      </c>
      <c r="N72" s="105">
        <f t="shared" si="45"/>
        <v>62314000</v>
      </c>
      <c r="O72" s="106">
        <f t="shared" si="45"/>
        <v>62459999</v>
      </c>
      <c r="P72" s="105">
        <f>$H72      +$J72      +$L72      +$N72</f>
        <v>252934000</v>
      </c>
      <c r="Q72" s="106">
        <f>$I72      +$K72      +$M72      +$O72</f>
        <v>269609467</v>
      </c>
      <c r="R72" s="61">
        <f>IF(($L72      =0),0,((($N72      -$L72      )/$L72      )*100))</f>
        <v>17.015003849548382</v>
      </c>
      <c r="S72" s="62">
        <f>IF(($M72      =0),0,((($O72      -$M72      )/$M72      )*100))</f>
        <v>-2.9733073909905636</v>
      </c>
      <c r="T72" s="61">
        <f>IF(($E69      =0),0,(($P69      /$E69      )*100))</f>
        <v>100</v>
      </c>
      <c r="U72" s="65">
        <f>IF($E69   =0,0,($Q69   /$E69 )*100)</f>
        <v>106.59281354029116</v>
      </c>
      <c r="V72" s="105">
        <f>SUM(V69:V70)</f>
        <v>16675000</v>
      </c>
      <c r="W72" s="106" t="s">
        <v>36</v>
      </c>
    </row>
    <row r="73" spans="1:23" ht="12.95" customHeight="1" thickBot="1" x14ac:dyDescent="0.25">
      <c r="A73" s="60" t="s">
        <v>90</v>
      </c>
      <c r="B73" s="104">
        <f>SUM(B9:B14,B17:B23,B26:B29,B32,B35:B39,B42:B52,B55:B58,B61:B65,B69:B70)</f>
        <v>366083000</v>
      </c>
      <c r="C73" s="104">
        <f>SUM(C9:C14,C17:C23,C26:C29,C32,C35:C39,C42:C52,C55:C58,C61:C65,C69:C70)</f>
        <v>52341000</v>
      </c>
      <c r="D73" s="104"/>
      <c r="E73" s="104">
        <f>$B73      +$C73      +$D73</f>
        <v>418424000</v>
      </c>
      <c r="F73" s="105">
        <f t="shared" ref="F73:O73" si="46">SUM(F9:F14,F17:F23,F26:F29,F32,F35:F39,F42:F52,F55:F58,F61:F65,F69:F70)</f>
        <v>418424000</v>
      </c>
      <c r="G73" s="106">
        <f t="shared" si="46"/>
        <v>385345000</v>
      </c>
      <c r="H73" s="105">
        <f t="shared" si="46"/>
        <v>73782000</v>
      </c>
      <c r="I73" s="106">
        <f t="shared" si="46"/>
        <v>76725176</v>
      </c>
      <c r="J73" s="105">
        <f t="shared" si="46"/>
        <v>98220000</v>
      </c>
      <c r="K73" s="106">
        <f t="shared" si="46"/>
        <v>105706213</v>
      </c>
      <c r="L73" s="105">
        <f t="shared" si="46"/>
        <v>69360000</v>
      </c>
      <c r="M73" s="106">
        <f t="shared" si="46"/>
        <v>84017696</v>
      </c>
      <c r="N73" s="105">
        <f t="shared" si="46"/>
        <v>75150000</v>
      </c>
      <c r="O73" s="106">
        <f t="shared" si="46"/>
        <v>143907265</v>
      </c>
      <c r="P73" s="105">
        <f>$H73      +$J73      +$L73      +$N73</f>
        <v>316512000</v>
      </c>
      <c r="Q73" s="106">
        <f>$I73      +$K73      +$M73      +$O73</f>
        <v>410356350</v>
      </c>
      <c r="R73" s="61">
        <f>IF(($L73      =0),0,((($N73      -$L73      )/$L73      )*100))</f>
        <v>8.3477508650519034</v>
      </c>
      <c r="S73" s="62">
        <f>IF(($M73      =0),0,((($O73      -$M73      )/$M73      )*100))</f>
        <v>71.282089192257786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82.137305531406923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106.49063825922225</v>
      </c>
      <c r="V73" s="105">
        <f>SUM(V9:V14,V17:V23,V26:V29,V32,V35:V39,V42:V52,V55:V58,V61:V65,V69:V70)</f>
        <v>16675000</v>
      </c>
      <c r="W73" s="106" t="s">
        <v>36</v>
      </c>
    </row>
    <row r="74" spans="1:23" ht="13.5" thickTop="1" x14ac:dyDescent="0.2">
      <c r="A74" s="66" t="s">
        <v>91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0" t="s">
        <v>10</v>
      </c>
      <c r="Q75" s="131"/>
      <c r="R75" s="132" t="s">
        <v>11</v>
      </c>
      <c r="S75" s="131"/>
      <c r="T75" s="132" t="s">
        <v>12</v>
      </c>
      <c r="U75" s="131"/>
      <c r="V75" s="130"/>
      <c r="W75" s="131"/>
    </row>
    <row r="76" spans="1:23" ht="67.5" x14ac:dyDescent="0.2">
      <c r="A76" s="77" t="s">
        <v>92</v>
      </c>
      <c r="B76" s="78" t="s">
        <v>93</v>
      </c>
      <c r="C76" s="78" t="s">
        <v>94</v>
      </c>
      <c r="D76" s="79" t="s">
        <v>17</v>
      </c>
      <c r="E76" s="78" t="s">
        <v>18</v>
      </c>
      <c r="F76" s="78" t="s">
        <v>19</v>
      </c>
      <c r="G76" s="78" t="s">
        <v>95</v>
      </c>
      <c r="H76" s="78" t="s">
        <v>96</v>
      </c>
      <c r="I76" s="80" t="s">
        <v>22</v>
      </c>
      <c r="J76" s="78" t="s">
        <v>97</v>
      </c>
      <c r="K76" s="80" t="s">
        <v>24</v>
      </c>
      <c r="L76" s="78" t="s">
        <v>98</v>
      </c>
      <c r="M76" s="80" t="s">
        <v>26</v>
      </c>
      <c r="N76" s="78" t="s">
        <v>99</v>
      </c>
      <c r="O76" s="80" t="s">
        <v>28</v>
      </c>
      <c r="P76" s="80" t="s">
        <v>100</v>
      </c>
      <c r="Q76" s="81" t="s">
        <v>30</v>
      </c>
      <c r="R76" s="82" t="s">
        <v>100</v>
      </c>
      <c r="S76" s="83" t="s">
        <v>30</v>
      </c>
      <c r="T76" s="82" t="s">
        <v>101</v>
      </c>
      <c r="U76" s="79" t="s">
        <v>32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132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133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134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135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136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137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102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103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IF(($L87      =0),0,((($N87      -$L87      )/$L87      )*100))</f>
        <v>0</v>
      </c>
      <c r="S87" s="90">
        <f t="shared" ref="S87:S94" si="52">IF(($M87      =0),0,((($O87      -$M87      )/$M87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110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111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138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87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139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140</v>
      </c>
    </row>
    <row r="117" spans="1:23" x14ac:dyDescent="0.2">
      <c r="A117" s="29" t="s">
        <v>141</v>
      </c>
    </row>
    <row r="118" spans="1:23" x14ac:dyDescent="0.2">
      <c r="A118" s="29" t="s">
        <v>142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144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145</v>
      </c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  <row r="126" spans="1:23" x14ac:dyDescent="0.2">
      <c r="A126" s="30"/>
      <c r="G126" s="30"/>
      <c r="W126" s="30"/>
    </row>
  </sheetData>
  <sheetProtection algorithmName="SHA-512" hashValue="7aMgN5EWZvZydkQ7GHFh7SHeov4BVzWTamyKqpRuieLWjzVYgBq1ZEUJjitKGXczrkinjc721uDkc4vC2T2yWA==" saltValue="hnJ3BmIMULogEMZsuwXrhw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5:Q75"/>
    <mergeCell ref="R75:S75"/>
    <mergeCell ref="T75:U75"/>
    <mergeCell ref="V75:W75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4" max="16383" man="1"/>
    <brk id="96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W126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1"/>
      <c r="W1" s="31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2"/>
      <c r="W2" s="32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2"/>
      <c r="W3" s="32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2"/>
      <c r="W4" s="32"/>
    </row>
    <row r="5" spans="1:23" ht="15" customHeight="1" x14ac:dyDescent="0.25">
      <c r="A5" s="137" t="s">
        <v>129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3"/>
      <c r="W5" s="33"/>
    </row>
    <row r="6" spans="1:23" ht="12.75" customHeight="1" x14ac:dyDescent="0.2">
      <c r="A6" s="34" t="s">
        <v>91</v>
      </c>
      <c r="B6" s="34" t="s">
        <v>91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IF(($L9       =0),0,((($N9       -$L9       )/$L9       )*100))</f>
        <v>0</v>
      </c>
      <c r="S9" s="49">
        <f>IF(($M9       =0),0,((($O9       -$M9       )/$M9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2650000</v>
      </c>
      <c r="C10" s="92"/>
      <c r="D10" s="92"/>
      <c r="E10" s="92">
        <f t="shared" ref="E10:E15" si="0">$B10      +$C10      +$D10</f>
        <v>2650000</v>
      </c>
      <c r="F10" s="93">
        <v>2650000</v>
      </c>
      <c r="G10" s="94">
        <v>2650000</v>
      </c>
      <c r="H10" s="93">
        <v>530000</v>
      </c>
      <c r="I10" s="94"/>
      <c r="J10" s="93">
        <v>810000</v>
      </c>
      <c r="K10" s="94"/>
      <c r="L10" s="93">
        <v>270000</v>
      </c>
      <c r="M10" s="94">
        <v>261419</v>
      </c>
      <c r="N10" s="93">
        <v>730000</v>
      </c>
      <c r="O10" s="94">
        <v>77188</v>
      </c>
      <c r="P10" s="93">
        <f t="shared" ref="P10:P15" si="1">$H10      +$J10      +$L10      +$N10</f>
        <v>2340000</v>
      </c>
      <c r="Q10" s="94">
        <f t="shared" ref="Q10:Q15" si="2">$I10      +$K10      +$M10      +$O10</f>
        <v>338607</v>
      </c>
      <c r="R10" s="48">
        <f t="shared" ref="R10:R15" si="3">IF(($L10      =0),0,((($N10      -$L10      )/$L10      )*100))</f>
        <v>170.37037037037038</v>
      </c>
      <c r="S10" s="49">
        <f t="shared" ref="S10:S15" si="4">IF(($M10      =0),0,((($O10      -$M10      )/$M10      )*100))</f>
        <v>-70.473454492596176</v>
      </c>
      <c r="T10" s="48">
        <f t="shared" ref="T10:T14" si="5">IF(($E10      =0),0,(($P10      /$E10      )*100))</f>
        <v>88.301886792452834</v>
      </c>
      <c r="U10" s="50">
        <f t="shared" ref="U10:U14" si="6">IF(($E10      =0),0,(($Q10      /$E10      )*100))</f>
        <v>12.777622641509435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>
        <v>10000000</v>
      </c>
      <c r="C13" s="92">
        <v>-5000000</v>
      </c>
      <c r="D13" s="92"/>
      <c r="E13" s="92">
        <f t="shared" si="0"/>
        <v>5000000</v>
      </c>
      <c r="F13" s="93">
        <v>5000000</v>
      </c>
      <c r="G13" s="94">
        <v>5000000</v>
      </c>
      <c r="H13" s="93"/>
      <c r="I13" s="94"/>
      <c r="J13" s="93">
        <v>3483000</v>
      </c>
      <c r="K13" s="94"/>
      <c r="L13" s="93"/>
      <c r="M13" s="94"/>
      <c r="N13" s="93">
        <v>1517000</v>
      </c>
      <c r="O13" s="94"/>
      <c r="P13" s="93">
        <f t="shared" si="1"/>
        <v>5000000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100</v>
      </c>
      <c r="U13" s="50">
        <f t="shared" si="6"/>
        <v>0</v>
      </c>
      <c r="V13" s="93">
        <v>500000</v>
      </c>
      <c r="W13" s="94" t="s">
        <v>36</v>
      </c>
    </row>
    <row r="14" spans="1:23" ht="12.95" customHeight="1" x14ac:dyDescent="0.2">
      <c r="A14" s="47" t="s">
        <v>41</v>
      </c>
      <c r="B14" s="92">
        <v>1000000</v>
      </c>
      <c r="C14" s="92">
        <v>-174000</v>
      </c>
      <c r="D14" s="92"/>
      <c r="E14" s="92">
        <f t="shared" si="0"/>
        <v>826000</v>
      </c>
      <c r="F14" s="93">
        <v>826000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13650000</v>
      </c>
      <c r="C15" s="95">
        <f>SUM(C9:C14)</f>
        <v>-5174000</v>
      </c>
      <c r="D15" s="95"/>
      <c r="E15" s="95">
        <f t="shared" si="0"/>
        <v>8476000</v>
      </c>
      <c r="F15" s="96">
        <f t="shared" ref="F15:O15" si="7">SUM(F9:F14)</f>
        <v>8476000</v>
      </c>
      <c r="G15" s="97">
        <f t="shared" si="7"/>
        <v>7650000</v>
      </c>
      <c r="H15" s="96">
        <f t="shared" si="7"/>
        <v>530000</v>
      </c>
      <c r="I15" s="97">
        <f t="shared" si="7"/>
        <v>0</v>
      </c>
      <c r="J15" s="96">
        <f t="shared" si="7"/>
        <v>4293000</v>
      </c>
      <c r="K15" s="97">
        <f t="shared" si="7"/>
        <v>0</v>
      </c>
      <c r="L15" s="96">
        <f t="shared" si="7"/>
        <v>270000</v>
      </c>
      <c r="M15" s="97">
        <f t="shared" si="7"/>
        <v>261419</v>
      </c>
      <c r="N15" s="96">
        <f t="shared" si="7"/>
        <v>2247000</v>
      </c>
      <c r="O15" s="97">
        <f t="shared" si="7"/>
        <v>77188</v>
      </c>
      <c r="P15" s="96">
        <f t="shared" si="1"/>
        <v>7340000</v>
      </c>
      <c r="Q15" s="97">
        <f t="shared" si="2"/>
        <v>338607</v>
      </c>
      <c r="R15" s="52">
        <f t="shared" si="3"/>
        <v>732.22222222222217</v>
      </c>
      <c r="S15" s="53">
        <f t="shared" si="4"/>
        <v>-70.473454492596176</v>
      </c>
      <c r="T15" s="52">
        <f>IF((SUM($E9:$E13))=0,0,(P15/(SUM($E9:$E13))*100))</f>
        <v>95.947712418300654</v>
      </c>
      <c r="U15" s="54">
        <f>IF((SUM($E9:$E13))=0,0,(Q15/(SUM($E9:$E13))*100))</f>
        <v>4.4262352941176468</v>
      </c>
      <c r="V15" s="96">
        <f>SUM(V9:V14)</f>
        <v>500000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IF(($L17      =0),0,((($N17      -$L17      )/$L17      )*100))</f>
        <v>0</v>
      </c>
      <c r="S17" s="49">
        <f t="shared" ref="S17:S24" si="12">IF(($M17      =0),0,((($O17      -$M17      )/$M17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>
        <v>43100000</v>
      </c>
      <c r="C20" s="92"/>
      <c r="D20" s="92"/>
      <c r="E20" s="92">
        <f t="shared" si="8"/>
        <v>43100000</v>
      </c>
      <c r="F20" s="93">
        <v>43100000</v>
      </c>
      <c r="G20" s="94">
        <v>43100000</v>
      </c>
      <c r="H20" s="93"/>
      <c r="I20" s="94"/>
      <c r="J20" s="93">
        <v>41642000</v>
      </c>
      <c r="K20" s="94"/>
      <c r="L20" s="93"/>
      <c r="M20" s="94"/>
      <c r="N20" s="93"/>
      <c r="O20" s="94"/>
      <c r="P20" s="93">
        <f t="shared" si="9"/>
        <v>41642000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96.617169373549885</v>
      </c>
      <c r="U20" s="50">
        <f t="shared" si="14"/>
        <v>0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>
        <v>14720000</v>
      </c>
      <c r="D21" s="92"/>
      <c r="E21" s="92">
        <f t="shared" si="8"/>
        <v>14720000</v>
      </c>
      <c r="F21" s="93">
        <v>14720000</v>
      </c>
      <c r="G21" s="94">
        <v>14720000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43100000</v>
      </c>
      <c r="C24" s="95">
        <f>SUM(C17:C23)</f>
        <v>14720000</v>
      </c>
      <c r="D24" s="95"/>
      <c r="E24" s="95">
        <f t="shared" si="8"/>
        <v>57820000</v>
      </c>
      <c r="F24" s="96">
        <f t="shared" ref="F24:O24" si="15">SUM(F17:F23)</f>
        <v>57820000</v>
      </c>
      <c r="G24" s="97">
        <f t="shared" si="15"/>
        <v>57820000</v>
      </c>
      <c r="H24" s="96">
        <f t="shared" si="15"/>
        <v>0</v>
      </c>
      <c r="I24" s="97">
        <f t="shared" si="15"/>
        <v>0</v>
      </c>
      <c r="J24" s="96">
        <f t="shared" si="15"/>
        <v>41642000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41642000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72.020062262193008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IF(($L26      =0),0,((($N26      -$L26      )/$L26      )*100))</f>
        <v>0</v>
      </c>
      <c r="S26" s="49">
        <f>IF(($M26      =0),0,((($O26      -$M26      )/$M26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IF(($L27      =0),0,((($N27      -$L27      )/$L27      )*100))</f>
        <v>0</v>
      </c>
      <c r="S27" s="49">
        <f>IF(($M27      =0),0,((($O27      -$M27      )/$M27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IF(($L28      =0),0,((($N28      -$L28      )/$L28      )*100))</f>
        <v>0</v>
      </c>
      <c r="S28" s="49">
        <f>IF(($M28      =0),0,((($O28      -$M28      )/$M28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IF(($L29      =0),0,((($N29      -$L29      )/$L29      )*100))</f>
        <v>0</v>
      </c>
      <c r="S29" s="49">
        <f>IF(($M29      =0),0,((($O29      -$M29      )/$M29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IF(($L30      =0),0,((($N30      -$L30      )/$L30      )*100))</f>
        <v>0</v>
      </c>
      <c r="S30" s="53">
        <f>IF(($M30      =0),0,((($O30      -$M30      )/$M30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3243000</v>
      </c>
      <c r="C32" s="92"/>
      <c r="D32" s="92"/>
      <c r="E32" s="92">
        <f>$B32      +$C32      +$D32</f>
        <v>3243000</v>
      </c>
      <c r="F32" s="93">
        <v>3243000</v>
      </c>
      <c r="G32" s="94">
        <v>3243000</v>
      </c>
      <c r="H32" s="93">
        <v>2023000</v>
      </c>
      <c r="I32" s="94"/>
      <c r="J32" s="93">
        <v>247000</v>
      </c>
      <c r="K32" s="94"/>
      <c r="L32" s="93"/>
      <c r="M32" s="94">
        <v>292000</v>
      </c>
      <c r="N32" s="93"/>
      <c r="O32" s="94">
        <v>681000</v>
      </c>
      <c r="P32" s="93">
        <f>$H32      +$J32      +$L32      +$N32</f>
        <v>2270000</v>
      </c>
      <c r="Q32" s="94">
        <f>$I32      +$K32      +$M32      +$O32</f>
        <v>973000</v>
      </c>
      <c r="R32" s="48">
        <f>IF(($L32      =0),0,((($N32      -$L32      )/$L32      )*100))</f>
        <v>0</v>
      </c>
      <c r="S32" s="49">
        <f>IF(($M32      =0),0,((($O32      -$M32      )/$M32      )*100))</f>
        <v>133.2191780821918</v>
      </c>
      <c r="T32" s="48">
        <f>IF(($E32      =0),0,(($P32      /$E32      )*100))</f>
        <v>69.996916435399328</v>
      </c>
      <c r="U32" s="50">
        <f>IF(($E32      =0),0,(($Q32      /$E32      )*100))</f>
        <v>30.003083564600679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3243000</v>
      </c>
      <c r="C33" s="95">
        <f>C32</f>
        <v>0</v>
      </c>
      <c r="D33" s="95"/>
      <c r="E33" s="95">
        <f>$B33      +$C33      +$D33</f>
        <v>3243000</v>
      </c>
      <c r="F33" s="96">
        <f t="shared" ref="F33:O33" si="17">F32</f>
        <v>3243000</v>
      </c>
      <c r="G33" s="97">
        <f t="shared" si="17"/>
        <v>3243000</v>
      </c>
      <c r="H33" s="96">
        <f t="shared" si="17"/>
        <v>2023000</v>
      </c>
      <c r="I33" s="97">
        <f t="shared" si="17"/>
        <v>0</v>
      </c>
      <c r="J33" s="96">
        <f t="shared" si="17"/>
        <v>247000</v>
      </c>
      <c r="K33" s="97">
        <f t="shared" si="17"/>
        <v>0</v>
      </c>
      <c r="L33" s="96">
        <f t="shared" si="17"/>
        <v>0</v>
      </c>
      <c r="M33" s="97">
        <f t="shared" si="17"/>
        <v>292000</v>
      </c>
      <c r="N33" s="96">
        <f t="shared" si="17"/>
        <v>0</v>
      </c>
      <c r="O33" s="97">
        <f t="shared" si="17"/>
        <v>681000</v>
      </c>
      <c r="P33" s="96">
        <f>$H33      +$J33      +$L33      +$N33</f>
        <v>2270000</v>
      </c>
      <c r="Q33" s="97">
        <f>$I33      +$K33      +$M33      +$O33</f>
        <v>973000</v>
      </c>
      <c r="R33" s="52">
        <f>IF(($L33      =0),0,((($N33      -$L33      )/$L33      )*100))</f>
        <v>0</v>
      </c>
      <c r="S33" s="53">
        <f>IF(($M33      =0),0,((($O33      -$M33      )/$M33      )*100))</f>
        <v>133.2191780821918</v>
      </c>
      <c r="T33" s="52">
        <f>IF($E33   =0,0,($P33   /$E33   )*100)</f>
        <v>69.996916435399328</v>
      </c>
      <c r="U33" s="54">
        <f>IF($E33   =0,0,($Q33   /$E33   )*100)</f>
        <v>30.003083564600679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18000000</v>
      </c>
      <c r="C35" s="92">
        <v>-3000000</v>
      </c>
      <c r="D35" s="92"/>
      <c r="E35" s="92">
        <f t="shared" ref="E35:E40" si="18">$B35      +$C35      +$D35</f>
        <v>15000000</v>
      </c>
      <c r="F35" s="93">
        <v>15000000</v>
      </c>
      <c r="G35" s="94">
        <v>15000000</v>
      </c>
      <c r="H35" s="93"/>
      <c r="I35" s="94"/>
      <c r="J35" s="93">
        <v>3852000</v>
      </c>
      <c r="K35" s="94"/>
      <c r="L35" s="93">
        <v>2358000</v>
      </c>
      <c r="M35" s="94">
        <v>4315186</v>
      </c>
      <c r="N35" s="93">
        <v>5637000</v>
      </c>
      <c r="O35" s="94">
        <v>3209363</v>
      </c>
      <c r="P35" s="93">
        <f t="shared" ref="P35:P40" si="19">$H35      +$J35      +$L35      +$N35</f>
        <v>11847000</v>
      </c>
      <c r="Q35" s="94">
        <f t="shared" ref="Q35:Q40" si="20">$I35      +$K35      +$M35      +$O35</f>
        <v>7524549</v>
      </c>
      <c r="R35" s="48">
        <f t="shared" ref="R35:R40" si="21">IF(($L35      =0),0,((($N35      -$L35      )/$L35      )*100))</f>
        <v>139.05852417302799</v>
      </c>
      <c r="S35" s="49">
        <f t="shared" ref="S35:S40" si="22">IF(($M35      =0),0,((($O35      -$M35      )/$M35      )*100))</f>
        <v>-25.626311357146598</v>
      </c>
      <c r="T35" s="48">
        <f t="shared" ref="T35:T39" si="23">IF(($E35      =0),0,(($P35      /$E35      )*100))</f>
        <v>78.97999999999999</v>
      </c>
      <c r="U35" s="50">
        <f t="shared" ref="U35:U39" si="24">IF(($E35      =0),0,(($Q35      /$E35      )*100))</f>
        <v>50.16366</v>
      </c>
      <c r="V35" s="93">
        <v>1683000</v>
      </c>
      <c r="W35" s="94" t="s">
        <v>36</v>
      </c>
    </row>
    <row r="36" spans="1:23" ht="12.95" customHeight="1" x14ac:dyDescent="0.2">
      <c r="A36" s="47" t="s">
        <v>60</v>
      </c>
      <c r="B36" s="92">
        <v>93903000</v>
      </c>
      <c r="C36" s="92">
        <v>22177000</v>
      </c>
      <c r="D36" s="92"/>
      <c r="E36" s="92">
        <f t="shared" si="18"/>
        <v>116080000</v>
      </c>
      <c r="F36" s="93">
        <v>116080000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111903000</v>
      </c>
      <c r="C40" s="95">
        <f>SUM(C35:C39)</f>
        <v>19177000</v>
      </c>
      <c r="D40" s="95"/>
      <c r="E40" s="95">
        <f t="shared" si="18"/>
        <v>131080000</v>
      </c>
      <c r="F40" s="96">
        <f t="shared" ref="F40:O40" si="25">SUM(F35:F39)</f>
        <v>131080000</v>
      </c>
      <c r="G40" s="97">
        <f t="shared" si="25"/>
        <v>15000000</v>
      </c>
      <c r="H40" s="96">
        <f t="shared" si="25"/>
        <v>0</v>
      </c>
      <c r="I40" s="97">
        <f t="shared" si="25"/>
        <v>0</v>
      </c>
      <c r="J40" s="96">
        <f t="shared" si="25"/>
        <v>3852000</v>
      </c>
      <c r="K40" s="97">
        <f t="shared" si="25"/>
        <v>0</v>
      </c>
      <c r="L40" s="96">
        <f t="shared" si="25"/>
        <v>2358000</v>
      </c>
      <c r="M40" s="97">
        <f t="shared" si="25"/>
        <v>4315186</v>
      </c>
      <c r="N40" s="96">
        <f t="shared" si="25"/>
        <v>5637000</v>
      </c>
      <c r="O40" s="97">
        <f t="shared" si="25"/>
        <v>3209363</v>
      </c>
      <c r="P40" s="96">
        <f t="shared" si="19"/>
        <v>11847000</v>
      </c>
      <c r="Q40" s="97">
        <f t="shared" si="20"/>
        <v>7524549</v>
      </c>
      <c r="R40" s="52">
        <f t="shared" si="21"/>
        <v>139.05852417302799</v>
      </c>
      <c r="S40" s="53">
        <f t="shared" si="22"/>
        <v>-25.626311357146598</v>
      </c>
      <c r="T40" s="52">
        <f>IF((+$E35+$E38) =0,0,(P40   /(+$E35+$E38) )*100)</f>
        <v>78.97999999999999</v>
      </c>
      <c r="U40" s="54">
        <f>IF((+$E35+$E38) =0,0,(Q40   /(+$E35+$E38) )*100)</f>
        <v>50.16366</v>
      </c>
      <c r="V40" s="96">
        <f>SUM(V35:V39)</f>
        <v>1683000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IF(($L42      =0),0,((($N42      -$L42      )/$L42      )*100))</f>
        <v>0</v>
      </c>
      <c r="S42" s="49">
        <f t="shared" ref="S42:S53" si="30">IF(($M42      =0),0,((($O42      -$M42      )/$M42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>
        <v>40000000</v>
      </c>
      <c r="C43" s="92">
        <v>-26000000</v>
      </c>
      <c r="D43" s="92"/>
      <c r="E43" s="92">
        <f t="shared" si="26"/>
        <v>14000000</v>
      </c>
      <c r="F43" s="93">
        <v>14000000</v>
      </c>
      <c r="G43" s="94">
        <v>14000000</v>
      </c>
      <c r="H43" s="93"/>
      <c r="I43" s="94"/>
      <c r="J43" s="93"/>
      <c r="K43" s="94"/>
      <c r="L43" s="93">
        <v>3765000</v>
      </c>
      <c r="M43" s="94"/>
      <c r="N43" s="93">
        <v>10235000</v>
      </c>
      <c r="O43" s="94"/>
      <c r="P43" s="93">
        <f t="shared" si="27"/>
        <v>14000000</v>
      </c>
      <c r="Q43" s="94">
        <f t="shared" si="28"/>
        <v>0</v>
      </c>
      <c r="R43" s="48">
        <f t="shared" si="29"/>
        <v>171.84594953519257</v>
      </c>
      <c r="S43" s="49">
        <f t="shared" si="30"/>
        <v>0</v>
      </c>
      <c r="T43" s="48">
        <f t="shared" si="31"/>
        <v>100</v>
      </c>
      <c r="U43" s="50">
        <f t="shared" si="32"/>
        <v>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>
        <v>50000000</v>
      </c>
      <c r="C51" s="92"/>
      <c r="D51" s="92"/>
      <c r="E51" s="92">
        <f t="shared" si="26"/>
        <v>50000000</v>
      </c>
      <c r="F51" s="93">
        <v>50000000</v>
      </c>
      <c r="G51" s="94">
        <v>50000000</v>
      </c>
      <c r="H51" s="93">
        <v>1990000</v>
      </c>
      <c r="I51" s="94"/>
      <c r="J51" s="93">
        <v>14569000</v>
      </c>
      <c r="K51" s="94"/>
      <c r="L51" s="93">
        <v>19695000</v>
      </c>
      <c r="M51" s="94">
        <v>27813671</v>
      </c>
      <c r="N51" s="93">
        <v>13746000</v>
      </c>
      <c r="O51" s="94">
        <v>10384677</v>
      </c>
      <c r="P51" s="93">
        <f t="shared" si="27"/>
        <v>50000000</v>
      </c>
      <c r="Q51" s="94">
        <f t="shared" si="28"/>
        <v>38198348</v>
      </c>
      <c r="R51" s="48">
        <f t="shared" si="29"/>
        <v>-30.205635948210208</v>
      </c>
      <c r="S51" s="49">
        <f t="shared" si="30"/>
        <v>-62.663407502015822</v>
      </c>
      <c r="T51" s="48">
        <f t="shared" si="31"/>
        <v>100</v>
      </c>
      <c r="U51" s="50">
        <f t="shared" si="32"/>
        <v>76.396695999999991</v>
      </c>
      <c r="V51" s="93">
        <v>3487000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90000000</v>
      </c>
      <c r="C53" s="95">
        <f>SUM(C42:C52)</f>
        <v>-26000000</v>
      </c>
      <c r="D53" s="95"/>
      <c r="E53" s="95">
        <f t="shared" si="26"/>
        <v>64000000</v>
      </c>
      <c r="F53" s="96">
        <f t="shared" ref="F53:O53" si="33">SUM(F42:F52)</f>
        <v>64000000</v>
      </c>
      <c r="G53" s="97">
        <f t="shared" si="33"/>
        <v>64000000</v>
      </c>
      <c r="H53" s="96">
        <f t="shared" si="33"/>
        <v>1990000</v>
      </c>
      <c r="I53" s="97">
        <f t="shared" si="33"/>
        <v>0</v>
      </c>
      <c r="J53" s="96">
        <f t="shared" si="33"/>
        <v>14569000</v>
      </c>
      <c r="K53" s="97">
        <f t="shared" si="33"/>
        <v>0</v>
      </c>
      <c r="L53" s="96">
        <f t="shared" si="33"/>
        <v>23460000</v>
      </c>
      <c r="M53" s="97">
        <f t="shared" si="33"/>
        <v>27813671</v>
      </c>
      <c r="N53" s="96">
        <f t="shared" si="33"/>
        <v>23981000</v>
      </c>
      <c r="O53" s="97">
        <f t="shared" si="33"/>
        <v>10384677</v>
      </c>
      <c r="P53" s="96">
        <f t="shared" si="27"/>
        <v>64000000</v>
      </c>
      <c r="Q53" s="97">
        <f t="shared" si="28"/>
        <v>38198348</v>
      </c>
      <c r="R53" s="52">
        <f t="shared" si="29"/>
        <v>2.2208013640238704</v>
      </c>
      <c r="S53" s="53">
        <f t="shared" si="30"/>
        <v>-62.663407502015822</v>
      </c>
      <c r="T53" s="52">
        <f>IF((+$E43+$E45+$E47+$E48+$E51) =0,0,(P53   /(+$E43+$E45+$E47+$E48+$E51) )*100)</f>
        <v>100</v>
      </c>
      <c r="U53" s="54">
        <f>IF((+$E43+$E45+$E47+$E48+$E51) =0,0,(Q53   /(+$E43+$E45+$E47+$E48+$E51) )*100)</f>
        <v>59.684918750000001</v>
      </c>
      <c r="V53" s="96">
        <f>SUM(V42:V52)</f>
        <v>3487000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IF(($L55      =0),0,((($N55      -$L55      )/$L55      )*100))</f>
        <v>0</v>
      </c>
      <c r="S55" s="49">
        <f>IF(($M55      =0),0,((($O55      -$M55      )/$M55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IF(($L56      =0),0,((($N56      -$L56      )/$L56      )*100))</f>
        <v>0</v>
      </c>
      <c r="S56" s="49">
        <f>IF(($M56      =0),0,((($O56      -$M56      )/$M56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IF(($L57      =0),0,((($N57      -$L57      )/$L57      )*100))</f>
        <v>0</v>
      </c>
      <c r="S57" s="49">
        <f>IF(($M57      =0),0,((($O57      -$M57      )/$M57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IF(($L58      =0),0,((($N58      -$L58      )/$L58      )*100))</f>
        <v>0</v>
      </c>
      <c r="S58" s="49">
        <f>IF(($M58      =0),0,((($O58      -$M58      )/$M58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IF(($L59      =0),0,((($N59      -$L59      )/$L59      )*100))</f>
        <v>0</v>
      </c>
      <c r="S59" s="58">
        <f>IF(($M59      =0),0,((($O59      -$M59      )/$M59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IF(($L61      =0),0,((($N61      -$L61      )/$L61      )*100))</f>
        <v>0</v>
      </c>
      <c r="S61" s="49">
        <f t="shared" ref="S61:S67" si="39">IF(($M61      =0),0,((($O61      -$M61      )/$M61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261896000</v>
      </c>
      <c r="C67" s="104">
        <f>SUM(C9:C14,C17:C23,C26:C29,C32,C35:C39,C42:C52,C55:C58,C61:C65)</f>
        <v>2723000</v>
      </c>
      <c r="D67" s="104"/>
      <c r="E67" s="104">
        <f t="shared" si="35"/>
        <v>264619000</v>
      </c>
      <c r="F67" s="105">
        <f t="shared" ref="F67:O67" si="43">SUM(F9:F14,F17:F23,F26:F29,F32,F35:F39,F42:F52,F55:F58,F61:F65)</f>
        <v>264619000</v>
      </c>
      <c r="G67" s="106">
        <f t="shared" si="43"/>
        <v>147713000</v>
      </c>
      <c r="H67" s="105">
        <f t="shared" si="43"/>
        <v>4543000</v>
      </c>
      <c r="I67" s="106">
        <f t="shared" si="43"/>
        <v>0</v>
      </c>
      <c r="J67" s="105">
        <f t="shared" si="43"/>
        <v>64603000</v>
      </c>
      <c r="K67" s="106">
        <f t="shared" si="43"/>
        <v>0</v>
      </c>
      <c r="L67" s="105">
        <f t="shared" si="43"/>
        <v>26088000</v>
      </c>
      <c r="M67" s="106">
        <f t="shared" si="43"/>
        <v>32682276</v>
      </c>
      <c r="N67" s="105">
        <f t="shared" si="43"/>
        <v>31865000</v>
      </c>
      <c r="O67" s="106">
        <f t="shared" si="43"/>
        <v>14352228</v>
      </c>
      <c r="P67" s="105">
        <f t="shared" si="36"/>
        <v>127099000</v>
      </c>
      <c r="Q67" s="106">
        <f t="shared" si="37"/>
        <v>47034504</v>
      </c>
      <c r="R67" s="61">
        <f t="shared" si="38"/>
        <v>22.14428089543085</v>
      </c>
      <c r="S67" s="62">
        <f t="shared" si="39"/>
        <v>-56.08559208055155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86.044559382044923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31.841817578682985</v>
      </c>
      <c r="V67" s="105">
        <f>SUM(V9:V14,V17:V23,V26:V29,V32,V35:V39,V42:V52,V55:V58,V61:V65)</f>
        <v>5670000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451183000</v>
      </c>
      <c r="C69" s="92">
        <v>-30176000</v>
      </c>
      <c r="D69" s="92"/>
      <c r="E69" s="92">
        <f>$B69      +$C69      +$D69</f>
        <v>421007000</v>
      </c>
      <c r="F69" s="93">
        <v>421007000</v>
      </c>
      <c r="G69" s="94">
        <v>421007000</v>
      </c>
      <c r="H69" s="93">
        <v>150823000</v>
      </c>
      <c r="I69" s="94"/>
      <c r="J69" s="93">
        <v>113587000</v>
      </c>
      <c r="K69" s="94"/>
      <c r="L69" s="93">
        <v>132997000</v>
      </c>
      <c r="M69" s="94">
        <v>553768960</v>
      </c>
      <c r="N69" s="93">
        <v>23600000</v>
      </c>
      <c r="O69" s="94"/>
      <c r="P69" s="93">
        <f>$H69      +$J69      +$L69      +$N69</f>
        <v>421007000</v>
      </c>
      <c r="Q69" s="94">
        <f>$I69      +$K69      +$M69      +$O69</f>
        <v>553768960</v>
      </c>
      <c r="R69" s="48">
        <f>IF(($L69      =0),0,((($N69      -$L69      )/$L69      )*100))</f>
        <v>-82.255238839973828</v>
      </c>
      <c r="S69" s="49">
        <f>IF(($M69      =0),0,((($O69      -$M69      )/$M69      )*100))</f>
        <v>-100</v>
      </c>
      <c r="T69" s="48">
        <f>IF(($E69      =0),0,(($P69      /$E69      )*100))</f>
        <v>100</v>
      </c>
      <c r="U69" s="50">
        <f>IF(($E69      =0),0,(($Q69      /$E69      )*100))</f>
        <v>131.5343830387618</v>
      </c>
      <c r="V69" s="93">
        <v>0</v>
      </c>
      <c r="W69" s="94" t="s">
        <v>36</v>
      </c>
    </row>
    <row r="70" spans="1:23" s="64" customFormat="1" ht="12.95" customHeight="1" x14ac:dyDescent="0.2">
      <c r="A70" s="63" t="s">
        <v>89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IF(($L70      =0),0,((($N70      -$L70      )/$L70      )*100))</f>
        <v>0</v>
      </c>
      <c r="S70" s="49">
        <f>IF(($M70      =0),0,((($O70      -$M70      )/$M70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36</v>
      </c>
      <c r="W70" s="94" t="s">
        <v>36</v>
      </c>
    </row>
    <row r="71" spans="1:23" ht="12.95" customHeight="1" x14ac:dyDescent="0.2">
      <c r="A71" s="56" t="s">
        <v>42</v>
      </c>
      <c r="B71" s="101">
        <f>SUM(B69:B70)</f>
        <v>451183000</v>
      </c>
      <c r="C71" s="101">
        <f>SUM(C69:C70)</f>
        <v>-30176000</v>
      </c>
      <c r="D71" s="101"/>
      <c r="E71" s="101">
        <f>$B71      +$C71      +$D71</f>
        <v>421007000</v>
      </c>
      <c r="F71" s="102">
        <f t="shared" ref="F71:O71" si="44">SUM(F69:F70)</f>
        <v>421007000</v>
      </c>
      <c r="G71" s="103">
        <f t="shared" si="44"/>
        <v>421007000</v>
      </c>
      <c r="H71" s="102">
        <f t="shared" si="44"/>
        <v>150823000</v>
      </c>
      <c r="I71" s="103">
        <f t="shared" si="44"/>
        <v>0</v>
      </c>
      <c r="J71" s="102">
        <f t="shared" si="44"/>
        <v>113587000</v>
      </c>
      <c r="K71" s="103">
        <f t="shared" si="44"/>
        <v>0</v>
      </c>
      <c r="L71" s="102">
        <f t="shared" si="44"/>
        <v>132997000</v>
      </c>
      <c r="M71" s="103">
        <f t="shared" si="44"/>
        <v>553768960</v>
      </c>
      <c r="N71" s="102">
        <f t="shared" si="44"/>
        <v>23600000</v>
      </c>
      <c r="O71" s="103">
        <f t="shared" si="44"/>
        <v>0</v>
      </c>
      <c r="P71" s="102">
        <f>$H71      +$J71      +$L71      +$N71</f>
        <v>421007000</v>
      </c>
      <c r="Q71" s="103">
        <f>$I71      +$K71      +$M71      +$O71</f>
        <v>553768960</v>
      </c>
      <c r="R71" s="57">
        <f>IF(($L71      =0),0,((($N71      -$L71      )/$L71      )*100))</f>
        <v>-82.255238839973828</v>
      </c>
      <c r="S71" s="58">
        <f>IF(($M71      =0),0,((($O71      -$M71      )/$M71      )*100))</f>
        <v>-100</v>
      </c>
      <c r="T71" s="57">
        <f>IF(($E69      =0),0,(($P69      /$E69      )*100))</f>
        <v>100</v>
      </c>
      <c r="U71" s="59">
        <f>IF($E69   =0,0,($Q69   /$E69 )*100)</f>
        <v>131.5343830387618</v>
      </c>
      <c r="V71" s="102">
        <f>SUM(V69:V70)</f>
        <v>0</v>
      </c>
      <c r="W71" s="103" t="s">
        <v>36</v>
      </c>
    </row>
    <row r="72" spans="1:23" ht="12.95" customHeight="1" x14ac:dyDescent="0.2">
      <c r="A72" s="60" t="s">
        <v>87</v>
      </c>
      <c r="B72" s="104">
        <f>SUM(B69:B70)</f>
        <v>451183000</v>
      </c>
      <c r="C72" s="104">
        <f>SUM(C69:C70)</f>
        <v>-30176000</v>
      </c>
      <c r="D72" s="104"/>
      <c r="E72" s="104">
        <f>$B72      +$C72      +$D72</f>
        <v>421007000</v>
      </c>
      <c r="F72" s="105">
        <f t="shared" ref="F72:O72" si="45">SUM(F69:F70)</f>
        <v>421007000</v>
      </c>
      <c r="G72" s="106">
        <f t="shared" si="45"/>
        <v>421007000</v>
      </c>
      <c r="H72" s="105">
        <f t="shared" si="45"/>
        <v>150823000</v>
      </c>
      <c r="I72" s="106">
        <f t="shared" si="45"/>
        <v>0</v>
      </c>
      <c r="J72" s="105">
        <f t="shared" si="45"/>
        <v>113587000</v>
      </c>
      <c r="K72" s="106">
        <f t="shared" si="45"/>
        <v>0</v>
      </c>
      <c r="L72" s="105">
        <f t="shared" si="45"/>
        <v>132997000</v>
      </c>
      <c r="M72" s="106">
        <f t="shared" si="45"/>
        <v>553768960</v>
      </c>
      <c r="N72" s="105">
        <f t="shared" si="45"/>
        <v>23600000</v>
      </c>
      <c r="O72" s="106">
        <f t="shared" si="45"/>
        <v>0</v>
      </c>
      <c r="P72" s="105">
        <f>$H72      +$J72      +$L72      +$N72</f>
        <v>421007000</v>
      </c>
      <c r="Q72" s="106">
        <f>$I72      +$K72      +$M72      +$O72</f>
        <v>553768960</v>
      </c>
      <c r="R72" s="61">
        <f>IF(($L72      =0),0,((($N72      -$L72      )/$L72      )*100))</f>
        <v>-82.255238839973828</v>
      </c>
      <c r="S72" s="62">
        <f>IF(($M72      =0),0,((($O72      -$M72      )/$M72      )*100))</f>
        <v>-100</v>
      </c>
      <c r="T72" s="61">
        <f>IF(($E69      =0),0,(($P69      /$E69      )*100))</f>
        <v>100</v>
      </c>
      <c r="U72" s="65">
        <f>IF($E69   =0,0,($Q69   /$E69 )*100)</f>
        <v>131.5343830387618</v>
      </c>
      <c r="V72" s="105">
        <f>SUM(V69:V70)</f>
        <v>0</v>
      </c>
      <c r="W72" s="106" t="s">
        <v>36</v>
      </c>
    </row>
    <row r="73" spans="1:23" ht="12.95" customHeight="1" thickBot="1" x14ac:dyDescent="0.25">
      <c r="A73" s="60" t="s">
        <v>90</v>
      </c>
      <c r="B73" s="104">
        <f>SUM(B9:B14,B17:B23,B26:B29,B32,B35:B39,B42:B52,B55:B58,B61:B65,B69:B70)</f>
        <v>713079000</v>
      </c>
      <c r="C73" s="104">
        <f>SUM(C9:C14,C17:C23,C26:C29,C32,C35:C39,C42:C52,C55:C58,C61:C65,C69:C70)</f>
        <v>-27453000</v>
      </c>
      <c r="D73" s="104"/>
      <c r="E73" s="104">
        <f>$B73      +$C73      +$D73</f>
        <v>685626000</v>
      </c>
      <c r="F73" s="105">
        <f t="shared" ref="F73:O73" si="46">SUM(F9:F14,F17:F23,F26:F29,F32,F35:F39,F42:F52,F55:F58,F61:F65,F69:F70)</f>
        <v>685626000</v>
      </c>
      <c r="G73" s="106">
        <f t="shared" si="46"/>
        <v>568720000</v>
      </c>
      <c r="H73" s="105">
        <f t="shared" si="46"/>
        <v>155366000</v>
      </c>
      <c r="I73" s="106">
        <f t="shared" si="46"/>
        <v>0</v>
      </c>
      <c r="J73" s="105">
        <f t="shared" si="46"/>
        <v>178190000</v>
      </c>
      <c r="K73" s="106">
        <f t="shared" si="46"/>
        <v>0</v>
      </c>
      <c r="L73" s="105">
        <f t="shared" si="46"/>
        <v>159085000</v>
      </c>
      <c r="M73" s="106">
        <f t="shared" si="46"/>
        <v>586451236</v>
      </c>
      <c r="N73" s="105">
        <f t="shared" si="46"/>
        <v>55465000</v>
      </c>
      <c r="O73" s="106">
        <f t="shared" si="46"/>
        <v>14352228</v>
      </c>
      <c r="P73" s="105">
        <f>$H73      +$J73      +$L73      +$N73</f>
        <v>548106000</v>
      </c>
      <c r="Q73" s="106">
        <f>$I73      +$K73      +$M73      +$O73</f>
        <v>600803464</v>
      </c>
      <c r="R73" s="61">
        <f>IF(($L73      =0),0,((($N73      -$L73      )/$L73      )*100))</f>
        <v>-65.134990728227052</v>
      </c>
      <c r="S73" s="62">
        <f>IF(($M73      =0),0,((($O73      -$M73      )/$M73      )*100))</f>
        <v>-97.55269882319763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96.375369250246166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105.64134618089744</v>
      </c>
      <c r="V73" s="105">
        <f>SUM(V9:V14,V17:V23,V26:V29,V32,V35:V39,V42:V52,V55:V58,V61:V65,V69:V70)</f>
        <v>5670000</v>
      </c>
      <c r="W73" s="106" t="s">
        <v>36</v>
      </c>
    </row>
    <row r="74" spans="1:23" ht="13.5" thickTop="1" x14ac:dyDescent="0.2">
      <c r="A74" s="66" t="s">
        <v>91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0" t="s">
        <v>10</v>
      </c>
      <c r="Q75" s="131"/>
      <c r="R75" s="132" t="s">
        <v>11</v>
      </c>
      <c r="S75" s="131"/>
      <c r="T75" s="132" t="s">
        <v>12</v>
      </c>
      <c r="U75" s="131"/>
      <c r="V75" s="130"/>
      <c r="W75" s="131"/>
    </row>
    <row r="76" spans="1:23" ht="67.5" x14ac:dyDescent="0.2">
      <c r="A76" s="77" t="s">
        <v>92</v>
      </c>
      <c r="B76" s="78" t="s">
        <v>93</v>
      </c>
      <c r="C76" s="78" t="s">
        <v>94</v>
      </c>
      <c r="D76" s="79" t="s">
        <v>17</v>
      </c>
      <c r="E76" s="78" t="s">
        <v>18</v>
      </c>
      <c r="F76" s="78" t="s">
        <v>19</v>
      </c>
      <c r="G76" s="78" t="s">
        <v>95</v>
      </c>
      <c r="H76" s="78" t="s">
        <v>96</v>
      </c>
      <c r="I76" s="80" t="s">
        <v>22</v>
      </c>
      <c r="J76" s="78" t="s">
        <v>97</v>
      </c>
      <c r="K76" s="80" t="s">
        <v>24</v>
      </c>
      <c r="L76" s="78" t="s">
        <v>98</v>
      </c>
      <c r="M76" s="80" t="s">
        <v>26</v>
      </c>
      <c r="N76" s="78" t="s">
        <v>99</v>
      </c>
      <c r="O76" s="80" t="s">
        <v>28</v>
      </c>
      <c r="P76" s="80" t="s">
        <v>100</v>
      </c>
      <c r="Q76" s="81" t="s">
        <v>30</v>
      </c>
      <c r="R76" s="82" t="s">
        <v>100</v>
      </c>
      <c r="S76" s="83" t="s">
        <v>30</v>
      </c>
      <c r="T76" s="82" t="s">
        <v>101</v>
      </c>
      <c r="U76" s="79" t="s">
        <v>32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132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133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134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135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136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137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102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103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IF(($L87      =0),0,((($N87      -$L87      )/$L87      )*100))</f>
        <v>0</v>
      </c>
      <c r="S87" s="90">
        <f t="shared" ref="S87:S94" si="52">IF(($M87      =0),0,((($O87      -$M87      )/$M87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110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111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138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87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139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140</v>
      </c>
    </row>
    <row r="117" spans="1:23" x14ac:dyDescent="0.2">
      <c r="A117" s="29" t="s">
        <v>141</v>
      </c>
    </row>
    <row r="118" spans="1:23" x14ac:dyDescent="0.2">
      <c r="A118" s="29" t="s">
        <v>142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144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145</v>
      </c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  <row r="126" spans="1:23" x14ac:dyDescent="0.2">
      <c r="A126" s="30"/>
      <c r="G126" s="30"/>
      <c r="W126" s="30"/>
    </row>
  </sheetData>
  <sheetProtection algorithmName="SHA-512" hashValue="NFI6K4W4LS5NkmZMVMsRWc32Y4U/U/6CAtZxNgqz0MPqeri1get+kO13C7hwfmHp7XSDznk83nsvOmMWSrsKaw==" saltValue="iJiXRP70Ur64aJgyWgr0Sw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5:Q75"/>
    <mergeCell ref="R75:S75"/>
    <mergeCell ref="T75:U75"/>
    <mergeCell ref="V75:W75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4" max="16383" man="1"/>
    <brk id="9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126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1"/>
      <c r="W1" s="31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2"/>
      <c r="W2" s="32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2"/>
      <c r="W3" s="32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2"/>
      <c r="W4" s="32"/>
    </row>
    <row r="5" spans="1:23" ht="15" customHeight="1" x14ac:dyDescent="0.25">
      <c r="A5" s="137" t="s">
        <v>112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3"/>
      <c r="W5" s="33"/>
    </row>
    <row r="6" spans="1:23" ht="12.75" customHeight="1" x14ac:dyDescent="0.2">
      <c r="A6" s="34" t="s">
        <v>91</v>
      </c>
      <c r="B6" s="34" t="s">
        <v>91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IF(($L9       =0),0,((($N9       -$L9       )/$L9       )*100))</f>
        <v>0</v>
      </c>
      <c r="S9" s="49">
        <f>IF(($M9       =0),0,((($O9       -$M9       )/$M9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2000000</v>
      </c>
      <c r="C10" s="92"/>
      <c r="D10" s="92"/>
      <c r="E10" s="92">
        <f t="shared" ref="E10:E15" si="0">$B10      +$C10      +$D10</f>
        <v>2000000</v>
      </c>
      <c r="F10" s="93">
        <v>2000000</v>
      </c>
      <c r="G10" s="94">
        <v>2000000</v>
      </c>
      <c r="H10" s="93"/>
      <c r="I10" s="94"/>
      <c r="J10" s="93"/>
      <c r="K10" s="94">
        <v>142592</v>
      </c>
      <c r="L10" s="93">
        <v>1024000</v>
      </c>
      <c r="M10" s="94">
        <v>392807</v>
      </c>
      <c r="N10" s="93">
        <v>55000</v>
      </c>
      <c r="O10" s="94">
        <v>61929</v>
      </c>
      <c r="P10" s="93">
        <f t="shared" ref="P10:P15" si="1">$H10      +$J10      +$L10      +$N10</f>
        <v>1079000</v>
      </c>
      <c r="Q10" s="94">
        <f t="shared" ref="Q10:Q15" si="2">$I10      +$K10      +$M10      +$O10</f>
        <v>597328</v>
      </c>
      <c r="R10" s="48">
        <f t="shared" ref="R10:R15" si="3">IF(($L10      =0),0,((($N10      -$L10      )/$L10      )*100))</f>
        <v>-94.62890625</v>
      </c>
      <c r="S10" s="49">
        <f t="shared" ref="S10:S15" si="4">IF(($M10      =0),0,((($O10      -$M10      )/$M10      )*100))</f>
        <v>-84.234242261466832</v>
      </c>
      <c r="T10" s="48">
        <f t="shared" ref="T10:T14" si="5">IF(($E10      =0),0,(($P10      /$E10      )*100))</f>
        <v>53.949999999999996</v>
      </c>
      <c r="U10" s="50">
        <f t="shared" ref="U10:U14" si="6">IF(($E10      =0),0,(($Q10      /$E10      )*100))</f>
        <v>29.866399999999999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2000000</v>
      </c>
      <c r="C15" s="95">
        <f>SUM(C9:C14)</f>
        <v>0</v>
      </c>
      <c r="D15" s="95"/>
      <c r="E15" s="95">
        <f t="shared" si="0"/>
        <v>2000000</v>
      </c>
      <c r="F15" s="96">
        <f t="shared" ref="F15:O15" si="7">SUM(F9:F14)</f>
        <v>2000000</v>
      </c>
      <c r="G15" s="97">
        <f t="shared" si="7"/>
        <v>2000000</v>
      </c>
      <c r="H15" s="96">
        <f t="shared" si="7"/>
        <v>0</v>
      </c>
      <c r="I15" s="97">
        <f t="shared" si="7"/>
        <v>0</v>
      </c>
      <c r="J15" s="96">
        <f t="shared" si="7"/>
        <v>0</v>
      </c>
      <c r="K15" s="97">
        <f t="shared" si="7"/>
        <v>142592</v>
      </c>
      <c r="L15" s="96">
        <f t="shared" si="7"/>
        <v>1024000</v>
      </c>
      <c r="M15" s="97">
        <f t="shared" si="7"/>
        <v>392807</v>
      </c>
      <c r="N15" s="96">
        <f t="shared" si="7"/>
        <v>55000</v>
      </c>
      <c r="O15" s="97">
        <f t="shared" si="7"/>
        <v>61929</v>
      </c>
      <c r="P15" s="96">
        <f t="shared" si="1"/>
        <v>1079000</v>
      </c>
      <c r="Q15" s="97">
        <f t="shared" si="2"/>
        <v>597328</v>
      </c>
      <c r="R15" s="52">
        <f t="shared" si="3"/>
        <v>-94.62890625</v>
      </c>
      <c r="S15" s="53">
        <f t="shared" si="4"/>
        <v>-84.234242261466832</v>
      </c>
      <c r="T15" s="52">
        <f>IF((SUM($E9:$E13))=0,0,(P15/(SUM($E9:$E13))*100))</f>
        <v>53.949999999999996</v>
      </c>
      <c r="U15" s="54">
        <f>IF((SUM($E9:$E13))=0,0,(Q15/(SUM($E9:$E13))*100))</f>
        <v>29.866399999999999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IF(($L17      =0),0,((($N17      -$L17      )/$L17      )*100))</f>
        <v>0</v>
      </c>
      <c r="S17" s="49">
        <f t="shared" ref="S17:S24" si="12">IF(($M17      =0),0,((($O17      -$M17      )/$M17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>
        <v>8150000</v>
      </c>
      <c r="C20" s="92"/>
      <c r="D20" s="92"/>
      <c r="E20" s="92">
        <f t="shared" si="8"/>
        <v>8150000</v>
      </c>
      <c r="F20" s="93">
        <v>8150000</v>
      </c>
      <c r="G20" s="94">
        <v>8150000</v>
      </c>
      <c r="H20" s="93">
        <v>4049000</v>
      </c>
      <c r="I20" s="94"/>
      <c r="J20" s="93">
        <v>4101000</v>
      </c>
      <c r="K20" s="94"/>
      <c r="L20" s="93"/>
      <c r="M20" s="94"/>
      <c r="N20" s="93"/>
      <c r="O20" s="94"/>
      <c r="P20" s="93">
        <f t="shared" si="9"/>
        <v>8150000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100</v>
      </c>
      <c r="U20" s="50">
        <f t="shared" si="14"/>
        <v>0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>
        <v>15800000</v>
      </c>
      <c r="D21" s="92"/>
      <c r="E21" s="92">
        <f t="shared" si="8"/>
        <v>15800000</v>
      </c>
      <c r="F21" s="93">
        <v>15800000</v>
      </c>
      <c r="G21" s="94">
        <v>15800000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8150000</v>
      </c>
      <c r="C24" s="95">
        <f>SUM(C17:C23)</f>
        <v>15800000</v>
      </c>
      <c r="D24" s="95"/>
      <c r="E24" s="95">
        <f t="shared" si="8"/>
        <v>23950000</v>
      </c>
      <c r="F24" s="96">
        <f t="shared" ref="F24:O24" si="15">SUM(F17:F23)</f>
        <v>23950000</v>
      </c>
      <c r="G24" s="97">
        <f t="shared" si="15"/>
        <v>23950000</v>
      </c>
      <c r="H24" s="96">
        <f t="shared" si="15"/>
        <v>4049000</v>
      </c>
      <c r="I24" s="97">
        <f t="shared" si="15"/>
        <v>0</v>
      </c>
      <c r="J24" s="96">
        <f t="shared" si="15"/>
        <v>4101000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8150000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34.029227557411275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IF(($L26      =0),0,((($N26      -$L26      )/$L26      )*100))</f>
        <v>0</v>
      </c>
      <c r="S26" s="49">
        <f>IF(($M26      =0),0,((($O26      -$M26      )/$M26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IF(($L27      =0),0,((($N27      -$L27      )/$L27      )*100))</f>
        <v>0</v>
      </c>
      <c r="S27" s="49">
        <f>IF(($M27      =0),0,((($O27      -$M27      )/$M27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IF(($L28      =0),0,((($N28      -$L28      )/$L28      )*100))</f>
        <v>0</v>
      </c>
      <c r="S28" s="49">
        <f>IF(($M28      =0),0,((($O28      -$M28      )/$M28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IF(($L29      =0),0,((($N29      -$L29      )/$L29      )*100))</f>
        <v>0</v>
      </c>
      <c r="S29" s="49">
        <f>IF(($M29      =0),0,((($O29      -$M29      )/$M29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IF(($L30      =0),0,((($N30      -$L30      )/$L30      )*100))</f>
        <v>0</v>
      </c>
      <c r="S30" s="53">
        <f>IF(($M30      =0),0,((($O30      -$M30      )/$M30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3004000</v>
      </c>
      <c r="C32" s="92">
        <v>-901000</v>
      </c>
      <c r="D32" s="92"/>
      <c r="E32" s="92">
        <f>$B32      +$C32      +$D32</f>
        <v>2103000</v>
      </c>
      <c r="F32" s="93">
        <v>2103000</v>
      </c>
      <c r="G32" s="94">
        <v>2103000</v>
      </c>
      <c r="H32" s="93">
        <v>221000</v>
      </c>
      <c r="I32" s="94"/>
      <c r="J32" s="93"/>
      <c r="K32" s="94">
        <v>140409</v>
      </c>
      <c r="L32" s="93">
        <v>458000</v>
      </c>
      <c r="M32" s="94">
        <v>7000</v>
      </c>
      <c r="N32" s="93"/>
      <c r="O32" s="94">
        <v>359850</v>
      </c>
      <c r="P32" s="93">
        <f>$H32      +$J32      +$L32      +$N32</f>
        <v>679000</v>
      </c>
      <c r="Q32" s="94">
        <f>$I32      +$K32      +$M32      +$O32</f>
        <v>507259</v>
      </c>
      <c r="R32" s="48">
        <f>IF(($L32      =0),0,((($N32      -$L32      )/$L32      )*100))</f>
        <v>-100</v>
      </c>
      <c r="S32" s="49">
        <f>IF(($M32      =0),0,((($O32      -$M32      )/$M32      )*100))</f>
        <v>5040.7142857142862</v>
      </c>
      <c r="T32" s="48">
        <f>IF(($E32      =0),0,(($P32      /$E32      )*100))</f>
        <v>32.287208749405607</v>
      </c>
      <c r="U32" s="50">
        <f>IF(($E32      =0),0,(($Q32      /$E32      )*100))</f>
        <v>24.12073228720875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3004000</v>
      </c>
      <c r="C33" s="95">
        <f>C32</f>
        <v>-901000</v>
      </c>
      <c r="D33" s="95"/>
      <c r="E33" s="95">
        <f>$B33      +$C33      +$D33</f>
        <v>2103000</v>
      </c>
      <c r="F33" s="96">
        <f t="shared" ref="F33:O33" si="17">F32</f>
        <v>2103000</v>
      </c>
      <c r="G33" s="97">
        <f t="shared" si="17"/>
        <v>2103000</v>
      </c>
      <c r="H33" s="96">
        <f t="shared" si="17"/>
        <v>221000</v>
      </c>
      <c r="I33" s="97">
        <f t="shared" si="17"/>
        <v>0</v>
      </c>
      <c r="J33" s="96">
        <f t="shared" si="17"/>
        <v>0</v>
      </c>
      <c r="K33" s="97">
        <f t="shared" si="17"/>
        <v>140409</v>
      </c>
      <c r="L33" s="96">
        <f t="shared" si="17"/>
        <v>458000</v>
      </c>
      <c r="M33" s="97">
        <f t="shared" si="17"/>
        <v>7000</v>
      </c>
      <c r="N33" s="96">
        <f t="shared" si="17"/>
        <v>0</v>
      </c>
      <c r="O33" s="97">
        <f t="shared" si="17"/>
        <v>359850</v>
      </c>
      <c r="P33" s="96">
        <f>$H33      +$J33      +$L33      +$N33</f>
        <v>679000</v>
      </c>
      <c r="Q33" s="97">
        <f>$I33      +$K33      +$M33      +$O33</f>
        <v>507259</v>
      </c>
      <c r="R33" s="52">
        <f>IF(($L33      =0),0,((($N33      -$L33      )/$L33      )*100))</f>
        <v>-100</v>
      </c>
      <c r="S33" s="53">
        <f>IF(($M33      =0),0,((($O33      -$M33      )/$M33      )*100))</f>
        <v>5040.7142857142862</v>
      </c>
      <c r="T33" s="52">
        <f>IF($E33   =0,0,($P33   /$E33   )*100)</f>
        <v>32.287208749405607</v>
      </c>
      <c r="U33" s="54">
        <f>IF($E33   =0,0,($Q33   /$E33   )*100)</f>
        <v>24.12073228720875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6460000</v>
      </c>
      <c r="C35" s="92">
        <v>3000000</v>
      </c>
      <c r="D35" s="92"/>
      <c r="E35" s="92">
        <f t="shared" ref="E35:E40" si="18">$B35      +$C35      +$D35</f>
        <v>9460000</v>
      </c>
      <c r="F35" s="93">
        <v>9460000</v>
      </c>
      <c r="G35" s="94">
        <v>9460000</v>
      </c>
      <c r="H35" s="93"/>
      <c r="I35" s="94"/>
      <c r="J35" s="93">
        <v>5855000</v>
      </c>
      <c r="K35" s="94">
        <v>1765907</v>
      </c>
      <c r="L35" s="93">
        <v>731000</v>
      </c>
      <c r="M35" s="94">
        <v>1220603</v>
      </c>
      <c r="N35" s="93">
        <v>2874000</v>
      </c>
      <c r="O35" s="94">
        <v>5501484</v>
      </c>
      <c r="P35" s="93">
        <f t="shared" ref="P35:P40" si="19">$H35      +$J35      +$L35      +$N35</f>
        <v>9460000</v>
      </c>
      <c r="Q35" s="94">
        <f t="shared" ref="Q35:Q40" si="20">$I35      +$K35      +$M35      +$O35</f>
        <v>8487994</v>
      </c>
      <c r="R35" s="48">
        <f t="shared" ref="R35:R40" si="21">IF(($L35      =0),0,((($N35      -$L35      )/$L35      )*100))</f>
        <v>293.16005471956225</v>
      </c>
      <c r="S35" s="49">
        <f t="shared" ref="S35:S40" si="22">IF(($M35      =0),0,((($O35      -$M35      )/$M35      )*100))</f>
        <v>350.71853829623552</v>
      </c>
      <c r="T35" s="48">
        <f t="shared" ref="T35:T39" si="23">IF(($E35      =0),0,(($P35      /$E35      )*100))</f>
        <v>100</v>
      </c>
      <c r="U35" s="50">
        <f t="shared" ref="U35:U39" si="24">IF(($E35      =0),0,(($Q35      /$E35      )*100))</f>
        <v>89.725095137420723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>
        <v>9147000</v>
      </c>
      <c r="C36" s="92">
        <v>302000</v>
      </c>
      <c r="D36" s="92"/>
      <c r="E36" s="92">
        <f t="shared" si="18"/>
        <v>9449000</v>
      </c>
      <c r="F36" s="93">
        <v>9449000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15607000</v>
      </c>
      <c r="C40" s="95">
        <f>SUM(C35:C39)</f>
        <v>3302000</v>
      </c>
      <c r="D40" s="95"/>
      <c r="E40" s="95">
        <f t="shared" si="18"/>
        <v>18909000</v>
      </c>
      <c r="F40" s="96">
        <f t="shared" ref="F40:O40" si="25">SUM(F35:F39)</f>
        <v>18909000</v>
      </c>
      <c r="G40" s="97">
        <f t="shared" si="25"/>
        <v>9460000</v>
      </c>
      <c r="H40" s="96">
        <f t="shared" si="25"/>
        <v>0</v>
      </c>
      <c r="I40" s="97">
        <f t="shared" si="25"/>
        <v>0</v>
      </c>
      <c r="J40" s="96">
        <f t="shared" si="25"/>
        <v>5855000</v>
      </c>
      <c r="K40" s="97">
        <f t="shared" si="25"/>
        <v>1765907</v>
      </c>
      <c r="L40" s="96">
        <f t="shared" si="25"/>
        <v>731000</v>
      </c>
      <c r="M40" s="97">
        <f t="shared" si="25"/>
        <v>1220603</v>
      </c>
      <c r="N40" s="96">
        <f t="shared" si="25"/>
        <v>2874000</v>
      </c>
      <c r="O40" s="97">
        <f t="shared" si="25"/>
        <v>5501484</v>
      </c>
      <c r="P40" s="96">
        <f t="shared" si="19"/>
        <v>9460000</v>
      </c>
      <c r="Q40" s="97">
        <f t="shared" si="20"/>
        <v>8487994</v>
      </c>
      <c r="R40" s="52">
        <f t="shared" si="21"/>
        <v>293.16005471956225</v>
      </c>
      <c r="S40" s="53">
        <f t="shared" si="22"/>
        <v>350.71853829623552</v>
      </c>
      <c r="T40" s="52">
        <f>IF((+$E35+$E38) =0,0,(P40   /(+$E35+$E38) )*100)</f>
        <v>100</v>
      </c>
      <c r="U40" s="54">
        <f>IF((+$E35+$E38) =0,0,(Q40   /(+$E35+$E38) )*100)</f>
        <v>89.725095137420723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IF(($L42      =0),0,((($N42      -$L42      )/$L42      )*100))</f>
        <v>0</v>
      </c>
      <c r="S42" s="49">
        <f t="shared" ref="S42:S53" si="30">IF(($M42      =0),0,((($O42      -$M42      )/$M42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>
        <v>305793000</v>
      </c>
      <c r="C43" s="92">
        <v>-23000000</v>
      </c>
      <c r="D43" s="92"/>
      <c r="E43" s="92">
        <f t="shared" si="26"/>
        <v>282793000</v>
      </c>
      <c r="F43" s="93">
        <v>282793000</v>
      </c>
      <c r="G43" s="94">
        <v>282793000</v>
      </c>
      <c r="H43" s="93">
        <v>26630000</v>
      </c>
      <c r="I43" s="94"/>
      <c r="J43" s="93">
        <v>55333000</v>
      </c>
      <c r="K43" s="94">
        <v>-18248104</v>
      </c>
      <c r="L43" s="93">
        <v>42078000</v>
      </c>
      <c r="M43" s="94">
        <v>10883385</v>
      </c>
      <c r="N43" s="93">
        <v>158752000</v>
      </c>
      <c r="O43" s="94">
        <v>148959501</v>
      </c>
      <c r="P43" s="93">
        <f t="shared" si="27"/>
        <v>282793000</v>
      </c>
      <c r="Q43" s="94">
        <f t="shared" si="28"/>
        <v>141594782</v>
      </c>
      <c r="R43" s="48">
        <f t="shared" si="29"/>
        <v>277.28028898711915</v>
      </c>
      <c r="S43" s="49">
        <f t="shared" si="30"/>
        <v>1268.6872328783738</v>
      </c>
      <c r="T43" s="48">
        <f t="shared" si="31"/>
        <v>100</v>
      </c>
      <c r="U43" s="50">
        <f t="shared" si="32"/>
        <v>50.070115596920715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>
        <v>104937000</v>
      </c>
      <c r="C51" s="92"/>
      <c r="D51" s="92"/>
      <c r="E51" s="92">
        <f t="shared" si="26"/>
        <v>104937000</v>
      </c>
      <c r="F51" s="93">
        <v>104937000</v>
      </c>
      <c r="G51" s="94">
        <v>104937000</v>
      </c>
      <c r="H51" s="93">
        <v>9851000</v>
      </c>
      <c r="I51" s="94"/>
      <c r="J51" s="93">
        <v>24503000</v>
      </c>
      <c r="K51" s="94">
        <v>25161462</v>
      </c>
      <c r="L51" s="93">
        <v>16463000</v>
      </c>
      <c r="M51" s="94">
        <v>4053541</v>
      </c>
      <c r="N51" s="93">
        <v>54120000</v>
      </c>
      <c r="O51" s="94">
        <v>62167965</v>
      </c>
      <c r="P51" s="93">
        <f t="shared" si="27"/>
        <v>104937000</v>
      </c>
      <c r="Q51" s="94">
        <f t="shared" si="28"/>
        <v>91382968</v>
      </c>
      <c r="R51" s="48">
        <f t="shared" si="29"/>
        <v>228.73716819534712</v>
      </c>
      <c r="S51" s="49">
        <f t="shared" si="30"/>
        <v>1433.6705611217451</v>
      </c>
      <c r="T51" s="48">
        <f t="shared" si="31"/>
        <v>100</v>
      </c>
      <c r="U51" s="50">
        <f t="shared" si="32"/>
        <v>87.083648284208621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410730000</v>
      </c>
      <c r="C53" s="95">
        <f>SUM(C42:C52)</f>
        <v>-23000000</v>
      </c>
      <c r="D53" s="95"/>
      <c r="E53" s="95">
        <f t="shared" si="26"/>
        <v>387730000</v>
      </c>
      <c r="F53" s="96">
        <f t="shared" ref="F53:O53" si="33">SUM(F42:F52)</f>
        <v>387730000</v>
      </c>
      <c r="G53" s="97">
        <f t="shared" si="33"/>
        <v>387730000</v>
      </c>
      <c r="H53" s="96">
        <f t="shared" si="33"/>
        <v>36481000</v>
      </c>
      <c r="I53" s="97">
        <f t="shared" si="33"/>
        <v>0</v>
      </c>
      <c r="J53" s="96">
        <f t="shared" si="33"/>
        <v>79836000</v>
      </c>
      <c r="K53" s="97">
        <f t="shared" si="33"/>
        <v>6913358</v>
      </c>
      <c r="L53" s="96">
        <f t="shared" si="33"/>
        <v>58541000</v>
      </c>
      <c r="M53" s="97">
        <f t="shared" si="33"/>
        <v>14936926</v>
      </c>
      <c r="N53" s="96">
        <f t="shared" si="33"/>
        <v>212872000</v>
      </c>
      <c r="O53" s="97">
        <f t="shared" si="33"/>
        <v>211127466</v>
      </c>
      <c r="P53" s="96">
        <f t="shared" si="27"/>
        <v>387730000</v>
      </c>
      <c r="Q53" s="97">
        <f t="shared" si="28"/>
        <v>232977750</v>
      </c>
      <c r="R53" s="52">
        <f t="shared" si="29"/>
        <v>263.62890965306366</v>
      </c>
      <c r="S53" s="53">
        <f t="shared" si="30"/>
        <v>1313.4599448373783</v>
      </c>
      <c r="T53" s="52">
        <f>IF((+$E43+$E45+$E47+$E48+$E51) =0,0,(P53   /(+$E43+$E45+$E47+$E48+$E51) )*100)</f>
        <v>100</v>
      </c>
      <c r="U53" s="54">
        <f>IF((+$E43+$E45+$E47+$E48+$E51) =0,0,(Q53   /(+$E43+$E45+$E47+$E48+$E51) )*100)</f>
        <v>60.087625409434395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IF(($L55      =0),0,((($N55      -$L55      )/$L55      )*100))</f>
        <v>0</v>
      </c>
      <c r="S55" s="49">
        <f>IF(($M55      =0),0,((($O55      -$M55      )/$M55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IF(($L56      =0),0,((($N56      -$L56      )/$L56      )*100))</f>
        <v>0</v>
      </c>
      <c r="S56" s="49">
        <f>IF(($M56      =0),0,((($O56      -$M56      )/$M56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IF(($L57      =0),0,((($N57      -$L57      )/$L57      )*100))</f>
        <v>0</v>
      </c>
      <c r="S57" s="49">
        <f>IF(($M57      =0),0,((($O57      -$M57      )/$M57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IF(($L58      =0),0,((($N58      -$L58      )/$L58      )*100))</f>
        <v>0</v>
      </c>
      <c r="S58" s="49">
        <f>IF(($M58      =0),0,((($O58      -$M58      )/$M58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IF(($L59      =0),0,((($N59      -$L59      )/$L59      )*100))</f>
        <v>0</v>
      </c>
      <c r="S59" s="58">
        <f>IF(($M59      =0),0,((($O59      -$M59      )/$M59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IF(($L61      =0),0,((($N61      -$L61      )/$L61      )*100))</f>
        <v>0</v>
      </c>
      <c r="S61" s="49">
        <f t="shared" ref="S61:S67" si="39">IF(($M61      =0),0,((($O61      -$M61      )/$M61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439491000</v>
      </c>
      <c r="C67" s="104">
        <f>SUM(C9:C14,C17:C23,C26:C29,C32,C35:C39,C42:C52,C55:C58,C61:C65)</f>
        <v>-4799000</v>
      </c>
      <c r="D67" s="104"/>
      <c r="E67" s="104">
        <f t="shared" si="35"/>
        <v>434692000</v>
      </c>
      <c r="F67" s="105">
        <f t="shared" ref="F67:O67" si="43">SUM(F9:F14,F17:F23,F26:F29,F32,F35:F39,F42:F52,F55:F58,F61:F65)</f>
        <v>434692000</v>
      </c>
      <c r="G67" s="106">
        <f t="shared" si="43"/>
        <v>425243000</v>
      </c>
      <c r="H67" s="105">
        <f t="shared" si="43"/>
        <v>40751000</v>
      </c>
      <c r="I67" s="106">
        <f t="shared" si="43"/>
        <v>0</v>
      </c>
      <c r="J67" s="105">
        <f t="shared" si="43"/>
        <v>89792000</v>
      </c>
      <c r="K67" s="106">
        <f t="shared" si="43"/>
        <v>8962266</v>
      </c>
      <c r="L67" s="105">
        <f t="shared" si="43"/>
        <v>60754000</v>
      </c>
      <c r="M67" s="106">
        <f t="shared" si="43"/>
        <v>16557336</v>
      </c>
      <c r="N67" s="105">
        <f t="shared" si="43"/>
        <v>215801000</v>
      </c>
      <c r="O67" s="106">
        <f t="shared" si="43"/>
        <v>217050729</v>
      </c>
      <c r="P67" s="105">
        <f t="shared" si="36"/>
        <v>407098000</v>
      </c>
      <c r="Q67" s="106">
        <f t="shared" si="37"/>
        <v>242570331</v>
      </c>
      <c r="R67" s="61">
        <f t="shared" si="38"/>
        <v>255.20459558218386</v>
      </c>
      <c r="S67" s="62">
        <f t="shared" si="39"/>
        <v>1210.9036924780653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95.733027939319399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57.042756964841281</v>
      </c>
      <c r="V67" s="105">
        <f>SUM(V9:V14,V17:V23,V26:V29,V32,V35:V39,V42:V52,V55:V58,V61:V65)</f>
        <v>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104228000</v>
      </c>
      <c r="C69" s="92">
        <v>-6971000</v>
      </c>
      <c r="D69" s="92"/>
      <c r="E69" s="92">
        <f>$B69      +$C69      +$D69</f>
        <v>97257000</v>
      </c>
      <c r="F69" s="93">
        <v>97257000</v>
      </c>
      <c r="G69" s="94">
        <v>97257000</v>
      </c>
      <c r="H69" s="93">
        <v>25274000</v>
      </c>
      <c r="I69" s="94"/>
      <c r="J69" s="93">
        <v>28584000</v>
      </c>
      <c r="K69" s="94">
        <v>39034337</v>
      </c>
      <c r="L69" s="93">
        <v>14253000</v>
      </c>
      <c r="M69" s="94">
        <v>5454298</v>
      </c>
      <c r="N69" s="93">
        <v>29146000</v>
      </c>
      <c r="O69" s="94">
        <v>16105932</v>
      </c>
      <c r="P69" s="93">
        <f>$H69      +$J69      +$L69      +$N69</f>
        <v>97257000</v>
      </c>
      <c r="Q69" s="94">
        <f>$I69      +$K69      +$M69      +$O69</f>
        <v>60594567</v>
      </c>
      <c r="R69" s="48">
        <f>IF(($L69      =0),0,((($N69      -$L69      )/$L69      )*100))</f>
        <v>104.49028274749175</v>
      </c>
      <c r="S69" s="49">
        <f>IF(($M69      =0),0,((($O69      -$M69      )/$M69      )*100))</f>
        <v>195.28881626929808</v>
      </c>
      <c r="T69" s="48">
        <f>IF(($E69      =0),0,(($P69      /$E69      )*100))</f>
        <v>100</v>
      </c>
      <c r="U69" s="50">
        <f>IF(($E69      =0),0,(($Q69      /$E69      )*100))</f>
        <v>62.303553471729543</v>
      </c>
      <c r="V69" s="93">
        <v>0</v>
      </c>
      <c r="W69" s="94" t="s">
        <v>36</v>
      </c>
    </row>
    <row r="70" spans="1:23" s="64" customFormat="1" ht="12.95" customHeight="1" x14ac:dyDescent="0.2">
      <c r="A70" s="63" t="s">
        <v>89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IF(($L70      =0),0,((($N70      -$L70      )/$L70      )*100))</f>
        <v>0</v>
      </c>
      <c r="S70" s="49">
        <f>IF(($M70      =0),0,((($O70      -$M70      )/$M70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36</v>
      </c>
      <c r="W70" s="94" t="s">
        <v>36</v>
      </c>
    </row>
    <row r="71" spans="1:23" ht="12.95" customHeight="1" x14ac:dyDescent="0.2">
      <c r="A71" s="56" t="s">
        <v>42</v>
      </c>
      <c r="B71" s="101">
        <f>SUM(B69:B70)</f>
        <v>104228000</v>
      </c>
      <c r="C71" s="101">
        <f>SUM(C69:C70)</f>
        <v>-6971000</v>
      </c>
      <c r="D71" s="101"/>
      <c r="E71" s="101">
        <f>$B71      +$C71      +$D71</f>
        <v>97257000</v>
      </c>
      <c r="F71" s="102">
        <f t="shared" ref="F71:O71" si="44">SUM(F69:F70)</f>
        <v>97257000</v>
      </c>
      <c r="G71" s="103">
        <f t="shared" si="44"/>
        <v>97257000</v>
      </c>
      <c r="H71" s="102">
        <f t="shared" si="44"/>
        <v>25274000</v>
      </c>
      <c r="I71" s="103">
        <f t="shared" si="44"/>
        <v>0</v>
      </c>
      <c r="J71" s="102">
        <f t="shared" si="44"/>
        <v>28584000</v>
      </c>
      <c r="K71" s="103">
        <f t="shared" si="44"/>
        <v>39034337</v>
      </c>
      <c r="L71" s="102">
        <f t="shared" si="44"/>
        <v>14253000</v>
      </c>
      <c r="M71" s="103">
        <f t="shared" si="44"/>
        <v>5454298</v>
      </c>
      <c r="N71" s="102">
        <f t="shared" si="44"/>
        <v>29146000</v>
      </c>
      <c r="O71" s="103">
        <f t="shared" si="44"/>
        <v>16105932</v>
      </c>
      <c r="P71" s="102">
        <f>$H71      +$J71      +$L71      +$N71</f>
        <v>97257000</v>
      </c>
      <c r="Q71" s="103">
        <f>$I71      +$K71      +$M71      +$O71</f>
        <v>60594567</v>
      </c>
      <c r="R71" s="57">
        <f>IF(($L71      =0),0,((($N71      -$L71      )/$L71      )*100))</f>
        <v>104.49028274749175</v>
      </c>
      <c r="S71" s="58">
        <f>IF(($M71      =0),0,((($O71      -$M71      )/$M71      )*100))</f>
        <v>195.28881626929808</v>
      </c>
      <c r="T71" s="57">
        <f>IF(($E69      =0),0,(($P69      /$E69      )*100))</f>
        <v>100</v>
      </c>
      <c r="U71" s="59">
        <f>IF($E69   =0,0,($Q69   /$E69 )*100)</f>
        <v>62.303553471729543</v>
      </c>
      <c r="V71" s="102">
        <f>SUM(V69:V70)</f>
        <v>0</v>
      </c>
      <c r="W71" s="103" t="s">
        <v>36</v>
      </c>
    </row>
    <row r="72" spans="1:23" ht="12.95" customHeight="1" x14ac:dyDescent="0.2">
      <c r="A72" s="60" t="s">
        <v>87</v>
      </c>
      <c r="B72" s="104">
        <f>SUM(B69:B70)</f>
        <v>104228000</v>
      </c>
      <c r="C72" s="104">
        <f>SUM(C69:C70)</f>
        <v>-6971000</v>
      </c>
      <c r="D72" s="104"/>
      <c r="E72" s="104">
        <f>$B72      +$C72      +$D72</f>
        <v>97257000</v>
      </c>
      <c r="F72" s="105">
        <f t="shared" ref="F72:O72" si="45">SUM(F69:F70)</f>
        <v>97257000</v>
      </c>
      <c r="G72" s="106">
        <f t="shared" si="45"/>
        <v>97257000</v>
      </c>
      <c r="H72" s="105">
        <f t="shared" si="45"/>
        <v>25274000</v>
      </c>
      <c r="I72" s="106">
        <f t="shared" si="45"/>
        <v>0</v>
      </c>
      <c r="J72" s="105">
        <f t="shared" si="45"/>
        <v>28584000</v>
      </c>
      <c r="K72" s="106">
        <f t="shared" si="45"/>
        <v>39034337</v>
      </c>
      <c r="L72" s="105">
        <f t="shared" si="45"/>
        <v>14253000</v>
      </c>
      <c r="M72" s="106">
        <f t="shared" si="45"/>
        <v>5454298</v>
      </c>
      <c r="N72" s="105">
        <f t="shared" si="45"/>
        <v>29146000</v>
      </c>
      <c r="O72" s="106">
        <f t="shared" si="45"/>
        <v>16105932</v>
      </c>
      <c r="P72" s="105">
        <f>$H72      +$J72      +$L72      +$N72</f>
        <v>97257000</v>
      </c>
      <c r="Q72" s="106">
        <f>$I72      +$K72      +$M72      +$O72</f>
        <v>60594567</v>
      </c>
      <c r="R72" s="61">
        <f>IF(($L72      =0),0,((($N72      -$L72      )/$L72      )*100))</f>
        <v>104.49028274749175</v>
      </c>
      <c r="S72" s="62">
        <f>IF(($M72      =0),0,((($O72      -$M72      )/$M72      )*100))</f>
        <v>195.28881626929808</v>
      </c>
      <c r="T72" s="61">
        <f>IF(($E69      =0),0,(($P69      /$E69      )*100))</f>
        <v>100</v>
      </c>
      <c r="U72" s="65">
        <f>IF($E69   =0,0,($Q69   /$E69 )*100)</f>
        <v>62.303553471729543</v>
      </c>
      <c r="V72" s="105">
        <f>SUM(V69:V70)</f>
        <v>0</v>
      </c>
      <c r="W72" s="106" t="s">
        <v>36</v>
      </c>
    </row>
    <row r="73" spans="1:23" ht="12.95" customHeight="1" thickBot="1" x14ac:dyDescent="0.25">
      <c r="A73" s="60" t="s">
        <v>90</v>
      </c>
      <c r="B73" s="104">
        <f>SUM(B9:B14,B17:B23,B26:B29,B32,B35:B39,B42:B52,B55:B58,B61:B65,B69:B70)</f>
        <v>543719000</v>
      </c>
      <c r="C73" s="104">
        <f>SUM(C9:C14,C17:C23,C26:C29,C32,C35:C39,C42:C52,C55:C58,C61:C65,C69:C70)</f>
        <v>-11770000</v>
      </c>
      <c r="D73" s="104"/>
      <c r="E73" s="104">
        <f>$B73      +$C73      +$D73</f>
        <v>531949000</v>
      </c>
      <c r="F73" s="105">
        <f t="shared" ref="F73:O73" si="46">SUM(F9:F14,F17:F23,F26:F29,F32,F35:F39,F42:F52,F55:F58,F61:F65,F69:F70)</f>
        <v>531949000</v>
      </c>
      <c r="G73" s="106">
        <f t="shared" si="46"/>
        <v>522500000</v>
      </c>
      <c r="H73" s="105">
        <f t="shared" si="46"/>
        <v>66025000</v>
      </c>
      <c r="I73" s="106">
        <f t="shared" si="46"/>
        <v>0</v>
      </c>
      <c r="J73" s="105">
        <f t="shared" si="46"/>
        <v>118376000</v>
      </c>
      <c r="K73" s="106">
        <f t="shared" si="46"/>
        <v>47996603</v>
      </c>
      <c r="L73" s="105">
        <f t="shared" si="46"/>
        <v>75007000</v>
      </c>
      <c r="M73" s="106">
        <f t="shared" si="46"/>
        <v>22011634</v>
      </c>
      <c r="N73" s="105">
        <f t="shared" si="46"/>
        <v>244947000</v>
      </c>
      <c r="O73" s="106">
        <f t="shared" si="46"/>
        <v>233156661</v>
      </c>
      <c r="P73" s="105">
        <f>$H73      +$J73      +$L73      +$N73</f>
        <v>504355000</v>
      </c>
      <c r="Q73" s="106">
        <f>$I73      +$K73      +$M73      +$O73</f>
        <v>303164898</v>
      </c>
      <c r="R73" s="61">
        <f>IF(($L73      =0),0,((($N73      -$L73      )/$L73      )*100))</f>
        <v>226.5655205514152</v>
      </c>
      <c r="S73" s="62">
        <f>IF(($M73      =0),0,((($O73      -$M73      )/$M73      )*100))</f>
        <v>959.24285766336118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96.527272727272731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58.021990047846892</v>
      </c>
      <c r="V73" s="105">
        <f>SUM(V9:V14,V17:V23,V26:V29,V32,V35:V39,V42:V52,V55:V58,V61:V65,V69:V70)</f>
        <v>0</v>
      </c>
      <c r="W73" s="106" t="s">
        <v>36</v>
      </c>
    </row>
    <row r="74" spans="1:23" ht="13.5" thickTop="1" x14ac:dyDescent="0.2">
      <c r="A74" s="66" t="s">
        <v>91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0" t="s">
        <v>10</v>
      </c>
      <c r="Q75" s="131"/>
      <c r="R75" s="132" t="s">
        <v>11</v>
      </c>
      <c r="S75" s="131"/>
      <c r="T75" s="132" t="s">
        <v>12</v>
      </c>
      <c r="U75" s="131"/>
      <c r="V75" s="130"/>
      <c r="W75" s="131"/>
    </row>
    <row r="76" spans="1:23" ht="67.5" x14ac:dyDescent="0.2">
      <c r="A76" s="77" t="s">
        <v>92</v>
      </c>
      <c r="B76" s="78" t="s">
        <v>93</v>
      </c>
      <c r="C76" s="78" t="s">
        <v>94</v>
      </c>
      <c r="D76" s="79" t="s">
        <v>17</v>
      </c>
      <c r="E76" s="78" t="s">
        <v>18</v>
      </c>
      <c r="F76" s="78" t="s">
        <v>19</v>
      </c>
      <c r="G76" s="78" t="s">
        <v>95</v>
      </c>
      <c r="H76" s="78" t="s">
        <v>96</v>
      </c>
      <c r="I76" s="80" t="s">
        <v>22</v>
      </c>
      <c r="J76" s="78" t="s">
        <v>97</v>
      </c>
      <c r="K76" s="80" t="s">
        <v>24</v>
      </c>
      <c r="L76" s="78" t="s">
        <v>98</v>
      </c>
      <c r="M76" s="80" t="s">
        <v>26</v>
      </c>
      <c r="N76" s="78" t="s">
        <v>99</v>
      </c>
      <c r="O76" s="80" t="s">
        <v>28</v>
      </c>
      <c r="P76" s="80" t="s">
        <v>100</v>
      </c>
      <c r="Q76" s="81" t="s">
        <v>30</v>
      </c>
      <c r="R76" s="82" t="s">
        <v>100</v>
      </c>
      <c r="S76" s="83" t="s">
        <v>30</v>
      </c>
      <c r="T76" s="82" t="s">
        <v>101</v>
      </c>
      <c r="U76" s="79" t="s">
        <v>32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132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133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134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135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136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137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102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103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IF(($L87      =0),0,((($N87      -$L87      )/$L87      )*100))</f>
        <v>0</v>
      </c>
      <c r="S87" s="90">
        <f t="shared" ref="S87:S94" si="52">IF(($M87      =0),0,((($O87      -$M87      )/$M87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110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111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138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87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139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140</v>
      </c>
    </row>
    <row r="117" spans="1:23" x14ac:dyDescent="0.2">
      <c r="A117" s="29" t="s">
        <v>141</v>
      </c>
    </row>
    <row r="118" spans="1:23" x14ac:dyDescent="0.2">
      <c r="A118" s="29" t="s">
        <v>142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144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145</v>
      </c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  <row r="126" spans="1:23" x14ac:dyDescent="0.2">
      <c r="A126" s="30"/>
      <c r="G126" s="30"/>
      <c r="W126" s="30"/>
    </row>
  </sheetData>
  <sheetProtection algorithmName="SHA-512" hashValue="19qOeLoUUFb7SOFUw0PvFUW16ZXxqX0ZXJdcxtnP+ybuVOISmr9FxYnTYE2U+oU37wDu3cC60btD7iregNxIHA==" saltValue="gH5GgqM7YrmaQUdfg4ddQg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5:Q75"/>
    <mergeCell ref="R75:S75"/>
    <mergeCell ref="T75:U75"/>
    <mergeCell ref="V75:W75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4" max="16383" man="1"/>
    <brk id="96" max="1638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W126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1"/>
      <c r="W1" s="31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2"/>
      <c r="W2" s="32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2"/>
      <c r="W3" s="32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2"/>
      <c r="W4" s="32"/>
    </row>
    <row r="5" spans="1:23" ht="15" customHeight="1" x14ac:dyDescent="0.25">
      <c r="A5" s="137" t="s">
        <v>130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3"/>
      <c r="W5" s="33"/>
    </row>
    <row r="6" spans="1:23" ht="12.75" customHeight="1" x14ac:dyDescent="0.2">
      <c r="A6" s="34" t="s">
        <v>91</v>
      </c>
      <c r="B6" s="34" t="s">
        <v>91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IF(($L9       =0),0,((($N9       -$L9       )/$L9       )*100))</f>
        <v>0</v>
      </c>
      <c r="S9" s="49">
        <f>IF(($M9       =0),0,((($O9       -$M9       )/$M9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2650000</v>
      </c>
      <c r="C10" s="92"/>
      <c r="D10" s="92"/>
      <c r="E10" s="92">
        <f t="shared" ref="E10:E15" si="0">$B10      +$C10      +$D10</f>
        <v>2650000</v>
      </c>
      <c r="F10" s="93">
        <v>2650000</v>
      </c>
      <c r="G10" s="94">
        <v>2650000</v>
      </c>
      <c r="H10" s="93">
        <v>170000</v>
      </c>
      <c r="I10" s="94">
        <v>256269</v>
      </c>
      <c r="J10" s="93">
        <v>283000</v>
      </c>
      <c r="K10" s="94">
        <v>282997</v>
      </c>
      <c r="L10" s="93">
        <v>122000</v>
      </c>
      <c r="M10" s="94">
        <v>799256</v>
      </c>
      <c r="N10" s="93">
        <v>744000</v>
      </c>
      <c r="O10" s="94">
        <v>182048</v>
      </c>
      <c r="P10" s="93">
        <f t="shared" ref="P10:P15" si="1">$H10      +$J10      +$L10      +$N10</f>
        <v>1319000</v>
      </c>
      <c r="Q10" s="94">
        <f t="shared" ref="Q10:Q15" si="2">$I10      +$K10      +$M10      +$O10</f>
        <v>1520570</v>
      </c>
      <c r="R10" s="48">
        <f t="shared" ref="R10:R15" si="3">IF(($L10      =0),0,((($N10      -$L10      )/$L10      )*100))</f>
        <v>509.83606557377044</v>
      </c>
      <c r="S10" s="49">
        <f t="shared" ref="S10:S15" si="4">IF(($M10      =0),0,((($O10      -$M10      )/$M10      )*100))</f>
        <v>-77.222817220014619</v>
      </c>
      <c r="T10" s="48">
        <f t="shared" ref="T10:T14" si="5">IF(($E10      =0),0,(($P10      /$E10      )*100))</f>
        <v>49.773584905660378</v>
      </c>
      <c r="U10" s="50">
        <f t="shared" ref="U10:U14" si="6">IF(($E10      =0),0,(($Q10      /$E10      )*100))</f>
        <v>57.379999999999995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>
        <v>15000000</v>
      </c>
      <c r="C13" s="92">
        <v>-10000000</v>
      </c>
      <c r="D13" s="92"/>
      <c r="E13" s="92">
        <f t="shared" si="0"/>
        <v>5000000</v>
      </c>
      <c r="F13" s="93">
        <v>5000000</v>
      </c>
      <c r="G13" s="94">
        <v>5000000</v>
      </c>
      <c r="H13" s="93"/>
      <c r="I13" s="94"/>
      <c r="J13" s="93">
        <v>1441000</v>
      </c>
      <c r="K13" s="94"/>
      <c r="L13" s="93">
        <v>2071000</v>
      </c>
      <c r="M13" s="94">
        <v>1082216</v>
      </c>
      <c r="N13" s="93">
        <v>195000</v>
      </c>
      <c r="O13" s="94"/>
      <c r="P13" s="93">
        <f t="shared" si="1"/>
        <v>3707000</v>
      </c>
      <c r="Q13" s="94">
        <f t="shared" si="2"/>
        <v>1082216</v>
      </c>
      <c r="R13" s="48">
        <f t="shared" si="3"/>
        <v>-90.584258812168045</v>
      </c>
      <c r="S13" s="49">
        <f t="shared" si="4"/>
        <v>-100</v>
      </c>
      <c r="T13" s="48">
        <f t="shared" si="5"/>
        <v>74.14</v>
      </c>
      <c r="U13" s="50">
        <f t="shared" si="6"/>
        <v>21.64432</v>
      </c>
      <c r="V13" s="93">
        <v>101000</v>
      </c>
      <c r="W13" s="94" t="s">
        <v>36</v>
      </c>
    </row>
    <row r="14" spans="1:23" ht="12.95" customHeight="1" x14ac:dyDescent="0.2">
      <c r="A14" s="47" t="s">
        <v>41</v>
      </c>
      <c r="B14" s="92">
        <v>2000000</v>
      </c>
      <c r="C14" s="92">
        <v>-2000000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19650000</v>
      </c>
      <c r="C15" s="95">
        <f>SUM(C9:C14)</f>
        <v>-12000000</v>
      </c>
      <c r="D15" s="95"/>
      <c r="E15" s="95">
        <f t="shared" si="0"/>
        <v>7650000</v>
      </c>
      <c r="F15" s="96">
        <f t="shared" ref="F15:O15" si="7">SUM(F9:F14)</f>
        <v>7650000</v>
      </c>
      <c r="G15" s="97">
        <f t="shared" si="7"/>
        <v>7650000</v>
      </c>
      <c r="H15" s="96">
        <f t="shared" si="7"/>
        <v>170000</v>
      </c>
      <c r="I15" s="97">
        <f t="shared" si="7"/>
        <v>256269</v>
      </c>
      <c r="J15" s="96">
        <f t="shared" si="7"/>
        <v>1724000</v>
      </c>
      <c r="K15" s="97">
        <f t="shared" si="7"/>
        <v>282997</v>
      </c>
      <c r="L15" s="96">
        <f t="shared" si="7"/>
        <v>2193000</v>
      </c>
      <c r="M15" s="97">
        <f t="shared" si="7"/>
        <v>1881472</v>
      </c>
      <c r="N15" s="96">
        <f t="shared" si="7"/>
        <v>939000</v>
      </c>
      <c r="O15" s="97">
        <f t="shared" si="7"/>
        <v>182048</v>
      </c>
      <c r="P15" s="96">
        <f t="shared" si="1"/>
        <v>5026000</v>
      </c>
      <c r="Q15" s="97">
        <f t="shared" si="2"/>
        <v>2602786</v>
      </c>
      <c r="R15" s="52">
        <f t="shared" si="3"/>
        <v>-57.181942544459638</v>
      </c>
      <c r="S15" s="53">
        <f t="shared" si="4"/>
        <v>-90.324171712361391</v>
      </c>
      <c r="T15" s="52">
        <f>IF((SUM($E9:$E13))=0,0,(P15/(SUM($E9:$E13))*100))</f>
        <v>65.699346405228752</v>
      </c>
      <c r="U15" s="54">
        <f>IF((SUM($E9:$E13))=0,0,(Q15/(SUM($E9:$E13))*100))</f>
        <v>34.023346405228757</v>
      </c>
      <c r="V15" s="96">
        <f>SUM(V9:V14)</f>
        <v>101000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IF(($L17      =0),0,((($N17      -$L17      )/$L17      )*100))</f>
        <v>0</v>
      </c>
      <c r="S17" s="49">
        <f t="shared" ref="S17:S24" si="12">IF(($M17      =0),0,((($O17      -$M17      )/$M17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>
        <v>11805000</v>
      </c>
      <c r="C20" s="92"/>
      <c r="D20" s="92"/>
      <c r="E20" s="92">
        <f t="shared" si="8"/>
        <v>11805000</v>
      </c>
      <c r="F20" s="93">
        <v>11805000</v>
      </c>
      <c r="G20" s="94">
        <v>11805000</v>
      </c>
      <c r="H20" s="93"/>
      <c r="I20" s="94"/>
      <c r="J20" s="93">
        <v>650000</v>
      </c>
      <c r="K20" s="94">
        <v>650079</v>
      </c>
      <c r="L20" s="93"/>
      <c r="M20" s="94">
        <v>1821809</v>
      </c>
      <c r="N20" s="93">
        <v>1790000</v>
      </c>
      <c r="O20" s="94">
        <v>1178195</v>
      </c>
      <c r="P20" s="93">
        <f t="shared" si="9"/>
        <v>2440000</v>
      </c>
      <c r="Q20" s="94">
        <f t="shared" si="10"/>
        <v>3650083</v>
      </c>
      <c r="R20" s="48">
        <f t="shared" si="11"/>
        <v>0</v>
      </c>
      <c r="S20" s="49">
        <f t="shared" si="12"/>
        <v>-35.328291824225261</v>
      </c>
      <c r="T20" s="48">
        <f t="shared" si="13"/>
        <v>20.669207962727658</v>
      </c>
      <c r="U20" s="50">
        <f t="shared" si="14"/>
        <v>30.919805167301988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>
        <v>20117000</v>
      </c>
      <c r="D21" s="92"/>
      <c r="E21" s="92">
        <f t="shared" si="8"/>
        <v>20117000</v>
      </c>
      <c r="F21" s="93">
        <v>20117000</v>
      </c>
      <c r="G21" s="94">
        <v>20117000</v>
      </c>
      <c r="H21" s="93"/>
      <c r="I21" s="94"/>
      <c r="J21" s="93"/>
      <c r="K21" s="94"/>
      <c r="L21" s="93"/>
      <c r="M21" s="94"/>
      <c r="N21" s="93"/>
      <c r="O21" s="94">
        <v>3686496</v>
      </c>
      <c r="P21" s="93">
        <f t="shared" si="9"/>
        <v>0</v>
      </c>
      <c r="Q21" s="94">
        <f t="shared" si="10"/>
        <v>3686496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18.325277128796539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11805000</v>
      </c>
      <c r="C24" s="95">
        <f>SUM(C17:C23)</f>
        <v>20117000</v>
      </c>
      <c r="D24" s="95"/>
      <c r="E24" s="95">
        <f t="shared" si="8"/>
        <v>31922000</v>
      </c>
      <c r="F24" s="96">
        <f t="shared" ref="F24:O24" si="15">SUM(F17:F23)</f>
        <v>31922000</v>
      </c>
      <c r="G24" s="97">
        <f t="shared" si="15"/>
        <v>31922000</v>
      </c>
      <c r="H24" s="96">
        <f t="shared" si="15"/>
        <v>0</v>
      </c>
      <c r="I24" s="97">
        <f t="shared" si="15"/>
        <v>0</v>
      </c>
      <c r="J24" s="96">
        <f t="shared" si="15"/>
        <v>650000</v>
      </c>
      <c r="K24" s="97">
        <f t="shared" si="15"/>
        <v>650079</v>
      </c>
      <c r="L24" s="96">
        <f t="shared" si="15"/>
        <v>0</v>
      </c>
      <c r="M24" s="97">
        <f t="shared" si="15"/>
        <v>1821809</v>
      </c>
      <c r="N24" s="96">
        <f t="shared" si="15"/>
        <v>1790000</v>
      </c>
      <c r="O24" s="97">
        <f t="shared" si="15"/>
        <v>4864691</v>
      </c>
      <c r="P24" s="96">
        <f t="shared" si="9"/>
        <v>2440000</v>
      </c>
      <c r="Q24" s="97">
        <f t="shared" si="10"/>
        <v>7336579</v>
      </c>
      <c r="R24" s="52">
        <f t="shared" si="11"/>
        <v>0</v>
      </c>
      <c r="S24" s="53">
        <f t="shared" si="12"/>
        <v>167.02530287203544</v>
      </c>
      <c r="T24" s="52">
        <f>IF(($E24-$E19-$E23)   =0,0,($P24   /($E24-$E19-$E23)   )*100)</f>
        <v>7.6436313514190832</v>
      </c>
      <c r="U24" s="54">
        <f>IF(($E24-$E19-$E23)   =0,0,($Q24   /($E24-$E19-$E23)   )*100)</f>
        <v>22.982830023181506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IF(($L26      =0),0,((($N26      -$L26      )/$L26      )*100))</f>
        <v>0</v>
      </c>
      <c r="S26" s="49">
        <f>IF(($M26      =0),0,((($O26      -$M26      )/$M26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IF(($L27      =0),0,((($N27      -$L27      )/$L27      )*100))</f>
        <v>0</v>
      </c>
      <c r="S27" s="49">
        <f>IF(($M27      =0),0,((($O27      -$M27      )/$M27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IF(($L28      =0),0,((($N28      -$L28      )/$L28      )*100))</f>
        <v>0</v>
      </c>
      <c r="S28" s="49">
        <f>IF(($M28      =0),0,((($O28      -$M28      )/$M28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84654000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IF(($L29      =0),0,((($N29      -$L29      )/$L29      )*100))</f>
        <v>0</v>
      </c>
      <c r="S29" s="49">
        <f>IF(($M29      =0),0,((($O29      -$M29      )/$M29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84654000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IF(($L30      =0),0,((($N30      -$L30      )/$L30      )*100))</f>
        <v>0</v>
      </c>
      <c r="S30" s="53">
        <f>IF(($M30      =0),0,((($O30      -$M30      )/$M30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169308000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7052000</v>
      </c>
      <c r="C32" s="92">
        <v>-394000</v>
      </c>
      <c r="D32" s="92"/>
      <c r="E32" s="92">
        <f>$B32      +$C32      +$D32</f>
        <v>6658000</v>
      </c>
      <c r="F32" s="93">
        <v>6658000</v>
      </c>
      <c r="G32" s="94">
        <v>6658000</v>
      </c>
      <c r="H32" s="93">
        <v>4190000</v>
      </c>
      <c r="I32" s="94">
        <v>4189763</v>
      </c>
      <c r="J32" s="93">
        <v>746000</v>
      </c>
      <c r="K32" s="94">
        <v>2862237</v>
      </c>
      <c r="L32" s="93"/>
      <c r="M32" s="94">
        <v>-394000</v>
      </c>
      <c r="N32" s="93"/>
      <c r="O32" s="94"/>
      <c r="P32" s="93">
        <f>$H32      +$J32      +$L32      +$N32</f>
        <v>4936000</v>
      </c>
      <c r="Q32" s="94">
        <f>$I32      +$K32      +$M32      +$O32</f>
        <v>6658000</v>
      </c>
      <c r="R32" s="48">
        <f>IF(($L32      =0),0,((($N32      -$L32      )/$L32      )*100))</f>
        <v>0</v>
      </c>
      <c r="S32" s="49">
        <f>IF(($M32      =0),0,((($O32      -$M32      )/$M32      )*100))</f>
        <v>-100</v>
      </c>
      <c r="T32" s="48">
        <f>IF(($E32      =0),0,(($P32      /$E32      )*100))</f>
        <v>74.136377290477611</v>
      </c>
      <c r="U32" s="50">
        <f>IF(($E32      =0),0,(($Q32      /$E32      )*100))</f>
        <v>100</v>
      </c>
      <c r="V32" s="93">
        <v>84654000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7052000</v>
      </c>
      <c r="C33" s="95">
        <f>C32</f>
        <v>-394000</v>
      </c>
      <c r="D33" s="95"/>
      <c r="E33" s="95">
        <f>$B33      +$C33      +$D33</f>
        <v>6658000</v>
      </c>
      <c r="F33" s="96">
        <f t="shared" ref="F33:O33" si="17">F32</f>
        <v>6658000</v>
      </c>
      <c r="G33" s="97">
        <f t="shared" si="17"/>
        <v>6658000</v>
      </c>
      <c r="H33" s="96">
        <f t="shared" si="17"/>
        <v>4190000</v>
      </c>
      <c r="I33" s="97">
        <f t="shared" si="17"/>
        <v>4189763</v>
      </c>
      <c r="J33" s="96">
        <f t="shared" si="17"/>
        <v>746000</v>
      </c>
      <c r="K33" s="97">
        <f t="shared" si="17"/>
        <v>2862237</v>
      </c>
      <c r="L33" s="96">
        <f t="shared" si="17"/>
        <v>0</v>
      </c>
      <c r="M33" s="97">
        <f t="shared" si="17"/>
        <v>-394000</v>
      </c>
      <c r="N33" s="96">
        <f t="shared" si="17"/>
        <v>0</v>
      </c>
      <c r="O33" s="97">
        <f t="shared" si="17"/>
        <v>0</v>
      </c>
      <c r="P33" s="96">
        <f>$H33      +$J33      +$L33      +$N33</f>
        <v>4936000</v>
      </c>
      <c r="Q33" s="97">
        <f>$I33      +$K33      +$M33      +$O33</f>
        <v>6658000</v>
      </c>
      <c r="R33" s="52">
        <f>IF(($L33      =0),0,((($N33      -$L33      )/$L33      )*100))</f>
        <v>0</v>
      </c>
      <c r="S33" s="53">
        <f>IF(($M33      =0),0,((($O33      -$M33      )/$M33      )*100))</f>
        <v>-100</v>
      </c>
      <c r="T33" s="52">
        <f>IF($E33   =0,0,($P33   /$E33   )*100)</f>
        <v>74.136377290477611</v>
      </c>
      <c r="U33" s="54">
        <f>IF($E33   =0,0,($Q33   /$E33   )*100)</f>
        <v>100</v>
      </c>
      <c r="V33" s="96">
        <f>V32</f>
        <v>84654000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30000000</v>
      </c>
      <c r="C35" s="92"/>
      <c r="D35" s="92"/>
      <c r="E35" s="92">
        <f t="shared" ref="E35:E40" si="18">$B35      +$C35      +$D35</f>
        <v>30000000</v>
      </c>
      <c r="F35" s="93">
        <v>30000000</v>
      </c>
      <c r="G35" s="94">
        <v>30000000</v>
      </c>
      <c r="H35" s="93">
        <v>5903000</v>
      </c>
      <c r="I35" s="94">
        <v>5100047</v>
      </c>
      <c r="J35" s="93">
        <v>11612000</v>
      </c>
      <c r="K35" s="94">
        <v>13376425</v>
      </c>
      <c r="L35" s="93">
        <v>1703000</v>
      </c>
      <c r="M35" s="94">
        <v>5951063</v>
      </c>
      <c r="N35" s="93">
        <v>10782000</v>
      </c>
      <c r="O35" s="94">
        <v>5572464</v>
      </c>
      <c r="P35" s="93">
        <f t="shared" ref="P35:P40" si="19">$H35      +$J35      +$L35      +$N35</f>
        <v>30000000</v>
      </c>
      <c r="Q35" s="94">
        <f t="shared" ref="Q35:Q40" si="20">$I35      +$K35      +$M35      +$O35</f>
        <v>29999999</v>
      </c>
      <c r="R35" s="48">
        <f t="shared" ref="R35:R40" si="21">IF(($L35      =0),0,((($N35      -$L35      )/$L35      )*100))</f>
        <v>533.11802701115676</v>
      </c>
      <c r="S35" s="49">
        <f t="shared" ref="S35:S40" si="22">IF(($M35      =0),0,((($O35      -$M35      )/$M35      )*100))</f>
        <v>-6.3618718202109443</v>
      </c>
      <c r="T35" s="48">
        <f t="shared" ref="T35:T39" si="23">IF(($E35      =0),0,(($P35      /$E35      )*100))</f>
        <v>100</v>
      </c>
      <c r="U35" s="50">
        <f t="shared" ref="U35:U39" si="24">IF(($E35      =0),0,(($Q35      /$E35      )*100))</f>
        <v>99.999996666666675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>
        <v>60034000</v>
      </c>
      <c r="C36" s="92">
        <v>-36744000</v>
      </c>
      <c r="D36" s="92"/>
      <c r="E36" s="92">
        <f t="shared" si="18"/>
        <v>23290000</v>
      </c>
      <c r="F36" s="93">
        <v>23290000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90034000</v>
      </c>
      <c r="C40" s="95">
        <f>SUM(C35:C39)</f>
        <v>-36744000</v>
      </c>
      <c r="D40" s="95"/>
      <c r="E40" s="95">
        <f t="shared" si="18"/>
        <v>53290000</v>
      </c>
      <c r="F40" s="96">
        <f t="shared" ref="F40:O40" si="25">SUM(F35:F39)</f>
        <v>53290000</v>
      </c>
      <c r="G40" s="97">
        <f t="shared" si="25"/>
        <v>30000000</v>
      </c>
      <c r="H40" s="96">
        <f t="shared" si="25"/>
        <v>5903000</v>
      </c>
      <c r="I40" s="97">
        <f t="shared" si="25"/>
        <v>5100047</v>
      </c>
      <c r="J40" s="96">
        <f t="shared" si="25"/>
        <v>11612000</v>
      </c>
      <c r="K40" s="97">
        <f t="shared" si="25"/>
        <v>13376425</v>
      </c>
      <c r="L40" s="96">
        <f t="shared" si="25"/>
        <v>1703000</v>
      </c>
      <c r="M40" s="97">
        <f t="shared" si="25"/>
        <v>5951063</v>
      </c>
      <c r="N40" s="96">
        <f t="shared" si="25"/>
        <v>10782000</v>
      </c>
      <c r="O40" s="97">
        <f t="shared" si="25"/>
        <v>5572464</v>
      </c>
      <c r="P40" s="96">
        <f t="shared" si="19"/>
        <v>30000000</v>
      </c>
      <c r="Q40" s="97">
        <f t="shared" si="20"/>
        <v>29999999</v>
      </c>
      <c r="R40" s="52">
        <f t="shared" si="21"/>
        <v>533.11802701115676</v>
      </c>
      <c r="S40" s="53">
        <f t="shared" si="22"/>
        <v>-6.3618718202109443</v>
      </c>
      <c r="T40" s="52">
        <f>IF((+$E35+$E38) =0,0,(P40   /(+$E35+$E38) )*100)</f>
        <v>100</v>
      </c>
      <c r="U40" s="54">
        <f>IF((+$E35+$E38) =0,0,(Q40   /(+$E35+$E38) )*100)</f>
        <v>99.999996666666675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IF(($L42      =0),0,((($N42      -$L42      )/$L42      )*100))</f>
        <v>0</v>
      </c>
      <c r="S42" s="49">
        <f t="shared" ref="S42:S53" si="30">IF(($M42      =0),0,((($O42      -$M42      )/$M42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91000</v>
      </c>
      <c r="W43" s="94" t="s">
        <v>36</v>
      </c>
    </row>
    <row r="44" spans="1:23" ht="12.95" customHeight="1" x14ac:dyDescent="0.2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/>
      <c r="C51" s="92"/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91000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IF(($L55      =0),0,((($N55      -$L55      )/$L55      )*100))</f>
        <v>0</v>
      </c>
      <c r="S55" s="49">
        <f>IF(($M55      =0),0,((($O55      -$M55      )/$M55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IF(($L56      =0),0,((($N56      -$L56      )/$L56      )*100))</f>
        <v>0</v>
      </c>
      <c r="S56" s="49">
        <f>IF(($M56      =0),0,((($O56      -$M56      )/$M56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IF(($L57      =0),0,((($N57      -$L57      )/$L57      )*100))</f>
        <v>0</v>
      </c>
      <c r="S57" s="49">
        <f>IF(($M57      =0),0,((($O57      -$M57      )/$M57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IF(($L58      =0),0,((($N58      -$L58      )/$L58      )*100))</f>
        <v>0</v>
      </c>
      <c r="S58" s="49">
        <f>IF(($M58      =0),0,((($O58      -$M58      )/$M58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IF(($L59      =0),0,((($N59      -$L59      )/$L59      )*100))</f>
        <v>0</v>
      </c>
      <c r="S59" s="58">
        <f>IF(($M59      =0),0,((($O59      -$M59      )/$M59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IF(($L61      =0),0,((($N61      -$L61      )/$L61      )*100))</f>
        <v>0</v>
      </c>
      <c r="S61" s="49">
        <f t="shared" ref="S61:S67" si="39">IF(($M61      =0),0,((($O61      -$M61      )/$M61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128541000</v>
      </c>
      <c r="C67" s="104">
        <f>SUM(C9:C14,C17:C23,C26:C29,C32,C35:C39,C42:C52,C55:C58,C61:C65)</f>
        <v>-29021000</v>
      </c>
      <c r="D67" s="104"/>
      <c r="E67" s="104">
        <f t="shared" si="35"/>
        <v>99520000</v>
      </c>
      <c r="F67" s="105">
        <f t="shared" ref="F67:O67" si="43">SUM(F9:F14,F17:F23,F26:F29,F32,F35:F39,F42:F52,F55:F58,F61:F65)</f>
        <v>99520000</v>
      </c>
      <c r="G67" s="106">
        <f t="shared" si="43"/>
        <v>76230000</v>
      </c>
      <c r="H67" s="105">
        <f t="shared" si="43"/>
        <v>10263000</v>
      </c>
      <c r="I67" s="106">
        <f t="shared" si="43"/>
        <v>9546079</v>
      </c>
      <c r="J67" s="105">
        <f t="shared" si="43"/>
        <v>14732000</v>
      </c>
      <c r="K67" s="106">
        <f t="shared" si="43"/>
        <v>17171738</v>
      </c>
      <c r="L67" s="105">
        <f t="shared" si="43"/>
        <v>3896000</v>
      </c>
      <c r="M67" s="106">
        <f t="shared" si="43"/>
        <v>9260344</v>
      </c>
      <c r="N67" s="105">
        <f t="shared" si="43"/>
        <v>13511000</v>
      </c>
      <c r="O67" s="106">
        <f t="shared" si="43"/>
        <v>10619203</v>
      </c>
      <c r="P67" s="105">
        <f t="shared" si="36"/>
        <v>42402000</v>
      </c>
      <c r="Q67" s="106">
        <f t="shared" si="37"/>
        <v>46597364</v>
      </c>
      <c r="R67" s="61">
        <f t="shared" si="38"/>
        <v>246.79158110882958</v>
      </c>
      <c r="S67" s="62">
        <f t="shared" si="39"/>
        <v>14.67395811645874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55.62377016922472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61.127330447330451</v>
      </c>
      <c r="V67" s="105">
        <f>SUM(V9:V14,V17:V23,V26:V29,V32,V35:V39,V42:V52,V55:V58,V61:V65)</f>
        <v>254154000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410474000</v>
      </c>
      <c r="C69" s="92">
        <v>-27454000</v>
      </c>
      <c r="D69" s="92"/>
      <c r="E69" s="92">
        <f>$B69      +$C69      +$D69</f>
        <v>383020000</v>
      </c>
      <c r="F69" s="93">
        <v>383020000</v>
      </c>
      <c r="G69" s="94">
        <v>383020000</v>
      </c>
      <c r="H69" s="93">
        <v>94025000</v>
      </c>
      <c r="I69" s="94">
        <v>143792188</v>
      </c>
      <c r="J69" s="93">
        <v>84324000</v>
      </c>
      <c r="K69" s="94">
        <v>130891149</v>
      </c>
      <c r="L69" s="93">
        <v>101664000</v>
      </c>
      <c r="M69" s="94">
        <v>108336663</v>
      </c>
      <c r="N69" s="93">
        <v>103007000</v>
      </c>
      <c r="O69" s="94"/>
      <c r="P69" s="93">
        <f>$H69      +$J69      +$L69      +$N69</f>
        <v>383020000</v>
      </c>
      <c r="Q69" s="94">
        <f>$I69      +$K69      +$M69      +$O69</f>
        <v>383020000</v>
      </c>
      <c r="R69" s="48">
        <f>IF(($L69      =0),0,((($N69      -$L69      )/$L69      )*100))</f>
        <v>1.3210182562165564</v>
      </c>
      <c r="S69" s="49">
        <f>IF(($M69      =0),0,((($O69      -$M69      )/$M69      )*100))</f>
        <v>-100</v>
      </c>
      <c r="T69" s="48">
        <f>IF(($E69      =0),0,(($P69      /$E69      )*100))</f>
        <v>100</v>
      </c>
      <c r="U69" s="50">
        <f>IF(($E69      =0),0,(($Q69      /$E69      )*100))</f>
        <v>100</v>
      </c>
      <c r="V69" s="93">
        <v>0</v>
      </c>
      <c r="W69" s="94" t="s">
        <v>36</v>
      </c>
    </row>
    <row r="70" spans="1:23" s="64" customFormat="1" ht="12.95" customHeight="1" x14ac:dyDescent="0.2">
      <c r="A70" s="63" t="s">
        <v>89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IF(($L70      =0),0,((($N70      -$L70      )/$L70      )*100))</f>
        <v>0</v>
      </c>
      <c r="S70" s="49">
        <f>IF(($M70      =0),0,((($O70      -$M70      )/$M70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36</v>
      </c>
      <c r="W70" s="94" t="s">
        <v>36</v>
      </c>
    </row>
    <row r="71" spans="1:23" ht="12.95" customHeight="1" x14ac:dyDescent="0.2">
      <c r="A71" s="56" t="s">
        <v>42</v>
      </c>
      <c r="B71" s="101">
        <f>SUM(B69:B70)</f>
        <v>410474000</v>
      </c>
      <c r="C71" s="101">
        <f>SUM(C69:C70)</f>
        <v>-27454000</v>
      </c>
      <c r="D71" s="101"/>
      <c r="E71" s="101">
        <f>$B71      +$C71      +$D71</f>
        <v>383020000</v>
      </c>
      <c r="F71" s="102">
        <f t="shared" ref="F71:O71" si="44">SUM(F69:F70)</f>
        <v>383020000</v>
      </c>
      <c r="G71" s="103">
        <f t="shared" si="44"/>
        <v>383020000</v>
      </c>
      <c r="H71" s="102">
        <f t="shared" si="44"/>
        <v>94025000</v>
      </c>
      <c r="I71" s="103">
        <f t="shared" si="44"/>
        <v>143792188</v>
      </c>
      <c r="J71" s="102">
        <f t="shared" si="44"/>
        <v>84324000</v>
      </c>
      <c r="K71" s="103">
        <f t="shared" si="44"/>
        <v>130891149</v>
      </c>
      <c r="L71" s="102">
        <f t="shared" si="44"/>
        <v>101664000</v>
      </c>
      <c r="M71" s="103">
        <f t="shared" si="44"/>
        <v>108336663</v>
      </c>
      <c r="N71" s="102">
        <f t="shared" si="44"/>
        <v>103007000</v>
      </c>
      <c r="O71" s="103">
        <f t="shared" si="44"/>
        <v>0</v>
      </c>
      <c r="P71" s="102">
        <f>$H71      +$J71      +$L71      +$N71</f>
        <v>383020000</v>
      </c>
      <c r="Q71" s="103">
        <f>$I71      +$K71      +$M71      +$O71</f>
        <v>383020000</v>
      </c>
      <c r="R71" s="57">
        <f>IF(($L71      =0),0,((($N71      -$L71      )/$L71      )*100))</f>
        <v>1.3210182562165564</v>
      </c>
      <c r="S71" s="58">
        <f>IF(($M71      =0),0,((($O71      -$M71      )/$M71      )*100))</f>
        <v>-100</v>
      </c>
      <c r="T71" s="57">
        <f>IF(($E69      =0),0,(($P69      /$E69      )*100))</f>
        <v>100</v>
      </c>
      <c r="U71" s="59">
        <f>IF($E69   =0,0,($Q69   /$E69 )*100)</f>
        <v>100</v>
      </c>
      <c r="V71" s="102">
        <f>SUM(V69:V70)</f>
        <v>0</v>
      </c>
      <c r="W71" s="103" t="s">
        <v>36</v>
      </c>
    </row>
    <row r="72" spans="1:23" ht="12.95" customHeight="1" x14ac:dyDescent="0.2">
      <c r="A72" s="60" t="s">
        <v>87</v>
      </c>
      <c r="B72" s="104">
        <f>SUM(B69:B70)</f>
        <v>410474000</v>
      </c>
      <c r="C72" s="104">
        <f>SUM(C69:C70)</f>
        <v>-27454000</v>
      </c>
      <c r="D72" s="104"/>
      <c r="E72" s="104">
        <f>$B72      +$C72      +$D72</f>
        <v>383020000</v>
      </c>
      <c r="F72" s="105">
        <f t="shared" ref="F72:O72" si="45">SUM(F69:F70)</f>
        <v>383020000</v>
      </c>
      <c r="G72" s="106">
        <f t="shared" si="45"/>
        <v>383020000</v>
      </c>
      <c r="H72" s="105">
        <f t="shared" si="45"/>
        <v>94025000</v>
      </c>
      <c r="I72" s="106">
        <f t="shared" si="45"/>
        <v>143792188</v>
      </c>
      <c r="J72" s="105">
        <f t="shared" si="45"/>
        <v>84324000</v>
      </c>
      <c r="K72" s="106">
        <f t="shared" si="45"/>
        <v>130891149</v>
      </c>
      <c r="L72" s="105">
        <f t="shared" si="45"/>
        <v>101664000</v>
      </c>
      <c r="M72" s="106">
        <f t="shared" si="45"/>
        <v>108336663</v>
      </c>
      <c r="N72" s="105">
        <f t="shared" si="45"/>
        <v>103007000</v>
      </c>
      <c r="O72" s="106">
        <f t="shared" si="45"/>
        <v>0</v>
      </c>
      <c r="P72" s="105">
        <f>$H72      +$J72      +$L72      +$N72</f>
        <v>383020000</v>
      </c>
      <c r="Q72" s="106">
        <f>$I72      +$K72      +$M72      +$O72</f>
        <v>383020000</v>
      </c>
      <c r="R72" s="61">
        <f>IF(($L72      =0),0,((($N72      -$L72      )/$L72      )*100))</f>
        <v>1.3210182562165564</v>
      </c>
      <c r="S72" s="62">
        <f>IF(($M72      =0),0,((($O72      -$M72      )/$M72      )*100))</f>
        <v>-100</v>
      </c>
      <c r="T72" s="61">
        <f>IF(($E69      =0),0,(($P69      /$E69      )*100))</f>
        <v>100</v>
      </c>
      <c r="U72" s="65">
        <f>IF($E69   =0,0,($Q69   /$E69 )*100)</f>
        <v>100</v>
      </c>
      <c r="V72" s="105">
        <f>SUM(V69:V70)</f>
        <v>0</v>
      </c>
      <c r="W72" s="106" t="s">
        <v>36</v>
      </c>
    </row>
    <row r="73" spans="1:23" ht="12.95" customHeight="1" thickBot="1" x14ac:dyDescent="0.25">
      <c r="A73" s="60" t="s">
        <v>90</v>
      </c>
      <c r="B73" s="104">
        <f>SUM(B9:B14,B17:B23,B26:B29,B32,B35:B39,B42:B52,B55:B58,B61:B65,B69:B70)</f>
        <v>539015000</v>
      </c>
      <c r="C73" s="104">
        <f>SUM(C9:C14,C17:C23,C26:C29,C32,C35:C39,C42:C52,C55:C58,C61:C65,C69:C70)</f>
        <v>-56475000</v>
      </c>
      <c r="D73" s="104"/>
      <c r="E73" s="104">
        <f>$B73      +$C73      +$D73</f>
        <v>482540000</v>
      </c>
      <c r="F73" s="105">
        <f t="shared" ref="F73:O73" si="46">SUM(F9:F14,F17:F23,F26:F29,F32,F35:F39,F42:F52,F55:F58,F61:F65,F69:F70)</f>
        <v>482540000</v>
      </c>
      <c r="G73" s="106">
        <f t="shared" si="46"/>
        <v>459250000</v>
      </c>
      <c r="H73" s="105">
        <f t="shared" si="46"/>
        <v>104288000</v>
      </c>
      <c r="I73" s="106">
        <f t="shared" si="46"/>
        <v>153338267</v>
      </c>
      <c r="J73" s="105">
        <f t="shared" si="46"/>
        <v>99056000</v>
      </c>
      <c r="K73" s="106">
        <f t="shared" si="46"/>
        <v>148062887</v>
      </c>
      <c r="L73" s="105">
        <f t="shared" si="46"/>
        <v>105560000</v>
      </c>
      <c r="M73" s="106">
        <f t="shared" si="46"/>
        <v>117597007</v>
      </c>
      <c r="N73" s="105">
        <f t="shared" si="46"/>
        <v>116518000</v>
      </c>
      <c r="O73" s="106">
        <f t="shared" si="46"/>
        <v>10619203</v>
      </c>
      <c r="P73" s="105">
        <f>$H73      +$J73      +$L73      +$N73</f>
        <v>425422000</v>
      </c>
      <c r="Q73" s="106">
        <f>$I73      +$K73      +$M73      +$O73</f>
        <v>429617364</v>
      </c>
      <c r="R73" s="61">
        <f>IF(($L73      =0),0,((($N73      -$L73      )/$L73      )*100))</f>
        <v>10.380826070481243</v>
      </c>
      <c r="S73" s="62">
        <f>IF(($M73      =0),0,((($O73      -$M73      )/$M73      )*100))</f>
        <v>-90.969835652364864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92.63407729994556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93.54760239520958</v>
      </c>
      <c r="V73" s="105">
        <f>SUM(V9:V14,V17:V23,V26:V29,V32,V35:V39,V42:V52,V55:V58,V61:V65,V69:V70)</f>
        <v>254154000</v>
      </c>
      <c r="W73" s="106" t="s">
        <v>36</v>
      </c>
    </row>
    <row r="74" spans="1:23" ht="13.5" thickTop="1" x14ac:dyDescent="0.2">
      <c r="A74" s="66" t="s">
        <v>91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0" t="s">
        <v>10</v>
      </c>
      <c r="Q75" s="131"/>
      <c r="R75" s="132" t="s">
        <v>11</v>
      </c>
      <c r="S75" s="131"/>
      <c r="T75" s="132" t="s">
        <v>12</v>
      </c>
      <c r="U75" s="131"/>
      <c r="V75" s="130"/>
      <c r="W75" s="131"/>
    </row>
    <row r="76" spans="1:23" ht="67.5" x14ac:dyDescent="0.2">
      <c r="A76" s="77" t="s">
        <v>92</v>
      </c>
      <c r="B76" s="78" t="s">
        <v>93</v>
      </c>
      <c r="C76" s="78" t="s">
        <v>94</v>
      </c>
      <c r="D76" s="79" t="s">
        <v>17</v>
      </c>
      <c r="E76" s="78" t="s">
        <v>18</v>
      </c>
      <c r="F76" s="78" t="s">
        <v>19</v>
      </c>
      <c r="G76" s="78" t="s">
        <v>95</v>
      </c>
      <c r="H76" s="78" t="s">
        <v>96</v>
      </c>
      <c r="I76" s="80" t="s">
        <v>22</v>
      </c>
      <c r="J76" s="78" t="s">
        <v>97</v>
      </c>
      <c r="K76" s="80" t="s">
        <v>24</v>
      </c>
      <c r="L76" s="78" t="s">
        <v>98</v>
      </c>
      <c r="M76" s="80" t="s">
        <v>26</v>
      </c>
      <c r="N76" s="78" t="s">
        <v>99</v>
      </c>
      <c r="O76" s="80" t="s">
        <v>28</v>
      </c>
      <c r="P76" s="80" t="s">
        <v>100</v>
      </c>
      <c r="Q76" s="81" t="s">
        <v>30</v>
      </c>
      <c r="R76" s="82" t="s">
        <v>100</v>
      </c>
      <c r="S76" s="83" t="s">
        <v>30</v>
      </c>
      <c r="T76" s="82" t="s">
        <v>101</v>
      </c>
      <c r="U76" s="79" t="s">
        <v>32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132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133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134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135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136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137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102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103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IF(($L87      =0),0,((($N87      -$L87      )/$L87      )*100))</f>
        <v>0</v>
      </c>
      <c r="S87" s="90">
        <f t="shared" ref="S87:S94" si="52">IF(($M87      =0),0,((($O87      -$M87      )/$M87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110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111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138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87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139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140</v>
      </c>
    </row>
    <row r="117" spans="1:23" x14ac:dyDescent="0.2">
      <c r="A117" s="29" t="s">
        <v>141</v>
      </c>
    </row>
    <row r="118" spans="1:23" x14ac:dyDescent="0.2">
      <c r="A118" s="29" t="s">
        <v>142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144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145</v>
      </c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  <row r="126" spans="1:23" x14ac:dyDescent="0.2">
      <c r="A126" s="30"/>
      <c r="G126" s="30"/>
      <c r="W126" s="30"/>
    </row>
  </sheetData>
  <sheetProtection algorithmName="SHA-512" hashValue="FLQ0Kkq9SueEjd4HWJ66rfz7FPRxus8D/JBujrAFzVIn71+vYcEB2XsflYeEnyGAHC/V91dZGU48/TLJVtt2Ag==" saltValue="P/VIUKHKzXluo2kCWOHFrg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5:Q75"/>
    <mergeCell ref="R75:S75"/>
    <mergeCell ref="T75:U75"/>
    <mergeCell ref="V75:W75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4" max="16383" man="1"/>
    <brk id="96" max="16383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W126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1"/>
      <c r="W1" s="31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2"/>
      <c r="W2" s="32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2"/>
      <c r="W3" s="32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2"/>
      <c r="W4" s="32"/>
    </row>
    <row r="5" spans="1:23" ht="15" customHeight="1" x14ac:dyDescent="0.25">
      <c r="A5" s="137" t="s">
        <v>131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3"/>
      <c r="W5" s="33"/>
    </row>
    <row r="6" spans="1:23" ht="12.75" customHeight="1" x14ac:dyDescent="0.2">
      <c r="A6" s="34" t="s">
        <v>91</v>
      </c>
      <c r="B6" s="34" t="s">
        <v>91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IF(($L9       =0),0,((($N9       -$L9       )/$L9       )*100))</f>
        <v>0</v>
      </c>
      <c r="S9" s="49">
        <f>IF(($M9       =0),0,((($O9       -$M9       )/$M9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1000000</v>
      </c>
      <c r="C10" s="92"/>
      <c r="D10" s="92"/>
      <c r="E10" s="92">
        <f t="shared" ref="E10:E15" si="0">$B10      +$C10      +$D10</f>
        <v>1000000</v>
      </c>
      <c r="F10" s="93">
        <v>1000000</v>
      </c>
      <c r="G10" s="94">
        <v>1000000</v>
      </c>
      <c r="H10" s="93">
        <v>126000</v>
      </c>
      <c r="I10" s="94">
        <v>125000</v>
      </c>
      <c r="J10" s="93">
        <v>376000</v>
      </c>
      <c r="K10" s="94">
        <v>375000</v>
      </c>
      <c r="L10" s="93">
        <v>126000</v>
      </c>
      <c r="M10" s="94"/>
      <c r="N10" s="93">
        <v>333000</v>
      </c>
      <c r="O10" s="94">
        <v>500000</v>
      </c>
      <c r="P10" s="93">
        <f t="shared" ref="P10:P15" si="1">$H10      +$J10      +$L10      +$N10</f>
        <v>961000</v>
      </c>
      <c r="Q10" s="94">
        <f t="shared" ref="Q10:Q15" si="2">$I10      +$K10      +$M10      +$O10</f>
        <v>1000000</v>
      </c>
      <c r="R10" s="48">
        <f t="shared" ref="R10:R15" si="3">IF(($L10      =0),0,((($N10      -$L10      )/$L10      )*100))</f>
        <v>164.28571428571428</v>
      </c>
      <c r="S10" s="49">
        <f t="shared" ref="S10:S15" si="4">IF(($M10      =0),0,((($O10      -$M10      )/$M10      )*100))</f>
        <v>0</v>
      </c>
      <c r="T10" s="48">
        <f t="shared" ref="T10:T14" si="5">IF(($E10      =0),0,(($P10      /$E10      )*100))</f>
        <v>96.1</v>
      </c>
      <c r="U10" s="50">
        <f t="shared" ref="U10:U14" si="6">IF(($E10      =0),0,(($Q10      /$E10      )*100))</f>
        <v>100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1000000</v>
      </c>
      <c r="C15" s="95">
        <f>SUM(C9:C14)</f>
        <v>0</v>
      </c>
      <c r="D15" s="95"/>
      <c r="E15" s="95">
        <f t="shared" si="0"/>
        <v>1000000</v>
      </c>
      <c r="F15" s="96">
        <f t="shared" ref="F15:O15" si="7">SUM(F9:F14)</f>
        <v>1000000</v>
      </c>
      <c r="G15" s="97">
        <f t="shared" si="7"/>
        <v>1000000</v>
      </c>
      <c r="H15" s="96">
        <f t="shared" si="7"/>
        <v>126000</v>
      </c>
      <c r="I15" s="97">
        <f t="shared" si="7"/>
        <v>125000</v>
      </c>
      <c r="J15" s="96">
        <f t="shared" si="7"/>
        <v>376000</v>
      </c>
      <c r="K15" s="97">
        <f t="shared" si="7"/>
        <v>375000</v>
      </c>
      <c r="L15" s="96">
        <f t="shared" si="7"/>
        <v>126000</v>
      </c>
      <c r="M15" s="97">
        <f t="shared" si="7"/>
        <v>0</v>
      </c>
      <c r="N15" s="96">
        <f t="shared" si="7"/>
        <v>333000</v>
      </c>
      <c r="O15" s="97">
        <f t="shared" si="7"/>
        <v>500000</v>
      </c>
      <c r="P15" s="96">
        <f t="shared" si="1"/>
        <v>961000</v>
      </c>
      <c r="Q15" s="97">
        <f t="shared" si="2"/>
        <v>1000000</v>
      </c>
      <c r="R15" s="52">
        <f t="shared" si="3"/>
        <v>164.28571428571428</v>
      </c>
      <c r="S15" s="53">
        <f t="shared" si="4"/>
        <v>0</v>
      </c>
      <c r="T15" s="52">
        <f>IF((SUM($E9:$E13))=0,0,(P15/(SUM($E9:$E13))*100))</f>
        <v>96.1</v>
      </c>
      <c r="U15" s="54">
        <f>IF((SUM($E9:$E13))=0,0,(Q15/(SUM($E9:$E13))*100))</f>
        <v>100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IF(($L17      =0),0,((($N17      -$L17      )/$L17      )*100))</f>
        <v>0</v>
      </c>
      <c r="S17" s="49">
        <f t="shared" ref="S17:S24" si="12">IF(($M17      =0),0,((($O17      -$M17      )/$M17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>
        <v>3900000</v>
      </c>
      <c r="C19" s="92"/>
      <c r="D19" s="92"/>
      <c r="E19" s="92">
        <f t="shared" si="8"/>
        <v>3900000</v>
      </c>
      <c r="F19" s="93">
        <v>3900000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3900000</v>
      </c>
      <c r="C24" s="95">
        <f>SUM(C17:C23)</f>
        <v>0</v>
      </c>
      <c r="D24" s="95"/>
      <c r="E24" s="95">
        <f t="shared" si="8"/>
        <v>3900000</v>
      </c>
      <c r="F24" s="96">
        <f t="shared" ref="F24:O24" si="15">SUM(F17:F23)</f>
        <v>3900000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IF(($L26      =0),0,((($N26      -$L26      )/$L26      )*100))</f>
        <v>0</v>
      </c>
      <c r="S26" s="49">
        <f>IF(($M26      =0),0,((($O26      -$M26      )/$M26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IF(($L27      =0),0,((($N27      -$L27      )/$L27      )*100))</f>
        <v>0</v>
      </c>
      <c r="S27" s="49">
        <f>IF(($M27      =0),0,((($O27      -$M27      )/$M27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IF(($L28      =0),0,((($N28      -$L28      )/$L28      )*100))</f>
        <v>0</v>
      </c>
      <c r="S28" s="49">
        <f>IF(($M28      =0),0,((($O28      -$M28      )/$M28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>
        <v>2525000</v>
      </c>
      <c r="C29" s="92"/>
      <c r="D29" s="92"/>
      <c r="E29" s="92">
        <f>$B29      +$C29      +$D29</f>
        <v>2525000</v>
      </c>
      <c r="F29" s="93">
        <v>2525000</v>
      </c>
      <c r="G29" s="94">
        <v>2525000</v>
      </c>
      <c r="H29" s="93">
        <v>358000</v>
      </c>
      <c r="I29" s="94">
        <v>345454</v>
      </c>
      <c r="J29" s="93">
        <v>656000</v>
      </c>
      <c r="K29" s="94">
        <v>736461</v>
      </c>
      <c r="L29" s="93">
        <v>293000</v>
      </c>
      <c r="M29" s="94"/>
      <c r="N29" s="93">
        <v>534000</v>
      </c>
      <c r="O29" s="94">
        <v>1443085</v>
      </c>
      <c r="P29" s="93">
        <f>$H29      +$J29      +$L29      +$N29</f>
        <v>1841000</v>
      </c>
      <c r="Q29" s="94">
        <f>$I29      +$K29      +$M29      +$O29</f>
        <v>2525000</v>
      </c>
      <c r="R29" s="48">
        <f>IF(($L29      =0),0,((($N29      -$L29      )/$L29      )*100))</f>
        <v>82.25255972696246</v>
      </c>
      <c r="S29" s="49">
        <f>IF(($M29      =0),0,((($O29      -$M29      )/$M29      )*100))</f>
        <v>0</v>
      </c>
      <c r="T29" s="48">
        <f>IF(($E29      =0),0,(($P29      /$E29      )*100))</f>
        <v>72.910891089108915</v>
      </c>
      <c r="U29" s="50">
        <f>IF(($E29      =0),0,(($Q29      /$E29      )*100))</f>
        <v>100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2525000</v>
      </c>
      <c r="C30" s="95">
        <f>SUM(C26:C29)</f>
        <v>0</v>
      </c>
      <c r="D30" s="95"/>
      <c r="E30" s="95">
        <f>$B30      +$C30      +$D30</f>
        <v>2525000</v>
      </c>
      <c r="F30" s="96">
        <f t="shared" ref="F30:O30" si="16">SUM(F26:F29)</f>
        <v>2525000</v>
      </c>
      <c r="G30" s="97">
        <f t="shared" si="16"/>
        <v>2525000</v>
      </c>
      <c r="H30" s="96">
        <f t="shared" si="16"/>
        <v>358000</v>
      </c>
      <c r="I30" s="97">
        <f t="shared" si="16"/>
        <v>345454</v>
      </c>
      <c r="J30" s="96">
        <f t="shared" si="16"/>
        <v>656000</v>
      </c>
      <c r="K30" s="97">
        <f t="shared" si="16"/>
        <v>736461</v>
      </c>
      <c r="L30" s="96">
        <f t="shared" si="16"/>
        <v>293000</v>
      </c>
      <c r="M30" s="97">
        <f t="shared" si="16"/>
        <v>0</v>
      </c>
      <c r="N30" s="96">
        <f t="shared" si="16"/>
        <v>534000</v>
      </c>
      <c r="O30" s="97">
        <f t="shared" si="16"/>
        <v>1443085</v>
      </c>
      <c r="P30" s="96">
        <f>$H30      +$J30      +$L30      +$N30</f>
        <v>1841000</v>
      </c>
      <c r="Q30" s="97">
        <f>$I30      +$K30      +$M30      +$O30</f>
        <v>2525000</v>
      </c>
      <c r="R30" s="52">
        <f>IF(($L30      =0),0,((($N30      -$L30      )/$L30      )*100))</f>
        <v>82.25255972696246</v>
      </c>
      <c r="S30" s="53">
        <f>IF(($M30      =0),0,((($O30      -$M30      )/$M30      )*100))</f>
        <v>0</v>
      </c>
      <c r="T30" s="52">
        <f>IF($E30   =0,0,($P30   /$E30   )*100)</f>
        <v>72.910891089108915</v>
      </c>
      <c r="U30" s="54">
        <f>IF($E30   =0,0,($Q30   /$E30   )*100)</f>
        <v>100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3172000</v>
      </c>
      <c r="C32" s="92">
        <v>-177000</v>
      </c>
      <c r="D32" s="92"/>
      <c r="E32" s="92">
        <f>$B32      +$C32      +$D32</f>
        <v>2995000</v>
      </c>
      <c r="F32" s="93">
        <v>2995000</v>
      </c>
      <c r="G32" s="94">
        <v>2995000</v>
      </c>
      <c r="H32" s="93">
        <v>1746000</v>
      </c>
      <c r="I32" s="94">
        <v>793000</v>
      </c>
      <c r="J32" s="93">
        <v>474000</v>
      </c>
      <c r="K32" s="94">
        <v>793000</v>
      </c>
      <c r="L32" s="93"/>
      <c r="M32" s="94"/>
      <c r="N32" s="93"/>
      <c r="O32" s="94">
        <v>1409000</v>
      </c>
      <c r="P32" s="93">
        <f>$H32      +$J32      +$L32      +$N32</f>
        <v>2220000</v>
      </c>
      <c r="Q32" s="94">
        <f>$I32      +$K32      +$M32      +$O32</f>
        <v>2995000</v>
      </c>
      <c r="R32" s="48">
        <f>IF(($L32      =0),0,((($N32      -$L32      )/$L32      )*100))</f>
        <v>0</v>
      </c>
      <c r="S32" s="49">
        <f>IF(($M32      =0),0,((($O32      -$M32      )/$M32      )*100))</f>
        <v>0</v>
      </c>
      <c r="T32" s="48">
        <f>IF(($E32      =0),0,(($P32      /$E32      )*100))</f>
        <v>74.123539232053432</v>
      </c>
      <c r="U32" s="50">
        <f>IF(($E32      =0),0,(($Q32      /$E32      )*100))</f>
        <v>100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3172000</v>
      </c>
      <c r="C33" s="95">
        <f>C32</f>
        <v>-177000</v>
      </c>
      <c r="D33" s="95"/>
      <c r="E33" s="95">
        <f>$B33      +$C33      +$D33</f>
        <v>2995000</v>
      </c>
      <c r="F33" s="96">
        <f t="shared" ref="F33:O33" si="17">F32</f>
        <v>2995000</v>
      </c>
      <c r="G33" s="97">
        <f t="shared" si="17"/>
        <v>2995000</v>
      </c>
      <c r="H33" s="96">
        <f t="shared" si="17"/>
        <v>1746000</v>
      </c>
      <c r="I33" s="97">
        <f t="shared" si="17"/>
        <v>793000</v>
      </c>
      <c r="J33" s="96">
        <f t="shared" si="17"/>
        <v>474000</v>
      </c>
      <c r="K33" s="97">
        <f t="shared" si="17"/>
        <v>793000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1409000</v>
      </c>
      <c r="P33" s="96">
        <f>$H33      +$J33      +$L33      +$N33</f>
        <v>2220000</v>
      </c>
      <c r="Q33" s="97">
        <f>$I33      +$K33      +$M33      +$O33</f>
        <v>2995000</v>
      </c>
      <c r="R33" s="52">
        <f>IF(($L33      =0),0,((($N33      -$L33      )/$L33      )*100))</f>
        <v>0</v>
      </c>
      <c r="S33" s="53">
        <f>IF(($M33      =0),0,((($O33      -$M33      )/$M33      )*100))</f>
        <v>0</v>
      </c>
      <c r="T33" s="52">
        <f>IF($E33   =0,0,($P33   /$E33   )*100)</f>
        <v>74.123539232053432</v>
      </c>
      <c r="U33" s="54">
        <f>IF($E33   =0,0,($Q33   /$E33   )*100)</f>
        <v>100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/>
      <c r="C35" s="92"/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IF(($L35      =0),0,((($N35      -$L35      )/$L35      )*100))</f>
        <v>0</v>
      </c>
      <c r="S35" s="49">
        <f t="shared" ref="S35:S40" si="22">IF(($M35      =0),0,((($O35      -$M35      )/$M35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/>
      <c r="C36" s="92"/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0</v>
      </c>
      <c r="C40" s="95">
        <f>SUM(C35:C39)</f>
        <v>0</v>
      </c>
      <c r="D40" s="95"/>
      <c r="E40" s="95">
        <f t="shared" si="18"/>
        <v>0</v>
      </c>
      <c r="F40" s="96">
        <f t="shared" ref="F40:O40" si="25">SUM(F35:F39)</f>
        <v>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IF(($L42      =0),0,((($N42      -$L42      )/$L42      )*100))</f>
        <v>0</v>
      </c>
      <c r="S42" s="49">
        <f t="shared" ref="S42:S53" si="30">IF(($M42      =0),0,((($O42      -$M42      )/$M42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/>
      <c r="C51" s="92"/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IF(($L55      =0),0,((($N55      -$L55      )/$L55      )*100))</f>
        <v>0</v>
      </c>
      <c r="S55" s="49">
        <f>IF(($M55      =0),0,((($O55      -$M55      )/$M55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IF(($L56      =0),0,((($N56      -$L56      )/$L56      )*100))</f>
        <v>0</v>
      </c>
      <c r="S56" s="49">
        <f>IF(($M56      =0),0,((($O56      -$M56      )/$M56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IF(($L57      =0),0,((($N57      -$L57      )/$L57      )*100))</f>
        <v>0</v>
      </c>
      <c r="S57" s="49">
        <f>IF(($M57      =0),0,((($O57      -$M57      )/$M57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IF(($L58      =0),0,((($N58      -$L58      )/$L58      )*100))</f>
        <v>0</v>
      </c>
      <c r="S58" s="49">
        <f>IF(($M58      =0),0,((($O58      -$M58      )/$M58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IF(($L59      =0),0,((($N59      -$L59      )/$L59      )*100))</f>
        <v>0</v>
      </c>
      <c r="S59" s="58">
        <f>IF(($M59      =0),0,((($O59      -$M59      )/$M59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IF(($L61      =0),0,((($N61      -$L61      )/$L61      )*100))</f>
        <v>0</v>
      </c>
      <c r="S61" s="49">
        <f t="shared" ref="S61:S67" si="39">IF(($M61      =0),0,((($O61      -$M61      )/$M61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10597000</v>
      </c>
      <c r="C67" s="104">
        <f>SUM(C9:C14,C17:C23,C26:C29,C32,C35:C39,C42:C52,C55:C58,C61:C65)</f>
        <v>-177000</v>
      </c>
      <c r="D67" s="104"/>
      <c r="E67" s="104">
        <f t="shared" si="35"/>
        <v>10420000</v>
      </c>
      <c r="F67" s="105">
        <f t="shared" ref="F67:O67" si="43">SUM(F9:F14,F17:F23,F26:F29,F32,F35:F39,F42:F52,F55:F58,F61:F65)</f>
        <v>10420000</v>
      </c>
      <c r="G67" s="106">
        <f t="shared" si="43"/>
        <v>6520000</v>
      </c>
      <c r="H67" s="105">
        <f t="shared" si="43"/>
        <v>2230000</v>
      </c>
      <c r="I67" s="106">
        <f t="shared" si="43"/>
        <v>1263454</v>
      </c>
      <c r="J67" s="105">
        <f t="shared" si="43"/>
        <v>1506000</v>
      </c>
      <c r="K67" s="106">
        <f t="shared" si="43"/>
        <v>1904461</v>
      </c>
      <c r="L67" s="105">
        <f t="shared" si="43"/>
        <v>419000</v>
      </c>
      <c r="M67" s="106">
        <f t="shared" si="43"/>
        <v>0</v>
      </c>
      <c r="N67" s="105">
        <f t="shared" si="43"/>
        <v>867000</v>
      </c>
      <c r="O67" s="106">
        <f t="shared" si="43"/>
        <v>3352085</v>
      </c>
      <c r="P67" s="105">
        <f t="shared" si="36"/>
        <v>5022000</v>
      </c>
      <c r="Q67" s="106">
        <f t="shared" si="37"/>
        <v>6520000</v>
      </c>
      <c r="R67" s="61">
        <f t="shared" si="38"/>
        <v>106.92124105011933</v>
      </c>
      <c r="S67" s="62">
        <f t="shared" si="39"/>
        <v>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77.024539877300612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100</v>
      </c>
      <c r="V67" s="105">
        <f>SUM(V9:V14,V17:V23,V26:V29,V32,V35:V39,V42:V52,V55:V58,V61:V65)</f>
        <v>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/>
      <c r="C69" s="92"/>
      <c r="D69" s="92"/>
      <c r="E69" s="92">
        <f>$B69      +$C69      +$D69</f>
        <v>0</v>
      </c>
      <c r="F69" s="93">
        <v>0</v>
      </c>
      <c r="G69" s="94">
        <v>0</v>
      </c>
      <c r="H69" s="93"/>
      <c r="I69" s="94"/>
      <c r="J69" s="93"/>
      <c r="K69" s="94"/>
      <c r="L69" s="93"/>
      <c r="M69" s="94"/>
      <c r="N69" s="93"/>
      <c r="O69" s="94"/>
      <c r="P69" s="93">
        <f>$H69      +$J69      +$L69      +$N69</f>
        <v>0</v>
      </c>
      <c r="Q69" s="94">
        <f>$I69      +$K69      +$M69      +$O69</f>
        <v>0</v>
      </c>
      <c r="R69" s="48">
        <f>IF(($L69      =0),0,((($N69      -$L69      )/$L69      )*100))</f>
        <v>0</v>
      </c>
      <c r="S69" s="49">
        <f>IF(($M69      =0),0,((($O69      -$M69      )/$M69      )*100))</f>
        <v>0</v>
      </c>
      <c r="T69" s="48">
        <f>IF(($E69      =0),0,(($P69      /$E69      )*100))</f>
        <v>0</v>
      </c>
      <c r="U69" s="50">
        <f>IF(($E69      =0),0,(($Q69      /$E69      )*100))</f>
        <v>0</v>
      </c>
      <c r="V69" s="93">
        <v>0</v>
      </c>
      <c r="W69" s="94" t="s">
        <v>36</v>
      </c>
    </row>
    <row r="70" spans="1:23" s="64" customFormat="1" ht="12.95" customHeight="1" x14ac:dyDescent="0.2">
      <c r="A70" s="63" t="s">
        <v>89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IF(($L70      =0),0,((($N70      -$L70      )/$L70      )*100))</f>
        <v>0</v>
      </c>
      <c r="S70" s="49">
        <f>IF(($M70      =0),0,((($O70      -$M70      )/$M70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36</v>
      </c>
      <c r="W70" s="94" t="s">
        <v>36</v>
      </c>
    </row>
    <row r="71" spans="1:23" ht="12.95" customHeight="1" x14ac:dyDescent="0.2">
      <c r="A71" s="56" t="s">
        <v>42</v>
      </c>
      <c r="B71" s="101">
        <f>SUM(B69:B70)</f>
        <v>0</v>
      </c>
      <c r="C71" s="101">
        <f>SUM(C69:C70)</f>
        <v>0</v>
      </c>
      <c r="D71" s="101"/>
      <c r="E71" s="101">
        <f>$B71      +$C71      +$D71</f>
        <v>0</v>
      </c>
      <c r="F71" s="102">
        <f t="shared" ref="F71:O71" si="44">SUM(F69:F70)</f>
        <v>0</v>
      </c>
      <c r="G71" s="103">
        <f t="shared" si="44"/>
        <v>0</v>
      </c>
      <c r="H71" s="102">
        <f t="shared" si="44"/>
        <v>0</v>
      </c>
      <c r="I71" s="103">
        <f t="shared" si="44"/>
        <v>0</v>
      </c>
      <c r="J71" s="102">
        <f t="shared" si="44"/>
        <v>0</v>
      </c>
      <c r="K71" s="103">
        <f t="shared" si="44"/>
        <v>0</v>
      </c>
      <c r="L71" s="102">
        <f t="shared" si="44"/>
        <v>0</v>
      </c>
      <c r="M71" s="103">
        <f t="shared" si="44"/>
        <v>0</v>
      </c>
      <c r="N71" s="102">
        <f t="shared" si="44"/>
        <v>0</v>
      </c>
      <c r="O71" s="103">
        <f t="shared" si="44"/>
        <v>0</v>
      </c>
      <c r="P71" s="102">
        <f>$H71      +$J71      +$L71      +$N71</f>
        <v>0</v>
      </c>
      <c r="Q71" s="103">
        <f>$I71      +$K71      +$M71      +$O71</f>
        <v>0</v>
      </c>
      <c r="R71" s="57">
        <f>IF(($L71      =0),0,((($N71      -$L71      )/$L71      )*100))</f>
        <v>0</v>
      </c>
      <c r="S71" s="58">
        <f>IF(($M71      =0),0,((($O71      -$M71      )/$M71      )*100))</f>
        <v>0</v>
      </c>
      <c r="T71" s="57">
        <f>IF(($E69      =0),0,(($P69      /$E69      )*100))</f>
        <v>0</v>
      </c>
      <c r="U71" s="59">
        <f>IF($E69   =0,0,($Q69   /$E69 )*100)</f>
        <v>0</v>
      </c>
      <c r="V71" s="102">
        <f>SUM(V69:V70)</f>
        <v>0</v>
      </c>
      <c r="W71" s="103" t="s">
        <v>36</v>
      </c>
    </row>
    <row r="72" spans="1:23" ht="12.95" customHeight="1" x14ac:dyDescent="0.2">
      <c r="A72" s="60" t="s">
        <v>87</v>
      </c>
      <c r="B72" s="104">
        <f>SUM(B69:B70)</f>
        <v>0</v>
      </c>
      <c r="C72" s="104">
        <f>SUM(C69:C70)</f>
        <v>0</v>
      </c>
      <c r="D72" s="104"/>
      <c r="E72" s="104">
        <f>$B72      +$C72      +$D72</f>
        <v>0</v>
      </c>
      <c r="F72" s="105">
        <f t="shared" ref="F72:O72" si="45">SUM(F69:F70)</f>
        <v>0</v>
      </c>
      <c r="G72" s="106">
        <f t="shared" si="45"/>
        <v>0</v>
      </c>
      <c r="H72" s="105">
        <f t="shared" si="45"/>
        <v>0</v>
      </c>
      <c r="I72" s="106">
        <f t="shared" si="45"/>
        <v>0</v>
      </c>
      <c r="J72" s="105">
        <f t="shared" si="45"/>
        <v>0</v>
      </c>
      <c r="K72" s="106">
        <f t="shared" si="45"/>
        <v>0</v>
      </c>
      <c r="L72" s="105">
        <f t="shared" si="45"/>
        <v>0</v>
      </c>
      <c r="M72" s="106">
        <f t="shared" si="45"/>
        <v>0</v>
      </c>
      <c r="N72" s="105">
        <f t="shared" si="45"/>
        <v>0</v>
      </c>
      <c r="O72" s="106">
        <f t="shared" si="45"/>
        <v>0</v>
      </c>
      <c r="P72" s="105">
        <f>$H72      +$J72      +$L72      +$N72</f>
        <v>0</v>
      </c>
      <c r="Q72" s="106">
        <f>$I72      +$K72      +$M72      +$O72</f>
        <v>0</v>
      </c>
      <c r="R72" s="61">
        <f>IF(($L72      =0),0,((($N72      -$L72      )/$L72      )*100))</f>
        <v>0</v>
      </c>
      <c r="S72" s="62">
        <f>IF(($M72      =0),0,((($O72      -$M72      )/$M72      )*100))</f>
        <v>0</v>
      </c>
      <c r="T72" s="61">
        <f>IF(($E69      =0),0,(($P69      /$E69      )*100))</f>
        <v>0</v>
      </c>
      <c r="U72" s="65">
        <f>IF($E69   =0,0,($Q69   /$E69 )*100)</f>
        <v>0</v>
      </c>
      <c r="V72" s="105">
        <f>SUM(V69:V70)</f>
        <v>0</v>
      </c>
      <c r="W72" s="106" t="s">
        <v>36</v>
      </c>
    </row>
    <row r="73" spans="1:23" ht="12.95" customHeight="1" thickBot="1" x14ac:dyDescent="0.25">
      <c r="A73" s="60" t="s">
        <v>90</v>
      </c>
      <c r="B73" s="104">
        <f>SUM(B9:B14,B17:B23,B26:B29,B32,B35:B39,B42:B52,B55:B58,B61:B65,B69:B70)</f>
        <v>10597000</v>
      </c>
      <c r="C73" s="104">
        <f>SUM(C9:C14,C17:C23,C26:C29,C32,C35:C39,C42:C52,C55:C58,C61:C65,C69:C70)</f>
        <v>-177000</v>
      </c>
      <c r="D73" s="104"/>
      <c r="E73" s="104">
        <f>$B73      +$C73      +$D73</f>
        <v>10420000</v>
      </c>
      <c r="F73" s="105">
        <f t="shared" ref="F73:O73" si="46">SUM(F9:F14,F17:F23,F26:F29,F32,F35:F39,F42:F52,F55:F58,F61:F65,F69:F70)</f>
        <v>10420000</v>
      </c>
      <c r="G73" s="106">
        <f t="shared" si="46"/>
        <v>6520000</v>
      </c>
      <c r="H73" s="105">
        <f t="shared" si="46"/>
        <v>2230000</v>
      </c>
      <c r="I73" s="106">
        <f t="shared" si="46"/>
        <v>1263454</v>
      </c>
      <c r="J73" s="105">
        <f t="shared" si="46"/>
        <v>1506000</v>
      </c>
      <c r="K73" s="106">
        <f t="shared" si="46"/>
        <v>1904461</v>
      </c>
      <c r="L73" s="105">
        <f t="shared" si="46"/>
        <v>419000</v>
      </c>
      <c r="M73" s="106">
        <f t="shared" si="46"/>
        <v>0</v>
      </c>
      <c r="N73" s="105">
        <f t="shared" si="46"/>
        <v>867000</v>
      </c>
      <c r="O73" s="106">
        <f t="shared" si="46"/>
        <v>3352085</v>
      </c>
      <c r="P73" s="105">
        <f>$H73      +$J73      +$L73      +$N73</f>
        <v>5022000</v>
      </c>
      <c r="Q73" s="106">
        <f>$I73      +$K73      +$M73      +$O73</f>
        <v>6520000</v>
      </c>
      <c r="R73" s="61">
        <f>IF(($L73      =0),0,((($N73      -$L73      )/$L73      )*100))</f>
        <v>106.92124105011933</v>
      </c>
      <c r="S73" s="62">
        <f>IF(($M73      =0),0,((($O73      -$M73      )/$M73      )*100))</f>
        <v>0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77.024539877300612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100</v>
      </c>
      <c r="V73" s="105">
        <f>SUM(V9:V14,V17:V23,V26:V29,V32,V35:V39,V42:V52,V55:V58,V61:V65,V69:V70)</f>
        <v>0</v>
      </c>
      <c r="W73" s="106" t="s">
        <v>36</v>
      </c>
    </row>
    <row r="74" spans="1:23" ht="13.5" thickTop="1" x14ac:dyDescent="0.2">
      <c r="A74" s="66" t="s">
        <v>91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0" t="s">
        <v>10</v>
      </c>
      <c r="Q75" s="131"/>
      <c r="R75" s="132" t="s">
        <v>11</v>
      </c>
      <c r="S75" s="131"/>
      <c r="T75" s="132" t="s">
        <v>12</v>
      </c>
      <c r="U75" s="131"/>
      <c r="V75" s="130"/>
      <c r="W75" s="131"/>
    </row>
    <row r="76" spans="1:23" ht="67.5" x14ac:dyDescent="0.2">
      <c r="A76" s="77" t="s">
        <v>92</v>
      </c>
      <c r="B76" s="78" t="s">
        <v>93</v>
      </c>
      <c r="C76" s="78" t="s">
        <v>94</v>
      </c>
      <c r="D76" s="79" t="s">
        <v>17</v>
      </c>
      <c r="E76" s="78" t="s">
        <v>18</v>
      </c>
      <c r="F76" s="78" t="s">
        <v>19</v>
      </c>
      <c r="G76" s="78" t="s">
        <v>95</v>
      </c>
      <c r="H76" s="78" t="s">
        <v>96</v>
      </c>
      <c r="I76" s="80" t="s">
        <v>22</v>
      </c>
      <c r="J76" s="78" t="s">
        <v>97</v>
      </c>
      <c r="K76" s="80" t="s">
        <v>24</v>
      </c>
      <c r="L76" s="78" t="s">
        <v>98</v>
      </c>
      <c r="M76" s="80" t="s">
        <v>26</v>
      </c>
      <c r="N76" s="78" t="s">
        <v>99</v>
      </c>
      <c r="O76" s="80" t="s">
        <v>28</v>
      </c>
      <c r="P76" s="80" t="s">
        <v>100</v>
      </c>
      <c r="Q76" s="81" t="s">
        <v>30</v>
      </c>
      <c r="R76" s="82" t="s">
        <v>100</v>
      </c>
      <c r="S76" s="83" t="s">
        <v>30</v>
      </c>
      <c r="T76" s="82" t="s">
        <v>101</v>
      </c>
      <c r="U76" s="79" t="s">
        <v>32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132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133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134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135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136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137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102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103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IF(($L87      =0),0,((($N87      -$L87      )/$L87      )*100))</f>
        <v>0</v>
      </c>
      <c r="S87" s="90">
        <f t="shared" ref="S87:S94" si="52">IF(($M87      =0),0,((($O87      -$M87      )/$M87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110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111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138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87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139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140</v>
      </c>
    </row>
    <row r="117" spans="1:23" x14ac:dyDescent="0.2">
      <c r="A117" s="29" t="s">
        <v>141</v>
      </c>
    </row>
    <row r="118" spans="1:23" x14ac:dyDescent="0.2">
      <c r="A118" s="29" t="s">
        <v>142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144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145</v>
      </c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  <row r="126" spans="1:23" x14ac:dyDescent="0.2">
      <c r="A126" s="30"/>
      <c r="G126" s="30"/>
      <c r="W126" s="30"/>
    </row>
  </sheetData>
  <sheetProtection algorithmName="SHA-512" hashValue="08CnyZlPdjyLLZh003K6oH4DUZxgyl+7U8ZjDp9eXjaoItEIVBNcAcNf140Mr4hNDPr7ToGmQwekMiBSGcDZLA==" saltValue="3mRGyKXQ4mmbhBEtdYEuJA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5:Q75"/>
    <mergeCell ref="R75:S75"/>
    <mergeCell ref="T75:U75"/>
    <mergeCell ref="V75:W75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1" manualBreakCount="1">
    <brk id="74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W126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1"/>
      <c r="W1" s="31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2"/>
      <c r="W2" s="32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2"/>
      <c r="W3" s="32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2"/>
      <c r="W4" s="32"/>
    </row>
    <row r="5" spans="1:23" ht="15" customHeight="1" x14ac:dyDescent="0.25">
      <c r="A5" s="137" t="s">
        <v>113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3"/>
      <c r="W5" s="33"/>
    </row>
    <row r="6" spans="1:23" ht="12.75" customHeight="1" x14ac:dyDescent="0.2">
      <c r="A6" s="34" t="s">
        <v>91</v>
      </c>
      <c r="B6" s="34" t="s">
        <v>91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IF(($L9       =0),0,((($N9       -$L9       )/$L9       )*100))</f>
        <v>0</v>
      </c>
      <c r="S9" s="49">
        <f>IF(($M9       =0),0,((($O9       -$M9       )/$M9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3000000</v>
      </c>
      <c r="C10" s="92"/>
      <c r="D10" s="92"/>
      <c r="E10" s="92">
        <f t="shared" ref="E10:E15" si="0">$B10      +$C10      +$D10</f>
        <v>3000000</v>
      </c>
      <c r="F10" s="93">
        <v>3000000</v>
      </c>
      <c r="G10" s="94">
        <v>3000000</v>
      </c>
      <c r="H10" s="93">
        <v>17000</v>
      </c>
      <c r="I10" s="94"/>
      <c r="J10" s="93">
        <v>77000</v>
      </c>
      <c r="K10" s="94"/>
      <c r="L10" s="93">
        <v>105000</v>
      </c>
      <c r="M10" s="94"/>
      <c r="N10" s="93">
        <v>2091000</v>
      </c>
      <c r="O10" s="94"/>
      <c r="P10" s="93">
        <f t="shared" ref="P10:P15" si="1">$H10      +$J10      +$L10      +$N10</f>
        <v>2290000</v>
      </c>
      <c r="Q10" s="94">
        <f t="shared" ref="Q10:Q15" si="2">$I10      +$K10      +$M10      +$O10</f>
        <v>0</v>
      </c>
      <c r="R10" s="48">
        <f t="shared" ref="R10:R15" si="3">IF(($L10      =0),0,((($N10      -$L10      )/$L10      )*100))</f>
        <v>1891.4285714285716</v>
      </c>
      <c r="S10" s="49">
        <f t="shared" ref="S10:S15" si="4">IF(($M10      =0),0,((($O10      -$M10      )/$M10      )*100))</f>
        <v>0</v>
      </c>
      <c r="T10" s="48">
        <f t="shared" ref="T10:T14" si="5">IF(($E10      =0),0,(($P10      /$E10      )*100))</f>
        <v>76.333333333333329</v>
      </c>
      <c r="U10" s="50">
        <f t="shared" ref="U10:U14" si="6">IF(($E10      =0),0,(($Q10      /$E10      )*100))</f>
        <v>0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3000000</v>
      </c>
      <c r="C15" s="95">
        <f>SUM(C9:C14)</f>
        <v>0</v>
      </c>
      <c r="D15" s="95"/>
      <c r="E15" s="95">
        <f t="shared" si="0"/>
        <v>3000000</v>
      </c>
      <c r="F15" s="96">
        <f t="shared" ref="F15:O15" si="7">SUM(F9:F14)</f>
        <v>3000000</v>
      </c>
      <c r="G15" s="97">
        <f t="shared" si="7"/>
        <v>3000000</v>
      </c>
      <c r="H15" s="96">
        <f t="shared" si="7"/>
        <v>17000</v>
      </c>
      <c r="I15" s="97">
        <f t="shared" si="7"/>
        <v>0</v>
      </c>
      <c r="J15" s="96">
        <f t="shared" si="7"/>
        <v>77000</v>
      </c>
      <c r="K15" s="97">
        <f t="shared" si="7"/>
        <v>0</v>
      </c>
      <c r="L15" s="96">
        <f t="shared" si="7"/>
        <v>105000</v>
      </c>
      <c r="M15" s="97">
        <f t="shared" si="7"/>
        <v>0</v>
      </c>
      <c r="N15" s="96">
        <f t="shared" si="7"/>
        <v>2091000</v>
      </c>
      <c r="O15" s="97">
        <f t="shared" si="7"/>
        <v>0</v>
      </c>
      <c r="P15" s="96">
        <f t="shared" si="1"/>
        <v>2290000</v>
      </c>
      <c r="Q15" s="97">
        <f t="shared" si="2"/>
        <v>0</v>
      </c>
      <c r="R15" s="52">
        <f t="shared" si="3"/>
        <v>1891.4285714285716</v>
      </c>
      <c r="S15" s="53">
        <f t="shared" si="4"/>
        <v>0</v>
      </c>
      <c r="T15" s="52">
        <f>IF((SUM($E9:$E13))=0,0,(P15/(SUM($E9:$E13))*100))</f>
        <v>76.333333333333329</v>
      </c>
      <c r="U15" s="54">
        <f>IF((SUM($E9:$E13))=0,0,(Q15/(SUM($E9:$E13))*100))</f>
        <v>0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IF(($L17      =0),0,((($N17      -$L17      )/$L17      )*100))</f>
        <v>0</v>
      </c>
      <c r="S17" s="49">
        <f t="shared" ref="S17:S24" si="12">IF(($M17      =0),0,((($O17      -$M17      )/$M17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>
        <v>1500000</v>
      </c>
      <c r="C20" s="92">
        <v>14500000</v>
      </c>
      <c r="D20" s="92"/>
      <c r="E20" s="92">
        <f t="shared" si="8"/>
        <v>16000000</v>
      </c>
      <c r="F20" s="93">
        <v>16000000</v>
      </c>
      <c r="G20" s="94">
        <v>16000000</v>
      </c>
      <c r="H20" s="93">
        <v>1345000</v>
      </c>
      <c r="I20" s="94"/>
      <c r="J20" s="93">
        <v>1645000</v>
      </c>
      <c r="K20" s="94"/>
      <c r="L20" s="93"/>
      <c r="M20" s="94"/>
      <c r="N20" s="93">
        <v>5127000</v>
      </c>
      <c r="O20" s="94"/>
      <c r="P20" s="93">
        <f t="shared" si="9"/>
        <v>8117000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50.731250000000003</v>
      </c>
      <c r="U20" s="50">
        <f t="shared" si="14"/>
        <v>0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1500000</v>
      </c>
      <c r="C24" s="95">
        <f>SUM(C17:C23)</f>
        <v>14500000</v>
      </c>
      <c r="D24" s="95"/>
      <c r="E24" s="95">
        <f t="shared" si="8"/>
        <v>16000000</v>
      </c>
      <c r="F24" s="96">
        <f t="shared" ref="F24:O24" si="15">SUM(F17:F23)</f>
        <v>16000000</v>
      </c>
      <c r="G24" s="97">
        <f t="shared" si="15"/>
        <v>16000000</v>
      </c>
      <c r="H24" s="96">
        <f t="shared" si="15"/>
        <v>1345000</v>
      </c>
      <c r="I24" s="97">
        <f t="shared" si="15"/>
        <v>0</v>
      </c>
      <c r="J24" s="96">
        <f t="shared" si="15"/>
        <v>1645000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5127000</v>
      </c>
      <c r="O24" s="97">
        <f t="shared" si="15"/>
        <v>0</v>
      </c>
      <c r="P24" s="96">
        <f t="shared" si="9"/>
        <v>8117000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50.731250000000003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IF(($L26      =0),0,((($N26      -$L26      )/$L26      )*100))</f>
        <v>0</v>
      </c>
      <c r="S26" s="49">
        <f>IF(($M26      =0),0,((($O26      -$M26      )/$M26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IF(($L27      =0),0,((($N27      -$L27      )/$L27      )*100))</f>
        <v>0</v>
      </c>
      <c r="S27" s="49">
        <f>IF(($M27      =0),0,((($O27      -$M27      )/$M27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IF(($L28      =0),0,((($N28      -$L28      )/$L28      )*100))</f>
        <v>0</v>
      </c>
      <c r="S28" s="49">
        <f>IF(($M28      =0),0,((($O28      -$M28      )/$M28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IF(($L29      =0),0,((($N29      -$L29      )/$L29      )*100))</f>
        <v>0</v>
      </c>
      <c r="S29" s="49">
        <f>IF(($M29      =0),0,((($O29      -$M29      )/$M29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IF(($L30      =0),0,((($N30      -$L30      )/$L30      )*100))</f>
        <v>0</v>
      </c>
      <c r="S30" s="53">
        <f>IF(($M30      =0),0,((($O30      -$M30      )/$M30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1511000</v>
      </c>
      <c r="C32" s="92">
        <v>-813000</v>
      </c>
      <c r="D32" s="92"/>
      <c r="E32" s="92">
        <f>$B32      +$C32      +$D32</f>
        <v>698000</v>
      </c>
      <c r="F32" s="93">
        <v>1511000</v>
      </c>
      <c r="G32" s="94">
        <v>1511000</v>
      </c>
      <c r="H32" s="93"/>
      <c r="I32" s="94">
        <v>-378000</v>
      </c>
      <c r="J32" s="93"/>
      <c r="K32" s="94">
        <v>-679000</v>
      </c>
      <c r="L32" s="93"/>
      <c r="M32" s="94">
        <v>-454000</v>
      </c>
      <c r="N32" s="93"/>
      <c r="O32" s="94"/>
      <c r="P32" s="93">
        <f>$H32      +$J32      +$L32      +$N32</f>
        <v>0</v>
      </c>
      <c r="Q32" s="94">
        <f>$I32      +$K32      +$M32      +$O32</f>
        <v>-1511000</v>
      </c>
      <c r="R32" s="48">
        <f>IF(($L32      =0),0,((($N32      -$L32      )/$L32      )*100))</f>
        <v>0</v>
      </c>
      <c r="S32" s="49">
        <f>IF(($M32      =0),0,((($O32      -$M32      )/$M32      )*100))</f>
        <v>-100</v>
      </c>
      <c r="T32" s="48">
        <f>IF(($E32      =0),0,(($P32      /$E32      )*100))</f>
        <v>0</v>
      </c>
      <c r="U32" s="50">
        <f>IF(($E32      =0),0,(($Q32      /$E32      )*100))</f>
        <v>-216.47564469914039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1511000</v>
      </c>
      <c r="C33" s="95">
        <f>C32</f>
        <v>-813000</v>
      </c>
      <c r="D33" s="95"/>
      <c r="E33" s="95">
        <f>$B33      +$C33      +$D33</f>
        <v>698000</v>
      </c>
      <c r="F33" s="96">
        <f t="shared" ref="F33:O33" si="17">F32</f>
        <v>1511000</v>
      </c>
      <c r="G33" s="97">
        <f t="shared" si="17"/>
        <v>1511000</v>
      </c>
      <c r="H33" s="96">
        <f t="shared" si="17"/>
        <v>0</v>
      </c>
      <c r="I33" s="97">
        <f t="shared" si="17"/>
        <v>-378000</v>
      </c>
      <c r="J33" s="96">
        <f t="shared" si="17"/>
        <v>0</v>
      </c>
      <c r="K33" s="97">
        <f t="shared" si="17"/>
        <v>-679000</v>
      </c>
      <c r="L33" s="96">
        <f t="shared" si="17"/>
        <v>0</v>
      </c>
      <c r="M33" s="97">
        <f t="shared" si="17"/>
        <v>-454000</v>
      </c>
      <c r="N33" s="96">
        <f t="shared" si="17"/>
        <v>0</v>
      </c>
      <c r="O33" s="97">
        <f t="shared" si="17"/>
        <v>0</v>
      </c>
      <c r="P33" s="96">
        <f>$H33      +$J33      +$L33      +$N33</f>
        <v>0</v>
      </c>
      <c r="Q33" s="97">
        <f>$I33      +$K33      +$M33      +$O33</f>
        <v>-1511000</v>
      </c>
      <c r="R33" s="52">
        <f>IF(($L33      =0),0,((($N33      -$L33      )/$L33      )*100))</f>
        <v>0</v>
      </c>
      <c r="S33" s="53">
        <f>IF(($M33      =0),0,((($O33      -$M33      )/$M33      )*100))</f>
        <v>-100</v>
      </c>
      <c r="T33" s="52">
        <f>IF($E33   =0,0,($P33   /$E33   )*100)</f>
        <v>0</v>
      </c>
      <c r="U33" s="54">
        <f>IF($E33   =0,0,($Q33   /$E33   )*100)</f>
        <v>-216.47564469914039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1800000</v>
      </c>
      <c r="C35" s="92">
        <v>5000000</v>
      </c>
      <c r="D35" s="92"/>
      <c r="E35" s="92">
        <f t="shared" ref="E35:E40" si="18">$B35      +$C35      +$D35</f>
        <v>6800000</v>
      </c>
      <c r="F35" s="93">
        <v>6800000</v>
      </c>
      <c r="G35" s="94">
        <v>6800000</v>
      </c>
      <c r="H35" s="93">
        <v>63000</v>
      </c>
      <c r="I35" s="94"/>
      <c r="J35" s="93">
        <v>1195000</v>
      </c>
      <c r="K35" s="94"/>
      <c r="L35" s="93"/>
      <c r="M35" s="94"/>
      <c r="N35" s="93">
        <v>5542000</v>
      </c>
      <c r="O35" s="94">
        <v>1211992</v>
      </c>
      <c r="P35" s="93">
        <f t="shared" ref="P35:P40" si="19">$H35      +$J35      +$L35      +$N35</f>
        <v>6800000</v>
      </c>
      <c r="Q35" s="94">
        <f t="shared" ref="Q35:Q40" si="20">$I35      +$K35      +$M35      +$O35</f>
        <v>1211992</v>
      </c>
      <c r="R35" s="48">
        <f t="shared" ref="R35:R40" si="21">IF(($L35      =0),0,((($N35      -$L35      )/$L35      )*100))</f>
        <v>0</v>
      </c>
      <c r="S35" s="49">
        <f t="shared" ref="S35:S40" si="22">IF(($M35      =0),0,((($O35      -$M35      )/$M35      )*100))</f>
        <v>0</v>
      </c>
      <c r="T35" s="48">
        <f t="shared" ref="T35:T39" si="23">IF(($E35      =0),0,(($P35      /$E35      )*100))</f>
        <v>100</v>
      </c>
      <c r="U35" s="50">
        <f t="shared" ref="U35:U39" si="24">IF(($E35      =0),0,(($Q35      /$E35      )*100))</f>
        <v>17.823411764705881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>
        <v>23231000</v>
      </c>
      <c r="C36" s="92">
        <v>-4807000</v>
      </c>
      <c r="D36" s="92"/>
      <c r="E36" s="92">
        <f t="shared" si="18"/>
        <v>18424000</v>
      </c>
      <c r="F36" s="93">
        <v>18424000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>
        <v>5000000</v>
      </c>
      <c r="C38" s="92">
        <v>2000000</v>
      </c>
      <c r="D38" s="92"/>
      <c r="E38" s="92">
        <f t="shared" si="18"/>
        <v>7000000</v>
      </c>
      <c r="F38" s="93">
        <v>7000000</v>
      </c>
      <c r="G38" s="94">
        <v>7000000</v>
      </c>
      <c r="H38" s="93">
        <v>1672000</v>
      </c>
      <c r="I38" s="94"/>
      <c r="J38" s="93">
        <v>2666000</v>
      </c>
      <c r="K38" s="94"/>
      <c r="L38" s="93"/>
      <c r="M38" s="94"/>
      <c r="N38" s="93">
        <v>2441000</v>
      </c>
      <c r="O38" s="94"/>
      <c r="P38" s="93">
        <f t="shared" si="19"/>
        <v>6779000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96.842857142857142</v>
      </c>
      <c r="U38" s="50">
        <f t="shared" si="24"/>
        <v>0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30031000</v>
      </c>
      <c r="C40" s="95">
        <f>SUM(C35:C39)</f>
        <v>2193000</v>
      </c>
      <c r="D40" s="95"/>
      <c r="E40" s="95">
        <f t="shared" si="18"/>
        <v>32224000</v>
      </c>
      <c r="F40" s="96">
        <f t="shared" ref="F40:O40" si="25">SUM(F35:F39)</f>
        <v>32224000</v>
      </c>
      <c r="G40" s="97">
        <f t="shared" si="25"/>
        <v>13800000</v>
      </c>
      <c r="H40" s="96">
        <f t="shared" si="25"/>
        <v>1735000</v>
      </c>
      <c r="I40" s="97">
        <f t="shared" si="25"/>
        <v>0</v>
      </c>
      <c r="J40" s="96">
        <f t="shared" si="25"/>
        <v>3861000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7983000</v>
      </c>
      <c r="O40" s="97">
        <f t="shared" si="25"/>
        <v>1211992</v>
      </c>
      <c r="P40" s="96">
        <f t="shared" si="19"/>
        <v>13579000</v>
      </c>
      <c r="Q40" s="97">
        <f t="shared" si="20"/>
        <v>1211992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98.398550724637673</v>
      </c>
      <c r="U40" s="54">
        <f>IF((+$E35+$E38) =0,0,(Q40   /(+$E35+$E38) )*100)</f>
        <v>8.7825507246376802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IF(($L42      =0),0,((($N42      -$L42      )/$L42      )*100))</f>
        <v>0</v>
      </c>
      <c r="S42" s="49">
        <f t="shared" ref="S42:S53" si="30">IF(($M42      =0),0,((($O42      -$M42      )/$M42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>
        <v>50000000</v>
      </c>
      <c r="C43" s="92">
        <v>-7000000</v>
      </c>
      <c r="D43" s="92"/>
      <c r="E43" s="92">
        <f t="shared" si="26"/>
        <v>43000000</v>
      </c>
      <c r="F43" s="93">
        <v>43000000</v>
      </c>
      <c r="G43" s="94">
        <v>43000000</v>
      </c>
      <c r="H43" s="93"/>
      <c r="I43" s="94"/>
      <c r="J43" s="93">
        <v>1996000</v>
      </c>
      <c r="K43" s="94"/>
      <c r="L43" s="93">
        <v>5728000</v>
      </c>
      <c r="M43" s="94"/>
      <c r="N43" s="93">
        <v>35276000</v>
      </c>
      <c r="O43" s="94"/>
      <c r="P43" s="93">
        <f t="shared" si="27"/>
        <v>43000000</v>
      </c>
      <c r="Q43" s="94">
        <f t="shared" si="28"/>
        <v>0</v>
      </c>
      <c r="R43" s="48">
        <f t="shared" si="29"/>
        <v>515.85195530726264</v>
      </c>
      <c r="S43" s="49">
        <f t="shared" si="30"/>
        <v>0</v>
      </c>
      <c r="T43" s="48">
        <f t="shared" si="31"/>
        <v>100</v>
      </c>
      <c r="U43" s="50">
        <f t="shared" si="32"/>
        <v>0</v>
      </c>
      <c r="V43" s="93">
        <v>40073000</v>
      </c>
      <c r="W43" s="94">
        <v>14244000</v>
      </c>
    </row>
    <row r="44" spans="1:23" ht="12.95" customHeight="1" x14ac:dyDescent="0.2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>
        <v>30000000</v>
      </c>
      <c r="C51" s="92"/>
      <c r="D51" s="92"/>
      <c r="E51" s="92">
        <f t="shared" si="26"/>
        <v>30000000</v>
      </c>
      <c r="F51" s="93">
        <v>30000000</v>
      </c>
      <c r="G51" s="94">
        <v>30000000</v>
      </c>
      <c r="H51" s="93">
        <v>10000000</v>
      </c>
      <c r="I51" s="94"/>
      <c r="J51" s="93">
        <v>6821000</v>
      </c>
      <c r="K51" s="94"/>
      <c r="L51" s="93">
        <v>6675000</v>
      </c>
      <c r="M51" s="94"/>
      <c r="N51" s="93">
        <v>6504000</v>
      </c>
      <c r="O51" s="94"/>
      <c r="P51" s="93">
        <f t="shared" si="27"/>
        <v>30000000</v>
      </c>
      <c r="Q51" s="94">
        <f t="shared" si="28"/>
        <v>0</v>
      </c>
      <c r="R51" s="48">
        <f t="shared" si="29"/>
        <v>-2.5617977528089888</v>
      </c>
      <c r="S51" s="49">
        <f t="shared" si="30"/>
        <v>0</v>
      </c>
      <c r="T51" s="48">
        <f t="shared" si="31"/>
        <v>100</v>
      </c>
      <c r="U51" s="50">
        <f t="shared" si="32"/>
        <v>0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80000000</v>
      </c>
      <c r="C53" s="95">
        <f>SUM(C42:C52)</f>
        <v>-7000000</v>
      </c>
      <c r="D53" s="95"/>
      <c r="E53" s="95">
        <f t="shared" si="26"/>
        <v>73000000</v>
      </c>
      <c r="F53" s="96">
        <f t="shared" ref="F53:O53" si="33">SUM(F42:F52)</f>
        <v>73000000</v>
      </c>
      <c r="G53" s="97">
        <f t="shared" si="33"/>
        <v>73000000</v>
      </c>
      <c r="H53" s="96">
        <f t="shared" si="33"/>
        <v>10000000</v>
      </c>
      <c r="I53" s="97">
        <f t="shared" si="33"/>
        <v>0</v>
      </c>
      <c r="J53" s="96">
        <f t="shared" si="33"/>
        <v>8817000</v>
      </c>
      <c r="K53" s="97">
        <f t="shared" si="33"/>
        <v>0</v>
      </c>
      <c r="L53" s="96">
        <f t="shared" si="33"/>
        <v>12403000</v>
      </c>
      <c r="M53" s="97">
        <f t="shared" si="33"/>
        <v>0</v>
      </c>
      <c r="N53" s="96">
        <f t="shared" si="33"/>
        <v>41780000</v>
      </c>
      <c r="O53" s="97">
        <f t="shared" si="33"/>
        <v>0</v>
      </c>
      <c r="P53" s="96">
        <f t="shared" si="27"/>
        <v>73000000</v>
      </c>
      <c r="Q53" s="97">
        <f t="shared" si="28"/>
        <v>0</v>
      </c>
      <c r="R53" s="52">
        <f t="shared" si="29"/>
        <v>236.85398693864386</v>
      </c>
      <c r="S53" s="53">
        <f t="shared" si="30"/>
        <v>0</v>
      </c>
      <c r="T53" s="52">
        <f>IF((+$E43+$E45+$E47+$E48+$E51) =0,0,(P53   /(+$E43+$E45+$E47+$E48+$E51) )*100)</f>
        <v>100</v>
      </c>
      <c r="U53" s="54">
        <f>IF((+$E43+$E45+$E47+$E48+$E51) =0,0,(Q53   /(+$E43+$E45+$E47+$E48+$E51) )*100)</f>
        <v>0</v>
      </c>
      <c r="V53" s="96">
        <f>SUM(V42:V52)</f>
        <v>40073000</v>
      </c>
      <c r="W53" s="97">
        <f>SUM(W42:W52)</f>
        <v>14244000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IF(($L55      =0),0,((($N55      -$L55      )/$L55      )*100))</f>
        <v>0</v>
      </c>
      <c r="S55" s="49">
        <f>IF(($M55      =0),0,((($O55      -$M55      )/$M55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IF(($L56      =0),0,((($N56      -$L56      )/$L56      )*100))</f>
        <v>0</v>
      </c>
      <c r="S56" s="49">
        <f>IF(($M56      =0),0,((($O56      -$M56      )/$M56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IF(($L57      =0),0,((($N57      -$L57      )/$L57      )*100))</f>
        <v>0</v>
      </c>
      <c r="S57" s="49">
        <f>IF(($M57      =0),0,((($O57      -$M57      )/$M57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IF(($L58      =0),0,((($N58      -$L58      )/$L58      )*100))</f>
        <v>0</v>
      </c>
      <c r="S58" s="49">
        <f>IF(($M58      =0),0,((($O58      -$M58      )/$M58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IF(($L59      =0),0,((($N59      -$L59      )/$L59      )*100))</f>
        <v>0</v>
      </c>
      <c r="S59" s="58">
        <f>IF(($M59      =0),0,((($O59      -$M59      )/$M59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IF(($L61      =0),0,((($N61      -$L61      )/$L61      )*100))</f>
        <v>0</v>
      </c>
      <c r="S61" s="49">
        <f t="shared" ref="S61:S67" si="39">IF(($M61      =0),0,((($O61      -$M61      )/$M61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116042000</v>
      </c>
      <c r="C67" s="104">
        <f>SUM(C9:C14,C17:C23,C26:C29,C32,C35:C39,C42:C52,C55:C58,C61:C65)</f>
        <v>8880000</v>
      </c>
      <c r="D67" s="104"/>
      <c r="E67" s="104">
        <f t="shared" si="35"/>
        <v>124922000</v>
      </c>
      <c r="F67" s="105">
        <f t="shared" ref="F67:O67" si="43">SUM(F9:F14,F17:F23,F26:F29,F32,F35:F39,F42:F52,F55:F58,F61:F65)</f>
        <v>125735000</v>
      </c>
      <c r="G67" s="106">
        <f t="shared" si="43"/>
        <v>107311000</v>
      </c>
      <c r="H67" s="105">
        <f t="shared" si="43"/>
        <v>13097000</v>
      </c>
      <c r="I67" s="106">
        <f t="shared" si="43"/>
        <v>-378000</v>
      </c>
      <c r="J67" s="105">
        <f t="shared" si="43"/>
        <v>14400000</v>
      </c>
      <c r="K67" s="106">
        <f t="shared" si="43"/>
        <v>-679000</v>
      </c>
      <c r="L67" s="105">
        <f t="shared" si="43"/>
        <v>12508000</v>
      </c>
      <c r="M67" s="106">
        <f t="shared" si="43"/>
        <v>-454000</v>
      </c>
      <c r="N67" s="105">
        <f t="shared" si="43"/>
        <v>56981000</v>
      </c>
      <c r="O67" s="106">
        <f t="shared" si="43"/>
        <v>1211992</v>
      </c>
      <c r="P67" s="105">
        <f t="shared" si="36"/>
        <v>96986000</v>
      </c>
      <c r="Q67" s="106">
        <f t="shared" si="37"/>
        <v>-299008</v>
      </c>
      <c r="R67" s="61">
        <f t="shared" si="38"/>
        <v>355.5564438759194</v>
      </c>
      <c r="S67" s="62">
        <f t="shared" si="39"/>
        <v>-366.95859030837005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91.068376870927153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-0.2807639580086011</v>
      </c>
      <c r="V67" s="105">
        <f>SUM(V9:V14,V17:V23,V26:V29,V32,V35:V39,V42:V52,V55:V58,V61:V65)</f>
        <v>40073000</v>
      </c>
      <c r="W67" s="106">
        <f>SUM(W9:W14,W17:W23,W26:W29,W32,W35:W39,W42:W52,W55:W58,W61:W65)</f>
        <v>14244000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62683000</v>
      </c>
      <c r="C69" s="92">
        <v>-4192000</v>
      </c>
      <c r="D69" s="92"/>
      <c r="E69" s="92">
        <f>$B69      +$C69      +$D69</f>
        <v>58491000</v>
      </c>
      <c r="F69" s="93">
        <v>58491000</v>
      </c>
      <c r="G69" s="94">
        <v>58491000</v>
      </c>
      <c r="H69" s="93">
        <v>11518000</v>
      </c>
      <c r="I69" s="94"/>
      <c r="J69" s="93">
        <v>23961000</v>
      </c>
      <c r="K69" s="94"/>
      <c r="L69" s="93">
        <v>15354000</v>
      </c>
      <c r="M69" s="94"/>
      <c r="N69" s="93">
        <v>7658000</v>
      </c>
      <c r="O69" s="94"/>
      <c r="P69" s="93">
        <f>$H69      +$J69      +$L69      +$N69</f>
        <v>58491000</v>
      </c>
      <c r="Q69" s="94">
        <f>$I69      +$K69      +$M69      +$O69</f>
        <v>0</v>
      </c>
      <c r="R69" s="48">
        <f>IF(($L69      =0),0,((($N69      -$L69      )/$L69      )*100))</f>
        <v>-50.123746255047543</v>
      </c>
      <c r="S69" s="49">
        <f>IF(($M69      =0),0,((($O69      -$M69      )/$M69      )*100))</f>
        <v>0</v>
      </c>
      <c r="T69" s="48">
        <f>IF(($E69      =0),0,(($P69      /$E69      )*100))</f>
        <v>100</v>
      </c>
      <c r="U69" s="50">
        <f>IF(($E69      =0),0,(($Q69      /$E69      )*100))</f>
        <v>0</v>
      </c>
      <c r="V69" s="93">
        <v>0</v>
      </c>
      <c r="W69" s="94" t="s">
        <v>36</v>
      </c>
    </row>
    <row r="70" spans="1:23" s="64" customFormat="1" ht="12.95" customHeight="1" x14ac:dyDescent="0.2">
      <c r="A70" s="63" t="s">
        <v>89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IF(($L70      =0),0,((($N70      -$L70      )/$L70      )*100))</f>
        <v>0</v>
      </c>
      <c r="S70" s="49">
        <f>IF(($M70      =0),0,((($O70      -$M70      )/$M70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36</v>
      </c>
      <c r="W70" s="94" t="s">
        <v>36</v>
      </c>
    </row>
    <row r="71" spans="1:23" ht="12.95" customHeight="1" x14ac:dyDescent="0.2">
      <c r="A71" s="56" t="s">
        <v>42</v>
      </c>
      <c r="B71" s="101">
        <f>SUM(B69:B70)</f>
        <v>62683000</v>
      </c>
      <c r="C71" s="101">
        <f>SUM(C69:C70)</f>
        <v>-4192000</v>
      </c>
      <c r="D71" s="101"/>
      <c r="E71" s="101">
        <f>$B71      +$C71      +$D71</f>
        <v>58491000</v>
      </c>
      <c r="F71" s="102">
        <f t="shared" ref="F71:O71" si="44">SUM(F69:F70)</f>
        <v>58491000</v>
      </c>
      <c r="G71" s="103">
        <f t="shared" si="44"/>
        <v>58491000</v>
      </c>
      <c r="H71" s="102">
        <f t="shared" si="44"/>
        <v>11518000</v>
      </c>
      <c r="I71" s="103">
        <f t="shared" si="44"/>
        <v>0</v>
      </c>
      <c r="J71" s="102">
        <f t="shared" si="44"/>
        <v>23961000</v>
      </c>
      <c r="K71" s="103">
        <f t="shared" si="44"/>
        <v>0</v>
      </c>
      <c r="L71" s="102">
        <f t="shared" si="44"/>
        <v>15354000</v>
      </c>
      <c r="M71" s="103">
        <f t="shared" si="44"/>
        <v>0</v>
      </c>
      <c r="N71" s="102">
        <f t="shared" si="44"/>
        <v>7658000</v>
      </c>
      <c r="O71" s="103">
        <f t="shared" si="44"/>
        <v>0</v>
      </c>
      <c r="P71" s="102">
        <f>$H71      +$J71      +$L71      +$N71</f>
        <v>58491000</v>
      </c>
      <c r="Q71" s="103">
        <f>$I71      +$K71      +$M71      +$O71</f>
        <v>0</v>
      </c>
      <c r="R71" s="57">
        <f>IF(($L71      =0),0,((($N71      -$L71      )/$L71      )*100))</f>
        <v>-50.123746255047543</v>
      </c>
      <c r="S71" s="58">
        <f>IF(($M71      =0),0,((($O71      -$M71      )/$M71      )*100))</f>
        <v>0</v>
      </c>
      <c r="T71" s="57">
        <f>IF(($E69      =0),0,(($P69      /$E69      )*100))</f>
        <v>100</v>
      </c>
      <c r="U71" s="59">
        <f>IF($E69   =0,0,($Q69   /$E69 )*100)</f>
        <v>0</v>
      </c>
      <c r="V71" s="102">
        <f>SUM(V69:V70)</f>
        <v>0</v>
      </c>
      <c r="W71" s="103" t="s">
        <v>36</v>
      </c>
    </row>
    <row r="72" spans="1:23" ht="12.95" customHeight="1" x14ac:dyDescent="0.2">
      <c r="A72" s="60" t="s">
        <v>87</v>
      </c>
      <c r="B72" s="104">
        <f>SUM(B69:B70)</f>
        <v>62683000</v>
      </c>
      <c r="C72" s="104">
        <f>SUM(C69:C70)</f>
        <v>-4192000</v>
      </c>
      <c r="D72" s="104"/>
      <c r="E72" s="104">
        <f>$B72      +$C72      +$D72</f>
        <v>58491000</v>
      </c>
      <c r="F72" s="105">
        <f t="shared" ref="F72:O72" si="45">SUM(F69:F70)</f>
        <v>58491000</v>
      </c>
      <c r="G72" s="106">
        <f t="shared" si="45"/>
        <v>58491000</v>
      </c>
      <c r="H72" s="105">
        <f t="shared" si="45"/>
        <v>11518000</v>
      </c>
      <c r="I72" s="106">
        <f t="shared" si="45"/>
        <v>0</v>
      </c>
      <c r="J72" s="105">
        <f t="shared" si="45"/>
        <v>23961000</v>
      </c>
      <c r="K72" s="106">
        <f t="shared" si="45"/>
        <v>0</v>
      </c>
      <c r="L72" s="105">
        <f t="shared" si="45"/>
        <v>15354000</v>
      </c>
      <c r="M72" s="106">
        <f t="shared" si="45"/>
        <v>0</v>
      </c>
      <c r="N72" s="105">
        <f t="shared" si="45"/>
        <v>7658000</v>
      </c>
      <c r="O72" s="106">
        <f t="shared" si="45"/>
        <v>0</v>
      </c>
      <c r="P72" s="105">
        <f>$H72      +$J72      +$L72      +$N72</f>
        <v>58491000</v>
      </c>
      <c r="Q72" s="106">
        <f>$I72      +$K72      +$M72      +$O72</f>
        <v>0</v>
      </c>
      <c r="R72" s="61">
        <f>IF(($L72      =0),0,((($N72      -$L72      )/$L72      )*100))</f>
        <v>-50.123746255047543</v>
      </c>
      <c r="S72" s="62">
        <f>IF(($M72      =0),0,((($O72      -$M72      )/$M72      )*100))</f>
        <v>0</v>
      </c>
      <c r="T72" s="61">
        <f>IF(($E69      =0),0,(($P69      /$E69      )*100))</f>
        <v>100</v>
      </c>
      <c r="U72" s="65">
        <f>IF($E69   =0,0,($Q69   /$E69 )*100)</f>
        <v>0</v>
      </c>
      <c r="V72" s="105">
        <f>SUM(V69:V70)</f>
        <v>0</v>
      </c>
      <c r="W72" s="106" t="s">
        <v>36</v>
      </c>
    </row>
    <row r="73" spans="1:23" ht="12.95" customHeight="1" thickBot="1" x14ac:dyDescent="0.25">
      <c r="A73" s="60" t="s">
        <v>90</v>
      </c>
      <c r="B73" s="104">
        <f>SUM(B9:B14,B17:B23,B26:B29,B32,B35:B39,B42:B52,B55:B58,B61:B65,B69:B70)</f>
        <v>178725000</v>
      </c>
      <c r="C73" s="104">
        <f>SUM(C9:C14,C17:C23,C26:C29,C32,C35:C39,C42:C52,C55:C58,C61:C65,C69:C70)</f>
        <v>4688000</v>
      </c>
      <c r="D73" s="104"/>
      <c r="E73" s="104">
        <f>$B73      +$C73      +$D73</f>
        <v>183413000</v>
      </c>
      <c r="F73" s="105">
        <f t="shared" ref="F73:O73" si="46">SUM(F9:F14,F17:F23,F26:F29,F32,F35:F39,F42:F52,F55:F58,F61:F65,F69:F70)</f>
        <v>184226000</v>
      </c>
      <c r="G73" s="106">
        <f t="shared" si="46"/>
        <v>165802000</v>
      </c>
      <c r="H73" s="105">
        <f t="shared" si="46"/>
        <v>24615000</v>
      </c>
      <c r="I73" s="106">
        <f t="shared" si="46"/>
        <v>-378000</v>
      </c>
      <c r="J73" s="105">
        <f t="shared" si="46"/>
        <v>38361000</v>
      </c>
      <c r="K73" s="106">
        <f t="shared" si="46"/>
        <v>-679000</v>
      </c>
      <c r="L73" s="105">
        <f t="shared" si="46"/>
        <v>27862000</v>
      </c>
      <c r="M73" s="106">
        <f t="shared" si="46"/>
        <v>-454000</v>
      </c>
      <c r="N73" s="105">
        <f t="shared" si="46"/>
        <v>64639000</v>
      </c>
      <c r="O73" s="106">
        <f t="shared" si="46"/>
        <v>1211992</v>
      </c>
      <c r="P73" s="105">
        <f>$H73      +$J73      +$L73      +$N73</f>
        <v>155477000</v>
      </c>
      <c r="Q73" s="106">
        <f>$I73      +$K73      +$M73      +$O73</f>
        <v>-299008</v>
      </c>
      <c r="R73" s="61">
        <f>IF(($L73      =0),0,((($N73      -$L73      )/$L73      )*100))</f>
        <v>131.99698514105233</v>
      </c>
      <c r="S73" s="62">
        <f>IF(($M73      =0),0,((($O73      -$M73      )/$M73      )*100))</f>
        <v>-366.95859030837005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94.234767166295924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-0.18122905163374528</v>
      </c>
      <c r="V73" s="105">
        <f>SUM(V9:V14,V17:V23,V26:V29,V32,V35:V39,V42:V52,V55:V58,V61:V65,V69:V70)</f>
        <v>40073000</v>
      </c>
      <c r="W73" s="106">
        <f>SUM(W9:W14,W17:W23,W26:W29,W32,W35:W39,W42:W52,W55:W58,W61:W65,W69:W70)</f>
        <v>14244000</v>
      </c>
    </row>
    <row r="74" spans="1:23" ht="13.5" thickTop="1" x14ac:dyDescent="0.2">
      <c r="A74" s="66" t="s">
        <v>91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0" t="s">
        <v>10</v>
      </c>
      <c r="Q75" s="131"/>
      <c r="R75" s="132" t="s">
        <v>11</v>
      </c>
      <c r="S75" s="131"/>
      <c r="T75" s="132" t="s">
        <v>12</v>
      </c>
      <c r="U75" s="131"/>
      <c r="V75" s="130"/>
      <c r="W75" s="131"/>
    </row>
    <row r="76" spans="1:23" ht="67.5" x14ac:dyDescent="0.2">
      <c r="A76" s="77" t="s">
        <v>92</v>
      </c>
      <c r="B76" s="78" t="s">
        <v>93</v>
      </c>
      <c r="C76" s="78" t="s">
        <v>94</v>
      </c>
      <c r="D76" s="79" t="s">
        <v>17</v>
      </c>
      <c r="E76" s="78" t="s">
        <v>18</v>
      </c>
      <c r="F76" s="78" t="s">
        <v>19</v>
      </c>
      <c r="G76" s="78" t="s">
        <v>95</v>
      </c>
      <c r="H76" s="78" t="s">
        <v>96</v>
      </c>
      <c r="I76" s="80" t="s">
        <v>22</v>
      </c>
      <c r="J76" s="78" t="s">
        <v>97</v>
      </c>
      <c r="K76" s="80" t="s">
        <v>24</v>
      </c>
      <c r="L76" s="78" t="s">
        <v>98</v>
      </c>
      <c r="M76" s="80" t="s">
        <v>26</v>
      </c>
      <c r="N76" s="78" t="s">
        <v>99</v>
      </c>
      <c r="O76" s="80" t="s">
        <v>28</v>
      </c>
      <c r="P76" s="80" t="s">
        <v>100</v>
      </c>
      <c r="Q76" s="81" t="s">
        <v>30</v>
      </c>
      <c r="R76" s="82" t="s">
        <v>100</v>
      </c>
      <c r="S76" s="83" t="s">
        <v>30</v>
      </c>
      <c r="T76" s="82" t="s">
        <v>101</v>
      </c>
      <c r="U76" s="79" t="s">
        <v>32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132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133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134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135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136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137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102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103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IF(($L87      =0),0,((($N87      -$L87      )/$L87      )*100))</f>
        <v>0</v>
      </c>
      <c r="S87" s="90">
        <f t="shared" ref="S87:S94" si="52">IF(($M87      =0),0,((($O87      -$M87      )/$M87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110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111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138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87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139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140</v>
      </c>
    </row>
    <row r="117" spans="1:23" x14ac:dyDescent="0.2">
      <c r="A117" s="29" t="s">
        <v>141</v>
      </c>
    </row>
    <row r="118" spans="1:23" x14ac:dyDescent="0.2">
      <c r="A118" s="29" t="s">
        <v>142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144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145</v>
      </c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  <row r="126" spans="1:23" x14ac:dyDescent="0.2">
      <c r="A126" s="30"/>
      <c r="G126" s="30"/>
      <c r="W126" s="30"/>
    </row>
  </sheetData>
  <sheetProtection algorithmName="SHA-512" hashValue="tXsstlVJgC+82iqmKqzgzE8PktuRUQj4d/JcljmveA884oMuR2VDBKa5npRJAIibN7KzddBM0HnpqcUf6wYKcQ==" saltValue="kj4nip3qtrlNIGmuUXLJiw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5:Q75"/>
    <mergeCell ref="R75:S75"/>
    <mergeCell ref="T75:U75"/>
    <mergeCell ref="V75:W75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4" max="16383" man="1"/>
    <brk id="96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W126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1"/>
      <c r="W1" s="31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2"/>
      <c r="W2" s="32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2"/>
      <c r="W3" s="32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2"/>
      <c r="W4" s="32"/>
    </row>
    <row r="5" spans="1:23" ht="15" customHeight="1" x14ac:dyDescent="0.25">
      <c r="A5" s="137" t="s">
        <v>114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3"/>
      <c r="W5" s="33"/>
    </row>
    <row r="6" spans="1:23" ht="12.75" customHeight="1" x14ac:dyDescent="0.2">
      <c r="A6" s="34" t="s">
        <v>91</v>
      </c>
      <c r="B6" s="34" t="s">
        <v>91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IF(($L9       =0),0,((($N9       -$L9       )/$L9       )*100))</f>
        <v>0</v>
      </c>
      <c r="S9" s="49">
        <f>IF(($M9       =0),0,((($O9       -$M9       )/$M9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3100000</v>
      </c>
      <c r="C10" s="92"/>
      <c r="D10" s="92"/>
      <c r="E10" s="92">
        <f t="shared" ref="E10:E15" si="0">$B10      +$C10      +$D10</f>
        <v>3100000</v>
      </c>
      <c r="F10" s="93">
        <v>3100000</v>
      </c>
      <c r="G10" s="94">
        <v>3100000</v>
      </c>
      <c r="H10" s="93">
        <v>339000</v>
      </c>
      <c r="I10" s="94"/>
      <c r="J10" s="93">
        <v>708000</v>
      </c>
      <c r="K10" s="94"/>
      <c r="L10" s="93">
        <v>69000</v>
      </c>
      <c r="M10" s="94"/>
      <c r="N10" s="93">
        <v>1852000</v>
      </c>
      <c r="O10" s="94"/>
      <c r="P10" s="93">
        <f t="shared" ref="P10:P15" si="1">$H10      +$J10      +$L10      +$N10</f>
        <v>2968000</v>
      </c>
      <c r="Q10" s="94">
        <f t="shared" ref="Q10:Q15" si="2">$I10      +$K10      +$M10      +$O10</f>
        <v>0</v>
      </c>
      <c r="R10" s="48">
        <f t="shared" ref="R10:R15" si="3">IF(($L10      =0),0,((($N10      -$L10      )/$L10      )*100))</f>
        <v>2584.0579710144925</v>
      </c>
      <c r="S10" s="49">
        <f t="shared" ref="S10:S15" si="4">IF(($M10      =0),0,((($O10      -$M10      )/$M10      )*100))</f>
        <v>0</v>
      </c>
      <c r="T10" s="48">
        <f t="shared" ref="T10:T14" si="5">IF(($E10      =0),0,(($P10      /$E10      )*100))</f>
        <v>95.741935483870961</v>
      </c>
      <c r="U10" s="50">
        <f t="shared" ref="U10:U14" si="6">IF(($E10      =0),0,(($Q10      /$E10      )*100))</f>
        <v>0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3100000</v>
      </c>
      <c r="C15" s="95">
        <f>SUM(C9:C14)</f>
        <v>0</v>
      </c>
      <c r="D15" s="95"/>
      <c r="E15" s="95">
        <f t="shared" si="0"/>
        <v>3100000</v>
      </c>
      <c r="F15" s="96">
        <f t="shared" ref="F15:O15" si="7">SUM(F9:F14)</f>
        <v>3100000</v>
      </c>
      <c r="G15" s="97">
        <f t="shared" si="7"/>
        <v>3100000</v>
      </c>
      <c r="H15" s="96">
        <f t="shared" si="7"/>
        <v>339000</v>
      </c>
      <c r="I15" s="97">
        <f t="shared" si="7"/>
        <v>0</v>
      </c>
      <c r="J15" s="96">
        <f t="shared" si="7"/>
        <v>708000</v>
      </c>
      <c r="K15" s="97">
        <f t="shared" si="7"/>
        <v>0</v>
      </c>
      <c r="L15" s="96">
        <f t="shared" si="7"/>
        <v>69000</v>
      </c>
      <c r="M15" s="97">
        <f t="shared" si="7"/>
        <v>0</v>
      </c>
      <c r="N15" s="96">
        <f t="shared" si="7"/>
        <v>1852000</v>
      </c>
      <c r="O15" s="97">
        <f t="shared" si="7"/>
        <v>0</v>
      </c>
      <c r="P15" s="96">
        <f t="shared" si="1"/>
        <v>2968000</v>
      </c>
      <c r="Q15" s="97">
        <f t="shared" si="2"/>
        <v>0</v>
      </c>
      <c r="R15" s="52">
        <f t="shared" si="3"/>
        <v>2584.0579710144925</v>
      </c>
      <c r="S15" s="53">
        <f t="shared" si="4"/>
        <v>0</v>
      </c>
      <c r="T15" s="52">
        <f>IF((SUM($E9:$E13))=0,0,(P15/(SUM($E9:$E13))*100))</f>
        <v>95.741935483870961</v>
      </c>
      <c r="U15" s="54">
        <f>IF((SUM($E9:$E13))=0,0,(Q15/(SUM($E9:$E13))*100))</f>
        <v>0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IF(($L17      =0),0,((($N17      -$L17      )/$L17      )*100))</f>
        <v>0</v>
      </c>
      <c r="S17" s="49">
        <f t="shared" ref="S17:S24" si="12">IF(($M17      =0),0,((($O17      -$M17      )/$M17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>
        <v>8000000</v>
      </c>
      <c r="C20" s="92"/>
      <c r="D20" s="92"/>
      <c r="E20" s="92">
        <f t="shared" si="8"/>
        <v>8000000</v>
      </c>
      <c r="F20" s="93">
        <v>8000000</v>
      </c>
      <c r="G20" s="94">
        <v>8000000</v>
      </c>
      <c r="H20" s="93"/>
      <c r="I20" s="94"/>
      <c r="J20" s="93">
        <v>7998000</v>
      </c>
      <c r="K20" s="94"/>
      <c r="L20" s="93"/>
      <c r="M20" s="94"/>
      <c r="N20" s="93"/>
      <c r="O20" s="94"/>
      <c r="P20" s="93">
        <f t="shared" si="9"/>
        <v>7998000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99.975000000000009</v>
      </c>
      <c r="U20" s="50">
        <f t="shared" si="14"/>
        <v>0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>
        <v>22600000</v>
      </c>
      <c r="D21" s="92"/>
      <c r="E21" s="92">
        <f t="shared" si="8"/>
        <v>22600000</v>
      </c>
      <c r="F21" s="93">
        <v>22600000</v>
      </c>
      <c r="G21" s="94">
        <v>22600000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8000000</v>
      </c>
      <c r="C24" s="95">
        <f>SUM(C17:C23)</f>
        <v>22600000</v>
      </c>
      <c r="D24" s="95"/>
      <c r="E24" s="95">
        <f t="shared" si="8"/>
        <v>30600000</v>
      </c>
      <c r="F24" s="96">
        <f t="shared" ref="F24:O24" si="15">SUM(F17:F23)</f>
        <v>30600000</v>
      </c>
      <c r="G24" s="97">
        <f t="shared" si="15"/>
        <v>30600000</v>
      </c>
      <c r="H24" s="96">
        <f t="shared" si="15"/>
        <v>0</v>
      </c>
      <c r="I24" s="97">
        <f t="shared" si="15"/>
        <v>0</v>
      </c>
      <c r="J24" s="96">
        <f t="shared" si="15"/>
        <v>7998000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7998000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26.137254901960784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IF(($L26      =0),0,((($N26      -$L26      )/$L26      )*100))</f>
        <v>0</v>
      </c>
      <c r="S26" s="49">
        <f>IF(($M26      =0),0,((($O26      -$M26      )/$M26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IF(($L27      =0),0,((($N27      -$L27      )/$L27      )*100))</f>
        <v>0</v>
      </c>
      <c r="S27" s="49">
        <f>IF(($M27      =0),0,((($O27      -$M27      )/$M27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IF(($L28      =0),0,((($N28      -$L28      )/$L28      )*100))</f>
        <v>0</v>
      </c>
      <c r="S28" s="49">
        <f>IF(($M28      =0),0,((($O28      -$M28      )/$M28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IF(($L29      =0),0,((($N29      -$L29      )/$L29      )*100))</f>
        <v>0</v>
      </c>
      <c r="S29" s="49">
        <f>IF(($M29      =0),0,((($O29      -$M29      )/$M29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IF(($L30      =0),0,((($N30      -$L30      )/$L30      )*100))</f>
        <v>0</v>
      </c>
      <c r="S30" s="53">
        <f>IF(($M30      =0),0,((($O30      -$M30      )/$M30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2262000</v>
      </c>
      <c r="C32" s="92">
        <v>-126000</v>
      </c>
      <c r="D32" s="92"/>
      <c r="E32" s="92">
        <f>$B32      +$C32      +$D32</f>
        <v>2136000</v>
      </c>
      <c r="F32" s="93">
        <v>2136000</v>
      </c>
      <c r="G32" s="94">
        <v>2136000</v>
      </c>
      <c r="H32" s="93"/>
      <c r="I32" s="94"/>
      <c r="J32" s="93"/>
      <c r="K32" s="94"/>
      <c r="L32" s="93"/>
      <c r="M32" s="94"/>
      <c r="N32" s="93"/>
      <c r="O32" s="94"/>
      <c r="P32" s="93">
        <f>$H32      +$J32      +$L32      +$N32</f>
        <v>0</v>
      </c>
      <c r="Q32" s="94">
        <f>$I32      +$K32      +$M32      +$O32</f>
        <v>0</v>
      </c>
      <c r="R32" s="48">
        <f>IF(($L32      =0),0,((($N32      -$L32      )/$L32      )*100))</f>
        <v>0</v>
      </c>
      <c r="S32" s="49">
        <f>IF(($M32      =0),0,((($O32      -$M32      )/$M32      )*100))</f>
        <v>0</v>
      </c>
      <c r="T32" s="48">
        <f>IF(($E32      =0),0,(($P32      /$E32      )*100))</f>
        <v>0</v>
      </c>
      <c r="U32" s="50">
        <f>IF(($E32      =0),0,(($Q32      /$E32      )*100))</f>
        <v>0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2262000</v>
      </c>
      <c r="C33" s="95">
        <f>C32</f>
        <v>-126000</v>
      </c>
      <c r="D33" s="95"/>
      <c r="E33" s="95">
        <f>$B33      +$C33      +$D33</f>
        <v>2136000</v>
      </c>
      <c r="F33" s="96">
        <f t="shared" ref="F33:O33" si="17">F32</f>
        <v>2136000</v>
      </c>
      <c r="G33" s="97">
        <f t="shared" si="17"/>
        <v>2136000</v>
      </c>
      <c r="H33" s="96">
        <f t="shared" si="17"/>
        <v>0</v>
      </c>
      <c r="I33" s="97">
        <f t="shared" si="17"/>
        <v>0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0</v>
      </c>
      <c r="Q33" s="97">
        <f>$I33      +$K33      +$M33      +$O33</f>
        <v>0</v>
      </c>
      <c r="R33" s="52">
        <f>IF(($L33      =0),0,((($N33      -$L33      )/$L33      )*100))</f>
        <v>0</v>
      </c>
      <c r="S33" s="53">
        <f>IF(($M33      =0),0,((($O33      -$M33      )/$M33      )*100))</f>
        <v>0</v>
      </c>
      <c r="T33" s="52">
        <f>IF($E33   =0,0,($P33   /$E33   )*100)</f>
        <v>0</v>
      </c>
      <c r="U33" s="54">
        <f>IF($E33   =0,0,($Q33   /$E33   )*100)</f>
        <v>0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4799000</v>
      </c>
      <c r="C35" s="92">
        <v>4000000</v>
      </c>
      <c r="D35" s="92"/>
      <c r="E35" s="92">
        <f t="shared" ref="E35:E40" si="18">$B35      +$C35      +$D35</f>
        <v>8799000</v>
      </c>
      <c r="F35" s="93">
        <v>8799000</v>
      </c>
      <c r="G35" s="94">
        <v>8799000</v>
      </c>
      <c r="H35" s="93">
        <v>1567000</v>
      </c>
      <c r="I35" s="94"/>
      <c r="J35" s="93">
        <v>1978000</v>
      </c>
      <c r="K35" s="94">
        <v>2795511</v>
      </c>
      <c r="L35" s="93">
        <v>508000</v>
      </c>
      <c r="M35" s="94"/>
      <c r="N35" s="93">
        <v>4746000</v>
      </c>
      <c r="O35" s="94"/>
      <c r="P35" s="93">
        <f t="shared" ref="P35:P40" si="19">$H35      +$J35      +$L35      +$N35</f>
        <v>8799000</v>
      </c>
      <c r="Q35" s="94">
        <f t="shared" ref="Q35:Q40" si="20">$I35      +$K35      +$M35      +$O35</f>
        <v>2795511</v>
      </c>
      <c r="R35" s="48">
        <f t="shared" ref="R35:R40" si="21">IF(($L35      =0),0,((($N35      -$L35      )/$L35      )*100))</f>
        <v>834.25196850393706</v>
      </c>
      <c r="S35" s="49">
        <f t="shared" ref="S35:S40" si="22">IF(($M35      =0),0,((($O35      -$M35      )/$M35      )*100))</f>
        <v>0</v>
      </c>
      <c r="T35" s="48">
        <f t="shared" ref="T35:T39" si="23">IF(($E35      =0),0,(($P35      /$E35      )*100))</f>
        <v>100</v>
      </c>
      <c r="U35" s="50">
        <f t="shared" ref="U35:U39" si="24">IF(($E35      =0),0,(($Q35      /$E35      )*100))</f>
        <v>31.770780770542107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>
        <v>16436000</v>
      </c>
      <c r="C36" s="92">
        <v>189000</v>
      </c>
      <c r="D36" s="92"/>
      <c r="E36" s="92">
        <f t="shared" si="18"/>
        <v>16625000</v>
      </c>
      <c r="F36" s="93">
        <v>16625000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21235000</v>
      </c>
      <c r="C40" s="95">
        <f>SUM(C35:C39)</f>
        <v>4189000</v>
      </c>
      <c r="D40" s="95"/>
      <c r="E40" s="95">
        <f t="shared" si="18"/>
        <v>25424000</v>
      </c>
      <c r="F40" s="96">
        <f t="shared" ref="F40:O40" si="25">SUM(F35:F39)</f>
        <v>25424000</v>
      </c>
      <c r="G40" s="97">
        <f t="shared" si="25"/>
        <v>8799000</v>
      </c>
      <c r="H40" s="96">
        <f t="shared" si="25"/>
        <v>1567000</v>
      </c>
      <c r="I40" s="97">
        <f t="shared" si="25"/>
        <v>0</v>
      </c>
      <c r="J40" s="96">
        <f t="shared" si="25"/>
        <v>1978000</v>
      </c>
      <c r="K40" s="97">
        <f t="shared" si="25"/>
        <v>2795511</v>
      </c>
      <c r="L40" s="96">
        <f t="shared" si="25"/>
        <v>508000</v>
      </c>
      <c r="M40" s="97">
        <f t="shared" si="25"/>
        <v>0</v>
      </c>
      <c r="N40" s="96">
        <f t="shared" si="25"/>
        <v>4746000</v>
      </c>
      <c r="O40" s="97">
        <f t="shared" si="25"/>
        <v>0</v>
      </c>
      <c r="P40" s="96">
        <f t="shared" si="19"/>
        <v>8799000</v>
      </c>
      <c r="Q40" s="97">
        <f t="shared" si="20"/>
        <v>2795511</v>
      </c>
      <c r="R40" s="52">
        <f t="shared" si="21"/>
        <v>834.25196850393706</v>
      </c>
      <c r="S40" s="53">
        <f t="shared" si="22"/>
        <v>0</v>
      </c>
      <c r="T40" s="52">
        <f>IF((+$E35+$E38) =0,0,(P40   /(+$E35+$E38) )*100)</f>
        <v>100</v>
      </c>
      <c r="U40" s="54">
        <f>IF((+$E35+$E38) =0,0,(Q40   /(+$E35+$E38) )*100)</f>
        <v>31.770780770542107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IF(($L42      =0),0,((($N42      -$L42      )/$L42      )*100))</f>
        <v>0</v>
      </c>
      <c r="S42" s="49">
        <f t="shared" ref="S42:S53" si="30">IF(($M42      =0),0,((($O42      -$M42      )/$M42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>
        <v>70000000</v>
      </c>
      <c r="C44" s="92">
        <v>-10000000</v>
      </c>
      <c r="D44" s="92"/>
      <c r="E44" s="92">
        <f t="shared" si="26"/>
        <v>60000000</v>
      </c>
      <c r="F44" s="93">
        <v>60000000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/>
      <c r="C51" s="92"/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70000000</v>
      </c>
      <c r="C53" s="95">
        <f>SUM(C42:C52)</f>
        <v>-10000000</v>
      </c>
      <c r="D53" s="95"/>
      <c r="E53" s="95">
        <f t="shared" si="26"/>
        <v>60000000</v>
      </c>
      <c r="F53" s="96">
        <f t="shared" ref="F53:O53" si="33">SUM(F42:F52)</f>
        <v>60000000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IF(($L55      =0),0,((($N55      -$L55      )/$L55      )*100))</f>
        <v>0</v>
      </c>
      <c r="S55" s="49">
        <f>IF(($M55      =0),0,((($O55      -$M55      )/$M55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IF(($L56      =0),0,((($N56      -$L56      )/$L56      )*100))</f>
        <v>0</v>
      </c>
      <c r="S56" s="49">
        <f>IF(($M56      =0),0,((($O56      -$M56      )/$M56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IF(($L57      =0),0,((($N57      -$L57      )/$L57      )*100))</f>
        <v>0</v>
      </c>
      <c r="S57" s="49">
        <f>IF(($M57      =0),0,((($O57      -$M57      )/$M57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IF(($L58      =0),0,((($N58      -$L58      )/$L58      )*100))</f>
        <v>0</v>
      </c>
      <c r="S58" s="49">
        <f>IF(($M58      =0),0,((($O58      -$M58      )/$M58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IF(($L59      =0),0,((($N59      -$L59      )/$L59      )*100))</f>
        <v>0</v>
      </c>
      <c r="S59" s="58">
        <f>IF(($M59      =0),0,((($O59      -$M59      )/$M59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IF(($L61      =0),0,((($N61      -$L61      )/$L61      )*100))</f>
        <v>0</v>
      </c>
      <c r="S61" s="49">
        <f t="shared" ref="S61:S67" si="39">IF(($M61      =0),0,((($O61      -$M61      )/$M61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104597000</v>
      </c>
      <c r="C67" s="104">
        <f>SUM(C9:C14,C17:C23,C26:C29,C32,C35:C39,C42:C52,C55:C58,C61:C65)</f>
        <v>16663000</v>
      </c>
      <c r="D67" s="104"/>
      <c r="E67" s="104">
        <f t="shared" si="35"/>
        <v>121260000</v>
      </c>
      <c r="F67" s="105">
        <f t="shared" ref="F67:O67" si="43">SUM(F9:F14,F17:F23,F26:F29,F32,F35:F39,F42:F52,F55:F58,F61:F65)</f>
        <v>121260000</v>
      </c>
      <c r="G67" s="106">
        <f t="shared" si="43"/>
        <v>44635000</v>
      </c>
      <c r="H67" s="105">
        <f t="shared" si="43"/>
        <v>1906000</v>
      </c>
      <c r="I67" s="106">
        <f t="shared" si="43"/>
        <v>0</v>
      </c>
      <c r="J67" s="105">
        <f t="shared" si="43"/>
        <v>10684000</v>
      </c>
      <c r="K67" s="106">
        <f t="shared" si="43"/>
        <v>2795511</v>
      </c>
      <c r="L67" s="105">
        <f t="shared" si="43"/>
        <v>577000</v>
      </c>
      <c r="M67" s="106">
        <f t="shared" si="43"/>
        <v>0</v>
      </c>
      <c r="N67" s="105">
        <f t="shared" si="43"/>
        <v>6598000</v>
      </c>
      <c r="O67" s="106">
        <f t="shared" si="43"/>
        <v>0</v>
      </c>
      <c r="P67" s="105">
        <f t="shared" si="36"/>
        <v>19765000</v>
      </c>
      <c r="Q67" s="106">
        <f t="shared" si="37"/>
        <v>2795511</v>
      </c>
      <c r="R67" s="61">
        <f t="shared" si="38"/>
        <v>1043.5008665511266</v>
      </c>
      <c r="S67" s="62">
        <f t="shared" si="39"/>
        <v>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44.281393525260448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6.263046936260781</v>
      </c>
      <c r="V67" s="105">
        <f>SUM(V9:V14,V17:V23,V26:V29,V32,V35:V39,V42:V52,V55:V58,V61:V65)</f>
        <v>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93665000</v>
      </c>
      <c r="C69" s="92">
        <v>-6265000</v>
      </c>
      <c r="D69" s="92"/>
      <c r="E69" s="92">
        <f>$B69      +$C69      +$D69</f>
        <v>87400000</v>
      </c>
      <c r="F69" s="93">
        <v>87400000</v>
      </c>
      <c r="G69" s="94">
        <v>87400000</v>
      </c>
      <c r="H69" s="93">
        <v>30857000</v>
      </c>
      <c r="I69" s="94"/>
      <c r="J69" s="93">
        <v>19990000</v>
      </c>
      <c r="K69" s="94">
        <v>37220715</v>
      </c>
      <c r="L69" s="93">
        <v>14690000</v>
      </c>
      <c r="M69" s="94"/>
      <c r="N69" s="93">
        <v>21863000</v>
      </c>
      <c r="O69" s="94"/>
      <c r="P69" s="93">
        <f>$H69      +$J69      +$L69      +$N69</f>
        <v>87400000</v>
      </c>
      <c r="Q69" s="94">
        <f>$I69      +$K69      +$M69      +$O69</f>
        <v>37220715</v>
      </c>
      <c r="R69" s="48">
        <f>IF(($L69      =0),0,((($N69      -$L69      )/$L69      )*100))</f>
        <v>48.829135466303612</v>
      </c>
      <c r="S69" s="49">
        <f>IF(($M69      =0),0,((($O69      -$M69      )/$M69      )*100))</f>
        <v>0</v>
      </c>
      <c r="T69" s="48">
        <f>IF(($E69      =0),0,(($P69      /$E69      )*100))</f>
        <v>100</v>
      </c>
      <c r="U69" s="50">
        <f>IF(($E69      =0),0,(($Q69      /$E69      )*100))</f>
        <v>42.586630434782606</v>
      </c>
      <c r="V69" s="93">
        <v>0</v>
      </c>
      <c r="W69" s="94" t="s">
        <v>36</v>
      </c>
    </row>
    <row r="70" spans="1:23" s="64" customFormat="1" ht="12.95" customHeight="1" x14ac:dyDescent="0.2">
      <c r="A70" s="63" t="s">
        <v>89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IF(($L70      =0),0,((($N70      -$L70      )/$L70      )*100))</f>
        <v>0</v>
      </c>
      <c r="S70" s="49">
        <f>IF(($M70      =0),0,((($O70      -$M70      )/$M70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36</v>
      </c>
      <c r="W70" s="94" t="s">
        <v>36</v>
      </c>
    </row>
    <row r="71" spans="1:23" ht="12.95" customHeight="1" x14ac:dyDescent="0.2">
      <c r="A71" s="56" t="s">
        <v>42</v>
      </c>
      <c r="B71" s="101">
        <f>SUM(B69:B70)</f>
        <v>93665000</v>
      </c>
      <c r="C71" s="101">
        <f>SUM(C69:C70)</f>
        <v>-6265000</v>
      </c>
      <c r="D71" s="101"/>
      <c r="E71" s="101">
        <f>$B71      +$C71      +$D71</f>
        <v>87400000</v>
      </c>
      <c r="F71" s="102">
        <f t="shared" ref="F71:O71" si="44">SUM(F69:F70)</f>
        <v>87400000</v>
      </c>
      <c r="G71" s="103">
        <f t="shared" si="44"/>
        <v>87400000</v>
      </c>
      <c r="H71" s="102">
        <f t="shared" si="44"/>
        <v>30857000</v>
      </c>
      <c r="I71" s="103">
        <f t="shared" si="44"/>
        <v>0</v>
      </c>
      <c r="J71" s="102">
        <f t="shared" si="44"/>
        <v>19990000</v>
      </c>
      <c r="K71" s="103">
        <f t="shared" si="44"/>
        <v>37220715</v>
      </c>
      <c r="L71" s="102">
        <f t="shared" si="44"/>
        <v>14690000</v>
      </c>
      <c r="M71" s="103">
        <f t="shared" si="44"/>
        <v>0</v>
      </c>
      <c r="N71" s="102">
        <f t="shared" si="44"/>
        <v>21863000</v>
      </c>
      <c r="O71" s="103">
        <f t="shared" si="44"/>
        <v>0</v>
      </c>
      <c r="P71" s="102">
        <f>$H71      +$J71      +$L71      +$N71</f>
        <v>87400000</v>
      </c>
      <c r="Q71" s="103">
        <f>$I71      +$K71      +$M71      +$O71</f>
        <v>37220715</v>
      </c>
      <c r="R71" s="57">
        <f>IF(($L71      =0),0,((($N71      -$L71      )/$L71      )*100))</f>
        <v>48.829135466303612</v>
      </c>
      <c r="S71" s="58">
        <f>IF(($M71      =0),0,((($O71      -$M71      )/$M71      )*100))</f>
        <v>0</v>
      </c>
      <c r="T71" s="57">
        <f>IF(($E69      =0),0,(($P69      /$E69      )*100))</f>
        <v>100</v>
      </c>
      <c r="U71" s="59">
        <f>IF($E69   =0,0,($Q69   /$E69 )*100)</f>
        <v>42.586630434782606</v>
      </c>
      <c r="V71" s="102">
        <f>SUM(V69:V70)</f>
        <v>0</v>
      </c>
      <c r="W71" s="103" t="s">
        <v>36</v>
      </c>
    </row>
    <row r="72" spans="1:23" ht="12.95" customHeight="1" x14ac:dyDescent="0.2">
      <c r="A72" s="60" t="s">
        <v>87</v>
      </c>
      <c r="B72" s="104">
        <f>SUM(B69:B70)</f>
        <v>93665000</v>
      </c>
      <c r="C72" s="104">
        <f>SUM(C69:C70)</f>
        <v>-6265000</v>
      </c>
      <c r="D72" s="104"/>
      <c r="E72" s="104">
        <f>$B72      +$C72      +$D72</f>
        <v>87400000</v>
      </c>
      <c r="F72" s="105">
        <f t="shared" ref="F72:O72" si="45">SUM(F69:F70)</f>
        <v>87400000</v>
      </c>
      <c r="G72" s="106">
        <f t="shared" si="45"/>
        <v>87400000</v>
      </c>
      <c r="H72" s="105">
        <f t="shared" si="45"/>
        <v>30857000</v>
      </c>
      <c r="I72" s="106">
        <f t="shared" si="45"/>
        <v>0</v>
      </c>
      <c r="J72" s="105">
        <f t="shared" si="45"/>
        <v>19990000</v>
      </c>
      <c r="K72" s="106">
        <f t="shared" si="45"/>
        <v>37220715</v>
      </c>
      <c r="L72" s="105">
        <f t="shared" si="45"/>
        <v>14690000</v>
      </c>
      <c r="M72" s="106">
        <f t="shared" si="45"/>
        <v>0</v>
      </c>
      <c r="N72" s="105">
        <f t="shared" si="45"/>
        <v>21863000</v>
      </c>
      <c r="O72" s="106">
        <f t="shared" si="45"/>
        <v>0</v>
      </c>
      <c r="P72" s="105">
        <f>$H72      +$J72      +$L72      +$N72</f>
        <v>87400000</v>
      </c>
      <c r="Q72" s="106">
        <f>$I72      +$K72      +$M72      +$O72</f>
        <v>37220715</v>
      </c>
      <c r="R72" s="61">
        <f>IF(($L72      =0),0,((($N72      -$L72      )/$L72      )*100))</f>
        <v>48.829135466303612</v>
      </c>
      <c r="S72" s="62">
        <f>IF(($M72      =0),0,((($O72      -$M72      )/$M72      )*100))</f>
        <v>0</v>
      </c>
      <c r="T72" s="61">
        <f>IF(($E69      =0),0,(($P69      /$E69      )*100))</f>
        <v>100</v>
      </c>
      <c r="U72" s="65">
        <f>IF($E69   =0,0,($Q69   /$E69 )*100)</f>
        <v>42.586630434782606</v>
      </c>
      <c r="V72" s="105">
        <f>SUM(V69:V70)</f>
        <v>0</v>
      </c>
      <c r="W72" s="106" t="s">
        <v>36</v>
      </c>
    </row>
    <row r="73" spans="1:23" ht="12.95" customHeight="1" thickBot="1" x14ac:dyDescent="0.25">
      <c r="A73" s="60" t="s">
        <v>90</v>
      </c>
      <c r="B73" s="104">
        <f>SUM(B9:B14,B17:B23,B26:B29,B32,B35:B39,B42:B52,B55:B58,B61:B65,B69:B70)</f>
        <v>198262000</v>
      </c>
      <c r="C73" s="104">
        <f>SUM(C9:C14,C17:C23,C26:C29,C32,C35:C39,C42:C52,C55:C58,C61:C65,C69:C70)</f>
        <v>10398000</v>
      </c>
      <c r="D73" s="104"/>
      <c r="E73" s="104">
        <f>$B73      +$C73      +$D73</f>
        <v>208660000</v>
      </c>
      <c r="F73" s="105">
        <f t="shared" ref="F73:O73" si="46">SUM(F9:F14,F17:F23,F26:F29,F32,F35:F39,F42:F52,F55:F58,F61:F65,F69:F70)</f>
        <v>208660000</v>
      </c>
      <c r="G73" s="106">
        <f t="shared" si="46"/>
        <v>132035000</v>
      </c>
      <c r="H73" s="105">
        <f t="shared" si="46"/>
        <v>32763000</v>
      </c>
      <c r="I73" s="106">
        <f t="shared" si="46"/>
        <v>0</v>
      </c>
      <c r="J73" s="105">
        <f t="shared" si="46"/>
        <v>30674000</v>
      </c>
      <c r="K73" s="106">
        <f t="shared" si="46"/>
        <v>40016226</v>
      </c>
      <c r="L73" s="105">
        <f t="shared" si="46"/>
        <v>15267000</v>
      </c>
      <c r="M73" s="106">
        <f t="shared" si="46"/>
        <v>0</v>
      </c>
      <c r="N73" s="105">
        <f t="shared" si="46"/>
        <v>28461000</v>
      </c>
      <c r="O73" s="106">
        <f t="shared" si="46"/>
        <v>0</v>
      </c>
      <c r="P73" s="105">
        <f>$H73      +$J73      +$L73      +$N73</f>
        <v>107165000</v>
      </c>
      <c r="Q73" s="106">
        <f>$I73      +$K73      +$M73      +$O73</f>
        <v>40016226</v>
      </c>
      <c r="R73" s="61">
        <f>IF(($L73      =0),0,((($N73      -$L73      )/$L73      )*100))</f>
        <v>86.421693849479269</v>
      </c>
      <c r="S73" s="62">
        <f>IF(($M73      =0),0,((($O73      -$M73      )/$M73      )*100))</f>
        <v>0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81.164085280418078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30.307286704282955</v>
      </c>
      <c r="V73" s="105">
        <f>SUM(V9:V14,V17:V23,V26:V29,V32,V35:V39,V42:V52,V55:V58,V61:V65,V69:V70)</f>
        <v>0</v>
      </c>
      <c r="W73" s="106" t="s">
        <v>36</v>
      </c>
    </row>
    <row r="74" spans="1:23" ht="13.5" thickTop="1" x14ac:dyDescent="0.2">
      <c r="A74" s="66" t="s">
        <v>91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0" t="s">
        <v>10</v>
      </c>
      <c r="Q75" s="131"/>
      <c r="R75" s="132" t="s">
        <v>11</v>
      </c>
      <c r="S75" s="131"/>
      <c r="T75" s="132" t="s">
        <v>12</v>
      </c>
      <c r="U75" s="131"/>
      <c r="V75" s="130"/>
      <c r="W75" s="131"/>
    </row>
    <row r="76" spans="1:23" ht="67.5" x14ac:dyDescent="0.2">
      <c r="A76" s="77" t="s">
        <v>92</v>
      </c>
      <c r="B76" s="78" t="s">
        <v>93</v>
      </c>
      <c r="C76" s="78" t="s">
        <v>94</v>
      </c>
      <c r="D76" s="79" t="s">
        <v>17</v>
      </c>
      <c r="E76" s="78" t="s">
        <v>18</v>
      </c>
      <c r="F76" s="78" t="s">
        <v>19</v>
      </c>
      <c r="G76" s="78" t="s">
        <v>95</v>
      </c>
      <c r="H76" s="78" t="s">
        <v>96</v>
      </c>
      <c r="I76" s="80" t="s">
        <v>22</v>
      </c>
      <c r="J76" s="78" t="s">
        <v>97</v>
      </c>
      <c r="K76" s="80" t="s">
        <v>24</v>
      </c>
      <c r="L76" s="78" t="s">
        <v>98</v>
      </c>
      <c r="M76" s="80" t="s">
        <v>26</v>
      </c>
      <c r="N76" s="78" t="s">
        <v>99</v>
      </c>
      <c r="O76" s="80" t="s">
        <v>28</v>
      </c>
      <c r="P76" s="80" t="s">
        <v>100</v>
      </c>
      <c r="Q76" s="81" t="s">
        <v>30</v>
      </c>
      <c r="R76" s="82" t="s">
        <v>100</v>
      </c>
      <c r="S76" s="83" t="s">
        <v>30</v>
      </c>
      <c r="T76" s="82" t="s">
        <v>101</v>
      </c>
      <c r="U76" s="79" t="s">
        <v>32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132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133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134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135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136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137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102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103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IF(($L87      =0),0,((($N87      -$L87      )/$L87      )*100))</f>
        <v>0</v>
      </c>
      <c r="S87" s="90">
        <f t="shared" ref="S87:S94" si="52">IF(($M87      =0),0,((($O87      -$M87      )/$M87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110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111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138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87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139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140</v>
      </c>
    </row>
    <row r="117" spans="1:23" x14ac:dyDescent="0.2">
      <c r="A117" s="29" t="s">
        <v>141</v>
      </c>
    </row>
    <row r="118" spans="1:23" x14ac:dyDescent="0.2">
      <c r="A118" s="29" t="s">
        <v>142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144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145</v>
      </c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  <row r="126" spans="1:23" x14ac:dyDescent="0.2">
      <c r="A126" s="30"/>
      <c r="G126" s="30"/>
      <c r="W126" s="30"/>
    </row>
  </sheetData>
  <sheetProtection algorithmName="SHA-512" hashValue="5qX8nsAC1PBmZI9+dCdvW0zVY4/EX5hmu8+OoYh0ixffrscO/BDDJ8G5a8a3Z8ZqJqxOGbCuA6NHRLsLWtJQTQ==" saltValue="Dl8axMVR217k94GEkAwGvg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5:Q75"/>
    <mergeCell ref="R75:S75"/>
    <mergeCell ref="T75:U75"/>
    <mergeCell ref="V75:W75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4" max="16383" man="1"/>
    <brk id="96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W126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1"/>
      <c r="W1" s="31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2"/>
      <c r="W2" s="32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2"/>
      <c r="W3" s="32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2"/>
      <c r="W4" s="32"/>
    </row>
    <row r="5" spans="1:23" ht="15" customHeight="1" x14ac:dyDescent="0.25">
      <c r="A5" s="137" t="s">
        <v>115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3"/>
      <c r="W5" s="33"/>
    </row>
    <row r="6" spans="1:23" ht="12.75" customHeight="1" x14ac:dyDescent="0.2">
      <c r="A6" s="34" t="s">
        <v>91</v>
      </c>
      <c r="B6" s="34" t="s">
        <v>91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IF(($L9       =0),0,((($N9       -$L9       )/$L9       )*100))</f>
        <v>0</v>
      </c>
      <c r="S9" s="49">
        <f>IF(($M9       =0),0,((($O9       -$M9       )/$M9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2450000</v>
      </c>
      <c r="C10" s="92"/>
      <c r="D10" s="92"/>
      <c r="E10" s="92">
        <f t="shared" ref="E10:E15" si="0">$B10      +$C10      +$D10</f>
        <v>2450000</v>
      </c>
      <c r="F10" s="93">
        <v>2450000</v>
      </c>
      <c r="G10" s="94">
        <v>2450000</v>
      </c>
      <c r="H10" s="93">
        <v>786000</v>
      </c>
      <c r="I10" s="94"/>
      <c r="J10" s="93">
        <v>293000</v>
      </c>
      <c r="K10" s="94"/>
      <c r="L10" s="93">
        <v>149000</v>
      </c>
      <c r="M10" s="94"/>
      <c r="N10" s="93">
        <v>326000</v>
      </c>
      <c r="O10" s="94"/>
      <c r="P10" s="93">
        <f t="shared" ref="P10:P15" si="1">$H10      +$J10      +$L10      +$N10</f>
        <v>1554000</v>
      </c>
      <c r="Q10" s="94">
        <f t="shared" ref="Q10:Q15" si="2">$I10      +$K10      +$M10      +$O10</f>
        <v>0</v>
      </c>
      <c r="R10" s="48">
        <f t="shared" ref="R10:R15" si="3">IF(($L10      =0),0,((($N10      -$L10      )/$L10      )*100))</f>
        <v>118.79194630872483</v>
      </c>
      <c r="S10" s="49">
        <f t="shared" ref="S10:S15" si="4">IF(($M10      =0),0,((($O10      -$M10      )/$M10      )*100))</f>
        <v>0</v>
      </c>
      <c r="T10" s="48">
        <f t="shared" ref="T10:T14" si="5">IF(($E10      =0),0,(($P10      /$E10      )*100))</f>
        <v>63.428571428571423</v>
      </c>
      <c r="U10" s="50">
        <f t="shared" ref="U10:U14" si="6">IF(($E10      =0),0,(($Q10      /$E10      )*100))</f>
        <v>0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2450000</v>
      </c>
      <c r="C15" s="95">
        <f>SUM(C9:C14)</f>
        <v>0</v>
      </c>
      <c r="D15" s="95"/>
      <c r="E15" s="95">
        <f t="shared" si="0"/>
        <v>2450000</v>
      </c>
      <c r="F15" s="96">
        <f t="shared" ref="F15:O15" si="7">SUM(F9:F14)</f>
        <v>2450000</v>
      </c>
      <c r="G15" s="97">
        <f t="shared" si="7"/>
        <v>2450000</v>
      </c>
      <c r="H15" s="96">
        <f t="shared" si="7"/>
        <v>786000</v>
      </c>
      <c r="I15" s="97">
        <f t="shared" si="7"/>
        <v>0</v>
      </c>
      <c r="J15" s="96">
        <f t="shared" si="7"/>
        <v>293000</v>
      </c>
      <c r="K15" s="97">
        <f t="shared" si="7"/>
        <v>0</v>
      </c>
      <c r="L15" s="96">
        <f t="shared" si="7"/>
        <v>149000</v>
      </c>
      <c r="M15" s="97">
        <f t="shared" si="7"/>
        <v>0</v>
      </c>
      <c r="N15" s="96">
        <f t="shared" si="7"/>
        <v>326000</v>
      </c>
      <c r="O15" s="97">
        <f t="shared" si="7"/>
        <v>0</v>
      </c>
      <c r="P15" s="96">
        <f t="shared" si="1"/>
        <v>1554000</v>
      </c>
      <c r="Q15" s="97">
        <f t="shared" si="2"/>
        <v>0</v>
      </c>
      <c r="R15" s="52">
        <f t="shared" si="3"/>
        <v>118.79194630872483</v>
      </c>
      <c r="S15" s="53">
        <f t="shared" si="4"/>
        <v>0</v>
      </c>
      <c r="T15" s="52">
        <f>IF((SUM($E9:$E13))=0,0,(P15/(SUM($E9:$E13))*100))</f>
        <v>63.428571428571423</v>
      </c>
      <c r="U15" s="54">
        <f>IF((SUM($E9:$E13))=0,0,(Q15/(SUM($E9:$E13))*100))</f>
        <v>0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IF(($L17      =0),0,((($N17      -$L17      )/$L17      )*100))</f>
        <v>0</v>
      </c>
      <c r="S17" s="49">
        <f t="shared" ref="S17:S24" si="12">IF(($M17      =0),0,((($O17      -$M17      )/$M17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>
        <v>700000</v>
      </c>
      <c r="D21" s="92"/>
      <c r="E21" s="92">
        <f t="shared" si="8"/>
        <v>700000</v>
      </c>
      <c r="F21" s="93">
        <v>700000</v>
      </c>
      <c r="G21" s="94">
        <v>700000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0</v>
      </c>
      <c r="C24" s="95">
        <f>SUM(C17:C23)</f>
        <v>700000</v>
      </c>
      <c r="D24" s="95"/>
      <c r="E24" s="95">
        <f t="shared" si="8"/>
        <v>700000</v>
      </c>
      <c r="F24" s="96">
        <f t="shared" ref="F24:O24" si="15">SUM(F17:F23)</f>
        <v>700000</v>
      </c>
      <c r="G24" s="97">
        <f t="shared" si="15"/>
        <v>700000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IF(($L26      =0),0,((($N26      -$L26      )/$L26      )*100))</f>
        <v>0</v>
      </c>
      <c r="S26" s="49">
        <f>IF(($M26      =0),0,((($O26      -$M26      )/$M26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IF(($L27      =0),0,((($N27      -$L27      )/$L27      )*100))</f>
        <v>0</v>
      </c>
      <c r="S27" s="49">
        <f>IF(($M27      =0),0,((($O27      -$M27      )/$M27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IF(($L28      =0),0,((($N28      -$L28      )/$L28      )*100))</f>
        <v>0</v>
      </c>
      <c r="S28" s="49">
        <f>IF(($M28      =0),0,((($O28      -$M28      )/$M28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IF(($L29      =0),0,((($N29      -$L29      )/$L29      )*100))</f>
        <v>0</v>
      </c>
      <c r="S29" s="49">
        <f>IF(($M29      =0),0,((($O29      -$M29      )/$M29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IF(($L30      =0),0,((($N30      -$L30      )/$L30      )*100))</f>
        <v>0</v>
      </c>
      <c r="S30" s="53">
        <f>IF(($M30      =0),0,((($O30      -$M30      )/$M30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3399000</v>
      </c>
      <c r="C32" s="92">
        <v>-190000</v>
      </c>
      <c r="D32" s="92"/>
      <c r="E32" s="92">
        <f>$B32      +$C32      +$D32</f>
        <v>3209000</v>
      </c>
      <c r="F32" s="93">
        <v>3209000</v>
      </c>
      <c r="G32" s="94">
        <v>3209000</v>
      </c>
      <c r="H32" s="93">
        <v>226000</v>
      </c>
      <c r="I32" s="94"/>
      <c r="J32" s="93">
        <v>756000</v>
      </c>
      <c r="K32" s="94"/>
      <c r="L32" s="93">
        <v>1115000</v>
      </c>
      <c r="M32" s="94"/>
      <c r="N32" s="93">
        <v>293000</v>
      </c>
      <c r="O32" s="94"/>
      <c r="P32" s="93">
        <f>$H32      +$J32      +$L32      +$N32</f>
        <v>2390000</v>
      </c>
      <c r="Q32" s="94">
        <f>$I32      +$K32      +$M32      +$O32</f>
        <v>0</v>
      </c>
      <c r="R32" s="48">
        <f>IF(($L32      =0),0,((($N32      -$L32      )/$L32      )*100))</f>
        <v>-73.721973094170394</v>
      </c>
      <c r="S32" s="49">
        <f>IF(($M32      =0),0,((($O32      -$M32      )/$M32      )*100))</f>
        <v>0</v>
      </c>
      <c r="T32" s="48">
        <f>IF(($E32      =0),0,(($P32      /$E32      )*100))</f>
        <v>74.478030539108758</v>
      </c>
      <c r="U32" s="50">
        <f>IF(($E32      =0),0,(($Q32      /$E32      )*100))</f>
        <v>0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3399000</v>
      </c>
      <c r="C33" s="95">
        <f>C32</f>
        <v>-190000</v>
      </c>
      <c r="D33" s="95"/>
      <c r="E33" s="95">
        <f>$B33      +$C33      +$D33</f>
        <v>3209000</v>
      </c>
      <c r="F33" s="96">
        <f t="shared" ref="F33:O33" si="17">F32</f>
        <v>3209000</v>
      </c>
      <c r="G33" s="97">
        <f t="shared" si="17"/>
        <v>3209000</v>
      </c>
      <c r="H33" s="96">
        <f t="shared" si="17"/>
        <v>226000</v>
      </c>
      <c r="I33" s="97">
        <f t="shared" si="17"/>
        <v>0</v>
      </c>
      <c r="J33" s="96">
        <f t="shared" si="17"/>
        <v>756000</v>
      </c>
      <c r="K33" s="97">
        <f t="shared" si="17"/>
        <v>0</v>
      </c>
      <c r="L33" s="96">
        <f t="shared" si="17"/>
        <v>1115000</v>
      </c>
      <c r="M33" s="97">
        <f t="shared" si="17"/>
        <v>0</v>
      </c>
      <c r="N33" s="96">
        <f t="shared" si="17"/>
        <v>293000</v>
      </c>
      <c r="O33" s="97">
        <f t="shared" si="17"/>
        <v>0</v>
      </c>
      <c r="P33" s="96">
        <f>$H33      +$J33      +$L33      +$N33</f>
        <v>2390000</v>
      </c>
      <c r="Q33" s="97">
        <f>$I33      +$K33      +$M33      +$O33</f>
        <v>0</v>
      </c>
      <c r="R33" s="52">
        <f>IF(($L33      =0),0,((($N33      -$L33      )/$L33      )*100))</f>
        <v>-73.721973094170394</v>
      </c>
      <c r="S33" s="53">
        <f>IF(($M33      =0),0,((($O33      -$M33      )/$M33      )*100))</f>
        <v>0</v>
      </c>
      <c r="T33" s="52">
        <f>IF($E33   =0,0,($P33   /$E33   )*100)</f>
        <v>74.478030539108758</v>
      </c>
      <c r="U33" s="54">
        <f>IF($E33   =0,0,($Q33   /$E33   )*100)</f>
        <v>0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/>
      <c r="C35" s="92"/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IF(($L35      =0),0,((($N35      -$L35      )/$L35      )*100))</f>
        <v>0</v>
      </c>
      <c r="S35" s="49">
        <f t="shared" ref="S35:S40" si="22">IF(($M35      =0),0,((($O35      -$M35      )/$M35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>
        <v>815000</v>
      </c>
      <c r="C36" s="92">
        <v>115000</v>
      </c>
      <c r="D36" s="92"/>
      <c r="E36" s="92">
        <f t="shared" si="18"/>
        <v>930000</v>
      </c>
      <c r="F36" s="93">
        <v>930000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815000</v>
      </c>
      <c r="C40" s="95">
        <f>SUM(C35:C39)</f>
        <v>115000</v>
      </c>
      <c r="D40" s="95"/>
      <c r="E40" s="95">
        <f t="shared" si="18"/>
        <v>930000</v>
      </c>
      <c r="F40" s="96">
        <f t="shared" ref="F40:O40" si="25">SUM(F35:F39)</f>
        <v>930000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IF(($L42      =0),0,((($N42      -$L42      )/$L42      )*100))</f>
        <v>0</v>
      </c>
      <c r="S42" s="49">
        <f t="shared" ref="S42:S53" si="30">IF(($M42      =0),0,((($O42      -$M42      )/$M42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>
        <v>15000000</v>
      </c>
      <c r="C51" s="92"/>
      <c r="D51" s="92"/>
      <c r="E51" s="92">
        <f t="shared" si="26"/>
        <v>15000000</v>
      </c>
      <c r="F51" s="93">
        <v>15000000</v>
      </c>
      <c r="G51" s="94">
        <v>15000000</v>
      </c>
      <c r="H51" s="93">
        <v>5000000</v>
      </c>
      <c r="I51" s="94"/>
      <c r="J51" s="93">
        <v>5000000</v>
      </c>
      <c r="K51" s="94"/>
      <c r="L51" s="93">
        <v>5000000</v>
      </c>
      <c r="M51" s="94"/>
      <c r="N51" s="93"/>
      <c r="O51" s="94"/>
      <c r="P51" s="93">
        <f t="shared" si="27"/>
        <v>15000000</v>
      </c>
      <c r="Q51" s="94">
        <f t="shared" si="28"/>
        <v>0</v>
      </c>
      <c r="R51" s="48">
        <f t="shared" si="29"/>
        <v>-100</v>
      </c>
      <c r="S51" s="49">
        <f t="shared" si="30"/>
        <v>0</v>
      </c>
      <c r="T51" s="48">
        <f t="shared" si="31"/>
        <v>100</v>
      </c>
      <c r="U51" s="50">
        <f t="shared" si="32"/>
        <v>0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15000000</v>
      </c>
      <c r="C53" s="95">
        <f>SUM(C42:C52)</f>
        <v>0</v>
      </c>
      <c r="D53" s="95"/>
      <c r="E53" s="95">
        <f t="shared" si="26"/>
        <v>15000000</v>
      </c>
      <c r="F53" s="96">
        <f t="shared" ref="F53:O53" si="33">SUM(F42:F52)</f>
        <v>15000000</v>
      </c>
      <c r="G53" s="97">
        <f t="shared" si="33"/>
        <v>15000000</v>
      </c>
      <c r="H53" s="96">
        <f t="shared" si="33"/>
        <v>5000000</v>
      </c>
      <c r="I53" s="97">
        <f t="shared" si="33"/>
        <v>0</v>
      </c>
      <c r="J53" s="96">
        <f t="shared" si="33"/>
        <v>5000000</v>
      </c>
      <c r="K53" s="97">
        <f t="shared" si="33"/>
        <v>0</v>
      </c>
      <c r="L53" s="96">
        <f t="shared" si="33"/>
        <v>5000000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15000000</v>
      </c>
      <c r="Q53" s="97">
        <f t="shared" si="28"/>
        <v>0</v>
      </c>
      <c r="R53" s="52">
        <f t="shared" si="29"/>
        <v>-100</v>
      </c>
      <c r="S53" s="53">
        <f t="shared" si="30"/>
        <v>0</v>
      </c>
      <c r="T53" s="52">
        <f>IF((+$E43+$E45+$E47+$E48+$E51) =0,0,(P53   /(+$E43+$E45+$E47+$E48+$E51) )*100)</f>
        <v>100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IF(($L55      =0),0,((($N55      -$L55      )/$L55      )*100))</f>
        <v>0</v>
      </c>
      <c r="S55" s="49">
        <f>IF(($M55      =0),0,((($O55      -$M55      )/$M55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IF(($L56      =0),0,((($N56      -$L56      )/$L56      )*100))</f>
        <v>0</v>
      </c>
      <c r="S56" s="49">
        <f>IF(($M56      =0),0,((($O56      -$M56      )/$M56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IF(($L57      =0),0,((($N57      -$L57      )/$L57      )*100))</f>
        <v>0</v>
      </c>
      <c r="S57" s="49">
        <f>IF(($M57      =0),0,((($O57      -$M57      )/$M57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IF(($L58      =0),0,((($N58      -$L58      )/$L58      )*100))</f>
        <v>0</v>
      </c>
      <c r="S58" s="49">
        <f>IF(($M58      =0),0,((($O58      -$M58      )/$M58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IF(($L59      =0),0,((($N59      -$L59      )/$L59      )*100))</f>
        <v>0</v>
      </c>
      <c r="S59" s="58">
        <f>IF(($M59      =0),0,((($O59      -$M59      )/$M59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IF(($L61      =0),0,((($N61      -$L61      )/$L61      )*100))</f>
        <v>0</v>
      </c>
      <c r="S61" s="49">
        <f t="shared" ref="S61:S67" si="39">IF(($M61      =0),0,((($O61      -$M61      )/$M61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21664000</v>
      </c>
      <c r="C67" s="104">
        <f>SUM(C9:C14,C17:C23,C26:C29,C32,C35:C39,C42:C52,C55:C58,C61:C65)</f>
        <v>625000</v>
      </c>
      <c r="D67" s="104"/>
      <c r="E67" s="104">
        <f t="shared" si="35"/>
        <v>22289000</v>
      </c>
      <c r="F67" s="105">
        <f t="shared" ref="F67:O67" si="43">SUM(F9:F14,F17:F23,F26:F29,F32,F35:F39,F42:F52,F55:F58,F61:F65)</f>
        <v>22289000</v>
      </c>
      <c r="G67" s="106">
        <f t="shared" si="43"/>
        <v>21359000</v>
      </c>
      <c r="H67" s="105">
        <f t="shared" si="43"/>
        <v>6012000</v>
      </c>
      <c r="I67" s="106">
        <f t="shared" si="43"/>
        <v>0</v>
      </c>
      <c r="J67" s="105">
        <f t="shared" si="43"/>
        <v>6049000</v>
      </c>
      <c r="K67" s="106">
        <f t="shared" si="43"/>
        <v>0</v>
      </c>
      <c r="L67" s="105">
        <f t="shared" si="43"/>
        <v>6264000</v>
      </c>
      <c r="M67" s="106">
        <f t="shared" si="43"/>
        <v>0</v>
      </c>
      <c r="N67" s="105">
        <f t="shared" si="43"/>
        <v>619000</v>
      </c>
      <c r="O67" s="106">
        <f t="shared" si="43"/>
        <v>0</v>
      </c>
      <c r="P67" s="105">
        <f t="shared" si="36"/>
        <v>18944000</v>
      </c>
      <c r="Q67" s="106">
        <f t="shared" si="37"/>
        <v>0</v>
      </c>
      <c r="R67" s="61">
        <f t="shared" si="38"/>
        <v>-90.118135376756072</v>
      </c>
      <c r="S67" s="62">
        <f t="shared" si="39"/>
        <v>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88.693290884404689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0</v>
      </c>
      <c r="V67" s="105">
        <f>SUM(V9:V14,V17:V23,V26:V29,V32,V35:V39,V42:V52,V55:V58,V61:V65)</f>
        <v>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30902000</v>
      </c>
      <c r="C69" s="92">
        <v>-2067000</v>
      </c>
      <c r="D69" s="92"/>
      <c r="E69" s="92">
        <f>$B69      +$C69      +$D69</f>
        <v>28835000</v>
      </c>
      <c r="F69" s="93">
        <v>28835000</v>
      </c>
      <c r="G69" s="94">
        <v>28835000</v>
      </c>
      <c r="H69" s="93">
        <v>2669000</v>
      </c>
      <c r="I69" s="94"/>
      <c r="J69" s="93">
        <v>10085000</v>
      </c>
      <c r="K69" s="94"/>
      <c r="L69" s="93">
        <v>5320000</v>
      </c>
      <c r="M69" s="94"/>
      <c r="N69" s="93">
        <v>10761000</v>
      </c>
      <c r="O69" s="94"/>
      <c r="P69" s="93">
        <f>$H69      +$J69      +$L69      +$N69</f>
        <v>28835000</v>
      </c>
      <c r="Q69" s="94">
        <f>$I69      +$K69      +$M69      +$O69</f>
        <v>0</v>
      </c>
      <c r="R69" s="48">
        <f>IF(($L69      =0),0,((($N69      -$L69      )/$L69      )*100))</f>
        <v>102.27443609022558</v>
      </c>
      <c r="S69" s="49">
        <f>IF(($M69      =0),0,((($O69      -$M69      )/$M69      )*100))</f>
        <v>0</v>
      </c>
      <c r="T69" s="48">
        <f>IF(($E69      =0),0,(($P69      /$E69      )*100))</f>
        <v>100</v>
      </c>
      <c r="U69" s="50">
        <f>IF(($E69      =0),0,(($Q69      /$E69      )*100))</f>
        <v>0</v>
      </c>
      <c r="V69" s="93">
        <v>0</v>
      </c>
      <c r="W69" s="94" t="s">
        <v>36</v>
      </c>
    </row>
    <row r="70" spans="1:23" s="64" customFormat="1" ht="12.95" customHeight="1" x14ac:dyDescent="0.2">
      <c r="A70" s="63" t="s">
        <v>89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IF(($L70      =0),0,((($N70      -$L70      )/$L70      )*100))</f>
        <v>0</v>
      </c>
      <c r="S70" s="49">
        <f>IF(($M70      =0),0,((($O70      -$M70      )/$M70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36</v>
      </c>
      <c r="W70" s="94" t="s">
        <v>36</v>
      </c>
    </row>
    <row r="71" spans="1:23" ht="12.95" customHeight="1" x14ac:dyDescent="0.2">
      <c r="A71" s="56" t="s">
        <v>42</v>
      </c>
      <c r="B71" s="101">
        <f>SUM(B69:B70)</f>
        <v>30902000</v>
      </c>
      <c r="C71" s="101">
        <f>SUM(C69:C70)</f>
        <v>-2067000</v>
      </c>
      <c r="D71" s="101"/>
      <c r="E71" s="101">
        <f>$B71      +$C71      +$D71</f>
        <v>28835000</v>
      </c>
      <c r="F71" s="102">
        <f t="shared" ref="F71:O71" si="44">SUM(F69:F70)</f>
        <v>28835000</v>
      </c>
      <c r="G71" s="103">
        <f t="shared" si="44"/>
        <v>28835000</v>
      </c>
      <c r="H71" s="102">
        <f t="shared" si="44"/>
        <v>2669000</v>
      </c>
      <c r="I71" s="103">
        <f t="shared" si="44"/>
        <v>0</v>
      </c>
      <c r="J71" s="102">
        <f t="shared" si="44"/>
        <v>10085000</v>
      </c>
      <c r="K71" s="103">
        <f t="shared" si="44"/>
        <v>0</v>
      </c>
      <c r="L71" s="102">
        <f t="shared" si="44"/>
        <v>5320000</v>
      </c>
      <c r="M71" s="103">
        <f t="shared" si="44"/>
        <v>0</v>
      </c>
      <c r="N71" s="102">
        <f t="shared" si="44"/>
        <v>10761000</v>
      </c>
      <c r="O71" s="103">
        <f t="shared" si="44"/>
        <v>0</v>
      </c>
      <c r="P71" s="102">
        <f>$H71      +$J71      +$L71      +$N71</f>
        <v>28835000</v>
      </c>
      <c r="Q71" s="103">
        <f>$I71      +$K71      +$M71      +$O71</f>
        <v>0</v>
      </c>
      <c r="R71" s="57">
        <f>IF(($L71      =0),0,((($N71      -$L71      )/$L71      )*100))</f>
        <v>102.27443609022558</v>
      </c>
      <c r="S71" s="58">
        <f>IF(($M71      =0),0,((($O71      -$M71      )/$M71      )*100))</f>
        <v>0</v>
      </c>
      <c r="T71" s="57">
        <f>IF(($E69      =0),0,(($P69      /$E69      )*100))</f>
        <v>100</v>
      </c>
      <c r="U71" s="59">
        <f>IF($E69   =0,0,($Q69   /$E69 )*100)</f>
        <v>0</v>
      </c>
      <c r="V71" s="102">
        <f>SUM(V69:V70)</f>
        <v>0</v>
      </c>
      <c r="W71" s="103" t="s">
        <v>36</v>
      </c>
    </row>
    <row r="72" spans="1:23" ht="12.95" customHeight="1" x14ac:dyDescent="0.2">
      <c r="A72" s="60" t="s">
        <v>87</v>
      </c>
      <c r="B72" s="104">
        <f>SUM(B69:B70)</f>
        <v>30902000</v>
      </c>
      <c r="C72" s="104">
        <f>SUM(C69:C70)</f>
        <v>-2067000</v>
      </c>
      <c r="D72" s="104"/>
      <c r="E72" s="104">
        <f>$B72      +$C72      +$D72</f>
        <v>28835000</v>
      </c>
      <c r="F72" s="105">
        <f t="shared" ref="F72:O72" si="45">SUM(F69:F70)</f>
        <v>28835000</v>
      </c>
      <c r="G72" s="106">
        <f t="shared" si="45"/>
        <v>28835000</v>
      </c>
      <c r="H72" s="105">
        <f t="shared" si="45"/>
        <v>2669000</v>
      </c>
      <c r="I72" s="106">
        <f t="shared" si="45"/>
        <v>0</v>
      </c>
      <c r="J72" s="105">
        <f t="shared" si="45"/>
        <v>10085000</v>
      </c>
      <c r="K72" s="106">
        <f t="shared" si="45"/>
        <v>0</v>
      </c>
      <c r="L72" s="105">
        <f t="shared" si="45"/>
        <v>5320000</v>
      </c>
      <c r="M72" s="106">
        <f t="shared" si="45"/>
        <v>0</v>
      </c>
      <c r="N72" s="105">
        <f t="shared" si="45"/>
        <v>10761000</v>
      </c>
      <c r="O72" s="106">
        <f t="shared" si="45"/>
        <v>0</v>
      </c>
      <c r="P72" s="105">
        <f>$H72      +$J72      +$L72      +$N72</f>
        <v>28835000</v>
      </c>
      <c r="Q72" s="106">
        <f>$I72      +$K72      +$M72      +$O72</f>
        <v>0</v>
      </c>
      <c r="R72" s="61">
        <f>IF(($L72      =0),0,((($N72      -$L72      )/$L72      )*100))</f>
        <v>102.27443609022558</v>
      </c>
      <c r="S72" s="62">
        <f>IF(($M72      =0),0,((($O72      -$M72      )/$M72      )*100))</f>
        <v>0</v>
      </c>
      <c r="T72" s="61">
        <f>IF(($E69      =0),0,(($P69      /$E69      )*100))</f>
        <v>100</v>
      </c>
      <c r="U72" s="65">
        <f>IF($E69   =0,0,($Q69   /$E69 )*100)</f>
        <v>0</v>
      </c>
      <c r="V72" s="105">
        <f>SUM(V69:V70)</f>
        <v>0</v>
      </c>
      <c r="W72" s="106" t="s">
        <v>36</v>
      </c>
    </row>
    <row r="73" spans="1:23" ht="12.95" customHeight="1" thickBot="1" x14ac:dyDescent="0.25">
      <c r="A73" s="60" t="s">
        <v>90</v>
      </c>
      <c r="B73" s="104">
        <f>SUM(B9:B14,B17:B23,B26:B29,B32,B35:B39,B42:B52,B55:B58,B61:B65,B69:B70)</f>
        <v>52566000</v>
      </c>
      <c r="C73" s="104">
        <f>SUM(C9:C14,C17:C23,C26:C29,C32,C35:C39,C42:C52,C55:C58,C61:C65,C69:C70)</f>
        <v>-1442000</v>
      </c>
      <c r="D73" s="104"/>
      <c r="E73" s="104">
        <f>$B73      +$C73      +$D73</f>
        <v>51124000</v>
      </c>
      <c r="F73" s="105">
        <f t="shared" ref="F73:O73" si="46">SUM(F9:F14,F17:F23,F26:F29,F32,F35:F39,F42:F52,F55:F58,F61:F65,F69:F70)</f>
        <v>51124000</v>
      </c>
      <c r="G73" s="106">
        <f t="shared" si="46"/>
        <v>50194000</v>
      </c>
      <c r="H73" s="105">
        <f t="shared" si="46"/>
        <v>8681000</v>
      </c>
      <c r="I73" s="106">
        <f t="shared" si="46"/>
        <v>0</v>
      </c>
      <c r="J73" s="105">
        <f t="shared" si="46"/>
        <v>16134000</v>
      </c>
      <c r="K73" s="106">
        <f t="shared" si="46"/>
        <v>0</v>
      </c>
      <c r="L73" s="105">
        <f t="shared" si="46"/>
        <v>11584000</v>
      </c>
      <c r="M73" s="106">
        <f t="shared" si="46"/>
        <v>0</v>
      </c>
      <c r="N73" s="105">
        <f t="shared" si="46"/>
        <v>11380000</v>
      </c>
      <c r="O73" s="106">
        <f t="shared" si="46"/>
        <v>0</v>
      </c>
      <c r="P73" s="105">
        <f>$H73      +$J73      +$L73      +$N73</f>
        <v>47779000</v>
      </c>
      <c r="Q73" s="106">
        <f>$I73      +$K73      +$M73      +$O73</f>
        <v>0</v>
      </c>
      <c r="R73" s="61">
        <f>IF(($L73      =0),0,((($N73      -$L73      )/$L73      )*100))</f>
        <v>-1.761049723756906</v>
      </c>
      <c r="S73" s="62">
        <f>IF(($M73      =0),0,((($O73      -$M73      )/$M73      )*100))</f>
        <v>0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95.188667968283056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0</v>
      </c>
      <c r="V73" s="105">
        <f>SUM(V9:V14,V17:V23,V26:V29,V32,V35:V39,V42:V52,V55:V58,V61:V65,V69:V70)</f>
        <v>0</v>
      </c>
      <c r="W73" s="106" t="s">
        <v>36</v>
      </c>
    </row>
    <row r="74" spans="1:23" ht="13.5" thickTop="1" x14ac:dyDescent="0.2">
      <c r="A74" s="66" t="s">
        <v>91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0" t="s">
        <v>10</v>
      </c>
      <c r="Q75" s="131"/>
      <c r="R75" s="132" t="s">
        <v>11</v>
      </c>
      <c r="S75" s="131"/>
      <c r="T75" s="132" t="s">
        <v>12</v>
      </c>
      <c r="U75" s="131"/>
      <c r="V75" s="130"/>
      <c r="W75" s="131"/>
    </row>
    <row r="76" spans="1:23" ht="67.5" x14ac:dyDescent="0.2">
      <c r="A76" s="77" t="s">
        <v>92</v>
      </c>
      <c r="B76" s="78" t="s">
        <v>93</v>
      </c>
      <c r="C76" s="78" t="s">
        <v>94</v>
      </c>
      <c r="D76" s="79" t="s">
        <v>17</v>
      </c>
      <c r="E76" s="78" t="s">
        <v>18</v>
      </c>
      <c r="F76" s="78" t="s">
        <v>19</v>
      </c>
      <c r="G76" s="78" t="s">
        <v>95</v>
      </c>
      <c r="H76" s="78" t="s">
        <v>96</v>
      </c>
      <c r="I76" s="80" t="s">
        <v>22</v>
      </c>
      <c r="J76" s="78" t="s">
        <v>97</v>
      </c>
      <c r="K76" s="80" t="s">
        <v>24</v>
      </c>
      <c r="L76" s="78" t="s">
        <v>98</v>
      </c>
      <c r="M76" s="80" t="s">
        <v>26</v>
      </c>
      <c r="N76" s="78" t="s">
        <v>99</v>
      </c>
      <c r="O76" s="80" t="s">
        <v>28</v>
      </c>
      <c r="P76" s="80" t="s">
        <v>100</v>
      </c>
      <c r="Q76" s="81" t="s">
        <v>30</v>
      </c>
      <c r="R76" s="82" t="s">
        <v>100</v>
      </c>
      <c r="S76" s="83" t="s">
        <v>30</v>
      </c>
      <c r="T76" s="82" t="s">
        <v>101</v>
      </c>
      <c r="U76" s="79" t="s">
        <v>32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132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133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134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135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136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137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102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103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IF(($L87      =0),0,((($N87      -$L87      )/$L87      )*100))</f>
        <v>0</v>
      </c>
      <c r="S87" s="90">
        <f t="shared" ref="S87:S94" si="52">IF(($M87      =0),0,((($O87      -$M87      )/$M87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110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111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138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87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139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140</v>
      </c>
    </row>
    <row r="117" spans="1:23" x14ac:dyDescent="0.2">
      <c r="A117" s="29" t="s">
        <v>141</v>
      </c>
    </row>
    <row r="118" spans="1:23" x14ac:dyDescent="0.2">
      <c r="A118" s="29" t="s">
        <v>142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144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145</v>
      </c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  <row r="126" spans="1:23" x14ac:dyDescent="0.2">
      <c r="A126" s="30"/>
      <c r="G126" s="30"/>
      <c r="W126" s="30"/>
    </row>
  </sheetData>
  <sheetProtection algorithmName="SHA-512" hashValue="6qN8Y00Z1oe1wxFAwIalckDGSZDbYBVxN5DQMSMTOrIXcVATKOwO6oQZvX1jfSwh+iARcoMqYmEsy570DDFBzg==" saltValue="1WIFWTgDuNBGxz7ig7V0YA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5:Q75"/>
    <mergeCell ref="R75:S75"/>
    <mergeCell ref="T75:U75"/>
    <mergeCell ref="V75:W75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4" max="16383" man="1"/>
    <brk id="96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W126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1"/>
      <c r="W1" s="31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2"/>
      <c r="W2" s="32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2"/>
      <c r="W3" s="32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2"/>
      <c r="W4" s="32"/>
    </row>
    <row r="5" spans="1:23" ht="15" customHeight="1" x14ac:dyDescent="0.25">
      <c r="A5" s="137" t="s">
        <v>116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3"/>
      <c r="W5" s="33"/>
    </row>
    <row r="6" spans="1:23" ht="12.75" customHeight="1" x14ac:dyDescent="0.2">
      <c r="A6" s="34" t="s">
        <v>91</v>
      </c>
      <c r="B6" s="34" t="s">
        <v>91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IF(($L9       =0),0,((($N9       -$L9       )/$L9       )*100))</f>
        <v>0</v>
      </c>
      <c r="S9" s="49">
        <f>IF(($M9       =0),0,((($O9       -$M9       )/$M9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2850000</v>
      </c>
      <c r="C10" s="92"/>
      <c r="D10" s="92"/>
      <c r="E10" s="92">
        <f t="shared" ref="E10:E15" si="0">$B10      +$C10      +$D10</f>
        <v>2850000</v>
      </c>
      <c r="F10" s="93">
        <v>2850000</v>
      </c>
      <c r="G10" s="94">
        <v>2850000</v>
      </c>
      <c r="H10" s="93">
        <v>457000</v>
      </c>
      <c r="I10" s="94"/>
      <c r="J10" s="93">
        <v>2355000</v>
      </c>
      <c r="K10" s="94"/>
      <c r="L10" s="93"/>
      <c r="M10" s="94"/>
      <c r="N10" s="93">
        <v>30000</v>
      </c>
      <c r="O10" s="94">
        <v>2850000</v>
      </c>
      <c r="P10" s="93">
        <f t="shared" ref="P10:P15" si="1">$H10      +$J10      +$L10      +$N10</f>
        <v>2842000</v>
      </c>
      <c r="Q10" s="94">
        <f t="shared" ref="Q10:Q15" si="2">$I10      +$K10      +$M10      +$O10</f>
        <v>2850000</v>
      </c>
      <c r="R10" s="48">
        <f t="shared" ref="R10:R15" si="3">IF(($L10      =0),0,((($N10      -$L10      )/$L10      )*100))</f>
        <v>0</v>
      </c>
      <c r="S10" s="49">
        <f t="shared" ref="S10:S15" si="4">IF(($M10      =0),0,((($O10      -$M10      )/$M10      )*100))</f>
        <v>0</v>
      </c>
      <c r="T10" s="48">
        <f t="shared" ref="T10:T14" si="5">IF(($E10      =0),0,(($P10      /$E10      )*100))</f>
        <v>99.719298245614027</v>
      </c>
      <c r="U10" s="50">
        <f t="shared" ref="U10:U14" si="6">IF(($E10      =0),0,(($Q10      /$E10      )*100))</f>
        <v>100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2850000</v>
      </c>
      <c r="C15" s="95">
        <f>SUM(C9:C14)</f>
        <v>0</v>
      </c>
      <c r="D15" s="95"/>
      <c r="E15" s="95">
        <f t="shared" si="0"/>
        <v>2850000</v>
      </c>
      <c r="F15" s="96">
        <f t="shared" ref="F15:O15" si="7">SUM(F9:F14)</f>
        <v>2850000</v>
      </c>
      <c r="G15" s="97">
        <f t="shared" si="7"/>
        <v>2850000</v>
      </c>
      <c r="H15" s="96">
        <f t="shared" si="7"/>
        <v>457000</v>
      </c>
      <c r="I15" s="97">
        <f t="shared" si="7"/>
        <v>0</v>
      </c>
      <c r="J15" s="96">
        <f t="shared" si="7"/>
        <v>2355000</v>
      </c>
      <c r="K15" s="97">
        <f t="shared" si="7"/>
        <v>0</v>
      </c>
      <c r="L15" s="96">
        <f t="shared" si="7"/>
        <v>0</v>
      </c>
      <c r="M15" s="97">
        <f t="shared" si="7"/>
        <v>0</v>
      </c>
      <c r="N15" s="96">
        <f t="shared" si="7"/>
        <v>30000</v>
      </c>
      <c r="O15" s="97">
        <f t="shared" si="7"/>
        <v>2850000</v>
      </c>
      <c r="P15" s="96">
        <f t="shared" si="1"/>
        <v>2842000</v>
      </c>
      <c r="Q15" s="97">
        <f t="shared" si="2"/>
        <v>2850000</v>
      </c>
      <c r="R15" s="52">
        <f t="shared" si="3"/>
        <v>0</v>
      </c>
      <c r="S15" s="53">
        <f t="shared" si="4"/>
        <v>0</v>
      </c>
      <c r="T15" s="52">
        <f>IF((SUM($E9:$E13))=0,0,(P15/(SUM($E9:$E13))*100))</f>
        <v>99.719298245614027</v>
      </c>
      <c r="U15" s="54">
        <f>IF((SUM($E9:$E13))=0,0,(Q15/(SUM($E9:$E13))*100))</f>
        <v>100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IF(($L17      =0),0,((($N17      -$L17      )/$L17      )*100))</f>
        <v>0</v>
      </c>
      <c r="S17" s="49">
        <f t="shared" ref="S17:S24" si="12">IF(($M17      =0),0,((($O17      -$M17      )/$M17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>
        <v>6625000</v>
      </c>
      <c r="C20" s="92"/>
      <c r="D20" s="92"/>
      <c r="E20" s="92">
        <f t="shared" si="8"/>
        <v>6625000</v>
      </c>
      <c r="F20" s="93">
        <v>6625000</v>
      </c>
      <c r="G20" s="94">
        <v>6625000</v>
      </c>
      <c r="H20" s="93">
        <v>2251000</v>
      </c>
      <c r="I20" s="94"/>
      <c r="J20" s="93">
        <v>1686000</v>
      </c>
      <c r="K20" s="94"/>
      <c r="L20" s="93"/>
      <c r="M20" s="94"/>
      <c r="N20" s="93">
        <v>792000</v>
      </c>
      <c r="O20" s="94">
        <v>6625000</v>
      </c>
      <c r="P20" s="93">
        <f t="shared" si="9"/>
        <v>4729000</v>
      </c>
      <c r="Q20" s="94">
        <f t="shared" si="10"/>
        <v>6625000</v>
      </c>
      <c r="R20" s="48">
        <f t="shared" si="11"/>
        <v>0</v>
      </c>
      <c r="S20" s="49">
        <f t="shared" si="12"/>
        <v>0</v>
      </c>
      <c r="T20" s="48">
        <f t="shared" si="13"/>
        <v>71.381132075471697</v>
      </c>
      <c r="U20" s="50">
        <f t="shared" si="14"/>
        <v>100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>
        <v>11000000</v>
      </c>
      <c r="D21" s="92"/>
      <c r="E21" s="92">
        <f t="shared" si="8"/>
        <v>11000000</v>
      </c>
      <c r="F21" s="93">
        <v>11000000</v>
      </c>
      <c r="G21" s="94">
        <v>11000000</v>
      </c>
      <c r="H21" s="93"/>
      <c r="I21" s="94"/>
      <c r="J21" s="93"/>
      <c r="K21" s="94"/>
      <c r="L21" s="93"/>
      <c r="M21" s="94"/>
      <c r="N21" s="93"/>
      <c r="O21" s="94">
        <v>940269</v>
      </c>
      <c r="P21" s="93">
        <f t="shared" si="9"/>
        <v>0</v>
      </c>
      <c r="Q21" s="94">
        <f t="shared" si="10"/>
        <v>940269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8.5479000000000003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6625000</v>
      </c>
      <c r="C24" s="95">
        <f>SUM(C17:C23)</f>
        <v>11000000</v>
      </c>
      <c r="D24" s="95"/>
      <c r="E24" s="95">
        <f t="shared" si="8"/>
        <v>17625000</v>
      </c>
      <c r="F24" s="96">
        <f t="shared" ref="F24:O24" si="15">SUM(F17:F23)</f>
        <v>17625000</v>
      </c>
      <c r="G24" s="97">
        <f t="shared" si="15"/>
        <v>17625000</v>
      </c>
      <c r="H24" s="96">
        <f t="shared" si="15"/>
        <v>2251000</v>
      </c>
      <c r="I24" s="97">
        <f t="shared" si="15"/>
        <v>0</v>
      </c>
      <c r="J24" s="96">
        <f t="shared" si="15"/>
        <v>1686000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792000</v>
      </c>
      <c r="O24" s="97">
        <f t="shared" si="15"/>
        <v>7565269</v>
      </c>
      <c r="P24" s="96">
        <f t="shared" si="9"/>
        <v>4729000</v>
      </c>
      <c r="Q24" s="97">
        <f t="shared" si="10"/>
        <v>7565269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26.831205673758866</v>
      </c>
      <c r="U24" s="54">
        <f>IF(($E24-$E19-$E23)   =0,0,($Q24   /($E24-$E19-$E23)   )*100)</f>
        <v>42.923512056737593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IF(($L26      =0),0,((($N26      -$L26      )/$L26      )*100))</f>
        <v>0</v>
      </c>
      <c r="S26" s="49">
        <f>IF(($M26      =0),0,((($O26      -$M26      )/$M26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IF(($L27      =0),0,((($N27      -$L27      )/$L27      )*100))</f>
        <v>0</v>
      </c>
      <c r="S27" s="49">
        <f>IF(($M27      =0),0,((($O27      -$M27      )/$M27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IF(($L28      =0),0,((($N28      -$L28      )/$L28      )*100))</f>
        <v>0</v>
      </c>
      <c r="S28" s="49">
        <f>IF(($M28      =0),0,((($O28      -$M28      )/$M28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IF(($L29      =0),0,((($N29      -$L29      )/$L29      )*100))</f>
        <v>0</v>
      </c>
      <c r="S29" s="49">
        <f>IF(($M29      =0),0,((($O29      -$M29      )/$M29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IF(($L30      =0),0,((($N30      -$L30      )/$L30      )*100))</f>
        <v>0</v>
      </c>
      <c r="S30" s="53">
        <f>IF(($M30      =0),0,((($O30      -$M30      )/$M30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1643000</v>
      </c>
      <c r="C32" s="92"/>
      <c r="D32" s="92"/>
      <c r="E32" s="92">
        <f>$B32      +$C32      +$D32</f>
        <v>1643000</v>
      </c>
      <c r="F32" s="93">
        <v>1643000</v>
      </c>
      <c r="G32" s="94">
        <v>1643000</v>
      </c>
      <c r="H32" s="93"/>
      <c r="I32" s="94"/>
      <c r="J32" s="93"/>
      <c r="K32" s="94"/>
      <c r="L32" s="93">
        <v>448000</v>
      </c>
      <c r="M32" s="94"/>
      <c r="N32" s="93"/>
      <c r="O32" s="94">
        <v>1643000</v>
      </c>
      <c r="P32" s="93">
        <f>$H32      +$J32      +$L32      +$N32</f>
        <v>448000</v>
      </c>
      <c r="Q32" s="94">
        <f>$I32      +$K32      +$M32      +$O32</f>
        <v>1643000</v>
      </c>
      <c r="R32" s="48">
        <f>IF(($L32      =0),0,((($N32      -$L32      )/$L32      )*100))</f>
        <v>-100</v>
      </c>
      <c r="S32" s="49">
        <f>IF(($M32      =0),0,((($O32      -$M32      )/$M32      )*100))</f>
        <v>0</v>
      </c>
      <c r="T32" s="48">
        <f>IF(($E32      =0),0,(($P32      /$E32      )*100))</f>
        <v>27.267194157029824</v>
      </c>
      <c r="U32" s="50">
        <f>IF(($E32      =0),0,(($Q32      /$E32      )*100))</f>
        <v>100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1643000</v>
      </c>
      <c r="C33" s="95">
        <f>C32</f>
        <v>0</v>
      </c>
      <c r="D33" s="95"/>
      <c r="E33" s="95">
        <f>$B33      +$C33      +$D33</f>
        <v>1643000</v>
      </c>
      <c r="F33" s="96">
        <f t="shared" ref="F33:O33" si="17">F32</f>
        <v>1643000</v>
      </c>
      <c r="G33" s="97">
        <f t="shared" si="17"/>
        <v>1643000</v>
      </c>
      <c r="H33" s="96">
        <f t="shared" si="17"/>
        <v>0</v>
      </c>
      <c r="I33" s="97">
        <f t="shared" si="17"/>
        <v>0</v>
      </c>
      <c r="J33" s="96">
        <f t="shared" si="17"/>
        <v>0</v>
      </c>
      <c r="K33" s="97">
        <f t="shared" si="17"/>
        <v>0</v>
      </c>
      <c r="L33" s="96">
        <f t="shared" si="17"/>
        <v>448000</v>
      </c>
      <c r="M33" s="97">
        <f t="shared" si="17"/>
        <v>0</v>
      </c>
      <c r="N33" s="96">
        <f t="shared" si="17"/>
        <v>0</v>
      </c>
      <c r="O33" s="97">
        <f t="shared" si="17"/>
        <v>1643000</v>
      </c>
      <c r="P33" s="96">
        <f>$H33      +$J33      +$L33      +$N33</f>
        <v>448000</v>
      </c>
      <c r="Q33" s="97">
        <f>$I33      +$K33      +$M33      +$O33</f>
        <v>1643000</v>
      </c>
      <c r="R33" s="52">
        <f>IF(($L33      =0),0,((($N33      -$L33      )/$L33      )*100))</f>
        <v>-100</v>
      </c>
      <c r="S33" s="53">
        <f>IF(($M33      =0),0,((($O33      -$M33      )/$M33      )*100))</f>
        <v>0</v>
      </c>
      <c r="T33" s="52">
        <f>IF($E33   =0,0,($P33   /$E33   )*100)</f>
        <v>27.267194157029824</v>
      </c>
      <c r="U33" s="54">
        <f>IF($E33   =0,0,($Q33   /$E33   )*100)</f>
        <v>100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8500000</v>
      </c>
      <c r="C35" s="92"/>
      <c r="D35" s="92"/>
      <c r="E35" s="92">
        <f t="shared" ref="E35:E40" si="18">$B35      +$C35      +$D35</f>
        <v>8500000</v>
      </c>
      <c r="F35" s="93">
        <v>8500000</v>
      </c>
      <c r="G35" s="94">
        <v>8500000</v>
      </c>
      <c r="H35" s="93">
        <v>2348000</v>
      </c>
      <c r="I35" s="94"/>
      <c r="J35" s="93">
        <v>1530000</v>
      </c>
      <c r="K35" s="94"/>
      <c r="L35" s="93">
        <v>1272000</v>
      </c>
      <c r="M35" s="94"/>
      <c r="N35" s="93">
        <v>3350000</v>
      </c>
      <c r="O35" s="94">
        <v>8500000</v>
      </c>
      <c r="P35" s="93">
        <f t="shared" ref="P35:P40" si="19">$H35      +$J35      +$L35      +$N35</f>
        <v>8500000</v>
      </c>
      <c r="Q35" s="94">
        <f t="shared" ref="Q35:Q40" si="20">$I35      +$K35      +$M35      +$O35</f>
        <v>8500000</v>
      </c>
      <c r="R35" s="48">
        <f t="shared" ref="R35:R40" si="21">IF(($L35      =0),0,((($N35      -$L35      )/$L35      )*100))</f>
        <v>163.36477987421384</v>
      </c>
      <c r="S35" s="49">
        <f t="shared" ref="S35:S40" si="22">IF(($M35      =0),0,((($O35      -$M35      )/$M35      )*100))</f>
        <v>0</v>
      </c>
      <c r="T35" s="48">
        <f t="shared" ref="T35:T39" si="23">IF(($E35      =0),0,(($P35      /$E35      )*100))</f>
        <v>100</v>
      </c>
      <c r="U35" s="50">
        <f t="shared" ref="U35:U39" si="24">IF(($E35      =0),0,(($Q35      /$E35      )*100))</f>
        <v>100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>
        <v>477000</v>
      </c>
      <c r="C36" s="92">
        <v>-160000</v>
      </c>
      <c r="D36" s="92"/>
      <c r="E36" s="92">
        <f t="shared" si="18"/>
        <v>317000</v>
      </c>
      <c r="F36" s="93">
        <v>317000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8977000</v>
      </c>
      <c r="C40" s="95">
        <f>SUM(C35:C39)</f>
        <v>-160000</v>
      </c>
      <c r="D40" s="95"/>
      <c r="E40" s="95">
        <f t="shared" si="18"/>
        <v>8817000</v>
      </c>
      <c r="F40" s="96">
        <f t="shared" ref="F40:O40" si="25">SUM(F35:F39)</f>
        <v>8817000</v>
      </c>
      <c r="G40" s="97">
        <f t="shared" si="25"/>
        <v>8500000</v>
      </c>
      <c r="H40" s="96">
        <f t="shared" si="25"/>
        <v>2348000</v>
      </c>
      <c r="I40" s="97">
        <f t="shared" si="25"/>
        <v>0</v>
      </c>
      <c r="J40" s="96">
        <f t="shared" si="25"/>
        <v>1530000</v>
      </c>
      <c r="K40" s="97">
        <f t="shared" si="25"/>
        <v>0</v>
      </c>
      <c r="L40" s="96">
        <f t="shared" si="25"/>
        <v>1272000</v>
      </c>
      <c r="M40" s="97">
        <f t="shared" si="25"/>
        <v>0</v>
      </c>
      <c r="N40" s="96">
        <f t="shared" si="25"/>
        <v>3350000</v>
      </c>
      <c r="O40" s="97">
        <f t="shared" si="25"/>
        <v>8500000</v>
      </c>
      <c r="P40" s="96">
        <f t="shared" si="19"/>
        <v>8500000</v>
      </c>
      <c r="Q40" s="97">
        <f t="shared" si="20"/>
        <v>8500000</v>
      </c>
      <c r="R40" s="52">
        <f t="shared" si="21"/>
        <v>163.36477987421384</v>
      </c>
      <c r="S40" s="53">
        <f t="shared" si="22"/>
        <v>0</v>
      </c>
      <c r="T40" s="52">
        <f>IF((+$E35+$E38) =0,0,(P40   /(+$E35+$E38) )*100)</f>
        <v>100</v>
      </c>
      <c r="U40" s="54">
        <f>IF((+$E35+$E38) =0,0,(Q40   /(+$E35+$E38) )*100)</f>
        <v>100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IF(($L42      =0),0,((($N42      -$L42      )/$L42      )*100))</f>
        <v>0</v>
      </c>
      <c r="S42" s="49">
        <f t="shared" ref="S42:S53" si="30">IF(($M42      =0),0,((($O42      -$M42      )/$M42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>
        <v>175000000</v>
      </c>
      <c r="C44" s="92">
        <v>-90000000</v>
      </c>
      <c r="D44" s="92"/>
      <c r="E44" s="92">
        <f t="shared" si="26"/>
        <v>85000000</v>
      </c>
      <c r="F44" s="93">
        <v>85000000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/>
      <c r="C51" s="92"/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>
        <v>50000000</v>
      </c>
      <c r="C52" s="92">
        <v>100000000</v>
      </c>
      <c r="D52" s="92"/>
      <c r="E52" s="92">
        <f t="shared" si="26"/>
        <v>150000000</v>
      </c>
      <c r="F52" s="93">
        <v>150000000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225000000</v>
      </c>
      <c r="C53" s="95">
        <f>SUM(C42:C52)</f>
        <v>10000000</v>
      </c>
      <c r="D53" s="95"/>
      <c r="E53" s="95">
        <f t="shared" si="26"/>
        <v>235000000</v>
      </c>
      <c r="F53" s="96">
        <f t="shared" ref="F53:O53" si="33">SUM(F42:F52)</f>
        <v>235000000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IF(($L55      =0),0,((($N55      -$L55      )/$L55      )*100))</f>
        <v>0</v>
      </c>
      <c r="S55" s="49">
        <f>IF(($M55      =0),0,((($O55      -$M55      )/$M55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IF(($L56      =0),0,((($N56      -$L56      )/$L56      )*100))</f>
        <v>0</v>
      </c>
      <c r="S56" s="49">
        <f>IF(($M56      =0),0,((($O56      -$M56      )/$M56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IF(($L57      =0),0,((($N57      -$L57      )/$L57      )*100))</f>
        <v>0</v>
      </c>
      <c r="S57" s="49">
        <f>IF(($M57      =0),0,((($O57      -$M57      )/$M57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IF(($L58      =0),0,((($N58      -$L58      )/$L58      )*100))</f>
        <v>0</v>
      </c>
      <c r="S58" s="49">
        <f>IF(($M58      =0),0,((($O58      -$M58      )/$M58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IF(($L59      =0),0,((($N59      -$L59      )/$L59      )*100))</f>
        <v>0</v>
      </c>
      <c r="S59" s="58">
        <f>IF(($M59      =0),0,((($O59      -$M59      )/$M59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IF(($L61      =0),0,((($N61      -$L61      )/$L61      )*100))</f>
        <v>0</v>
      </c>
      <c r="S61" s="49">
        <f t="shared" ref="S61:S67" si="39">IF(($M61      =0),0,((($O61      -$M61      )/$M61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245095000</v>
      </c>
      <c r="C67" s="104">
        <f>SUM(C9:C14,C17:C23,C26:C29,C32,C35:C39,C42:C52,C55:C58,C61:C65)</f>
        <v>20840000</v>
      </c>
      <c r="D67" s="104"/>
      <c r="E67" s="104">
        <f t="shared" si="35"/>
        <v>265935000</v>
      </c>
      <c r="F67" s="105">
        <f t="shared" ref="F67:O67" si="43">SUM(F9:F14,F17:F23,F26:F29,F32,F35:F39,F42:F52,F55:F58,F61:F65)</f>
        <v>265935000</v>
      </c>
      <c r="G67" s="106">
        <f t="shared" si="43"/>
        <v>30618000</v>
      </c>
      <c r="H67" s="105">
        <f t="shared" si="43"/>
        <v>5056000</v>
      </c>
      <c r="I67" s="106">
        <f t="shared" si="43"/>
        <v>0</v>
      </c>
      <c r="J67" s="105">
        <f t="shared" si="43"/>
        <v>5571000</v>
      </c>
      <c r="K67" s="106">
        <f t="shared" si="43"/>
        <v>0</v>
      </c>
      <c r="L67" s="105">
        <f t="shared" si="43"/>
        <v>1720000</v>
      </c>
      <c r="M67" s="106">
        <f t="shared" si="43"/>
        <v>0</v>
      </c>
      <c r="N67" s="105">
        <f t="shared" si="43"/>
        <v>4172000</v>
      </c>
      <c r="O67" s="106">
        <f t="shared" si="43"/>
        <v>20558269</v>
      </c>
      <c r="P67" s="105">
        <f t="shared" si="36"/>
        <v>16519000</v>
      </c>
      <c r="Q67" s="106">
        <f t="shared" si="37"/>
        <v>20558269</v>
      </c>
      <c r="R67" s="61">
        <f t="shared" si="38"/>
        <v>142.55813953488371</v>
      </c>
      <c r="S67" s="62">
        <f t="shared" si="39"/>
        <v>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53.951923705010131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67.144388921549421</v>
      </c>
      <c r="V67" s="105">
        <f>SUM(V9:V14,V17:V23,V26:V29,V32,V35:V39,V42:V52,V55:V58,V61:V65)</f>
        <v>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33828000</v>
      </c>
      <c r="C69" s="92">
        <v>-2263000</v>
      </c>
      <c r="D69" s="92"/>
      <c r="E69" s="92">
        <f>$B69      +$C69      +$D69</f>
        <v>31565000</v>
      </c>
      <c r="F69" s="93">
        <v>31565000</v>
      </c>
      <c r="G69" s="94">
        <v>31565000</v>
      </c>
      <c r="H69" s="93">
        <v>4350000</v>
      </c>
      <c r="I69" s="94"/>
      <c r="J69" s="93">
        <v>10164000</v>
      </c>
      <c r="K69" s="94"/>
      <c r="L69" s="93">
        <v>6343000</v>
      </c>
      <c r="M69" s="94"/>
      <c r="N69" s="93">
        <v>10708000</v>
      </c>
      <c r="O69" s="94">
        <v>31565000</v>
      </c>
      <c r="P69" s="93">
        <f>$H69      +$J69      +$L69      +$N69</f>
        <v>31565000</v>
      </c>
      <c r="Q69" s="94">
        <f>$I69      +$K69      +$M69      +$O69</f>
        <v>31565000</v>
      </c>
      <c r="R69" s="48">
        <f>IF(($L69      =0),0,((($N69      -$L69      )/$L69      )*100))</f>
        <v>68.816017657259977</v>
      </c>
      <c r="S69" s="49">
        <f>IF(($M69      =0),0,((($O69      -$M69      )/$M69      )*100))</f>
        <v>0</v>
      </c>
      <c r="T69" s="48">
        <f>IF(($E69      =0),0,(($P69      /$E69      )*100))</f>
        <v>100</v>
      </c>
      <c r="U69" s="50">
        <f>IF(($E69      =0),0,(($Q69      /$E69      )*100))</f>
        <v>100</v>
      </c>
      <c r="V69" s="93">
        <v>0</v>
      </c>
      <c r="W69" s="94" t="s">
        <v>36</v>
      </c>
    </row>
    <row r="70" spans="1:23" s="64" customFormat="1" ht="12.95" customHeight="1" x14ac:dyDescent="0.2">
      <c r="A70" s="63" t="s">
        <v>89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IF(($L70      =0),0,((($N70      -$L70      )/$L70      )*100))</f>
        <v>0</v>
      </c>
      <c r="S70" s="49">
        <f>IF(($M70      =0),0,((($O70      -$M70      )/$M70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36</v>
      </c>
      <c r="W70" s="94" t="s">
        <v>36</v>
      </c>
    </row>
    <row r="71" spans="1:23" ht="12.95" customHeight="1" x14ac:dyDescent="0.2">
      <c r="A71" s="56" t="s">
        <v>42</v>
      </c>
      <c r="B71" s="101">
        <f>SUM(B69:B70)</f>
        <v>33828000</v>
      </c>
      <c r="C71" s="101">
        <f>SUM(C69:C70)</f>
        <v>-2263000</v>
      </c>
      <c r="D71" s="101"/>
      <c r="E71" s="101">
        <f>$B71      +$C71      +$D71</f>
        <v>31565000</v>
      </c>
      <c r="F71" s="102">
        <f t="shared" ref="F71:O71" si="44">SUM(F69:F70)</f>
        <v>31565000</v>
      </c>
      <c r="G71" s="103">
        <f t="shared" si="44"/>
        <v>31565000</v>
      </c>
      <c r="H71" s="102">
        <f t="shared" si="44"/>
        <v>4350000</v>
      </c>
      <c r="I71" s="103">
        <f t="shared" si="44"/>
        <v>0</v>
      </c>
      <c r="J71" s="102">
        <f t="shared" si="44"/>
        <v>10164000</v>
      </c>
      <c r="K71" s="103">
        <f t="shared" si="44"/>
        <v>0</v>
      </c>
      <c r="L71" s="102">
        <f t="shared" si="44"/>
        <v>6343000</v>
      </c>
      <c r="M71" s="103">
        <f t="shared" si="44"/>
        <v>0</v>
      </c>
      <c r="N71" s="102">
        <f t="shared" si="44"/>
        <v>10708000</v>
      </c>
      <c r="O71" s="103">
        <f t="shared" si="44"/>
        <v>31565000</v>
      </c>
      <c r="P71" s="102">
        <f>$H71      +$J71      +$L71      +$N71</f>
        <v>31565000</v>
      </c>
      <c r="Q71" s="103">
        <f>$I71      +$K71      +$M71      +$O71</f>
        <v>31565000</v>
      </c>
      <c r="R71" s="57">
        <f>IF(($L71      =0),0,((($N71      -$L71      )/$L71      )*100))</f>
        <v>68.816017657259977</v>
      </c>
      <c r="S71" s="58">
        <f>IF(($M71      =0),0,((($O71      -$M71      )/$M71      )*100))</f>
        <v>0</v>
      </c>
      <c r="T71" s="57">
        <f>IF(($E69      =0),0,(($P69      /$E69      )*100))</f>
        <v>100</v>
      </c>
      <c r="U71" s="59">
        <f>IF($E69   =0,0,($Q69   /$E69 )*100)</f>
        <v>100</v>
      </c>
      <c r="V71" s="102">
        <f>SUM(V69:V70)</f>
        <v>0</v>
      </c>
      <c r="W71" s="103" t="s">
        <v>36</v>
      </c>
    </row>
    <row r="72" spans="1:23" ht="12.95" customHeight="1" x14ac:dyDescent="0.2">
      <c r="A72" s="60" t="s">
        <v>87</v>
      </c>
      <c r="B72" s="104">
        <f>SUM(B69:B70)</f>
        <v>33828000</v>
      </c>
      <c r="C72" s="104">
        <f>SUM(C69:C70)</f>
        <v>-2263000</v>
      </c>
      <c r="D72" s="104"/>
      <c r="E72" s="104">
        <f>$B72      +$C72      +$D72</f>
        <v>31565000</v>
      </c>
      <c r="F72" s="105">
        <f t="shared" ref="F72:O72" si="45">SUM(F69:F70)</f>
        <v>31565000</v>
      </c>
      <c r="G72" s="106">
        <f t="shared" si="45"/>
        <v>31565000</v>
      </c>
      <c r="H72" s="105">
        <f t="shared" si="45"/>
        <v>4350000</v>
      </c>
      <c r="I72" s="106">
        <f t="shared" si="45"/>
        <v>0</v>
      </c>
      <c r="J72" s="105">
        <f t="shared" si="45"/>
        <v>10164000</v>
      </c>
      <c r="K72" s="106">
        <f t="shared" si="45"/>
        <v>0</v>
      </c>
      <c r="L72" s="105">
        <f t="shared" si="45"/>
        <v>6343000</v>
      </c>
      <c r="M72" s="106">
        <f t="shared" si="45"/>
        <v>0</v>
      </c>
      <c r="N72" s="105">
        <f t="shared" si="45"/>
        <v>10708000</v>
      </c>
      <c r="O72" s="106">
        <f t="shared" si="45"/>
        <v>31565000</v>
      </c>
      <c r="P72" s="105">
        <f>$H72      +$J72      +$L72      +$N72</f>
        <v>31565000</v>
      </c>
      <c r="Q72" s="106">
        <f>$I72      +$K72      +$M72      +$O72</f>
        <v>31565000</v>
      </c>
      <c r="R72" s="61">
        <f>IF(($L72      =0),0,((($N72      -$L72      )/$L72      )*100))</f>
        <v>68.816017657259977</v>
      </c>
      <c r="S72" s="62">
        <f>IF(($M72      =0),0,((($O72      -$M72      )/$M72      )*100))</f>
        <v>0</v>
      </c>
      <c r="T72" s="61">
        <f>IF(($E69      =0),0,(($P69      /$E69      )*100))</f>
        <v>100</v>
      </c>
      <c r="U72" s="65">
        <f>IF($E69   =0,0,($Q69   /$E69 )*100)</f>
        <v>100</v>
      </c>
      <c r="V72" s="105">
        <f>SUM(V69:V70)</f>
        <v>0</v>
      </c>
      <c r="W72" s="106" t="s">
        <v>36</v>
      </c>
    </row>
    <row r="73" spans="1:23" ht="12.95" customHeight="1" thickBot="1" x14ac:dyDescent="0.25">
      <c r="A73" s="60" t="s">
        <v>90</v>
      </c>
      <c r="B73" s="104">
        <f>SUM(B9:B14,B17:B23,B26:B29,B32,B35:B39,B42:B52,B55:B58,B61:B65,B69:B70)</f>
        <v>278923000</v>
      </c>
      <c r="C73" s="104">
        <f>SUM(C9:C14,C17:C23,C26:C29,C32,C35:C39,C42:C52,C55:C58,C61:C65,C69:C70)</f>
        <v>18577000</v>
      </c>
      <c r="D73" s="104"/>
      <c r="E73" s="104">
        <f>$B73      +$C73      +$D73</f>
        <v>297500000</v>
      </c>
      <c r="F73" s="105">
        <f t="shared" ref="F73:O73" si="46">SUM(F9:F14,F17:F23,F26:F29,F32,F35:F39,F42:F52,F55:F58,F61:F65,F69:F70)</f>
        <v>297500000</v>
      </c>
      <c r="G73" s="106">
        <f t="shared" si="46"/>
        <v>62183000</v>
      </c>
      <c r="H73" s="105">
        <f t="shared" si="46"/>
        <v>9406000</v>
      </c>
      <c r="I73" s="106">
        <f t="shared" si="46"/>
        <v>0</v>
      </c>
      <c r="J73" s="105">
        <f t="shared" si="46"/>
        <v>15735000</v>
      </c>
      <c r="K73" s="106">
        <f t="shared" si="46"/>
        <v>0</v>
      </c>
      <c r="L73" s="105">
        <f t="shared" si="46"/>
        <v>8063000</v>
      </c>
      <c r="M73" s="106">
        <f t="shared" si="46"/>
        <v>0</v>
      </c>
      <c r="N73" s="105">
        <f t="shared" si="46"/>
        <v>14880000</v>
      </c>
      <c r="O73" s="106">
        <f t="shared" si="46"/>
        <v>52123269</v>
      </c>
      <c r="P73" s="105">
        <f>$H73      +$J73      +$L73      +$N73</f>
        <v>48084000</v>
      </c>
      <c r="Q73" s="106">
        <f>$I73      +$K73      +$M73      +$O73</f>
        <v>52123269</v>
      </c>
      <c r="R73" s="61">
        <f>IF(($L73      =0),0,((($N73      -$L73      )/$L73      )*100))</f>
        <v>84.546694778618388</v>
      </c>
      <c r="S73" s="62">
        <f>IF(($M73      =0),0,((($O73      -$M73      )/$M73      )*100))</f>
        <v>0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77.326600517826421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83.822377498673276</v>
      </c>
      <c r="V73" s="105">
        <f>SUM(V9:V14,V17:V23,V26:V29,V32,V35:V39,V42:V52,V55:V58,V61:V65,V69:V70)</f>
        <v>0</v>
      </c>
      <c r="W73" s="106" t="s">
        <v>36</v>
      </c>
    </row>
    <row r="74" spans="1:23" ht="13.5" thickTop="1" x14ac:dyDescent="0.2">
      <c r="A74" s="66" t="s">
        <v>91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0" t="s">
        <v>10</v>
      </c>
      <c r="Q75" s="131"/>
      <c r="R75" s="132" t="s">
        <v>11</v>
      </c>
      <c r="S75" s="131"/>
      <c r="T75" s="132" t="s">
        <v>12</v>
      </c>
      <c r="U75" s="131"/>
      <c r="V75" s="130"/>
      <c r="W75" s="131"/>
    </row>
    <row r="76" spans="1:23" ht="67.5" x14ac:dyDescent="0.2">
      <c r="A76" s="77" t="s">
        <v>92</v>
      </c>
      <c r="B76" s="78" t="s">
        <v>93</v>
      </c>
      <c r="C76" s="78" t="s">
        <v>94</v>
      </c>
      <c r="D76" s="79" t="s">
        <v>17</v>
      </c>
      <c r="E76" s="78" t="s">
        <v>18</v>
      </c>
      <c r="F76" s="78" t="s">
        <v>19</v>
      </c>
      <c r="G76" s="78" t="s">
        <v>95</v>
      </c>
      <c r="H76" s="78" t="s">
        <v>96</v>
      </c>
      <c r="I76" s="80" t="s">
        <v>22</v>
      </c>
      <c r="J76" s="78" t="s">
        <v>97</v>
      </c>
      <c r="K76" s="80" t="s">
        <v>24</v>
      </c>
      <c r="L76" s="78" t="s">
        <v>98</v>
      </c>
      <c r="M76" s="80" t="s">
        <v>26</v>
      </c>
      <c r="N76" s="78" t="s">
        <v>99</v>
      </c>
      <c r="O76" s="80" t="s">
        <v>28</v>
      </c>
      <c r="P76" s="80" t="s">
        <v>100</v>
      </c>
      <c r="Q76" s="81" t="s">
        <v>30</v>
      </c>
      <c r="R76" s="82" t="s">
        <v>100</v>
      </c>
      <c r="S76" s="83" t="s">
        <v>30</v>
      </c>
      <c r="T76" s="82" t="s">
        <v>101</v>
      </c>
      <c r="U76" s="79" t="s">
        <v>32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132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133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134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135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136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137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102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103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IF(($L87      =0),0,((($N87      -$L87      )/$L87      )*100))</f>
        <v>0</v>
      </c>
      <c r="S87" s="90">
        <f t="shared" ref="S87:S94" si="52">IF(($M87      =0),0,((($O87      -$M87      )/$M87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110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111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138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87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139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140</v>
      </c>
    </row>
    <row r="117" spans="1:23" x14ac:dyDescent="0.2">
      <c r="A117" s="29" t="s">
        <v>141</v>
      </c>
    </row>
    <row r="118" spans="1:23" x14ac:dyDescent="0.2">
      <c r="A118" s="29" t="s">
        <v>142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144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145</v>
      </c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  <row r="126" spans="1:23" x14ac:dyDescent="0.2">
      <c r="A126" s="30"/>
      <c r="G126" s="30"/>
      <c r="W126" s="30"/>
    </row>
  </sheetData>
  <sheetProtection algorithmName="SHA-512" hashValue="7abuRbLaGP9449/FEz449N0WIyO0gxDaneONGTbx21HBaYySQxzKhyFiGNqVIaDrTCZECKPpGDjpjiZFe8VniQ==" saltValue="4xyKXbow4UB8YeYvz+Qwbg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5:Q75"/>
    <mergeCell ref="R75:S75"/>
    <mergeCell ref="T75:U75"/>
    <mergeCell ref="V75:W75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4" max="16383" man="1"/>
    <brk id="96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W126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1"/>
      <c r="W1" s="31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2"/>
      <c r="W2" s="32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2"/>
      <c r="W3" s="32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2"/>
      <c r="W4" s="32"/>
    </row>
    <row r="5" spans="1:23" ht="15" customHeight="1" x14ac:dyDescent="0.25">
      <c r="A5" s="137" t="s">
        <v>117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3"/>
      <c r="W5" s="33"/>
    </row>
    <row r="6" spans="1:23" ht="12.75" customHeight="1" x14ac:dyDescent="0.2">
      <c r="A6" s="34" t="s">
        <v>91</v>
      </c>
      <c r="B6" s="34" t="s">
        <v>91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IF(($L9       =0),0,((($N9       -$L9       )/$L9       )*100))</f>
        <v>0</v>
      </c>
      <c r="S9" s="49">
        <f>IF(($M9       =0),0,((($O9       -$M9       )/$M9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2850000</v>
      </c>
      <c r="C10" s="92"/>
      <c r="D10" s="92"/>
      <c r="E10" s="92">
        <f t="shared" ref="E10:E15" si="0">$B10      +$C10      +$D10</f>
        <v>2850000</v>
      </c>
      <c r="F10" s="93">
        <v>2850000</v>
      </c>
      <c r="G10" s="94">
        <v>2850000</v>
      </c>
      <c r="H10" s="93"/>
      <c r="I10" s="94"/>
      <c r="J10" s="93">
        <v>1773000</v>
      </c>
      <c r="K10" s="94"/>
      <c r="L10" s="93">
        <v>436000</v>
      </c>
      <c r="M10" s="94"/>
      <c r="N10" s="93">
        <v>582000</v>
      </c>
      <c r="O10" s="94"/>
      <c r="P10" s="93">
        <f t="shared" ref="P10:P15" si="1">$H10      +$J10      +$L10      +$N10</f>
        <v>2791000</v>
      </c>
      <c r="Q10" s="94">
        <f t="shared" ref="Q10:Q15" si="2">$I10      +$K10      +$M10      +$O10</f>
        <v>0</v>
      </c>
      <c r="R10" s="48">
        <f t="shared" ref="R10:R15" si="3">IF(($L10      =0),0,((($N10      -$L10      )/$L10      )*100))</f>
        <v>33.486238532110093</v>
      </c>
      <c r="S10" s="49">
        <f t="shared" ref="S10:S15" si="4">IF(($M10      =0),0,((($O10      -$M10      )/$M10      )*100))</f>
        <v>0</v>
      </c>
      <c r="T10" s="48">
        <f t="shared" ref="T10:T14" si="5">IF(($E10      =0),0,(($P10      /$E10      )*100))</f>
        <v>97.929824561403507</v>
      </c>
      <c r="U10" s="50">
        <f t="shared" ref="U10:U14" si="6">IF(($E10      =0),0,(($Q10      /$E10      )*100))</f>
        <v>0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2850000</v>
      </c>
      <c r="C15" s="95">
        <f>SUM(C9:C14)</f>
        <v>0</v>
      </c>
      <c r="D15" s="95"/>
      <c r="E15" s="95">
        <f t="shared" si="0"/>
        <v>2850000</v>
      </c>
      <c r="F15" s="96">
        <f t="shared" ref="F15:O15" si="7">SUM(F9:F14)</f>
        <v>2850000</v>
      </c>
      <c r="G15" s="97">
        <f t="shared" si="7"/>
        <v>2850000</v>
      </c>
      <c r="H15" s="96">
        <f t="shared" si="7"/>
        <v>0</v>
      </c>
      <c r="I15" s="97">
        <f t="shared" si="7"/>
        <v>0</v>
      </c>
      <c r="J15" s="96">
        <f t="shared" si="7"/>
        <v>1773000</v>
      </c>
      <c r="K15" s="97">
        <f t="shared" si="7"/>
        <v>0</v>
      </c>
      <c r="L15" s="96">
        <f t="shared" si="7"/>
        <v>436000</v>
      </c>
      <c r="M15" s="97">
        <f t="shared" si="7"/>
        <v>0</v>
      </c>
      <c r="N15" s="96">
        <f t="shared" si="7"/>
        <v>582000</v>
      </c>
      <c r="O15" s="97">
        <f t="shared" si="7"/>
        <v>0</v>
      </c>
      <c r="P15" s="96">
        <f t="shared" si="1"/>
        <v>2791000</v>
      </c>
      <c r="Q15" s="97">
        <f t="shared" si="2"/>
        <v>0</v>
      </c>
      <c r="R15" s="52">
        <f t="shared" si="3"/>
        <v>33.486238532110093</v>
      </c>
      <c r="S15" s="53">
        <f t="shared" si="4"/>
        <v>0</v>
      </c>
      <c r="T15" s="52">
        <f>IF((SUM($E9:$E13))=0,0,(P15/(SUM($E9:$E13))*100))</f>
        <v>97.929824561403507</v>
      </c>
      <c r="U15" s="54">
        <f>IF((SUM($E9:$E13))=0,0,(Q15/(SUM($E9:$E13))*100))</f>
        <v>0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IF(($L17      =0),0,((($N17      -$L17      )/$L17      )*100))</f>
        <v>0</v>
      </c>
      <c r="S17" s="49">
        <f t="shared" ref="S17:S24" si="12">IF(($M17      =0),0,((($O17      -$M17      )/$M17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>
        <v>5750000</v>
      </c>
      <c r="C20" s="92"/>
      <c r="D20" s="92"/>
      <c r="E20" s="92">
        <f t="shared" si="8"/>
        <v>5750000</v>
      </c>
      <c r="F20" s="93">
        <v>5750000</v>
      </c>
      <c r="G20" s="94">
        <v>5750000</v>
      </c>
      <c r="H20" s="93"/>
      <c r="I20" s="94"/>
      <c r="J20" s="93"/>
      <c r="K20" s="94"/>
      <c r="L20" s="93"/>
      <c r="M20" s="94"/>
      <c r="N20" s="93">
        <v>5750000</v>
      </c>
      <c r="O20" s="94"/>
      <c r="P20" s="93">
        <f t="shared" si="9"/>
        <v>5750000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100</v>
      </c>
      <c r="U20" s="50">
        <f t="shared" si="14"/>
        <v>0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5750000</v>
      </c>
      <c r="C24" s="95">
        <f>SUM(C17:C23)</f>
        <v>0</v>
      </c>
      <c r="D24" s="95"/>
      <c r="E24" s="95">
        <f t="shared" si="8"/>
        <v>5750000</v>
      </c>
      <c r="F24" s="96">
        <f t="shared" ref="F24:O24" si="15">SUM(F17:F23)</f>
        <v>5750000</v>
      </c>
      <c r="G24" s="97">
        <f t="shared" si="15"/>
        <v>5750000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5750000</v>
      </c>
      <c r="O24" s="97">
        <f t="shared" si="15"/>
        <v>0</v>
      </c>
      <c r="P24" s="96">
        <f t="shared" si="9"/>
        <v>5750000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100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IF(($L26      =0),0,((($N26      -$L26      )/$L26      )*100))</f>
        <v>0</v>
      </c>
      <c r="S26" s="49">
        <f>IF(($M26      =0),0,((($O26      -$M26      )/$M26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IF(($L27      =0),0,((($N27      -$L27      )/$L27      )*100))</f>
        <v>0</v>
      </c>
      <c r="S27" s="49">
        <f>IF(($M27      =0),0,((($O27      -$M27      )/$M27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IF(($L28      =0),0,((($N28      -$L28      )/$L28      )*100))</f>
        <v>0</v>
      </c>
      <c r="S28" s="49">
        <f>IF(($M28      =0),0,((($O28      -$M28      )/$M28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IF(($L29      =0),0,((($N29      -$L29      )/$L29      )*100))</f>
        <v>0</v>
      </c>
      <c r="S29" s="49">
        <f>IF(($M29      =0),0,((($O29      -$M29      )/$M29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IF(($L30      =0),0,((($N30      -$L30      )/$L30      )*100))</f>
        <v>0</v>
      </c>
      <c r="S30" s="53">
        <f>IF(($M30      =0),0,((($O30      -$M30      )/$M30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1156000</v>
      </c>
      <c r="C32" s="92"/>
      <c r="D32" s="92"/>
      <c r="E32" s="92">
        <f>$B32      +$C32      +$D32</f>
        <v>1156000</v>
      </c>
      <c r="F32" s="93">
        <v>1156000</v>
      </c>
      <c r="G32" s="94">
        <v>1156000</v>
      </c>
      <c r="H32" s="93">
        <v>274000</v>
      </c>
      <c r="I32" s="94"/>
      <c r="J32" s="93">
        <v>277000</v>
      </c>
      <c r="K32" s="94"/>
      <c r="L32" s="93">
        <v>304000</v>
      </c>
      <c r="M32" s="94"/>
      <c r="N32" s="93">
        <v>299000</v>
      </c>
      <c r="O32" s="94"/>
      <c r="P32" s="93">
        <f>$H32      +$J32      +$L32      +$N32</f>
        <v>1154000</v>
      </c>
      <c r="Q32" s="94">
        <f>$I32      +$K32      +$M32      +$O32</f>
        <v>0</v>
      </c>
      <c r="R32" s="48">
        <f>IF(($L32      =0),0,((($N32      -$L32      )/$L32      )*100))</f>
        <v>-1.6447368421052631</v>
      </c>
      <c r="S32" s="49">
        <f>IF(($M32      =0),0,((($O32      -$M32      )/$M32      )*100))</f>
        <v>0</v>
      </c>
      <c r="T32" s="48">
        <f>IF(($E32      =0),0,(($P32      /$E32      )*100))</f>
        <v>99.826989619377159</v>
      </c>
      <c r="U32" s="50">
        <f>IF(($E32      =0),0,(($Q32      /$E32      )*100))</f>
        <v>0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1156000</v>
      </c>
      <c r="C33" s="95">
        <f>C32</f>
        <v>0</v>
      </c>
      <c r="D33" s="95"/>
      <c r="E33" s="95">
        <f>$B33      +$C33      +$D33</f>
        <v>1156000</v>
      </c>
      <c r="F33" s="96">
        <f t="shared" ref="F33:O33" si="17">F32</f>
        <v>1156000</v>
      </c>
      <c r="G33" s="97">
        <f t="shared" si="17"/>
        <v>1156000</v>
      </c>
      <c r="H33" s="96">
        <f t="shared" si="17"/>
        <v>274000</v>
      </c>
      <c r="I33" s="97">
        <f t="shared" si="17"/>
        <v>0</v>
      </c>
      <c r="J33" s="96">
        <f t="shared" si="17"/>
        <v>277000</v>
      </c>
      <c r="K33" s="97">
        <f t="shared" si="17"/>
        <v>0</v>
      </c>
      <c r="L33" s="96">
        <f t="shared" si="17"/>
        <v>304000</v>
      </c>
      <c r="M33" s="97">
        <f t="shared" si="17"/>
        <v>0</v>
      </c>
      <c r="N33" s="96">
        <f t="shared" si="17"/>
        <v>299000</v>
      </c>
      <c r="O33" s="97">
        <f t="shared" si="17"/>
        <v>0</v>
      </c>
      <c r="P33" s="96">
        <f>$H33      +$J33      +$L33      +$N33</f>
        <v>1154000</v>
      </c>
      <c r="Q33" s="97">
        <f>$I33      +$K33      +$M33      +$O33</f>
        <v>0</v>
      </c>
      <c r="R33" s="52">
        <f>IF(($L33      =0),0,((($N33      -$L33      )/$L33      )*100))</f>
        <v>-1.6447368421052631</v>
      </c>
      <c r="S33" s="53">
        <f>IF(($M33      =0),0,((($O33      -$M33      )/$M33      )*100))</f>
        <v>0</v>
      </c>
      <c r="T33" s="52">
        <f>IF($E33   =0,0,($P33   /$E33   )*100)</f>
        <v>99.826989619377159</v>
      </c>
      <c r="U33" s="54">
        <f>IF($E33   =0,0,($Q33   /$E33   )*100)</f>
        <v>0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15000000</v>
      </c>
      <c r="C35" s="92">
        <v>-5000000</v>
      </c>
      <c r="D35" s="92"/>
      <c r="E35" s="92">
        <f t="shared" ref="E35:E40" si="18">$B35      +$C35      +$D35</f>
        <v>10000000</v>
      </c>
      <c r="F35" s="93">
        <v>10000000</v>
      </c>
      <c r="G35" s="94">
        <v>10000000</v>
      </c>
      <c r="H35" s="93"/>
      <c r="I35" s="94"/>
      <c r="J35" s="93">
        <v>4000000</v>
      </c>
      <c r="K35" s="94"/>
      <c r="L35" s="93"/>
      <c r="M35" s="94"/>
      <c r="N35" s="93">
        <v>6000000</v>
      </c>
      <c r="O35" s="94"/>
      <c r="P35" s="93">
        <f t="shared" ref="P35:P40" si="19">$H35      +$J35      +$L35      +$N35</f>
        <v>10000000</v>
      </c>
      <c r="Q35" s="94">
        <f t="shared" ref="Q35:Q40" si="20">$I35      +$K35      +$M35      +$O35</f>
        <v>0</v>
      </c>
      <c r="R35" s="48">
        <f t="shared" ref="R35:R40" si="21">IF(($L35      =0),0,((($N35      -$L35      )/$L35      )*100))</f>
        <v>0</v>
      </c>
      <c r="S35" s="49">
        <f t="shared" ref="S35:S40" si="22">IF(($M35      =0),0,((($O35      -$M35      )/$M35      )*100))</f>
        <v>0</v>
      </c>
      <c r="T35" s="48">
        <f t="shared" ref="T35:T39" si="23">IF(($E35      =0),0,(($P35      /$E35      )*100))</f>
        <v>100</v>
      </c>
      <c r="U35" s="50">
        <f t="shared" ref="U35:U39" si="24">IF(($E35      =0),0,(($Q35      /$E35      )*100))</f>
        <v>0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>
        <v>558000</v>
      </c>
      <c r="C36" s="92">
        <v>-241000</v>
      </c>
      <c r="D36" s="92"/>
      <c r="E36" s="92">
        <f t="shared" si="18"/>
        <v>317000</v>
      </c>
      <c r="F36" s="93">
        <v>317000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15558000</v>
      </c>
      <c r="C40" s="95">
        <f>SUM(C35:C39)</f>
        <v>-5241000</v>
      </c>
      <c r="D40" s="95"/>
      <c r="E40" s="95">
        <f t="shared" si="18"/>
        <v>10317000</v>
      </c>
      <c r="F40" s="96">
        <f t="shared" ref="F40:O40" si="25">SUM(F35:F39)</f>
        <v>10317000</v>
      </c>
      <c r="G40" s="97">
        <f t="shared" si="25"/>
        <v>10000000</v>
      </c>
      <c r="H40" s="96">
        <f t="shared" si="25"/>
        <v>0</v>
      </c>
      <c r="I40" s="97">
        <f t="shared" si="25"/>
        <v>0</v>
      </c>
      <c r="J40" s="96">
        <f t="shared" si="25"/>
        <v>4000000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6000000</v>
      </c>
      <c r="O40" s="97">
        <f t="shared" si="25"/>
        <v>0</v>
      </c>
      <c r="P40" s="96">
        <f t="shared" si="19"/>
        <v>10000000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100</v>
      </c>
      <c r="U40" s="54">
        <f>IF((+$E35+$E38) =0,0,(Q40   /(+$E35+$E38) )*100)</f>
        <v>0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IF(($L42      =0),0,((($N42      -$L42      )/$L42      )*100))</f>
        <v>0</v>
      </c>
      <c r="S42" s="49">
        <f t="shared" ref="S42:S53" si="30">IF(($M42      =0),0,((($O42      -$M42      )/$M42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>
        <v>60000000</v>
      </c>
      <c r="C44" s="92">
        <v>30000000</v>
      </c>
      <c r="D44" s="92"/>
      <c r="E44" s="92">
        <f t="shared" si="26"/>
        <v>90000000</v>
      </c>
      <c r="F44" s="93">
        <v>90000000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/>
      <c r="C51" s="92"/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60000000</v>
      </c>
      <c r="C53" s="95">
        <f>SUM(C42:C52)</f>
        <v>30000000</v>
      </c>
      <c r="D53" s="95"/>
      <c r="E53" s="95">
        <f t="shared" si="26"/>
        <v>90000000</v>
      </c>
      <c r="F53" s="96">
        <f t="shared" ref="F53:O53" si="33">SUM(F42:F52)</f>
        <v>90000000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IF(($L55      =0),0,((($N55      -$L55      )/$L55      )*100))</f>
        <v>0</v>
      </c>
      <c r="S55" s="49">
        <f>IF(($M55      =0),0,((($O55      -$M55      )/$M55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IF(($L56      =0),0,((($N56      -$L56      )/$L56      )*100))</f>
        <v>0</v>
      </c>
      <c r="S56" s="49">
        <f>IF(($M56      =0),0,((($O56      -$M56      )/$M56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IF(($L57      =0),0,((($N57      -$L57      )/$L57      )*100))</f>
        <v>0</v>
      </c>
      <c r="S57" s="49">
        <f>IF(($M57      =0),0,((($O57      -$M57      )/$M57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IF(($L58      =0),0,((($N58      -$L58      )/$L58      )*100))</f>
        <v>0</v>
      </c>
      <c r="S58" s="49">
        <f>IF(($M58      =0),0,((($O58      -$M58      )/$M58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IF(($L59      =0),0,((($N59      -$L59      )/$L59      )*100))</f>
        <v>0</v>
      </c>
      <c r="S59" s="58">
        <f>IF(($M59      =0),0,((($O59      -$M59      )/$M59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IF(($L61      =0),0,((($N61      -$L61      )/$L61      )*100))</f>
        <v>0</v>
      </c>
      <c r="S61" s="49">
        <f t="shared" ref="S61:S67" si="39">IF(($M61      =0),0,((($O61      -$M61      )/$M61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85314000</v>
      </c>
      <c r="C67" s="104">
        <f>SUM(C9:C14,C17:C23,C26:C29,C32,C35:C39,C42:C52,C55:C58,C61:C65)</f>
        <v>24759000</v>
      </c>
      <c r="D67" s="104"/>
      <c r="E67" s="104">
        <f t="shared" si="35"/>
        <v>110073000</v>
      </c>
      <c r="F67" s="105">
        <f t="shared" ref="F67:O67" si="43">SUM(F9:F14,F17:F23,F26:F29,F32,F35:F39,F42:F52,F55:F58,F61:F65)</f>
        <v>110073000</v>
      </c>
      <c r="G67" s="106">
        <f t="shared" si="43"/>
        <v>19756000</v>
      </c>
      <c r="H67" s="105">
        <f t="shared" si="43"/>
        <v>274000</v>
      </c>
      <c r="I67" s="106">
        <f t="shared" si="43"/>
        <v>0</v>
      </c>
      <c r="J67" s="105">
        <f t="shared" si="43"/>
        <v>6050000</v>
      </c>
      <c r="K67" s="106">
        <f t="shared" si="43"/>
        <v>0</v>
      </c>
      <c r="L67" s="105">
        <f t="shared" si="43"/>
        <v>740000</v>
      </c>
      <c r="M67" s="106">
        <f t="shared" si="43"/>
        <v>0</v>
      </c>
      <c r="N67" s="105">
        <f t="shared" si="43"/>
        <v>12631000</v>
      </c>
      <c r="O67" s="106">
        <f t="shared" si="43"/>
        <v>0</v>
      </c>
      <c r="P67" s="105">
        <f t="shared" si="36"/>
        <v>19695000</v>
      </c>
      <c r="Q67" s="106">
        <f t="shared" si="37"/>
        <v>0</v>
      </c>
      <c r="R67" s="61">
        <f t="shared" si="38"/>
        <v>1606.8918918918919</v>
      </c>
      <c r="S67" s="62">
        <f t="shared" si="39"/>
        <v>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99.691233043126132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0</v>
      </c>
      <c r="V67" s="105">
        <f>SUM(V9:V14,V17:V23,V26:V29,V32,V35:V39,V42:V52,V55:V58,V61:V65)</f>
        <v>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21705000</v>
      </c>
      <c r="C69" s="92">
        <v>-4952000</v>
      </c>
      <c r="D69" s="92"/>
      <c r="E69" s="92">
        <f>$B69      +$C69      +$D69</f>
        <v>16753000</v>
      </c>
      <c r="F69" s="93">
        <v>16753000</v>
      </c>
      <c r="G69" s="94">
        <v>16753000</v>
      </c>
      <c r="H69" s="93">
        <v>2533000</v>
      </c>
      <c r="I69" s="94"/>
      <c r="J69" s="93">
        <v>2466000</v>
      </c>
      <c r="K69" s="94"/>
      <c r="L69" s="93">
        <v>4083000</v>
      </c>
      <c r="M69" s="94"/>
      <c r="N69" s="93">
        <v>7671000</v>
      </c>
      <c r="O69" s="94"/>
      <c r="P69" s="93">
        <f>$H69      +$J69      +$L69      +$N69</f>
        <v>16753000</v>
      </c>
      <c r="Q69" s="94">
        <f>$I69      +$K69      +$M69      +$O69</f>
        <v>0</v>
      </c>
      <c r="R69" s="48">
        <f>IF(($L69      =0),0,((($N69      -$L69      )/$L69      )*100))</f>
        <v>87.876561351947103</v>
      </c>
      <c r="S69" s="49">
        <f>IF(($M69      =0),0,((($O69      -$M69      )/$M69      )*100))</f>
        <v>0</v>
      </c>
      <c r="T69" s="48">
        <f>IF(($E69      =0),0,(($P69      /$E69      )*100))</f>
        <v>100</v>
      </c>
      <c r="U69" s="50">
        <f>IF(($E69      =0),0,(($Q69      /$E69      )*100))</f>
        <v>0</v>
      </c>
      <c r="V69" s="93">
        <v>0</v>
      </c>
      <c r="W69" s="94" t="s">
        <v>36</v>
      </c>
    </row>
    <row r="70" spans="1:23" s="64" customFormat="1" ht="12.95" customHeight="1" x14ac:dyDescent="0.2">
      <c r="A70" s="63" t="s">
        <v>89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IF(($L70      =0),0,((($N70      -$L70      )/$L70      )*100))</f>
        <v>0</v>
      </c>
      <c r="S70" s="49">
        <f>IF(($M70      =0),0,((($O70      -$M70      )/$M70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36</v>
      </c>
      <c r="W70" s="94" t="s">
        <v>36</v>
      </c>
    </row>
    <row r="71" spans="1:23" ht="12.95" customHeight="1" x14ac:dyDescent="0.2">
      <c r="A71" s="56" t="s">
        <v>42</v>
      </c>
      <c r="B71" s="101">
        <f>SUM(B69:B70)</f>
        <v>21705000</v>
      </c>
      <c r="C71" s="101">
        <f>SUM(C69:C70)</f>
        <v>-4952000</v>
      </c>
      <c r="D71" s="101"/>
      <c r="E71" s="101">
        <f>$B71      +$C71      +$D71</f>
        <v>16753000</v>
      </c>
      <c r="F71" s="102">
        <f t="shared" ref="F71:O71" si="44">SUM(F69:F70)</f>
        <v>16753000</v>
      </c>
      <c r="G71" s="103">
        <f t="shared" si="44"/>
        <v>16753000</v>
      </c>
      <c r="H71" s="102">
        <f t="shared" si="44"/>
        <v>2533000</v>
      </c>
      <c r="I71" s="103">
        <f t="shared" si="44"/>
        <v>0</v>
      </c>
      <c r="J71" s="102">
        <f t="shared" si="44"/>
        <v>2466000</v>
      </c>
      <c r="K71" s="103">
        <f t="shared" si="44"/>
        <v>0</v>
      </c>
      <c r="L71" s="102">
        <f t="shared" si="44"/>
        <v>4083000</v>
      </c>
      <c r="M71" s="103">
        <f t="shared" si="44"/>
        <v>0</v>
      </c>
      <c r="N71" s="102">
        <f t="shared" si="44"/>
        <v>7671000</v>
      </c>
      <c r="O71" s="103">
        <f t="shared" si="44"/>
        <v>0</v>
      </c>
      <c r="P71" s="102">
        <f>$H71      +$J71      +$L71      +$N71</f>
        <v>16753000</v>
      </c>
      <c r="Q71" s="103">
        <f>$I71      +$K71      +$M71      +$O71</f>
        <v>0</v>
      </c>
      <c r="R71" s="57">
        <f>IF(($L71      =0),0,((($N71      -$L71      )/$L71      )*100))</f>
        <v>87.876561351947103</v>
      </c>
      <c r="S71" s="58">
        <f>IF(($M71      =0),0,((($O71      -$M71      )/$M71      )*100))</f>
        <v>0</v>
      </c>
      <c r="T71" s="57">
        <f>IF(($E69      =0),0,(($P69      /$E69      )*100))</f>
        <v>100</v>
      </c>
      <c r="U71" s="59">
        <f>IF($E69   =0,0,($Q69   /$E69 )*100)</f>
        <v>0</v>
      </c>
      <c r="V71" s="102">
        <f>SUM(V69:V70)</f>
        <v>0</v>
      </c>
      <c r="W71" s="103" t="s">
        <v>36</v>
      </c>
    </row>
    <row r="72" spans="1:23" ht="12.95" customHeight="1" x14ac:dyDescent="0.2">
      <c r="A72" s="60" t="s">
        <v>87</v>
      </c>
      <c r="B72" s="104">
        <f>SUM(B69:B70)</f>
        <v>21705000</v>
      </c>
      <c r="C72" s="104">
        <f>SUM(C69:C70)</f>
        <v>-4952000</v>
      </c>
      <c r="D72" s="104"/>
      <c r="E72" s="104">
        <f>$B72      +$C72      +$D72</f>
        <v>16753000</v>
      </c>
      <c r="F72" s="105">
        <f t="shared" ref="F72:O72" si="45">SUM(F69:F70)</f>
        <v>16753000</v>
      </c>
      <c r="G72" s="106">
        <f t="shared" si="45"/>
        <v>16753000</v>
      </c>
      <c r="H72" s="105">
        <f t="shared" si="45"/>
        <v>2533000</v>
      </c>
      <c r="I72" s="106">
        <f t="shared" si="45"/>
        <v>0</v>
      </c>
      <c r="J72" s="105">
        <f t="shared" si="45"/>
        <v>2466000</v>
      </c>
      <c r="K72" s="106">
        <f t="shared" si="45"/>
        <v>0</v>
      </c>
      <c r="L72" s="105">
        <f t="shared" si="45"/>
        <v>4083000</v>
      </c>
      <c r="M72" s="106">
        <f t="shared" si="45"/>
        <v>0</v>
      </c>
      <c r="N72" s="105">
        <f t="shared" si="45"/>
        <v>7671000</v>
      </c>
      <c r="O72" s="106">
        <f t="shared" si="45"/>
        <v>0</v>
      </c>
      <c r="P72" s="105">
        <f>$H72      +$J72      +$L72      +$N72</f>
        <v>16753000</v>
      </c>
      <c r="Q72" s="106">
        <f>$I72      +$K72      +$M72      +$O72</f>
        <v>0</v>
      </c>
      <c r="R72" s="61">
        <f>IF(($L72      =0),0,((($N72      -$L72      )/$L72      )*100))</f>
        <v>87.876561351947103</v>
      </c>
      <c r="S72" s="62">
        <f>IF(($M72      =0),0,((($O72      -$M72      )/$M72      )*100))</f>
        <v>0</v>
      </c>
      <c r="T72" s="61">
        <f>IF(($E69      =0),0,(($P69      /$E69      )*100))</f>
        <v>100</v>
      </c>
      <c r="U72" s="65">
        <f>IF($E69   =0,0,($Q69   /$E69 )*100)</f>
        <v>0</v>
      </c>
      <c r="V72" s="105">
        <f>SUM(V69:V70)</f>
        <v>0</v>
      </c>
      <c r="W72" s="106" t="s">
        <v>36</v>
      </c>
    </row>
    <row r="73" spans="1:23" ht="12.95" customHeight="1" thickBot="1" x14ac:dyDescent="0.25">
      <c r="A73" s="60" t="s">
        <v>90</v>
      </c>
      <c r="B73" s="104">
        <f>SUM(B9:B14,B17:B23,B26:B29,B32,B35:B39,B42:B52,B55:B58,B61:B65,B69:B70)</f>
        <v>107019000</v>
      </c>
      <c r="C73" s="104">
        <f>SUM(C9:C14,C17:C23,C26:C29,C32,C35:C39,C42:C52,C55:C58,C61:C65,C69:C70)</f>
        <v>19807000</v>
      </c>
      <c r="D73" s="104"/>
      <c r="E73" s="104">
        <f>$B73      +$C73      +$D73</f>
        <v>126826000</v>
      </c>
      <c r="F73" s="105">
        <f t="shared" ref="F73:O73" si="46">SUM(F9:F14,F17:F23,F26:F29,F32,F35:F39,F42:F52,F55:F58,F61:F65,F69:F70)</f>
        <v>126826000</v>
      </c>
      <c r="G73" s="106">
        <f t="shared" si="46"/>
        <v>36509000</v>
      </c>
      <c r="H73" s="105">
        <f t="shared" si="46"/>
        <v>2807000</v>
      </c>
      <c r="I73" s="106">
        <f t="shared" si="46"/>
        <v>0</v>
      </c>
      <c r="J73" s="105">
        <f t="shared" si="46"/>
        <v>8516000</v>
      </c>
      <c r="K73" s="106">
        <f t="shared" si="46"/>
        <v>0</v>
      </c>
      <c r="L73" s="105">
        <f t="shared" si="46"/>
        <v>4823000</v>
      </c>
      <c r="M73" s="106">
        <f t="shared" si="46"/>
        <v>0</v>
      </c>
      <c r="N73" s="105">
        <f t="shared" si="46"/>
        <v>20302000</v>
      </c>
      <c r="O73" s="106">
        <f t="shared" si="46"/>
        <v>0</v>
      </c>
      <c r="P73" s="105">
        <f>$H73      +$J73      +$L73      +$N73</f>
        <v>36448000</v>
      </c>
      <c r="Q73" s="106">
        <f>$I73      +$K73      +$M73      +$O73</f>
        <v>0</v>
      </c>
      <c r="R73" s="61">
        <f>IF(($L73      =0),0,((($N73      -$L73      )/$L73      )*100))</f>
        <v>320.94132282811529</v>
      </c>
      <c r="S73" s="62">
        <f>IF(($M73      =0),0,((($O73      -$M73      )/$M73      )*100))</f>
        <v>0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99.832917910652156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0</v>
      </c>
      <c r="V73" s="105">
        <f>SUM(V9:V14,V17:V23,V26:V29,V32,V35:V39,V42:V52,V55:V58,V61:V65,V69:V70)</f>
        <v>0</v>
      </c>
      <c r="W73" s="106" t="s">
        <v>36</v>
      </c>
    </row>
    <row r="74" spans="1:23" ht="13.5" thickTop="1" x14ac:dyDescent="0.2">
      <c r="A74" s="66" t="s">
        <v>91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0" t="s">
        <v>10</v>
      </c>
      <c r="Q75" s="131"/>
      <c r="R75" s="132" t="s">
        <v>11</v>
      </c>
      <c r="S75" s="131"/>
      <c r="T75" s="132" t="s">
        <v>12</v>
      </c>
      <c r="U75" s="131"/>
      <c r="V75" s="130"/>
      <c r="W75" s="131"/>
    </row>
    <row r="76" spans="1:23" ht="67.5" x14ac:dyDescent="0.2">
      <c r="A76" s="77" t="s">
        <v>92</v>
      </c>
      <c r="B76" s="78" t="s">
        <v>93</v>
      </c>
      <c r="C76" s="78" t="s">
        <v>94</v>
      </c>
      <c r="D76" s="79" t="s">
        <v>17</v>
      </c>
      <c r="E76" s="78" t="s">
        <v>18</v>
      </c>
      <c r="F76" s="78" t="s">
        <v>19</v>
      </c>
      <c r="G76" s="78" t="s">
        <v>95</v>
      </c>
      <c r="H76" s="78" t="s">
        <v>96</v>
      </c>
      <c r="I76" s="80" t="s">
        <v>22</v>
      </c>
      <c r="J76" s="78" t="s">
        <v>97</v>
      </c>
      <c r="K76" s="80" t="s">
        <v>24</v>
      </c>
      <c r="L76" s="78" t="s">
        <v>98</v>
      </c>
      <c r="M76" s="80" t="s">
        <v>26</v>
      </c>
      <c r="N76" s="78" t="s">
        <v>99</v>
      </c>
      <c r="O76" s="80" t="s">
        <v>28</v>
      </c>
      <c r="P76" s="80" t="s">
        <v>100</v>
      </c>
      <c r="Q76" s="81" t="s">
        <v>30</v>
      </c>
      <c r="R76" s="82" t="s">
        <v>100</v>
      </c>
      <c r="S76" s="83" t="s">
        <v>30</v>
      </c>
      <c r="T76" s="82" t="s">
        <v>101</v>
      </c>
      <c r="U76" s="79" t="s">
        <v>32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132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133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134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135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136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137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102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103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IF(($L87      =0),0,((($N87      -$L87      )/$L87      )*100))</f>
        <v>0</v>
      </c>
      <c r="S87" s="90">
        <f t="shared" ref="S87:S94" si="52">IF(($M87      =0),0,((($O87      -$M87      )/$M87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110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111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138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87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139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140</v>
      </c>
    </row>
    <row r="117" spans="1:23" x14ac:dyDescent="0.2">
      <c r="A117" s="29" t="s">
        <v>141</v>
      </c>
    </row>
    <row r="118" spans="1:23" x14ac:dyDescent="0.2">
      <c r="A118" s="29" t="s">
        <v>142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144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145</v>
      </c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  <row r="126" spans="1:23" x14ac:dyDescent="0.2">
      <c r="A126" s="30"/>
      <c r="G126" s="30"/>
      <c r="W126" s="30"/>
    </row>
  </sheetData>
  <sheetProtection algorithmName="SHA-512" hashValue="NKP/VCD9iuRKGBuAR7bT2SUncxjoKl/8Jbt4gJB6UXv80FT0rfg6lrfvlL+1trGcQWjgtQ43kJfzNTSgiFksqA==" saltValue="ProtXyIMso+aigEYQu2EqQ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5:Q75"/>
    <mergeCell ref="R75:S75"/>
    <mergeCell ref="T75:U75"/>
    <mergeCell ref="V75:W75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4" max="16383" man="1"/>
    <brk id="96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W126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1"/>
      <c r="W1" s="31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2"/>
      <c r="W2" s="32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2"/>
      <c r="W3" s="32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2"/>
      <c r="W4" s="32"/>
    </row>
    <row r="5" spans="1:23" ht="15" customHeight="1" x14ac:dyDescent="0.25">
      <c r="A5" s="137" t="s">
        <v>118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3"/>
      <c r="W5" s="33"/>
    </row>
    <row r="6" spans="1:23" ht="12.75" customHeight="1" x14ac:dyDescent="0.2">
      <c r="A6" s="34" t="s">
        <v>91</v>
      </c>
      <c r="B6" s="34" t="s">
        <v>91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IF(($L9       =0),0,((($N9       -$L9       )/$L9       )*100))</f>
        <v>0</v>
      </c>
      <c r="S9" s="49">
        <f>IF(($M9       =0),0,((($O9       -$M9       )/$M9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2100000</v>
      </c>
      <c r="C10" s="92"/>
      <c r="D10" s="92"/>
      <c r="E10" s="92">
        <f t="shared" ref="E10:E15" si="0">$B10      +$C10      +$D10</f>
        <v>2100000</v>
      </c>
      <c r="F10" s="93">
        <v>2100000</v>
      </c>
      <c r="G10" s="94">
        <v>2100000</v>
      </c>
      <c r="H10" s="93"/>
      <c r="I10" s="94">
        <v>163571</v>
      </c>
      <c r="J10" s="93">
        <v>838000</v>
      </c>
      <c r="K10" s="94">
        <v>772344</v>
      </c>
      <c r="L10" s="93">
        <v>87000</v>
      </c>
      <c r="M10" s="94">
        <v>143401</v>
      </c>
      <c r="N10" s="93">
        <v>117000</v>
      </c>
      <c r="O10" s="94">
        <v>120700</v>
      </c>
      <c r="P10" s="93">
        <f t="shared" ref="P10:P15" si="1">$H10      +$J10      +$L10      +$N10</f>
        <v>1042000</v>
      </c>
      <c r="Q10" s="94">
        <f t="shared" ref="Q10:Q15" si="2">$I10      +$K10      +$M10      +$O10</f>
        <v>1200016</v>
      </c>
      <c r="R10" s="48">
        <f t="shared" ref="R10:R15" si="3">IF(($L10      =0),0,((($N10      -$L10      )/$L10      )*100))</f>
        <v>34.482758620689658</v>
      </c>
      <c r="S10" s="49">
        <f t="shared" ref="S10:S15" si="4">IF(($M10      =0),0,((($O10      -$M10      )/$M10      )*100))</f>
        <v>-15.830433539515065</v>
      </c>
      <c r="T10" s="48">
        <f t="shared" ref="T10:T14" si="5">IF(($E10      =0),0,(($P10      /$E10      )*100))</f>
        <v>49.61904761904762</v>
      </c>
      <c r="U10" s="50">
        <f t="shared" ref="U10:U14" si="6">IF(($E10      =0),0,(($Q10      /$E10      )*100))</f>
        <v>57.14361904761904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>
        <v>24000000</v>
      </c>
      <c r="C11" s="92">
        <v>-1000000</v>
      </c>
      <c r="D11" s="92"/>
      <c r="E11" s="92">
        <f t="shared" si="0"/>
        <v>23000000</v>
      </c>
      <c r="F11" s="93">
        <v>23000000</v>
      </c>
      <c r="G11" s="94">
        <v>23000000</v>
      </c>
      <c r="H11" s="93">
        <v>6647000</v>
      </c>
      <c r="I11" s="94">
        <v>14000000</v>
      </c>
      <c r="J11" s="93">
        <v>5819000</v>
      </c>
      <c r="K11" s="94"/>
      <c r="L11" s="93">
        <v>4809000</v>
      </c>
      <c r="M11" s="94">
        <v>9000000</v>
      </c>
      <c r="N11" s="93">
        <v>5725000</v>
      </c>
      <c r="O11" s="94"/>
      <c r="P11" s="93">
        <f t="shared" si="1"/>
        <v>23000000</v>
      </c>
      <c r="Q11" s="94">
        <f t="shared" si="2"/>
        <v>23000000</v>
      </c>
      <c r="R11" s="48">
        <f t="shared" si="3"/>
        <v>19.047619047619047</v>
      </c>
      <c r="S11" s="49">
        <f t="shared" si="4"/>
        <v>-100</v>
      </c>
      <c r="T11" s="48">
        <f t="shared" si="5"/>
        <v>100</v>
      </c>
      <c r="U11" s="50">
        <f t="shared" si="6"/>
        <v>100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26100000</v>
      </c>
      <c r="C15" s="95">
        <f>SUM(C9:C14)</f>
        <v>-1000000</v>
      </c>
      <c r="D15" s="95"/>
      <c r="E15" s="95">
        <f t="shared" si="0"/>
        <v>25100000</v>
      </c>
      <c r="F15" s="96">
        <f t="shared" ref="F15:O15" si="7">SUM(F9:F14)</f>
        <v>25100000</v>
      </c>
      <c r="G15" s="97">
        <f t="shared" si="7"/>
        <v>25100000</v>
      </c>
      <c r="H15" s="96">
        <f t="shared" si="7"/>
        <v>6647000</v>
      </c>
      <c r="I15" s="97">
        <f t="shared" si="7"/>
        <v>14163571</v>
      </c>
      <c r="J15" s="96">
        <f t="shared" si="7"/>
        <v>6657000</v>
      </c>
      <c r="K15" s="97">
        <f t="shared" si="7"/>
        <v>772344</v>
      </c>
      <c r="L15" s="96">
        <f t="shared" si="7"/>
        <v>4896000</v>
      </c>
      <c r="M15" s="97">
        <f t="shared" si="7"/>
        <v>9143401</v>
      </c>
      <c r="N15" s="96">
        <f t="shared" si="7"/>
        <v>5842000</v>
      </c>
      <c r="O15" s="97">
        <f t="shared" si="7"/>
        <v>120700</v>
      </c>
      <c r="P15" s="96">
        <f t="shared" si="1"/>
        <v>24042000</v>
      </c>
      <c r="Q15" s="97">
        <f t="shared" si="2"/>
        <v>24200016</v>
      </c>
      <c r="R15" s="52">
        <f t="shared" si="3"/>
        <v>19.321895424836601</v>
      </c>
      <c r="S15" s="53">
        <f t="shared" si="4"/>
        <v>-98.679922273998471</v>
      </c>
      <c r="T15" s="52">
        <f>IF((SUM($E9:$E13))=0,0,(P15/(SUM($E9:$E13))*100))</f>
        <v>95.784860557768923</v>
      </c>
      <c r="U15" s="54">
        <f>IF((SUM($E9:$E13))=0,0,(Q15/(SUM($E9:$E13))*100))</f>
        <v>96.414406374501993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IF(($L17      =0),0,((($N17      -$L17      )/$L17      )*100))</f>
        <v>0</v>
      </c>
      <c r="S17" s="49">
        <f t="shared" ref="S17:S24" si="12">IF(($M17      =0),0,((($O17      -$M17      )/$M17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>
        <v>7875000</v>
      </c>
      <c r="D21" s="92"/>
      <c r="E21" s="92">
        <f t="shared" si="8"/>
        <v>7875000</v>
      </c>
      <c r="F21" s="93">
        <v>7875000</v>
      </c>
      <c r="G21" s="94">
        <v>7875000</v>
      </c>
      <c r="H21" s="93"/>
      <c r="I21" s="94"/>
      <c r="J21" s="93"/>
      <c r="K21" s="94"/>
      <c r="L21" s="93"/>
      <c r="M21" s="94">
        <v>-7875000</v>
      </c>
      <c r="N21" s="93"/>
      <c r="O21" s="94"/>
      <c r="P21" s="93">
        <f t="shared" si="9"/>
        <v>0</v>
      </c>
      <c r="Q21" s="94">
        <f t="shared" si="10"/>
        <v>-7875000</v>
      </c>
      <c r="R21" s="48">
        <f t="shared" si="11"/>
        <v>0</v>
      </c>
      <c r="S21" s="49">
        <f t="shared" si="12"/>
        <v>-100</v>
      </c>
      <c r="T21" s="48">
        <f t="shared" si="13"/>
        <v>0</v>
      </c>
      <c r="U21" s="50">
        <f t="shared" si="14"/>
        <v>-100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0</v>
      </c>
      <c r="C24" s="95">
        <f>SUM(C17:C23)</f>
        <v>7875000</v>
      </c>
      <c r="D24" s="95"/>
      <c r="E24" s="95">
        <f t="shared" si="8"/>
        <v>7875000</v>
      </c>
      <c r="F24" s="96">
        <f t="shared" ref="F24:O24" si="15">SUM(F17:F23)</f>
        <v>7875000</v>
      </c>
      <c r="G24" s="97">
        <f t="shared" si="15"/>
        <v>7875000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-7875000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-7875000</v>
      </c>
      <c r="R24" s="52">
        <f t="shared" si="11"/>
        <v>0</v>
      </c>
      <c r="S24" s="53">
        <f t="shared" si="12"/>
        <v>-100</v>
      </c>
      <c r="T24" s="52">
        <f>IF(($E24-$E19-$E23)   =0,0,($P24   /($E24-$E19-$E23)   )*100)</f>
        <v>0</v>
      </c>
      <c r="U24" s="54">
        <f>IF(($E24-$E19-$E23)   =0,0,($Q24   /($E24-$E19-$E23)   )*100)</f>
        <v>-100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IF(($L26      =0),0,((($N26      -$L26      )/$L26      )*100))</f>
        <v>0</v>
      </c>
      <c r="S26" s="49">
        <f>IF(($M26      =0),0,((($O26      -$M26      )/$M26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IF(($L27      =0),0,((($N27      -$L27      )/$L27      )*100))</f>
        <v>0</v>
      </c>
      <c r="S27" s="49">
        <f>IF(($M27      =0),0,((($O27      -$M27      )/$M27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IF(($L28      =0),0,((($N28      -$L28      )/$L28      )*100))</f>
        <v>0</v>
      </c>
      <c r="S28" s="49">
        <f>IF(($M28      =0),0,((($O28      -$M28      )/$M28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IF(($L29      =0),0,((($N29      -$L29      )/$L29      )*100))</f>
        <v>0</v>
      </c>
      <c r="S29" s="49">
        <f>IF(($M29      =0),0,((($O29      -$M29      )/$M29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IF(($L30      =0),0,((($N30      -$L30      )/$L30      )*100))</f>
        <v>0</v>
      </c>
      <c r="S30" s="53">
        <f>IF(($M30      =0),0,((($O30      -$M30      )/$M30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2713000</v>
      </c>
      <c r="C32" s="92"/>
      <c r="D32" s="92"/>
      <c r="E32" s="92">
        <f>$B32      +$C32      +$D32</f>
        <v>2713000</v>
      </c>
      <c r="F32" s="93">
        <v>1900000</v>
      </c>
      <c r="G32" s="94">
        <v>1900000</v>
      </c>
      <c r="H32" s="93"/>
      <c r="I32" s="94">
        <v>5579200</v>
      </c>
      <c r="J32" s="93"/>
      <c r="K32" s="94"/>
      <c r="L32" s="93"/>
      <c r="M32" s="94"/>
      <c r="N32" s="93"/>
      <c r="O32" s="94"/>
      <c r="P32" s="93">
        <f>$H32      +$J32      +$L32      +$N32</f>
        <v>0</v>
      </c>
      <c r="Q32" s="94">
        <f>$I32      +$K32      +$M32      +$O32</f>
        <v>5579200</v>
      </c>
      <c r="R32" s="48">
        <f>IF(($L32      =0),0,((($N32      -$L32      )/$L32      )*100))</f>
        <v>0</v>
      </c>
      <c r="S32" s="49">
        <f>IF(($M32      =0),0,((($O32      -$M32      )/$M32      )*100))</f>
        <v>0</v>
      </c>
      <c r="T32" s="48">
        <f>IF(($E32      =0),0,(($P32      /$E32      )*100))</f>
        <v>0</v>
      </c>
      <c r="U32" s="50">
        <f>IF(($E32      =0),0,(($Q32      /$E32      )*100))</f>
        <v>205.64688536675266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2713000</v>
      </c>
      <c r="C33" s="95">
        <f>C32</f>
        <v>0</v>
      </c>
      <c r="D33" s="95"/>
      <c r="E33" s="95">
        <f>$B33      +$C33      +$D33</f>
        <v>2713000</v>
      </c>
      <c r="F33" s="96">
        <f t="shared" ref="F33:O33" si="17">F32</f>
        <v>1900000</v>
      </c>
      <c r="G33" s="97">
        <f t="shared" si="17"/>
        <v>1900000</v>
      </c>
      <c r="H33" s="96">
        <f t="shared" si="17"/>
        <v>0</v>
      </c>
      <c r="I33" s="97">
        <f t="shared" si="17"/>
        <v>5579200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0</v>
      </c>
      <c r="Q33" s="97">
        <f>$I33      +$K33      +$M33      +$O33</f>
        <v>5579200</v>
      </c>
      <c r="R33" s="52">
        <f>IF(($L33      =0),0,((($N33      -$L33      )/$L33      )*100))</f>
        <v>0</v>
      </c>
      <c r="S33" s="53">
        <f>IF(($M33      =0),0,((($O33      -$M33      )/$M33      )*100))</f>
        <v>0</v>
      </c>
      <c r="T33" s="52">
        <f>IF($E33   =0,0,($P33   /$E33   )*100)</f>
        <v>0</v>
      </c>
      <c r="U33" s="54">
        <f>IF($E33   =0,0,($Q33   /$E33   )*100)</f>
        <v>205.64688536675266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42650000</v>
      </c>
      <c r="C35" s="92">
        <v>-1570000</v>
      </c>
      <c r="D35" s="92"/>
      <c r="E35" s="92">
        <f t="shared" ref="E35:E40" si="18">$B35      +$C35      +$D35</f>
        <v>41080000</v>
      </c>
      <c r="F35" s="93">
        <v>41080000</v>
      </c>
      <c r="G35" s="94">
        <v>41080000</v>
      </c>
      <c r="H35" s="93"/>
      <c r="I35" s="94"/>
      <c r="J35" s="93">
        <v>28523000</v>
      </c>
      <c r="K35" s="94">
        <v>28522628</v>
      </c>
      <c r="L35" s="93">
        <v>8977000</v>
      </c>
      <c r="M35" s="94">
        <v>10566522</v>
      </c>
      <c r="N35" s="93"/>
      <c r="O35" s="94"/>
      <c r="P35" s="93">
        <f t="shared" ref="P35:P40" si="19">$H35      +$J35      +$L35      +$N35</f>
        <v>37500000</v>
      </c>
      <c r="Q35" s="94">
        <f t="shared" ref="Q35:Q40" si="20">$I35      +$K35      +$M35      +$O35</f>
        <v>39089150</v>
      </c>
      <c r="R35" s="48">
        <f t="shared" ref="R35:R40" si="21">IF(($L35      =0),0,((($N35      -$L35      )/$L35      )*100))</f>
        <v>-100</v>
      </c>
      <c r="S35" s="49">
        <f t="shared" ref="S35:S40" si="22">IF(($M35      =0),0,((($O35      -$M35      )/$M35      )*100))</f>
        <v>-100</v>
      </c>
      <c r="T35" s="48">
        <f t="shared" ref="T35:T39" si="23">IF(($E35      =0),0,(($P35      /$E35      )*100))</f>
        <v>91.285296981499513</v>
      </c>
      <c r="U35" s="50">
        <f t="shared" ref="U35:U39" si="24">IF(($E35      =0),0,(($Q35      /$E35      )*100))</f>
        <v>95.153724440116846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>
        <v>634000</v>
      </c>
      <c r="C36" s="92">
        <v>-317000</v>
      </c>
      <c r="D36" s="92"/>
      <c r="E36" s="92">
        <f t="shared" si="18"/>
        <v>317000</v>
      </c>
      <c r="F36" s="93">
        <v>317000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43284000</v>
      </c>
      <c r="C40" s="95">
        <f>SUM(C35:C39)</f>
        <v>-1887000</v>
      </c>
      <c r="D40" s="95"/>
      <c r="E40" s="95">
        <f t="shared" si="18"/>
        <v>41397000</v>
      </c>
      <c r="F40" s="96">
        <f t="shared" ref="F40:O40" si="25">SUM(F35:F39)</f>
        <v>41397000</v>
      </c>
      <c r="G40" s="97">
        <f t="shared" si="25"/>
        <v>41080000</v>
      </c>
      <c r="H40" s="96">
        <f t="shared" si="25"/>
        <v>0</v>
      </c>
      <c r="I40" s="97">
        <f t="shared" si="25"/>
        <v>0</v>
      </c>
      <c r="J40" s="96">
        <f t="shared" si="25"/>
        <v>28523000</v>
      </c>
      <c r="K40" s="97">
        <f t="shared" si="25"/>
        <v>28522628</v>
      </c>
      <c r="L40" s="96">
        <f t="shared" si="25"/>
        <v>8977000</v>
      </c>
      <c r="M40" s="97">
        <f t="shared" si="25"/>
        <v>10566522</v>
      </c>
      <c r="N40" s="96">
        <f t="shared" si="25"/>
        <v>0</v>
      </c>
      <c r="O40" s="97">
        <f t="shared" si="25"/>
        <v>0</v>
      </c>
      <c r="P40" s="96">
        <f t="shared" si="19"/>
        <v>37500000</v>
      </c>
      <c r="Q40" s="97">
        <f t="shared" si="20"/>
        <v>39089150</v>
      </c>
      <c r="R40" s="52">
        <f t="shared" si="21"/>
        <v>-100</v>
      </c>
      <c r="S40" s="53">
        <f t="shared" si="22"/>
        <v>-100</v>
      </c>
      <c r="T40" s="52">
        <f>IF((+$E35+$E38) =0,0,(P40   /(+$E35+$E38) )*100)</f>
        <v>91.285296981499513</v>
      </c>
      <c r="U40" s="54">
        <f>IF((+$E35+$E38) =0,0,(Q40   /(+$E35+$E38) )*100)</f>
        <v>95.153724440116846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IF(($L42      =0),0,((($N42      -$L42      )/$L42      )*100))</f>
        <v>0</v>
      </c>
      <c r="S42" s="49">
        <f t="shared" ref="S42:S53" si="30">IF(($M42      =0),0,((($O42      -$M42      )/$M42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>
        <v>5000000</v>
      </c>
      <c r="C44" s="92"/>
      <c r="D44" s="92"/>
      <c r="E44" s="92">
        <f t="shared" si="26"/>
        <v>5000000</v>
      </c>
      <c r="F44" s="93">
        <v>5000000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/>
      <c r="C51" s="92"/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3047000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5000000</v>
      </c>
      <c r="C53" s="95">
        <f>SUM(C42:C52)</f>
        <v>0</v>
      </c>
      <c r="D53" s="95"/>
      <c r="E53" s="95">
        <f t="shared" si="26"/>
        <v>5000000</v>
      </c>
      <c r="F53" s="96">
        <f t="shared" ref="F53:O53" si="33">SUM(F42:F52)</f>
        <v>5000000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3047000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IF(($L55      =0),0,((($N55      -$L55      )/$L55      )*100))</f>
        <v>0</v>
      </c>
      <c r="S55" s="49">
        <f>IF(($M55      =0),0,((($O55      -$M55      )/$M55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IF(($L56      =0),0,((($N56      -$L56      )/$L56      )*100))</f>
        <v>0</v>
      </c>
      <c r="S56" s="49">
        <f>IF(($M56      =0),0,((($O56      -$M56      )/$M56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IF(($L57      =0),0,((($N57      -$L57      )/$L57      )*100))</f>
        <v>0</v>
      </c>
      <c r="S57" s="49">
        <f>IF(($M57      =0),0,((($O57      -$M57      )/$M57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IF(($L58      =0),0,((($N58      -$L58      )/$L58      )*100))</f>
        <v>0</v>
      </c>
      <c r="S58" s="49">
        <f>IF(($M58      =0),0,((($O58      -$M58      )/$M58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IF(($L59      =0),0,((($N59      -$L59      )/$L59      )*100))</f>
        <v>0</v>
      </c>
      <c r="S59" s="58">
        <f>IF(($M59      =0),0,((($O59      -$M59      )/$M59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IF(($L61      =0),0,((($N61      -$L61      )/$L61      )*100))</f>
        <v>0</v>
      </c>
      <c r="S61" s="49">
        <f t="shared" ref="S61:S67" si="39">IF(($M61      =0),0,((($O61      -$M61      )/$M61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77097000</v>
      </c>
      <c r="C67" s="104">
        <f>SUM(C9:C14,C17:C23,C26:C29,C32,C35:C39,C42:C52,C55:C58,C61:C65)</f>
        <v>4988000</v>
      </c>
      <c r="D67" s="104"/>
      <c r="E67" s="104">
        <f t="shared" si="35"/>
        <v>82085000</v>
      </c>
      <c r="F67" s="105">
        <f t="shared" ref="F67:O67" si="43">SUM(F9:F14,F17:F23,F26:F29,F32,F35:F39,F42:F52,F55:F58,F61:F65)</f>
        <v>81272000</v>
      </c>
      <c r="G67" s="106">
        <f t="shared" si="43"/>
        <v>75955000</v>
      </c>
      <c r="H67" s="105">
        <f t="shared" si="43"/>
        <v>6647000</v>
      </c>
      <c r="I67" s="106">
        <f t="shared" si="43"/>
        <v>19742771</v>
      </c>
      <c r="J67" s="105">
        <f t="shared" si="43"/>
        <v>35180000</v>
      </c>
      <c r="K67" s="106">
        <f t="shared" si="43"/>
        <v>29294972</v>
      </c>
      <c r="L67" s="105">
        <f t="shared" si="43"/>
        <v>13873000</v>
      </c>
      <c r="M67" s="106">
        <f t="shared" si="43"/>
        <v>11834923</v>
      </c>
      <c r="N67" s="105">
        <f t="shared" si="43"/>
        <v>5842000</v>
      </c>
      <c r="O67" s="106">
        <f t="shared" si="43"/>
        <v>120700</v>
      </c>
      <c r="P67" s="105">
        <f t="shared" si="36"/>
        <v>61542000</v>
      </c>
      <c r="Q67" s="106">
        <f t="shared" si="37"/>
        <v>60993366</v>
      </c>
      <c r="R67" s="61">
        <f t="shared" si="38"/>
        <v>-57.889425502775168</v>
      </c>
      <c r="S67" s="62">
        <f t="shared" si="39"/>
        <v>-98.980137006383558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80.166215089620678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79.451550125052108</v>
      </c>
      <c r="V67" s="105">
        <f>SUM(V9:V14,V17:V23,V26:V29,V32,V35:V39,V42:V52,V55:V58,V61:V65)</f>
        <v>3047000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68840000</v>
      </c>
      <c r="C69" s="92">
        <v>15396000</v>
      </c>
      <c r="D69" s="92"/>
      <c r="E69" s="92">
        <f>$B69      +$C69      +$D69</f>
        <v>84236000</v>
      </c>
      <c r="F69" s="93">
        <v>84236000</v>
      </c>
      <c r="G69" s="94">
        <v>84236000</v>
      </c>
      <c r="H69" s="93">
        <v>16125000</v>
      </c>
      <c r="I69" s="94">
        <v>18839837</v>
      </c>
      <c r="J69" s="93">
        <v>36823000</v>
      </c>
      <c r="K69" s="94">
        <v>23378700</v>
      </c>
      <c r="L69" s="93"/>
      <c r="M69" s="94">
        <v>28263539</v>
      </c>
      <c r="N69" s="93">
        <v>31288000</v>
      </c>
      <c r="O69" s="94">
        <v>2414530</v>
      </c>
      <c r="P69" s="93">
        <f>$H69      +$J69      +$L69      +$N69</f>
        <v>84236000</v>
      </c>
      <c r="Q69" s="94">
        <f>$I69      +$K69      +$M69      +$O69</f>
        <v>72896606</v>
      </c>
      <c r="R69" s="48">
        <f>IF(($L69      =0),0,((($N69      -$L69      )/$L69      )*100))</f>
        <v>0</v>
      </c>
      <c r="S69" s="49">
        <f>IF(($M69      =0),0,((($O69      -$M69      )/$M69      )*100))</f>
        <v>-91.457085398965788</v>
      </c>
      <c r="T69" s="48">
        <f>IF(($E69      =0),0,(($P69      /$E69      )*100))</f>
        <v>100</v>
      </c>
      <c r="U69" s="50">
        <f>IF(($E69      =0),0,(($Q69      /$E69      )*100))</f>
        <v>86.538541716130865</v>
      </c>
      <c r="V69" s="93">
        <v>0</v>
      </c>
      <c r="W69" s="94" t="s">
        <v>36</v>
      </c>
    </row>
    <row r="70" spans="1:23" s="64" customFormat="1" ht="12.95" customHeight="1" x14ac:dyDescent="0.2">
      <c r="A70" s="63" t="s">
        <v>89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IF(($L70      =0),0,((($N70      -$L70      )/$L70      )*100))</f>
        <v>0</v>
      </c>
      <c r="S70" s="49">
        <f>IF(($M70      =0),0,((($O70      -$M70      )/$M70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36</v>
      </c>
      <c r="W70" s="94" t="s">
        <v>36</v>
      </c>
    </row>
    <row r="71" spans="1:23" ht="12.95" customHeight="1" x14ac:dyDescent="0.2">
      <c r="A71" s="56" t="s">
        <v>42</v>
      </c>
      <c r="B71" s="101">
        <f>SUM(B69:B70)</f>
        <v>68840000</v>
      </c>
      <c r="C71" s="101">
        <f>SUM(C69:C70)</f>
        <v>15396000</v>
      </c>
      <c r="D71" s="101"/>
      <c r="E71" s="101">
        <f>$B71      +$C71      +$D71</f>
        <v>84236000</v>
      </c>
      <c r="F71" s="102">
        <f t="shared" ref="F71:O71" si="44">SUM(F69:F70)</f>
        <v>84236000</v>
      </c>
      <c r="G71" s="103">
        <f t="shared" si="44"/>
        <v>84236000</v>
      </c>
      <c r="H71" s="102">
        <f t="shared" si="44"/>
        <v>16125000</v>
      </c>
      <c r="I71" s="103">
        <f t="shared" si="44"/>
        <v>18839837</v>
      </c>
      <c r="J71" s="102">
        <f t="shared" si="44"/>
        <v>36823000</v>
      </c>
      <c r="K71" s="103">
        <f t="shared" si="44"/>
        <v>23378700</v>
      </c>
      <c r="L71" s="102">
        <f t="shared" si="44"/>
        <v>0</v>
      </c>
      <c r="M71" s="103">
        <f t="shared" si="44"/>
        <v>28263539</v>
      </c>
      <c r="N71" s="102">
        <f t="shared" si="44"/>
        <v>31288000</v>
      </c>
      <c r="O71" s="103">
        <f t="shared" si="44"/>
        <v>2414530</v>
      </c>
      <c r="P71" s="102">
        <f>$H71      +$J71      +$L71      +$N71</f>
        <v>84236000</v>
      </c>
      <c r="Q71" s="103">
        <f>$I71      +$K71      +$M71      +$O71</f>
        <v>72896606</v>
      </c>
      <c r="R71" s="57">
        <f>IF(($L71      =0),0,((($N71      -$L71      )/$L71      )*100))</f>
        <v>0</v>
      </c>
      <c r="S71" s="58">
        <f>IF(($M71      =0),0,((($O71      -$M71      )/$M71      )*100))</f>
        <v>-91.457085398965788</v>
      </c>
      <c r="T71" s="57">
        <f>IF(($E69      =0),0,(($P69      /$E69      )*100))</f>
        <v>100</v>
      </c>
      <c r="U71" s="59">
        <f>IF($E69   =0,0,($Q69   /$E69 )*100)</f>
        <v>86.538541716130865</v>
      </c>
      <c r="V71" s="102">
        <f>SUM(V69:V70)</f>
        <v>0</v>
      </c>
      <c r="W71" s="103" t="s">
        <v>36</v>
      </c>
    </row>
    <row r="72" spans="1:23" ht="12.95" customHeight="1" x14ac:dyDescent="0.2">
      <c r="A72" s="60" t="s">
        <v>87</v>
      </c>
      <c r="B72" s="104">
        <f>SUM(B69:B70)</f>
        <v>68840000</v>
      </c>
      <c r="C72" s="104">
        <f>SUM(C69:C70)</f>
        <v>15396000</v>
      </c>
      <c r="D72" s="104"/>
      <c r="E72" s="104">
        <f>$B72      +$C72      +$D72</f>
        <v>84236000</v>
      </c>
      <c r="F72" s="105">
        <f t="shared" ref="F72:O72" si="45">SUM(F69:F70)</f>
        <v>84236000</v>
      </c>
      <c r="G72" s="106">
        <f t="shared" si="45"/>
        <v>84236000</v>
      </c>
      <c r="H72" s="105">
        <f t="shared" si="45"/>
        <v>16125000</v>
      </c>
      <c r="I72" s="106">
        <f t="shared" si="45"/>
        <v>18839837</v>
      </c>
      <c r="J72" s="105">
        <f t="shared" si="45"/>
        <v>36823000</v>
      </c>
      <c r="K72" s="106">
        <f t="shared" si="45"/>
        <v>23378700</v>
      </c>
      <c r="L72" s="105">
        <f t="shared" si="45"/>
        <v>0</v>
      </c>
      <c r="M72" s="106">
        <f t="shared" si="45"/>
        <v>28263539</v>
      </c>
      <c r="N72" s="105">
        <f t="shared" si="45"/>
        <v>31288000</v>
      </c>
      <c r="O72" s="106">
        <f t="shared" si="45"/>
        <v>2414530</v>
      </c>
      <c r="P72" s="105">
        <f>$H72      +$J72      +$L72      +$N72</f>
        <v>84236000</v>
      </c>
      <c r="Q72" s="106">
        <f>$I72      +$K72      +$M72      +$O72</f>
        <v>72896606</v>
      </c>
      <c r="R72" s="61">
        <f>IF(($L72      =0),0,((($N72      -$L72      )/$L72      )*100))</f>
        <v>0</v>
      </c>
      <c r="S72" s="62">
        <f>IF(($M72      =0),0,((($O72      -$M72      )/$M72      )*100))</f>
        <v>-91.457085398965788</v>
      </c>
      <c r="T72" s="61">
        <f>IF(($E69      =0),0,(($P69      /$E69      )*100))</f>
        <v>100</v>
      </c>
      <c r="U72" s="65">
        <f>IF($E69   =0,0,($Q69   /$E69 )*100)</f>
        <v>86.538541716130865</v>
      </c>
      <c r="V72" s="105">
        <f>SUM(V69:V70)</f>
        <v>0</v>
      </c>
      <c r="W72" s="106" t="s">
        <v>36</v>
      </c>
    </row>
    <row r="73" spans="1:23" ht="12.95" customHeight="1" thickBot="1" x14ac:dyDescent="0.25">
      <c r="A73" s="60" t="s">
        <v>90</v>
      </c>
      <c r="B73" s="104">
        <f>SUM(B9:B14,B17:B23,B26:B29,B32,B35:B39,B42:B52,B55:B58,B61:B65,B69:B70)</f>
        <v>145937000</v>
      </c>
      <c r="C73" s="104">
        <f>SUM(C9:C14,C17:C23,C26:C29,C32,C35:C39,C42:C52,C55:C58,C61:C65,C69:C70)</f>
        <v>20384000</v>
      </c>
      <c r="D73" s="104"/>
      <c r="E73" s="104">
        <f>$B73      +$C73      +$D73</f>
        <v>166321000</v>
      </c>
      <c r="F73" s="105">
        <f t="shared" ref="F73:O73" si="46">SUM(F9:F14,F17:F23,F26:F29,F32,F35:F39,F42:F52,F55:F58,F61:F65,F69:F70)</f>
        <v>165508000</v>
      </c>
      <c r="G73" s="106">
        <f t="shared" si="46"/>
        <v>160191000</v>
      </c>
      <c r="H73" s="105">
        <f t="shared" si="46"/>
        <v>22772000</v>
      </c>
      <c r="I73" s="106">
        <f t="shared" si="46"/>
        <v>38582608</v>
      </c>
      <c r="J73" s="105">
        <f t="shared" si="46"/>
        <v>72003000</v>
      </c>
      <c r="K73" s="106">
        <f t="shared" si="46"/>
        <v>52673672</v>
      </c>
      <c r="L73" s="105">
        <f t="shared" si="46"/>
        <v>13873000</v>
      </c>
      <c r="M73" s="106">
        <f t="shared" si="46"/>
        <v>40098462</v>
      </c>
      <c r="N73" s="105">
        <f t="shared" si="46"/>
        <v>37130000</v>
      </c>
      <c r="O73" s="106">
        <f t="shared" si="46"/>
        <v>2535230</v>
      </c>
      <c r="P73" s="105">
        <f>$H73      +$J73      +$L73      +$N73</f>
        <v>145778000</v>
      </c>
      <c r="Q73" s="106">
        <f>$I73      +$K73      +$M73      +$O73</f>
        <v>133889972</v>
      </c>
      <c r="R73" s="61">
        <f>IF(($L73      =0),0,((($N73      -$L73      )/$L73      )*100))</f>
        <v>167.64218265695956</v>
      </c>
      <c r="S73" s="62">
        <f>IF(($M73      =0),0,((($O73      -$M73      )/$M73      )*100))</f>
        <v>-93.67748817897305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90.543092097090764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83.159407219696405</v>
      </c>
      <c r="V73" s="105">
        <f>SUM(V9:V14,V17:V23,V26:V29,V32,V35:V39,V42:V52,V55:V58,V61:V65,V69:V70)</f>
        <v>3047000</v>
      </c>
      <c r="W73" s="106" t="s">
        <v>36</v>
      </c>
    </row>
    <row r="74" spans="1:23" ht="13.5" thickTop="1" x14ac:dyDescent="0.2">
      <c r="A74" s="66" t="s">
        <v>91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0" t="s">
        <v>10</v>
      </c>
      <c r="Q75" s="131"/>
      <c r="R75" s="132" t="s">
        <v>11</v>
      </c>
      <c r="S75" s="131"/>
      <c r="T75" s="132" t="s">
        <v>12</v>
      </c>
      <c r="U75" s="131"/>
      <c r="V75" s="130"/>
      <c r="W75" s="131"/>
    </row>
    <row r="76" spans="1:23" ht="67.5" x14ac:dyDescent="0.2">
      <c r="A76" s="77" t="s">
        <v>92</v>
      </c>
      <c r="B76" s="78" t="s">
        <v>93</v>
      </c>
      <c r="C76" s="78" t="s">
        <v>94</v>
      </c>
      <c r="D76" s="79" t="s">
        <v>17</v>
      </c>
      <c r="E76" s="78" t="s">
        <v>18</v>
      </c>
      <c r="F76" s="78" t="s">
        <v>19</v>
      </c>
      <c r="G76" s="78" t="s">
        <v>95</v>
      </c>
      <c r="H76" s="78" t="s">
        <v>96</v>
      </c>
      <c r="I76" s="80" t="s">
        <v>22</v>
      </c>
      <c r="J76" s="78" t="s">
        <v>97</v>
      </c>
      <c r="K76" s="80" t="s">
        <v>24</v>
      </c>
      <c r="L76" s="78" t="s">
        <v>98</v>
      </c>
      <c r="M76" s="80" t="s">
        <v>26</v>
      </c>
      <c r="N76" s="78" t="s">
        <v>99</v>
      </c>
      <c r="O76" s="80" t="s">
        <v>28</v>
      </c>
      <c r="P76" s="80" t="s">
        <v>100</v>
      </c>
      <c r="Q76" s="81" t="s">
        <v>30</v>
      </c>
      <c r="R76" s="82" t="s">
        <v>100</v>
      </c>
      <c r="S76" s="83" t="s">
        <v>30</v>
      </c>
      <c r="T76" s="82" t="s">
        <v>101</v>
      </c>
      <c r="U76" s="79" t="s">
        <v>32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132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133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134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135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136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137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102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103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IF(($L87      =0),0,((($N87      -$L87      )/$L87      )*100))</f>
        <v>0</v>
      </c>
      <c r="S87" s="90">
        <f t="shared" ref="S87:S94" si="52">IF(($M87      =0),0,((($O87      -$M87      )/$M87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110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111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138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87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139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140</v>
      </c>
    </row>
    <row r="117" spans="1:23" x14ac:dyDescent="0.2">
      <c r="A117" s="29" t="s">
        <v>141</v>
      </c>
    </row>
    <row r="118" spans="1:23" x14ac:dyDescent="0.2">
      <c r="A118" s="29" t="s">
        <v>142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144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145</v>
      </c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  <row r="126" spans="1:23" x14ac:dyDescent="0.2">
      <c r="A126" s="30"/>
      <c r="G126" s="30"/>
      <c r="W126" s="30"/>
    </row>
  </sheetData>
  <sheetProtection algorithmName="SHA-512" hashValue="brSzThhrdf9/V1geUIjbl3FOmXou2HSFmAEU7mxHI+TIvZRv4f5D2wDK7QbAUoq2ibZ444AUbyd554Q3UzOLOA==" saltValue="hofjl+WQoP77bg/Gdl4Dgw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5:Q75"/>
    <mergeCell ref="R75:S75"/>
    <mergeCell ref="T75:U75"/>
    <mergeCell ref="V75:W75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4" max="16383" man="1"/>
    <brk id="96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W126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1"/>
      <c r="W1" s="31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2"/>
      <c r="W2" s="32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2"/>
      <c r="W3" s="32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2"/>
      <c r="W4" s="32"/>
    </row>
    <row r="5" spans="1:23" ht="15" customHeight="1" x14ac:dyDescent="0.25">
      <c r="A5" s="137" t="s">
        <v>119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3"/>
      <c r="W5" s="33"/>
    </row>
    <row r="6" spans="1:23" ht="12.75" customHeight="1" x14ac:dyDescent="0.2">
      <c r="A6" s="34" t="s">
        <v>91</v>
      </c>
      <c r="B6" s="34" t="s">
        <v>91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IF(($L9       =0),0,((($N9       -$L9       )/$L9       )*100))</f>
        <v>0</v>
      </c>
      <c r="S9" s="49">
        <f>IF(($M9       =0),0,((($O9       -$M9       )/$M9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1000000</v>
      </c>
      <c r="C10" s="92"/>
      <c r="D10" s="92"/>
      <c r="E10" s="92">
        <f t="shared" ref="E10:E15" si="0">$B10      +$C10      +$D10</f>
        <v>1000000</v>
      </c>
      <c r="F10" s="93">
        <v>1000000</v>
      </c>
      <c r="G10" s="94">
        <v>1000000</v>
      </c>
      <c r="H10" s="93">
        <v>118000</v>
      </c>
      <c r="I10" s="94">
        <v>118234</v>
      </c>
      <c r="J10" s="93">
        <v>354000</v>
      </c>
      <c r="K10" s="94">
        <v>354164</v>
      </c>
      <c r="L10" s="93">
        <v>189000</v>
      </c>
      <c r="M10" s="94">
        <v>312602</v>
      </c>
      <c r="N10" s="93">
        <v>215000</v>
      </c>
      <c r="O10" s="94">
        <v>215001</v>
      </c>
      <c r="P10" s="93">
        <f t="shared" ref="P10:P15" si="1">$H10      +$J10      +$L10      +$N10</f>
        <v>876000</v>
      </c>
      <c r="Q10" s="94">
        <f t="shared" ref="Q10:Q15" si="2">$I10      +$K10      +$M10      +$O10</f>
        <v>1000001</v>
      </c>
      <c r="R10" s="48">
        <f t="shared" ref="R10:R15" si="3">IF(($L10      =0),0,((($N10      -$L10      )/$L10      )*100))</f>
        <v>13.756613756613756</v>
      </c>
      <c r="S10" s="49">
        <f t="shared" ref="S10:S15" si="4">IF(($M10      =0),0,((($O10      -$M10      )/$M10      )*100))</f>
        <v>-31.222129097062716</v>
      </c>
      <c r="T10" s="48">
        <f t="shared" ref="T10:T14" si="5">IF(($E10      =0),0,(($P10      /$E10      )*100))</f>
        <v>87.6</v>
      </c>
      <c r="U10" s="50">
        <f t="shared" ref="U10:U14" si="6">IF(($E10      =0),0,(($Q10      /$E10      )*100))</f>
        <v>100.00009999999999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>
        <v>13107000</v>
      </c>
      <c r="C11" s="92">
        <v>-500000</v>
      </c>
      <c r="D11" s="92"/>
      <c r="E11" s="92">
        <f t="shared" si="0"/>
        <v>12607000</v>
      </c>
      <c r="F11" s="93">
        <v>12607000</v>
      </c>
      <c r="G11" s="94">
        <v>12607000</v>
      </c>
      <c r="H11" s="93">
        <v>4532000</v>
      </c>
      <c r="I11" s="94">
        <v>3059337</v>
      </c>
      <c r="J11" s="93">
        <v>2468000</v>
      </c>
      <c r="K11" s="94">
        <v>3502521</v>
      </c>
      <c r="L11" s="93">
        <v>2372000</v>
      </c>
      <c r="M11" s="94">
        <v>2373288</v>
      </c>
      <c r="N11" s="93">
        <v>3235000</v>
      </c>
      <c r="O11" s="94">
        <v>3638571</v>
      </c>
      <c r="P11" s="93">
        <f t="shared" si="1"/>
        <v>12607000</v>
      </c>
      <c r="Q11" s="94">
        <f t="shared" si="2"/>
        <v>12573717</v>
      </c>
      <c r="R11" s="48">
        <f t="shared" si="3"/>
        <v>36.382799325463743</v>
      </c>
      <c r="S11" s="49">
        <f t="shared" si="4"/>
        <v>53.313504302891182</v>
      </c>
      <c r="T11" s="48">
        <f t="shared" si="5"/>
        <v>100</v>
      </c>
      <c r="U11" s="50">
        <f t="shared" si="6"/>
        <v>99.735995875307367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14107000</v>
      </c>
      <c r="C15" s="95">
        <f>SUM(C9:C14)</f>
        <v>-500000</v>
      </c>
      <c r="D15" s="95"/>
      <c r="E15" s="95">
        <f t="shared" si="0"/>
        <v>13607000</v>
      </c>
      <c r="F15" s="96">
        <f t="shared" ref="F15:O15" si="7">SUM(F9:F14)</f>
        <v>13607000</v>
      </c>
      <c r="G15" s="97">
        <f t="shared" si="7"/>
        <v>13607000</v>
      </c>
      <c r="H15" s="96">
        <f t="shared" si="7"/>
        <v>4650000</v>
      </c>
      <c r="I15" s="97">
        <f t="shared" si="7"/>
        <v>3177571</v>
      </c>
      <c r="J15" s="96">
        <f t="shared" si="7"/>
        <v>2822000</v>
      </c>
      <c r="K15" s="97">
        <f t="shared" si="7"/>
        <v>3856685</v>
      </c>
      <c r="L15" s="96">
        <f t="shared" si="7"/>
        <v>2561000</v>
      </c>
      <c r="M15" s="97">
        <f t="shared" si="7"/>
        <v>2685890</v>
      </c>
      <c r="N15" s="96">
        <f t="shared" si="7"/>
        <v>3450000</v>
      </c>
      <c r="O15" s="97">
        <f t="shared" si="7"/>
        <v>3853572</v>
      </c>
      <c r="P15" s="96">
        <f t="shared" si="1"/>
        <v>13483000</v>
      </c>
      <c r="Q15" s="97">
        <f t="shared" si="2"/>
        <v>13573718</v>
      </c>
      <c r="R15" s="52">
        <f t="shared" si="3"/>
        <v>34.713002733307299</v>
      </c>
      <c r="S15" s="53">
        <f t="shared" si="4"/>
        <v>43.474676922733245</v>
      </c>
      <c r="T15" s="52">
        <f>IF((SUM($E9:$E13))=0,0,(P15/(SUM($E9:$E13))*100))</f>
        <v>99.088704343352688</v>
      </c>
      <c r="U15" s="54">
        <f>IF((SUM($E9:$E13))=0,0,(Q15/(SUM($E9:$E13))*100))</f>
        <v>99.755405306092442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IF(($L17      =0),0,((($N17      -$L17      )/$L17      )*100))</f>
        <v>0</v>
      </c>
      <c r="S17" s="49">
        <f t="shared" ref="S17:S24" si="12">IF(($M17      =0),0,((($O17      -$M17      )/$M17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>
        <v>4300000</v>
      </c>
      <c r="C19" s="92"/>
      <c r="D19" s="92"/>
      <c r="E19" s="92">
        <f t="shared" si="8"/>
        <v>4300000</v>
      </c>
      <c r="F19" s="93">
        <v>4300000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4300000</v>
      </c>
      <c r="C24" s="95">
        <f>SUM(C17:C23)</f>
        <v>0</v>
      </c>
      <c r="D24" s="95"/>
      <c r="E24" s="95">
        <f t="shared" si="8"/>
        <v>4300000</v>
      </c>
      <c r="F24" s="96">
        <f t="shared" ref="F24:O24" si="15">SUM(F17:F23)</f>
        <v>4300000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IF(($L26      =0),0,((($N26      -$L26      )/$L26      )*100))</f>
        <v>0</v>
      </c>
      <c r="S26" s="49">
        <f>IF(($M26      =0),0,((($O26      -$M26      )/$M26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IF(($L27      =0),0,((($N27      -$L27      )/$L27      )*100))</f>
        <v>0</v>
      </c>
      <c r="S27" s="49">
        <f>IF(($M27      =0),0,((($O27      -$M27      )/$M27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IF(($L28      =0),0,((($N28      -$L28      )/$L28      )*100))</f>
        <v>0</v>
      </c>
      <c r="S28" s="49">
        <f>IF(($M28      =0),0,((($O28      -$M28      )/$M28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>
        <v>2485000</v>
      </c>
      <c r="C29" s="92"/>
      <c r="D29" s="92"/>
      <c r="E29" s="92">
        <f>$B29      +$C29      +$D29</f>
        <v>2485000</v>
      </c>
      <c r="F29" s="93">
        <v>2485000</v>
      </c>
      <c r="G29" s="94">
        <v>2485000</v>
      </c>
      <c r="H29" s="93">
        <v>335000</v>
      </c>
      <c r="I29" s="94">
        <v>329144</v>
      </c>
      <c r="J29" s="93">
        <v>680000</v>
      </c>
      <c r="K29" s="94">
        <v>1365746</v>
      </c>
      <c r="L29" s="93">
        <v>429000</v>
      </c>
      <c r="M29" s="94">
        <v>497516</v>
      </c>
      <c r="N29" s="93">
        <v>348000</v>
      </c>
      <c r="O29" s="94">
        <v>292594</v>
      </c>
      <c r="P29" s="93">
        <f>$H29      +$J29      +$L29      +$N29</f>
        <v>1792000</v>
      </c>
      <c r="Q29" s="94">
        <f>$I29      +$K29      +$M29      +$O29</f>
        <v>2485000</v>
      </c>
      <c r="R29" s="48">
        <f>IF(($L29      =0),0,((($N29      -$L29      )/$L29      )*100))</f>
        <v>-18.88111888111888</v>
      </c>
      <c r="S29" s="49">
        <f>IF(($M29      =0),0,((($O29      -$M29      )/$M29      )*100))</f>
        <v>-41.189027086566057</v>
      </c>
      <c r="T29" s="48">
        <f>IF(($E29      =0),0,(($P29      /$E29      )*100))</f>
        <v>72.112676056338032</v>
      </c>
      <c r="U29" s="50">
        <f>IF(($E29      =0),0,(($Q29      /$E29      )*100))</f>
        <v>100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2485000</v>
      </c>
      <c r="C30" s="95">
        <f>SUM(C26:C29)</f>
        <v>0</v>
      </c>
      <c r="D30" s="95"/>
      <c r="E30" s="95">
        <f>$B30      +$C30      +$D30</f>
        <v>2485000</v>
      </c>
      <c r="F30" s="96">
        <f t="shared" ref="F30:O30" si="16">SUM(F26:F29)</f>
        <v>2485000</v>
      </c>
      <c r="G30" s="97">
        <f t="shared" si="16"/>
        <v>2485000</v>
      </c>
      <c r="H30" s="96">
        <f t="shared" si="16"/>
        <v>335000</v>
      </c>
      <c r="I30" s="97">
        <f t="shared" si="16"/>
        <v>329144</v>
      </c>
      <c r="J30" s="96">
        <f t="shared" si="16"/>
        <v>680000</v>
      </c>
      <c r="K30" s="97">
        <f t="shared" si="16"/>
        <v>1365746</v>
      </c>
      <c r="L30" s="96">
        <f t="shared" si="16"/>
        <v>429000</v>
      </c>
      <c r="M30" s="97">
        <f t="shared" si="16"/>
        <v>497516</v>
      </c>
      <c r="N30" s="96">
        <f t="shared" si="16"/>
        <v>348000</v>
      </c>
      <c r="O30" s="97">
        <f t="shared" si="16"/>
        <v>292594</v>
      </c>
      <c r="P30" s="96">
        <f>$H30      +$J30      +$L30      +$N30</f>
        <v>1792000</v>
      </c>
      <c r="Q30" s="97">
        <f>$I30      +$K30      +$M30      +$O30</f>
        <v>2485000</v>
      </c>
      <c r="R30" s="52">
        <f>IF(($L30      =0),0,((($N30      -$L30      )/$L30      )*100))</f>
        <v>-18.88111888111888</v>
      </c>
      <c r="S30" s="53">
        <f>IF(($M30      =0),0,((($O30      -$M30      )/$M30      )*100))</f>
        <v>-41.189027086566057</v>
      </c>
      <c r="T30" s="52">
        <f>IF($E30   =0,0,($P30   /$E30   )*100)</f>
        <v>72.112676056338032</v>
      </c>
      <c r="U30" s="54">
        <f>IF($E30   =0,0,($Q30   /$E30   )*100)</f>
        <v>100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1947000</v>
      </c>
      <c r="C32" s="92"/>
      <c r="D32" s="92"/>
      <c r="E32" s="92">
        <f>$B32      +$C32      +$D32</f>
        <v>1947000</v>
      </c>
      <c r="F32" s="93">
        <v>1947000</v>
      </c>
      <c r="G32" s="94">
        <v>1947000</v>
      </c>
      <c r="H32" s="93">
        <v>486000</v>
      </c>
      <c r="I32" s="94">
        <v>486000</v>
      </c>
      <c r="J32" s="93">
        <v>877000</v>
      </c>
      <c r="K32" s="94">
        <v>877000</v>
      </c>
      <c r="L32" s="93">
        <v>584000</v>
      </c>
      <c r="M32" s="94">
        <v>584000</v>
      </c>
      <c r="N32" s="93"/>
      <c r="O32" s="94"/>
      <c r="P32" s="93">
        <f>$H32      +$J32      +$L32      +$N32</f>
        <v>1947000</v>
      </c>
      <c r="Q32" s="94">
        <f>$I32      +$K32      +$M32      +$O32</f>
        <v>1947000</v>
      </c>
      <c r="R32" s="48">
        <f>IF(($L32      =0),0,((($N32      -$L32      )/$L32      )*100))</f>
        <v>-100</v>
      </c>
      <c r="S32" s="49">
        <f>IF(($M32      =0),0,((($O32      -$M32      )/$M32      )*100))</f>
        <v>-100</v>
      </c>
      <c r="T32" s="48">
        <f>IF(($E32      =0),0,(($P32      /$E32      )*100))</f>
        <v>100</v>
      </c>
      <c r="U32" s="50">
        <f>IF(($E32      =0),0,(($Q32      /$E32      )*100))</f>
        <v>100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1947000</v>
      </c>
      <c r="C33" s="95">
        <f>C32</f>
        <v>0</v>
      </c>
      <c r="D33" s="95"/>
      <c r="E33" s="95">
        <f>$B33      +$C33      +$D33</f>
        <v>1947000</v>
      </c>
      <c r="F33" s="96">
        <f t="shared" ref="F33:O33" si="17">F32</f>
        <v>1947000</v>
      </c>
      <c r="G33" s="97">
        <f t="shared" si="17"/>
        <v>1947000</v>
      </c>
      <c r="H33" s="96">
        <f t="shared" si="17"/>
        <v>486000</v>
      </c>
      <c r="I33" s="97">
        <f t="shared" si="17"/>
        <v>486000</v>
      </c>
      <c r="J33" s="96">
        <f t="shared" si="17"/>
        <v>877000</v>
      </c>
      <c r="K33" s="97">
        <f t="shared" si="17"/>
        <v>877000</v>
      </c>
      <c r="L33" s="96">
        <f t="shared" si="17"/>
        <v>584000</v>
      </c>
      <c r="M33" s="97">
        <f t="shared" si="17"/>
        <v>584000</v>
      </c>
      <c r="N33" s="96">
        <f t="shared" si="17"/>
        <v>0</v>
      </c>
      <c r="O33" s="97">
        <f t="shared" si="17"/>
        <v>0</v>
      </c>
      <c r="P33" s="96">
        <f>$H33      +$J33      +$L33      +$N33</f>
        <v>1947000</v>
      </c>
      <c r="Q33" s="97">
        <f>$I33      +$K33      +$M33      +$O33</f>
        <v>1947000</v>
      </c>
      <c r="R33" s="52">
        <f>IF(($L33      =0),0,((($N33      -$L33      )/$L33      )*100))</f>
        <v>-100</v>
      </c>
      <c r="S33" s="53">
        <f>IF(($M33      =0),0,((($O33      -$M33      )/$M33      )*100))</f>
        <v>-100</v>
      </c>
      <c r="T33" s="52">
        <f>IF($E33   =0,0,($P33   /$E33   )*100)</f>
        <v>100</v>
      </c>
      <c r="U33" s="54">
        <f>IF($E33   =0,0,($Q33   /$E33   )*100)</f>
        <v>100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/>
      <c r="C35" s="92"/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IF(($L35      =0),0,((($N35      -$L35      )/$L35      )*100))</f>
        <v>0</v>
      </c>
      <c r="S35" s="49">
        <f t="shared" ref="S35:S40" si="22">IF(($M35      =0),0,((($O35      -$M35      )/$M35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/>
      <c r="C36" s="92"/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0</v>
      </c>
      <c r="C40" s="95">
        <f>SUM(C35:C39)</f>
        <v>0</v>
      </c>
      <c r="D40" s="95"/>
      <c r="E40" s="95">
        <f t="shared" si="18"/>
        <v>0</v>
      </c>
      <c r="F40" s="96">
        <f t="shared" ref="F40:O40" si="25">SUM(F35:F39)</f>
        <v>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IF(($L42      =0),0,((($N42      -$L42      )/$L42      )*100))</f>
        <v>0</v>
      </c>
      <c r="S42" s="49">
        <f t="shared" ref="S42:S53" si="30">IF(($M42      =0),0,((($O42      -$M42      )/$M42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/>
      <c r="C51" s="92"/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IF(($L55      =0),0,((($N55      -$L55      )/$L55      )*100))</f>
        <v>0</v>
      </c>
      <c r="S55" s="49">
        <f>IF(($M55      =0),0,((($O55      -$M55      )/$M55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IF(($L56      =0),0,((($N56      -$L56      )/$L56      )*100))</f>
        <v>0</v>
      </c>
      <c r="S56" s="49">
        <f>IF(($M56      =0),0,((($O56      -$M56      )/$M56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IF(($L57      =0),0,((($N57      -$L57      )/$L57      )*100))</f>
        <v>0</v>
      </c>
      <c r="S57" s="49">
        <f>IF(($M57      =0),0,((($O57      -$M57      )/$M57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IF(($L58      =0),0,((($N58      -$L58      )/$L58      )*100))</f>
        <v>0</v>
      </c>
      <c r="S58" s="49">
        <f>IF(($M58      =0),0,((($O58      -$M58      )/$M58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IF(($L59      =0),0,((($N59      -$L59      )/$L59      )*100))</f>
        <v>0</v>
      </c>
      <c r="S59" s="58">
        <f>IF(($M59      =0),0,((($O59      -$M59      )/$M59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IF(($L61      =0),0,((($N61      -$L61      )/$L61      )*100))</f>
        <v>0</v>
      </c>
      <c r="S61" s="49">
        <f t="shared" ref="S61:S67" si="39">IF(($M61      =0),0,((($O61      -$M61      )/$M61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22839000</v>
      </c>
      <c r="C67" s="104">
        <f>SUM(C9:C14,C17:C23,C26:C29,C32,C35:C39,C42:C52,C55:C58,C61:C65)</f>
        <v>-500000</v>
      </c>
      <c r="D67" s="104"/>
      <c r="E67" s="104">
        <f t="shared" si="35"/>
        <v>22339000</v>
      </c>
      <c r="F67" s="105">
        <f t="shared" ref="F67:O67" si="43">SUM(F9:F14,F17:F23,F26:F29,F32,F35:F39,F42:F52,F55:F58,F61:F65)</f>
        <v>22339000</v>
      </c>
      <c r="G67" s="106">
        <f t="shared" si="43"/>
        <v>18039000</v>
      </c>
      <c r="H67" s="105">
        <f t="shared" si="43"/>
        <v>5471000</v>
      </c>
      <c r="I67" s="106">
        <f t="shared" si="43"/>
        <v>3992715</v>
      </c>
      <c r="J67" s="105">
        <f t="shared" si="43"/>
        <v>4379000</v>
      </c>
      <c r="K67" s="106">
        <f t="shared" si="43"/>
        <v>6099431</v>
      </c>
      <c r="L67" s="105">
        <f t="shared" si="43"/>
        <v>3574000</v>
      </c>
      <c r="M67" s="106">
        <f t="shared" si="43"/>
        <v>3767406</v>
      </c>
      <c r="N67" s="105">
        <f t="shared" si="43"/>
        <v>3798000</v>
      </c>
      <c r="O67" s="106">
        <f t="shared" si="43"/>
        <v>4146166</v>
      </c>
      <c r="P67" s="105">
        <f t="shared" si="36"/>
        <v>17222000</v>
      </c>
      <c r="Q67" s="106">
        <f t="shared" si="37"/>
        <v>18005718</v>
      </c>
      <c r="R67" s="61">
        <f t="shared" si="38"/>
        <v>6.2674874090654722</v>
      </c>
      <c r="S67" s="62">
        <f t="shared" si="39"/>
        <v>10.053601868235067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95.470924108875209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99.815499750540496</v>
      </c>
      <c r="V67" s="105">
        <f>SUM(V9:V14,V17:V23,V26:V29,V32,V35:V39,V42:V52,V55:V58,V61:V65)</f>
        <v>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/>
      <c r="C69" s="92"/>
      <c r="D69" s="92"/>
      <c r="E69" s="92">
        <f>$B69      +$C69      +$D69</f>
        <v>0</v>
      </c>
      <c r="F69" s="93">
        <v>0</v>
      </c>
      <c r="G69" s="94">
        <v>0</v>
      </c>
      <c r="H69" s="93"/>
      <c r="I69" s="94"/>
      <c r="J69" s="93"/>
      <c r="K69" s="94"/>
      <c r="L69" s="93"/>
      <c r="M69" s="94"/>
      <c r="N69" s="93"/>
      <c r="O69" s="94"/>
      <c r="P69" s="93">
        <f>$H69      +$J69      +$L69      +$N69</f>
        <v>0</v>
      </c>
      <c r="Q69" s="94">
        <f>$I69      +$K69      +$M69      +$O69</f>
        <v>0</v>
      </c>
      <c r="R69" s="48">
        <f>IF(($L69      =0),0,((($N69      -$L69      )/$L69      )*100))</f>
        <v>0</v>
      </c>
      <c r="S69" s="49">
        <f>IF(($M69      =0),0,((($O69      -$M69      )/$M69      )*100))</f>
        <v>0</v>
      </c>
      <c r="T69" s="48">
        <f>IF(($E69      =0),0,(($P69      /$E69      )*100))</f>
        <v>0</v>
      </c>
      <c r="U69" s="50">
        <f>IF(($E69      =0),0,(($Q69      /$E69      )*100))</f>
        <v>0</v>
      </c>
      <c r="V69" s="93">
        <v>0</v>
      </c>
      <c r="W69" s="94" t="s">
        <v>36</v>
      </c>
    </row>
    <row r="70" spans="1:23" s="64" customFormat="1" ht="12.95" customHeight="1" x14ac:dyDescent="0.2">
      <c r="A70" s="63" t="s">
        <v>89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IF(($L70      =0),0,((($N70      -$L70      )/$L70      )*100))</f>
        <v>0</v>
      </c>
      <c r="S70" s="49">
        <f>IF(($M70      =0),0,((($O70      -$M70      )/$M70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36</v>
      </c>
      <c r="W70" s="94" t="s">
        <v>36</v>
      </c>
    </row>
    <row r="71" spans="1:23" ht="12.95" customHeight="1" x14ac:dyDescent="0.2">
      <c r="A71" s="56" t="s">
        <v>42</v>
      </c>
      <c r="B71" s="101">
        <f>SUM(B69:B70)</f>
        <v>0</v>
      </c>
      <c r="C71" s="101">
        <f>SUM(C69:C70)</f>
        <v>0</v>
      </c>
      <c r="D71" s="101"/>
      <c r="E71" s="101">
        <f>$B71      +$C71      +$D71</f>
        <v>0</v>
      </c>
      <c r="F71" s="102">
        <f t="shared" ref="F71:O71" si="44">SUM(F69:F70)</f>
        <v>0</v>
      </c>
      <c r="G71" s="103">
        <f t="shared" si="44"/>
        <v>0</v>
      </c>
      <c r="H71" s="102">
        <f t="shared" si="44"/>
        <v>0</v>
      </c>
      <c r="I71" s="103">
        <f t="shared" si="44"/>
        <v>0</v>
      </c>
      <c r="J71" s="102">
        <f t="shared" si="44"/>
        <v>0</v>
      </c>
      <c r="K71" s="103">
        <f t="shared" si="44"/>
        <v>0</v>
      </c>
      <c r="L71" s="102">
        <f t="shared" si="44"/>
        <v>0</v>
      </c>
      <c r="M71" s="103">
        <f t="shared" si="44"/>
        <v>0</v>
      </c>
      <c r="N71" s="102">
        <f t="shared" si="44"/>
        <v>0</v>
      </c>
      <c r="O71" s="103">
        <f t="shared" si="44"/>
        <v>0</v>
      </c>
      <c r="P71" s="102">
        <f>$H71      +$J71      +$L71      +$N71</f>
        <v>0</v>
      </c>
      <c r="Q71" s="103">
        <f>$I71      +$K71      +$M71      +$O71</f>
        <v>0</v>
      </c>
      <c r="R71" s="57">
        <f>IF(($L71      =0),0,((($N71      -$L71      )/$L71      )*100))</f>
        <v>0</v>
      </c>
      <c r="S71" s="58">
        <f>IF(($M71      =0),0,((($O71      -$M71      )/$M71      )*100))</f>
        <v>0</v>
      </c>
      <c r="T71" s="57">
        <f>IF(($E69      =0),0,(($P69      /$E69      )*100))</f>
        <v>0</v>
      </c>
      <c r="U71" s="59">
        <f>IF($E69   =0,0,($Q69   /$E69 )*100)</f>
        <v>0</v>
      </c>
      <c r="V71" s="102">
        <f>SUM(V69:V70)</f>
        <v>0</v>
      </c>
      <c r="W71" s="103" t="s">
        <v>36</v>
      </c>
    </row>
    <row r="72" spans="1:23" ht="12.95" customHeight="1" x14ac:dyDescent="0.2">
      <c r="A72" s="60" t="s">
        <v>87</v>
      </c>
      <c r="B72" s="104">
        <f>SUM(B69:B70)</f>
        <v>0</v>
      </c>
      <c r="C72" s="104">
        <f>SUM(C69:C70)</f>
        <v>0</v>
      </c>
      <c r="D72" s="104"/>
      <c r="E72" s="104">
        <f>$B72      +$C72      +$D72</f>
        <v>0</v>
      </c>
      <c r="F72" s="105">
        <f t="shared" ref="F72:O72" si="45">SUM(F69:F70)</f>
        <v>0</v>
      </c>
      <c r="G72" s="106">
        <f t="shared" si="45"/>
        <v>0</v>
      </c>
      <c r="H72" s="105">
        <f t="shared" si="45"/>
        <v>0</v>
      </c>
      <c r="I72" s="106">
        <f t="shared" si="45"/>
        <v>0</v>
      </c>
      <c r="J72" s="105">
        <f t="shared" si="45"/>
        <v>0</v>
      </c>
      <c r="K72" s="106">
        <f t="shared" si="45"/>
        <v>0</v>
      </c>
      <c r="L72" s="105">
        <f t="shared" si="45"/>
        <v>0</v>
      </c>
      <c r="M72" s="106">
        <f t="shared" si="45"/>
        <v>0</v>
      </c>
      <c r="N72" s="105">
        <f t="shared" si="45"/>
        <v>0</v>
      </c>
      <c r="O72" s="106">
        <f t="shared" si="45"/>
        <v>0</v>
      </c>
      <c r="P72" s="105">
        <f>$H72      +$J72      +$L72      +$N72</f>
        <v>0</v>
      </c>
      <c r="Q72" s="106">
        <f>$I72      +$K72      +$M72      +$O72</f>
        <v>0</v>
      </c>
      <c r="R72" s="61">
        <f>IF(($L72      =0),0,((($N72      -$L72      )/$L72      )*100))</f>
        <v>0</v>
      </c>
      <c r="S72" s="62">
        <f>IF(($M72      =0),0,((($O72      -$M72      )/$M72      )*100))</f>
        <v>0</v>
      </c>
      <c r="T72" s="61">
        <f>IF(($E69      =0),0,(($P69      /$E69      )*100))</f>
        <v>0</v>
      </c>
      <c r="U72" s="65">
        <f>IF($E69   =0,0,($Q69   /$E69 )*100)</f>
        <v>0</v>
      </c>
      <c r="V72" s="105">
        <f>SUM(V69:V70)</f>
        <v>0</v>
      </c>
      <c r="W72" s="106" t="s">
        <v>36</v>
      </c>
    </row>
    <row r="73" spans="1:23" ht="12.95" customHeight="1" thickBot="1" x14ac:dyDescent="0.25">
      <c r="A73" s="60" t="s">
        <v>90</v>
      </c>
      <c r="B73" s="104">
        <f>SUM(B9:B14,B17:B23,B26:B29,B32,B35:B39,B42:B52,B55:B58,B61:B65,B69:B70)</f>
        <v>22839000</v>
      </c>
      <c r="C73" s="104">
        <f>SUM(C9:C14,C17:C23,C26:C29,C32,C35:C39,C42:C52,C55:C58,C61:C65,C69:C70)</f>
        <v>-500000</v>
      </c>
      <c r="D73" s="104"/>
      <c r="E73" s="104">
        <f>$B73      +$C73      +$D73</f>
        <v>22339000</v>
      </c>
      <c r="F73" s="105">
        <f t="shared" ref="F73:O73" si="46">SUM(F9:F14,F17:F23,F26:F29,F32,F35:F39,F42:F52,F55:F58,F61:F65,F69:F70)</f>
        <v>22339000</v>
      </c>
      <c r="G73" s="106">
        <f t="shared" si="46"/>
        <v>18039000</v>
      </c>
      <c r="H73" s="105">
        <f t="shared" si="46"/>
        <v>5471000</v>
      </c>
      <c r="I73" s="106">
        <f t="shared" si="46"/>
        <v>3992715</v>
      </c>
      <c r="J73" s="105">
        <f t="shared" si="46"/>
        <v>4379000</v>
      </c>
      <c r="K73" s="106">
        <f t="shared" si="46"/>
        <v>6099431</v>
      </c>
      <c r="L73" s="105">
        <f t="shared" si="46"/>
        <v>3574000</v>
      </c>
      <c r="M73" s="106">
        <f t="shared" si="46"/>
        <v>3767406</v>
      </c>
      <c r="N73" s="105">
        <f t="shared" si="46"/>
        <v>3798000</v>
      </c>
      <c r="O73" s="106">
        <f t="shared" si="46"/>
        <v>4146166</v>
      </c>
      <c r="P73" s="105">
        <f>$H73      +$J73      +$L73      +$N73</f>
        <v>17222000</v>
      </c>
      <c r="Q73" s="106">
        <f>$I73      +$K73      +$M73      +$O73</f>
        <v>18005718</v>
      </c>
      <c r="R73" s="61">
        <f>IF(($L73      =0),0,((($N73      -$L73      )/$L73      )*100))</f>
        <v>6.2674874090654722</v>
      </c>
      <c r="S73" s="62">
        <f>IF(($M73      =0),0,((($O73      -$M73      )/$M73      )*100))</f>
        <v>10.053601868235067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95.470924108875209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99.815499750540496</v>
      </c>
      <c r="V73" s="105">
        <f>SUM(V9:V14,V17:V23,V26:V29,V32,V35:V39,V42:V52,V55:V58,V61:V65,V69:V70)</f>
        <v>0</v>
      </c>
      <c r="W73" s="106" t="s">
        <v>36</v>
      </c>
    </row>
    <row r="74" spans="1:23" ht="13.5" thickTop="1" x14ac:dyDescent="0.2">
      <c r="A74" s="66" t="s">
        <v>91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0" t="s">
        <v>10</v>
      </c>
      <c r="Q75" s="131"/>
      <c r="R75" s="132" t="s">
        <v>11</v>
      </c>
      <c r="S75" s="131"/>
      <c r="T75" s="132" t="s">
        <v>12</v>
      </c>
      <c r="U75" s="131"/>
      <c r="V75" s="130"/>
      <c r="W75" s="131"/>
    </row>
    <row r="76" spans="1:23" ht="67.5" x14ac:dyDescent="0.2">
      <c r="A76" s="77" t="s">
        <v>92</v>
      </c>
      <c r="B76" s="78" t="s">
        <v>93</v>
      </c>
      <c r="C76" s="78" t="s">
        <v>94</v>
      </c>
      <c r="D76" s="79" t="s">
        <v>17</v>
      </c>
      <c r="E76" s="78" t="s">
        <v>18</v>
      </c>
      <c r="F76" s="78" t="s">
        <v>19</v>
      </c>
      <c r="G76" s="78" t="s">
        <v>95</v>
      </c>
      <c r="H76" s="78" t="s">
        <v>96</v>
      </c>
      <c r="I76" s="80" t="s">
        <v>22</v>
      </c>
      <c r="J76" s="78" t="s">
        <v>97</v>
      </c>
      <c r="K76" s="80" t="s">
        <v>24</v>
      </c>
      <c r="L76" s="78" t="s">
        <v>98</v>
      </c>
      <c r="M76" s="80" t="s">
        <v>26</v>
      </c>
      <c r="N76" s="78" t="s">
        <v>99</v>
      </c>
      <c r="O76" s="80" t="s">
        <v>28</v>
      </c>
      <c r="P76" s="80" t="s">
        <v>100</v>
      </c>
      <c r="Q76" s="81" t="s">
        <v>30</v>
      </c>
      <c r="R76" s="82" t="s">
        <v>100</v>
      </c>
      <c r="S76" s="83" t="s">
        <v>30</v>
      </c>
      <c r="T76" s="82" t="s">
        <v>101</v>
      </c>
      <c r="U76" s="79" t="s">
        <v>32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132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133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134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135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136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137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102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103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IF(($L87      =0),0,((($N87      -$L87      )/$L87      )*100))</f>
        <v>0</v>
      </c>
      <c r="S87" s="90">
        <f t="shared" ref="S87:S94" si="52">IF(($M87      =0),0,((($O87      -$M87      )/$M87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110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111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138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87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139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140</v>
      </c>
    </row>
    <row r="117" spans="1:23" x14ac:dyDescent="0.2">
      <c r="A117" s="29" t="s">
        <v>141</v>
      </c>
    </row>
    <row r="118" spans="1:23" x14ac:dyDescent="0.2">
      <c r="A118" s="29" t="s">
        <v>142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144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145</v>
      </c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  <row r="126" spans="1:23" x14ac:dyDescent="0.2">
      <c r="A126" s="30"/>
      <c r="G126" s="30"/>
      <c r="W126" s="30"/>
    </row>
  </sheetData>
  <sheetProtection algorithmName="SHA-512" hashValue="5lkTOA5sFx34unLakh8FG1VkFSfK8j0lujy9WT+ybKnE5uD43lxzziS9VmuMVSy0ga/xWUKgQx41lNX4SwLOCA==" saltValue="1SaNEcsxVgvP0W1u71Nelg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5:Q75"/>
    <mergeCell ref="R75:S75"/>
    <mergeCell ref="T75:U75"/>
    <mergeCell ref="V75:W75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4" max="16383" man="1"/>
    <brk id="96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C02400A8EBC024784A1C2355D0C68CE" ma:contentTypeVersion="" ma:contentTypeDescription="Create a new document." ma:contentTypeScope="" ma:versionID="30373b39843be6c89737bbaf984dcb9f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c9f2915bc449c9eb1438cf294b3051d9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11BB73EC-D922-413D-8C02-F4B8055B2726}"/>
</file>

<file path=customXml/itemProps2.xml><?xml version="1.0" encoding="utf-8"?>
<ds:datastoreItem xmlns:ds="http://schemas.openxmlformats.org/officeDocument/2006/customXml" ds:itemID="{90810A2D-D58D-44E8-9632-2EDF21830C52}"/>
</file>

<file path=customXml/itemProps3.xml><?xml version="1.0" encoding="utf-8"?>
<ds:datastoreItem xmlns:ds="http://schemas.openxmlformats.org/officeDocument/2006/customXml" ds:itemID="{63378B62-0E8F-420E-9E6F-E7573A463B3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21</vt:i4>
      </vt:variant>
    </vt:vector>
  </HeadingPairs>
  <TitlesOfParts>
    <vt:vector size="42" baseType="lpstr">
      <vt:lpstr>Summary</vt:lpstr>
      <vt:lpstr>MP301</vt:lpstr>
      <vt:lpstr>MP302</vt:lpstr>
      <vt:lpstr>MP303</vt:lpstr>
      <vt:lpstr>MP304</vt:lpstr>
      <vt:lpstr>MP305</vt:lpstr>
      <vt:lpstr>MP306</vt:lpstr>
      <vt:lpstr>MP307</vt:lpstr>
      <vt:lpstr>DC30</vt:lpstr>
      <vt:lpstr>MP311</vt:lpstr>
      <vt:lpstr>MP312</vt:lpstr>
      <vt:lpstr>MP313</vt:lpstr>
      <vt:lpstr>MP314</vt:lpstr>
      <vt:lpstr>MP315</vt:lpstr>
      <vt:lpstr>MP316</vt:lpstr>
      <vt:lpstr>DC31</vt:lpstr>
      <vt:lpstr>MP321</vt:lpstr>
      <vt:lpstr>MP324</vt:lpstr>
      <vt:lpstr>MP325</vt:lpstr>
      <vt:lpstr>MP326</vt:lpstr>
      <vt:lpstr>DC32</vt:lpstr>
      <vt:lpstr>'DC30'!Print_Area</vt:lpstr>
      <vt:lpstr>'DC31'!Print_Area</vt:lpstr>
      <vt:lpstr>'DC32'!Print_Area</vt:lpstr>
      <vt:lpstr>'MP301'!Print_Area</vt:lpstr>
      <vt:lpstr>'MP302'!Print_Area</vt:lpstr>
      <vt:lpstr>'MP303'!Print_Area</vt:lpstr>
      <vt:lpstr>'MP304'!Print_Area</vt:lpstr>
      <vt:lpstr>'MP305'!Print_Area</vt:lpstr>
      <vt:lpstr>'MP306'!Print_Area</vt:lpstr>
      <vt:lpstr>'MP307'!Print_Area</vt:lpstr>
      <vt:lpstr>'MP311'!Print_Area</vt:lpstr>
      <vt:lpstr>'MP312'!Print_Area</vt:lpstr>
      <vt:lpstr>'MP313'!Print_Area</vt:lpstr>
      <vt:lpstr>'MP314'!Print_Area</vt:lpstr>
      <vt:lpstr>'MP315'!Print_Area</vt:lpstr>
      <vt:lpstr>'MP316'!Print_Area</vt:lpstr>
      <vt:lpstr>'MP321'!Print_Area</vt:lpstr>
      <vt:lpstr>'MP324'!Print_Area</vt:lpstr>
      <vt:lpstr>'MP325'!Print_Area</vt:lpstr>
      <vt:lpstr>'MP326'!Print_Area</vt:lpstr>
      <vt:lpstr>Summary!Print_Area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Sephiri Tlhomeli</dc:creator>
  <cp:lastModifiedBy>Sephiri Tlhomeli</cp:lastModifiedBy>
  <dcterms:created xsi:type="dcterms:W3CDTF">2024-08-13T05:28:48Z</dcterms:created>
  <dcterms:modified xsi:type="dcterms:W3CDTF">2024-08-13T05:38:52Z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0x010100CC02400A8EBC024784A1C2355D0C68CE</vt:lpwstr>
  </property>
</Properties>
</file>