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41FA7672-CA36-4AA3-A71E-913206C45590}" xr6:coauthVersionLast="47" xr6:coauthVersionMax="47" xr10:uidLastSave="{00000000-0000-0000-0000-000000000000}"/>
  <workbookProtection workbookAlgorithmName="SHA-512" workbookHashValue="abSO+e4A72Rddx3IyeOdd66a++9LT3k333O0ccxuXfmIhwzlNdQUeFwP5b5qr6LCXF6BWLZ7PVI3XU3yTu1d2Q==" workbookSaltValue="mE5uAWNBpm0rfV9IxGXKTA==" workbookSpinCount="100000" lockStructure="1"/>
  <bookViews>
    <workbookView xWindow="32910" yWindow="4110" windowWidth="21600" windowHeight="11835" xr2:uid="{00000000-000D-0000-FFFF-FFFF00000000}"/>
  </bookViews>
  <sheets>
    <sheet name="Summary" sheetId="1" r:id="rId1"/>
    <sheet name="CPT" sheetId="2" r:id="rId2"/>
    <sheet name="WC011" sheetId="3" r:id="rId3"/>
    <sheet name="WC012" sheetId="4" r:id="rId4"/>
    <sheet name="WC013" sheetId="5" r:id="rId5"/>
    <sheet name="WC014" sheetId="6" r:id="rId6"/>
    <sheet name="WC015" sheetId="7" r:id="rId7"/>
    <sheet name="DC1" sheetId="8" r:id="rId8"/>
    <sheet name="WC022" sheetId="9" r:id="rId9"/>
    <sheet name="WC023" sheetId="10" r:id="rId10"/>
    <sheet name="WC024" sheetId="11" r:id="rId11"/>
    <sheet name="WC025" sheetId="12" r:id="rId12"/>
    <sheet name="WC026" sheetId="13" r:id="rId13"/>
    <sheet name="DC2" sheetId="14" r:id="rId14"/>
    <sheet name="WC031" sheetId="15" r:id="rId15"/>
    <sheet name="WC032" sheetId="16" r:id="rId16"/>
    <sheet name="WC033" sheetId="17" r:id="rId17"/>
    <sheet name="WC034" sheetId="18" r:id="rId18"/>
    <sheet name="DC3" sheetId="19" r:id="rId19"/>
    <sheet name="WC041" sheetId="20" r:id="rId20"/>
    <sheet name="WC042" sheetId="21" r:id="rId21"/>
    <sheet name="WC043" sheetId="22" r:id="rId22"/>
    <sheet name="WC044" sheetId="23" r:id="rId23"/>
    <sheet name="WC045" sheetId="24" r:id="rId24"/>
    <sheet name="WC047" sheetId="25" r:id="rId25"/>
    <sheet name="WC048" sheetId="26" r:id="rId26"/>
    <sheet name="DC4" sheetId="27" r:id="rId27"/>
    <sheet name="WC051" sheetId="28" r:id="rId28"/>
    <sheet name="WC052" sheetId="29" r:id="rId29"/>
    <sheet name="WC053" sheetId="30" r:id="rId30"/>
    <sheet name="DC5" sheetId="31" r:id="rId31"/>
  </sheets>
  <definedNames>
    <definedName name="_xlnm.Print_Area" localSheetId="1">CPT!$A$1:$X$128</definedName>
    <definedName name="_xlnm.Print_Area" localSheetId="7">'DC1'!$A$1:$X$128</definedName>
    <definedName name="_xlnm.Print_Area" localSheetId="13">'DC2'!$A$1:$X$128</definedName>
    <definedName name="_xlnm.Print_Area" localSheetId="18">'DC3'!$A$1:$X$128</definedName>
    <definedName name="_xlnm.Print_Area" localSheetId="26">'DC4'!$A$1:$X$128</definedName>
    <definedName name="_xlnm.Print_Area" localSheetId="30">'DC5'!$A$1:$X$128</definedName>
    <definedName name="_xlnm.Print_Area" localSheetId="0">Summary!$A$1:$X$128</definedName>
    <definedName name="_xlnm.Print_Area" localSheetId="2">'WC011'!$A$1:$X$128</definedName>
    <definedName name="_xlnm.Print_Area" localSheetId="3">'WC012'!$A$1:$X$128</definedName>
    <definedName name="_xlnm.Print_Area" localSheetId="4">'WC013'!$A$1:$X$128</definedName>
    <definedName name="_xlnm.Print_Area" localSheetId="5">'WC014'!$A$1:$X$128</definedName>
    <definedName name="_xlnm.Print_Area" localSheetId="6">'WC015'!$A$1:$X$128</definedName>
    <definedName name="_xlnm.Print_Area" localSheetId="8">'WC022'!$A$1:$X$128</definedName>
    <definedName name="_xlnm.Print_Area" localSheetId="9">'WC023'!$A$1:$X$128</definedName>
    <definedName name="_xlnm.Print_Area" localSheetId="10">'WC024'!$A$1:$X$128</definedName>
    <definedName name="_xlnm.Print_Area" localSheetId="11">'WC025'!$A$1:$X$128</definedName>
    <definedName name="_xlnm.Print_Area" localSheetId="12">'WC026'!$A$1:$X$128</definedName>
    <definedName name="_xlnm.Print_Area" localSheetId="14">'WC031'!$A$1:$X$128</definedName>
    <definedName name="_xlnm.Print_Area" localSheetId="15">'WC032'!$A$1:$X$128</definedName>
    <definedName name="_xlnm.Print_Area" localSheetId="16">'WC033'!$A$1:$X$128</definedName>
    <definedName name="_xlnm.Print_Area" localSheetId="17">'WC034'!$A$1:$X$128</definedName>
    <definedName name="_xlnm.Print_Area" localSheetId="19">'WC041'!$A$1:$X$128</definedName>
    <definedName name="_xlnm.Print_Area" localSheetId="20">'WC042'!$A$1:$X$128</definedName>
    <definedName name="_xlnm.Print_Area" localSheetId="21">'WC043'!$A$1:$X$128</definedName>
    <definedName name="_xlnm.Print_Area" localSheetId="22">'WC044'!$A$1:$X$128</definedName>
    <definedName name="_xlnm.Print_Area" localSheetId="23">'WC045'!$A$1:$X$128</definedName>
    <definedName name="_xlnm.Print_Area" localSheetId="24">'WC047'!$A$1:$X$128</definedName>
    <definedName name="_xlnm.Print_Area" localSheetId="25">'WC048'!$A$1:$X$128</definedName>
    <definedName name="_xlnm.Print_Area" localSheetId="27">'WC051'!$A$1:$X$128</definedName>
    <definedName name="_xlnm.Print_Area" localSheetId="28">'WC052'!$A$1:$X$128</definedName>
    <definedName name="_xlnm.Print_Area" localSheetId="29">'WC053'!$A$1:$X$128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U110" i="2" s="1"/>
  <c r="S109" i="2"/>
  <c r="R109" i="2"/>
  <c r="E109" i="2"/>
  <c r="U109" i="2" s="1"/>
  <c r="S108" i="2"/>
  <c r="R108" i="2"/>
  <c r="E108" i="2"/>
  <c r="T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T105" i="2" s="1"/>
  <c r="S104" i="2"/>
  <c r="R104" i="2"/>
  <c r="E104" i="2"/>
  <c r="T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T100" i="2" s="1"/>
  <c r="S99" i="2"/>
  <c r="R99" i="2"/>
  <c r="E99" i="2"/>
  <c r="T99" i="2" s="1"/>
  <c r="S98" i="2"/>
  <c r="R98" i="2"/>
  <c r="E98" i="2"/>
  <c r="U98" i="2" s="1"/>
  <c r="S97" i="2"/>
  <c r="R97" i="2"/>
  <c r="E97" i="2"/>
  <c r="T97" i="2" s="1"/>
  <c r="W96" i="2"/>
  <c r="W113" i="2" s="1"/>
  <c r="V96" i="2"/>
  <c r="V113" i="2" s="1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T114" i="3"/>
  <c r="S114" i="3"/>
  <c r="Q114" i="3"/>
  <c r="P114" i="3"/>
  <c r="O114" i="3"/>
  <c r="N114" i="3"/>
  <c r="M114" i="3"/>
  <c r="L114" i="3"/>
  <c r="R114" i="3" s="1"/>
  <c r="K114" i="3"/>
  <c r="J114" i="3"/>
  <c r="I114" i="3"/>
  <c r="H114" i="3"/>
  <c r="G114" i="3"/>
  <c r="F114" i="3"/>
  <c r="E114" i="3"/>
  <c r="U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U110" i="3" s="1"/>
  <c r="S109" i="3"/>
  <c r="R109" i="3"/>
  <c r="E109" i="3"/>
  <c r="T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T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T101" i="3" s="1"/>
  <c r="S100" i="3"/>
  <c r="R100" i="3"/>
  <c r="E100" i="3"/>
  <c r="T100" i="3" s="1"/>
  <c r="S99" i="3"/>
  <c r="R99" i="3"/>
  <c r="E99" i="3"/>
  <c r="T99" i="3" s="1"/>
  <c r="S98" i="3"/>
  <c r="R98" i="3"/>
  <c r="E98" i="3"/>
  <c r="T98" i="3" s="1"/>
  <c r="S97" i="3"/>
  <c r="R97" i="3"/>
  <c r="E97" i="3"/>
  <c r="U97" i="3" s="1"/>
  <c r="W96" i="3"/>
  <c r="W113" i="3" s="1"/>
  <c r="V96" i="3"/>
  <c r="V113" i="3" s="1"/>
  <c r="R96" i="3"/>
  <c r="M96" i="3"/>
  <c r="S96" i="3" s="1"/>
  <c r="L96" i="3"/>
  <c r="L113" i="3" s="1"/>
  <c r="R113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S114" i="4"/>
  <c r="Q114" i="4"/>
  <c r="P114" i="4"/>
  <c r="O114" i="4"/>
  <c r="N114" i="4"/>
  <c r="M114" i="4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U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S100" i="4"/>
  <c r="R100" i="4"/>
  <c r="E100" i="4"/>
  <c r="U100" i="4" s="1"/>
  <c r="S99" i="4"/>
  <c r="R99" i="4"/>
  <c r="E99" i="4"/>
  <c r="S98" i="4"/>
  <c r="R98" i="4"/>
  <c r="E98" i="4"/>
  <c r="U98" i="4" s="1"/>
  <c r="S97" i="4"/>
  <c r="R97" i="4"/>
  <c r="E97" i="4"/>
  <c r="U97" i="4" s="1"/>
  <c r="W96" i="4"/>
  <c r="W113" i="4" s="1"/>
  <c r="V96" i="4"/>
  <c r="V113" i="4" s="1"/>
  <c r="M96" i="4"/>
  <c r="M113" i="4" s="1"/>
  <c r="S113" i="4" s="1"/>
  <c r="L96" i="4"/>
  <c r="L113" i="4" s="1"/>
  <c r="R113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U111" i="5" s="1"/>
  <c r="S110" i="5"/>
  <c r="R110" i="5"/>
  <c r="E110" i="5"/>
  <c r="U110" i="5" s="1"/>
  <c r="S109" i="5"/>
  <c r="R109" i="5"/>
  <c r="E109" i="5"/>
  <c r="U109" i="5" s="1"/>
  <c r="U108" i="5"/>
  <c r="S108" i="5"/>
  <c r="R108" i="5"/>
  <c r="E108" i="5"/>
  <c r="T108" i="5" s="1"/>
  <c r="S107" i="5"/>
  <c r="R107" i="5"/>
  <c r="E107" i="5"/>
  <c r="U107" i="5" s="1"/>
  <c r="S106" i="5"/>
  <c r="R106" i="5"/>
  <c r="E106" i="5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U102" i="5" s="1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U98" i="5" s="1"/>
  <c r="T97" i="5"/>
  <c r="S97" i="5"/>
  <c r="R97" i="5"/>
  <c r="E97" i="5"/>
  <c r="W96" i="5"/>
  <c r="W113" i="5" s="1"/>
  <c r="V96" i="5"/>
  <c r="V113" i="5" s="1"/>
  <c r="M96" i="5"/>
  <c r="M113" i="5" s="1"/>
  <c r="S113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T114" i="6" s="1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U111" i="6" s="1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S104" i="6"/>
  <c r="R104" i="6"/>
  <c r="E104" i="6"/>
  <c r="U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W96" i="6"/>
  <c r="W113" i="6" s="1"/>
  <c r="V96" i="6"/>
  <c r="V113" i="6" s="1"/>
  <c r="M96" i="6"/>
  <c r="M113" i="6" s="1"/>
  <c r="S113" i="6" s="1"/>
  <c r="L96" i="6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U111" i="7" s="1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S97" i="7"/>
  <c r="R97" i="7"/>
  <c r="E97" i="7"/>
  <c r="W96" i="7"/>
  <c r="W113" i="7" s="1"/>
  <c r="V96" i="7"/>
  <c r="V113" i="7" s="1"/>
  <c r="M96" i="7"/>
  <c r="S96" i="7" s="1"/>
  <c r="L96" i="7"/>
  <c r="L113" i="7" s="1"/>
  <c r="R113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T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T111" i="8" s="1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S106" i="8"/>
  <c r="R106" i="8"/>
  <c r="E106" i="8"/>
  <c r="U106" i="8" s="1"/>
  <c r="S105" i="8"/>
  <c r="R105" i="8"/>
  <c r="E105" i="8"/>
  <c r="T105" i="8" s="1"/>
  <c r="S104" i="8"/>
  <c r="R104" i="8"/>
  <c r="E104" i="8"/>
  <c r="U104" i="8" s="1"/>
  <c r="S103" i="8"/>
  <c r="R103" i="8"/>
  <c r="E103" i="8"/>
  <c r="T103" i="8" s="1"/>
  <c r="S102" i="8"/>
  <c r="R102" i="8"/>
  <c r="E102" i="8"/>
  <c r="T102" i="8" s="1"/>
  <c r="S101" i="8"/>
  <c r="R101" i="8"/>
  <c r="E101" i="8"/>
  <c r="U101" i="8" s="1"/>
  <c r="S100" i="8"/>
  <c r="R100" i="8"/>
  <c r="E100" i="8"/>
  <c r="U100" i="8" s="1"/>
  <c r="S99" i="8"/>
  <c r="R99" i="8"/>
  <c r="E99" i="8"/>
  <c r="T98" i="8"/>
  <c r="S98" i="8"/>
  <c r="R98" i="8"/>
  <c r="E98" i="8"/>
  <c r="U98" i="8" s="1"/>
  <c r="S97" i="8"/>
  <c r="R97" i="8"/>
  <c r="E97" i="8"/>
  <c r="T97" i="8" s="1"/>
  <c r="W96" i="8"/>
  <c r="W113" i="8" s="1"/>
  <c r="V96" i="8"/>
  <c r="V113" i="8" s="1"/>
  <c r="M96" i="8"/>
  <c r="S96" i="8" s="1"/>
  <c r="L96" i="8"/>
  <c r="L113" i="8" s="1"/>
  <c r="R113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U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U104" i="9"/>
  <c r="S104" i="9"/>
  <c r="R104" i="9"/>
  <c r="E104" i="9"/>
  <c r="T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S99" i="9"/>
  <c r="R99" i="9"/>
  <c r="E99" i="9"/>
  <c r="U99" i="9" s="1"/>
  <c r="S98" i="9"/>
  <c r="R98" i="9"/>
  <c r="E98" i="9"/>
  <c r="T98" i="9" s="1"/>
  <c r="S97" i="9"/>
  <c r="R97" i="9"/>
  <c r="E97" i="9"/>
  <c r="U97" i="9" s="1"/>
  <c r="W96" i="9"/>
  <c r="W113" i="9" s="1"/>
  <c r="V96" i="9"/>
  <c r="V113" i="9" s="1"/>
  <c r="M96" i="9"/>
  <c r="L96" i="9"/>
  <c r="R96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Q114" i="10"/>
  <c r="P114" i="10"/>
  <c r="O114" i="10"/>
  <c r="N114" i="10"/>
  <c r="M114" i="10"/>
  <c r="S114" i="10" s="1"/>
  <c r="L114" i="10"/>
  <c r="R114" i="10" s="1"/>
  <c r="K114" i="10"/>
  <c r="J114" i="10"/>
  <c r="I114" i="10"/>
  <c r="H114" i="10"/>
  <c r="G114" i="10"/>
  <c r="F114" i="10"/>
  <c r="E114" i="10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U111" i="10" s="1"/>
  <c r="S110" i="10"/>
  <c r="R110" i="10"/>
  <c r="E110" i="10"/>
  <c r="U110" i="10" s="1"/>
  <c r="S109" i="10"/>
  <c r="R109" i="10"/>
  <c r="E109" i="10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T98" i="10" s="1"/>
  <c r="S97" i="10"/>
  <c r="R97" i="10"/>
  <c r="E97" i="10"/>
  <c r="T97" i="10" s="1"/>
  <c r="W96" i="10"/>
  <c r="W113" i="10" s="1"/>
  <c r="V96" i="10"/>
  <c r="V113" i="10" s="1"/>
  <c r="M96" i="10"/>
  <c r="S96" i="10" s="1"/>
  <c r="L96" i="10"/>
  <c r="R96" i="10" s="1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U114" i="11" s="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U111" i="11" s="1"/>
  <c r="S110" i="11"/>
  <c r="R110" i="11"/>
  <c r="E110" i="1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T98" i="11" s="1"/>
  <c r="S97" i="11"/>
  <c r="R97" i="11"/>
  <c r="E97" i="11"/>
  <c r="U97" i="11" s="1"/>
  <c r="W96" i="11"/>
  <c r="W113" i="11" s="1"/>
  <c r="V96" i="11"/>
  <c r="V113" i="11" s="1"/>
  <c r="M96" i="11"/>
  <c r="M113" i="11" s="1"/>
  <c r="S113" i="11" s="1"/>
  <c r="L96" i="11"/>
  <c r="L113" i="11" s="1"/>
  <c r="R113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T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T111" i="12" s="1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T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T99" i="12" s="1"/>
  <c r="S98" i="12"/>
  <c r="R98" i="12"/>
  <c r="E98" i="12"/>
  <c r="S97" i="12"/>
  <c r="R97" i="12"/>
  <c r="E97" i="12"/>
  <c r="U97" i="12" s="1"/>
  <c r="W96" i="12"/>
  <c r="W113" i="12" s="1"/>
  <c r="V96" i="12"/>
  <c r="V113" i="12" s="1"/>
  <c r="M96" i="12"/>
  <c r="M113" i="12" s="1"/>
  <c r="S113" i="12" s="1"/>
  <c r="L96" i="12"/>
  <c r="L113" i="12" s="1"/>
  <c r="R113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U114" i="13" s="1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U111" i="13" s="1"/>
  <c r="S110" i="13"/>
  <c r="R110" i="13"/>
  <c r="E110" i="13"/>
  <c r="U110" i="13" s="1"/>
  <c r="S109" i="13"/>
  <c r="R109" i="13"/>
  <c r="E109" i="13"/>
  <c r="U109" i="13" s="1"/>
  <c r="S108" i="13"/>
  <c r="R108" i="13"/>
  <c r="E108" i="13"/>
  <c r="T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S103" i="13"/>
  <c r="R103" i="13"/>
  <c r="E103" i="13"/>
  <c r="U103" i="13" s="1"/>
  <c r="S102" i="13"/>
  <c r="R102" i="13"/>
  <c r="E102" i="13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W96" i="13"/>
  <c r="W113" i="13" s="1"/>
  <c r="V96" i="13"/>
  <c r="V113" i="13" s="1"/>
  <c r="M96" i="13"/>
  <c r="M113" i="13" s="1"/>
  <c r="S113" i="13" s="1"/>
  <c r="L96" i="13"/>
  <c r="R96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T111" i="14" s="1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U97" i="14" s="1"/>
  <c r="W96" i="14"/>
  <c r="W113" i="14" s="1"/>
  <c r="V96" i="14"/>
  <c r="V113" i="14" s="1"/>
  <c r="M96" i="14"/>
  <c r="S96" i="14" s="1"/>
  <c r="L96" i="14"/>
  <c r="L113" i="14" s="1"/>
  <c r="R113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U111" i="15" s="1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S97" i="15"/>
  <c r="R97" i="15"/>
  <c r="E97" i="15"/>
  <c r="U97" i="15" s="1"/>
  <c r="W96" i="15"/>
  <c r="W113" i="15" s="1"/>
  <c r="V96" i="15"/>
  <c r="V113" i="15" s="1"/>
  <c r="M96" i="15"/>
  <c r="S96" i="15" s="1"/>
  <c r="L96" i="15"/>
  <c r="R96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U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T111" i="16" s="1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T103" i="16" s="1"/>
  <c r="S102" i="16"/>
  <c r="R102" i="16"/>
  <c r="E102" i="16"/>
  <c r="T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W96" i="16"/>
  <c r="W113" i="16" s="1"/>
  <c r="V96" i="16"/>
  <c r="V113" i="16" s="1"/>
  <c r="M96" i="16"/>
  <c r="M113" i="16" s="1"/>
  <c r="S113" i="16" s="1"/>
  <c r="L96" i="16"/>
  <c r="L113" i="16" s="1"/>
  <c r="R113" i="16" s="1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T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U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T104" i="17" s="1"/>
  <c r="U103" i="17"/>
  <c r="T103" i="17"/>
  <c r="S103" i="17"/>
  <c r="R103" i="17"/>
  <c r="E103" i="17"/>
  <c r="S102" i="17"/>
  <c r="R102" i="17"/>
  <c r="E102" i="17"/>
  <c r="U102" i="17" s="1"/>
  <c r="U101" i="17"/>
  <c r="T101" i="17"/>
  <c r="S101" i="17"/>
  <c r="R101" i="17"/>
  <c r="E101" i="17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W96" i="17"/>
  <c r="W113" i="17" s="1"/>
  <c r="V96" i="17"/>
  <c r="V113" i="17" s="1"/>
  <c r="M96" i="17"/>
  <c r="S96" i="17" s="1"/>
  <c r="L96" i="17"/>
  <c r="R96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S114" i="18"/>
  <c r="Q114" i="18"/>
  <c r="P114" i="18"/>
  <c r="O114" i="18"/>
  <c r="N114" i="18"/>
  <c r="M114" i="18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U111" i="18" s="1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S106" i="18"/>
  <c r="R106" i="18"/>
  <c r="E106" i="18"/>
  <c r="U106" i="18" s="1"/>
  <c r="S105" i="18"/>
  <c r="R105" i="18"/>
  <c r="E105" i="18"/>
  <c r="T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T101" i="18"/>
  <c r="S101" i="18"/>
  <c r="R101" i="18"/>
  <c r="E101" i="18"/>
  <c r="U101" i="18" s="1"/>
  <c r="S100" i="18"/>
  <c r="R100" i="18"/>
  <c r="E100" i="18"/>
  <c r="U100" i="18" s="1"/>
  <c r="U99" i="18"/>
  <c r="T99" i="18"/>
  <c r="S99" i="18"/>
  <c r="R99" i="18"/>
  <c r="E99" i="18"/>
  <c r="S98" i="18"/>
  <c r="R98" i="18"/>
  <c r="E98" i="18"/>
  <c r="U98" i="18" s="1"/>
  <c r="S97" i="18"/>
  <c r="R97" i="18"/>
  <c r="E97" i="18"/>
  <c r="T97" i="18" s="1"/>
  <c r="W96" i="18"/>
  <c r="W113" i="18" s="1"/>
  <c r="V96" i="18"/>
  <c r="V113" i="18" s="1"/>
  <c r="M96" i="18"/>
  <c r="S96" i="18" s="1"/>
  <c r="L96" i="18"/>
  <c r="L113" i="18" s="1"/>
  <c r="R113" i="18" s="1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U111" i="19" s="1"/>
  <c r="S110" i="19"/>
  <c r="R110" i="19"/>
  <c r="E110" i="19"/>
  <c r="S109" i="19"/>
  <c r="R109" i="19"/>
  <c r="E109" i="19"/>
  <c r="U109" i="19" s="1"/>
  <c r="S108" i="19"/>
  <c r="R108" i="19"/>
  <c r="E108" i="19"/>
  <c r="S107" i="19"/>
  <c r="R107" i="19"/>
  <c r="E107" i="19"/>
  <c r="U107" i="19" s="1"/>
  <c r="S106" i="19"/>
  <c r="R106" i="19"/>
  <c r="E106" i="19"/>
  <c r="S105" i="19"/>
  <c r="R105" i="19"/>
  <c r="E105" i="19"/>
  <c r="U105" i="19" s="1"/>
  <c r="S104" i="19"/>
  <c r="R104" i="19"/>
  <c r="E104" i="19"/>
  <c r="S103" i="19"/>
  <c r="R103" i="19"/>
  <c r="E103" i="19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S98" i="19"/>
  <c r="R98" i="19"/>
  <c r="E98" i="19"/>
  <c r="U98" i="19" s="1"/>
  <c r="S97" i="19"/>
  <c r="R97" i="19"/>
  <c r="E97" i="19"/>
  <c r="W96" i="19"/>
  <c r="W113" i="19" s="1"/>
  <c r="V96" i="19"/>
  <c r="V113" i="19" s="1"/>
  <c r="M96" i="19"/>
  <c r="S96" i="19" s="1"/>
  <c r="L96" i="19"/>
  <c r="L113" i="19" s="1"/>
  <c r="R113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D114" i="20"/>
  <c r="C114" i="20"/>
  <c r="B114" i="20"/>
  <c r="Q113" i="20"/>
  <c r="P113" i="20"/>
  <c r="O113" i="20"/>
  <c r="N113" i="20"/>
  <c r="B113" i="20"/>
  <c r="U112" i="20"/>
  <c r="T112" i="20"/>
  <c r="S112" i="20"/>
  <c r="R112" i="20"/>
  <c r="S111" i="20"/>
  <c r="R111" i="20"/>
  <c r="E111" i="20"/>
  <c r="U111" i="20" s="1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S105" i="20"/>
  <c r="R105" i="20"/>
  <c r="E105" i="20"/>
  <c r="S104" i="20"/>
  <c r="R104" i="20"/>
  <c r="E104" i="20"/>
  <c r="S103" i="20"/>
  <c r="R103" i="20"/>
  <c r="E103" i="20"/>
  <c r="S102" i="20"/>
  <c r="R102" i="20"/>
  <c r="E102" i="20"/>
  <c r="U102" i="20" s="1"/>
  <c r="S101" i="20"/>
  <c r="R101" i="20"/>
  <c r="E101" i="20"/>
  <c r="S100" i="20"/>
  <c r="R100" i="20"/>
  <c r="E100" i="20"/>
  <c r="U100" i="20" s="1"/>
  <c r="S99" i="20"/>
  <c r="R99" i="20"/>
  <c r="E99" i="20"/>
  <c r="S98" i="20"/>
  <c r="R98" i="20"/>
  <c r="E98" i="20"/>
  <c r="S97" i="20"/>
  <c r="R97" i="20"/>
  <c r="E97" i="20"/>
  <c r="W96" i="20"/>
  <c r="W113" i="20" s="1"/>
  <c r="V96" i="20"/>
  <c r="V113" i="20" s="1"/>
  <c r="M96" i="20"/>
  <c r="S96" i="20" s="1"/>
  <c r="L96" i="20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W114" i="21"/>
  <c r="V114" i="21"/>
  <c r="Q114" i="21"/>
  <c r="P114" i="21"/>
  <c r="O114" i="21"/>
  <c r="N114" i="21"/>
  <c r="M114" i="21"/>
  <c r="S114" i="21" s="1"/>
  <c r="L114" i="21"/>
  <c r="R114" i="21" s="1"/>
  <c r="K114" i="21"/>
  <c r="J114" i="21"/>
  <c r="I114" i="21"/>
  <c r="H114" i="21"/>
  <c r="G114" i="21"/>
  <c r="F114" i="21"/>
  <c r="E114" i="21"/>
  <c r="U114" i="21" s="1"/>
  <c r="D114" i="21"/>
  <c r="C114" i="21"/>
  <c r="B114" i="21"/>
  <c r="Q113" i="21"/>
  <c r="P113" i="21"/>
  <c r="O113" i="21"/>
  <c r="N113" i="21"/>
  <c r="U112" i="21"/>
  <c r="T112" i="21"/>
  <c r="S112" i="21"/>
  <c r="R112" i="21"/>
  <c r="S111" i="21"/>
  <c r="R111" i="21"/>
  <c r="E111" i="21"/>
  <c r="U111" i="21" s="1"/>
  <c r="S110" i="21"/>
  <c r="R110" i="21"/>
  <c r="E110" i="21"/>
  <c r="U110" i="21" s="1"/>
  <c r="S109" i="21"/>
  <c r="R109" i="21"/>
  <c r="E109" i="21"/>
  <c r="S108" i="21"/>
  <c r="R108" i="21"/>
  <c r="E108" i="21"/>
  <c r="U108" i="21" s="1"/>
  <c r="T107" i="21"/>
  <c r="S107" i="21"/>
  <c r="R107" i="21"/>
  <c r="E107" i="21"/>
  <c r="U107" i="21" s="1"/>
  <c r="S106" i="21"/>
  <c r="R106" i="21"/>
  <c r="E106" i="21"/>
  <c r="T105" i="2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U102" i="21"/>
  <c r="S102" i="21"/>
  <c r="R102" i="21"/>
  <c r="E102" i="21"/>
  <c r="T102" i="21" s="1"/>
  <c r="S101" i="21"/>
  <c r="R101" i="21"/>
  <c r="E101" i="21"/>
  <c r="U100" i="21"/>
  <c r="S100" i="21"/>
  <c r="R100" i="21"/>
  <c r="E100" i="21"/>
  <c r="T100" i="21" s="1"/>
  <c r="S99" i="21"/>
  <c r="R99" i="21"/>
  <c r="E99" i="21"/>
  <c r="U99" i="21" s="1"/>
  <c r="S98" i="21"/>
  <c r="R98" i="21"/>
  <c r="E98" i="21"/>
  <c r="S97" i="21"/>
  <c r="R97" i="21"/>
  <c r="E97" i="21"/>
  <c r="U97" i="21" s="1"/>
  <c r="W96" i="21"/>
  <c r="W113" i="21" s="1"/>
  <c r="V96" i="21"/>
  <c r="V113" i="21" s="1"/>
  <c r="R96" i="21"/>
  <c r="M96" i="21"/>
  <c r="L96" i="21"/>
  <c r="L113" i="21" s="1"/>
  <c r="R113" i="21" s="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22"/>
  <c r="V114" i="22"/>
  <c r="Q114" i="22"/>
  <c r="P114" i="22"/>
  <c r="O114" i="22"/>
  <c r="N114" i="22"/>
  <c r="M114" i="22"/>
  <c r="S114" i="22" s="1"/>
  <c r="L114" i="22"/>
  <c r="R114" i="22" s="1"/>
  <c r="K114" i="22"/>
  <c r="J114" i="22"/>
  <c r="I114" i="22"/>
  <c r="H114" i="22"/>
  <c r="G114" i="22"/>
  <c r="F114" i="22"/>
  <c r="E114" i="22"/>
  <c r="T114" i="22" s="1"/>
  <c r="D114" i="22"/>
  <c r="C114" i="22"/>
  <c r="B114" i="22"/>
  <c r="Q113" i="22"/>
  <c r="P113" i="22"/>
  <c r="O113" i="22"/>
  <c r="N113" i="22"/>
  <c r="U112" i="22"/>
  <c r="T112" i="22"/>
  <c r="S112" i="22"/>
  <c r="R112" i="22"/>
  <c r="S111" i="22"/>
  <c r="R111" i="22"/>
  <c r="E111" i="22"/>
  <c r="U111" i="22" s="1"/>
  <c r="S110" i="22"/>
  <c r="R110" i="22"/>
  <c r="E110" i="22"/>
  <c r="S109" i="22"/>
  <c r="R109" i="22"/>
  <c r="E109" i="22"/>
  <c r="U109" i="22" s="1"/>
  <c r="S108" i="22"/>
  <c r="R108" i="22"/>
  <c r="E108" i="22"/>
  <c r="U108" i="22" s="1"/>
  <c r="S107" i="22"/>
  <c r="R107" i="22"/>
  <c r="E107" i="22"/>
  <c r="S106" i="22"/>
  <c r="R106" i="22"/>
  <c r="E106" i="22"/>
  <c r="U106" i="22" s="1"/>
  <c r="S105" i="22"/>
  <c r="R105" i="22"/>
  <c r="E105" i="22"/>
  <c r="U105" i="22" s="1"/>
  <c r="S104" i="22"/>
  <c r="R104" i="22"/>
  <c r="E104" i="22"/>
  <c r="S103" i="22"/>
  <c r="R103" i="22"/>
  <c r="E103" i="22"/>
  <c r="U103" i="22" s="1"/>
  <c r="S102" i="22"/>
  <c r="R102" i="22"/>
  <c r="E102" i="22"/>
  <c r="S101" i="22"/>
  <c r="R101" i="22"/>
  <c r="E101" i="22"/>
  <c r="U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W96" i="22"/>
  <c r="W113" i="22" s="1"/>
  <c r="V96" i="22"/>
  <c r="V113" i="22" s="1"/>
  <c r="M96" i="22"/>
  <c r="S96" i="22" s="1"/>
  <c r="L96" i="22"/>
  <c r="L113" i="22" s="1"/>
  <c r="R113" i="22" s="1"/>
  <c r="K96" i="22"/>
  <c r="K113" i="22" s="1"/>
  <c r="J96" i="22"/>
  <c r="J113" i="22" s="1"/>
  <c r="I96" i="22"/>
  <c r="I113" i="22" s="1"/>
  <c r="H96" i="22"/>
  <c r="H113" i="22" s="1"/>
  <c r="G96" i="22"/>
  <c r="G113" i="22" s="1"/>
  <c r="F96" i="22"/>
  <c r="F113" i="22" s="1"/>
  <c r="D96" i="22"/>
  <c r="D113" i="22" s="1"/>
  <c r="C96" i="22"/>
  <c r="C113" i="22" s="1"/>
  <c r="B96" i="22"/>
  <c r="B113" i="22" s="1"/>
  <c r="W114" i="23"/>
  <c r="V114" i="23"/>
  <c r="Q114" i="23"/>
  <c r="P114" i="23"/>
  <c r="O114" i="23"/>
  <c r="N114" i="23"/>
  <c r="M114" i="23"/>
  <c r="S114" i="23" s="1"/>
  <c r="L114" i="23"/>
  <c r="R114" i="23" s="1"/>
  <c r="K114" i="23"/>
  <c r="J114" i="23"/>
  <c r="I114" i="23"/>
  <c r="H114" i="23"/>
  <c r="G114" i="23"/>
  <c r="F114" i="23"/>
  <c r="E114" i="23"/>
  <c r="U114" i="23" s="1"/>
  <c r="D114" i="23"/>
  <c r="C114" i="23"/>
  <c r="B114" i="23"/>
  <c r="Q113" i="23"/>
  <c r="P113" i="23"/>
  <c r="O113" i="23"/>
  <c r="N113" i="23"/>
  <c r="U112" i="23"/>
  <c r="T112" i="23"/>
  <c r="S112" i="23"/>
  <c r="R112" i="23"/>
  <c r="S111" i="23"/>
  <c r="R111" i="23"/>
  <c r="E111" i="23"/>
  <c r="T111" i="23" s="1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T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T97" i="23"/>
  <c r="S97" i="23"/>
  <c r="R97" i="23"/>
  <c r="E97" i="23"/>
  <c r="U97" i="23" s="1"/>
  <c r="W96" i="23"/>
  <c r="W113" i="23" s="1"/>
  <c r="V96" i="23"/>
  <c r="V113" i="23" s="1"/>
  <c r="M96" i="23"/>
  <c r="M113" i="23" s="1"/>
  <c r="S113" i="23" s="1"/>
  <c r="L96" i="23"/>
  <c r="L113" i="23" s="1"/>
  <c r="R113" i="23" s="1"/>
  <c r="K96" i="23"/>
  <c r="K113" i="23" s="1"/>
  <c r="J96" i="23"/>
  <c r="J113" i="23" s="1"/>
  <c r="I96" i="23"/>
  <c r="I113" i="23" s="1"/>
  <c r="H96" i="23"/>
  <c r="H113" i="23" s="1"/>
  <c r="G96" i="23"/>
  <c r="G113" i="23" s="1"/>
  <c r="F96" i="23"/>
  <c r="F113" i="23" s="1"/>
  <c r="D96" i="23"/>
  <c r="D113" i="23" s="1"/>
  <c r="C96" i="23"/>
  <c r="C113" i="23" s="1"/>
  <c r="B96" i="23"/>
  <c r="B113" i="23" s="1"/>
  <c r="W114" i="24"/>
  <c r="V114" i="24"/>
  <c r="Q114" i="24"/>
  <c r="P114" i="24"/>
  <c r="O114" i="24"/>
  <c r="N114" i="24"/>
  <c r="M114" i="24"/>
  <c r="S114" i="24" s="1"/>
  <c r="L114" i="24"/>
  <c r="R114" i="24" s="1"/>
  <c r="K114" i="24"/>
  <c r="J114" i="24"/>
  <c r="I114" i="24"/>
  <c r="H114" i="24"/>
  <c r="G114" i="24"/>
  <c r="F114" i="24"/>
  <c r="E114" i="24"/>
  <c r="D114" i="24"/>
  <c r="C114" i="24"/>
  <c r="B114" i="24"/>
  <c r="Q113" i="24"/>
  <c r="P113" i="24"/>
  <c r="O113" i="24"/>
  <c r="N113" i="24"/>
  <c r="U112" i="24"/>
  <c r="T112" i="24"/>
  <c r="S112" i="24"/>
  <c r="R112" i="24"/>
  <c r="S111" i="24"/>
  <c r="R111" i="24"/>
  <c r="E111" i="24"/>
  <c r="U111" i="24" s="1"/>
  <c r="S110" i="24"/>
  <c r="R110" i="24"/>
  <c r="E110" i="24"/>
  <c r="U110" i="24" s="1"/>
  <c r="S109" i="24"/>
  <c r="R109" i="24"/>
  <c r="E109" i="24"/>
  <c r="T109" i="24" s="1"/>
  <c r="S108" i="24"/>
  <c r="R108" i="24"/>
  <c r="E108" i="24"/>
  <c r="U108" i="24" s="1"/>
  <c r="S107" i="24"/>
  <c r="R107" i="24"/>
  <c r="E107" i="24"/>
  <c r="T107" i="24" s="1"/>
  <c r="S106" i="24"/>
  <c r="R106" i="24"/>
  <c r="E106" i="24"/>
  <c r="S105" i="24"/>
  <c r="R105" i="24"/>
  <c r="E105" i="24"/>
  <c r="U105" i="24" s="1"/>
  <c r="S104" i="24"/>
  <c r="R104" i="24"/>
  <c r="E104" i="24"/>
  <c r="T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T101" i="24" s="1"/>
  <c r="S100" i="24"/>
  <c r="R100" i="24"/>
  <c r="E100" i="24"/>
  <c r="U100" i="24" s="1"/>
  <c r="U99" i="24"/>
  <c r="S99" i="24"/>
  <c r="R99" i="24"/>
  <c r="E99" i="24"/>
  <c r="T99" i="24" s="1"/>
  <c r="S98" i="24"/>
  <c r="R98" i="24"/>
  <c r="E98" i="24"/>
  <c r="S97" i="24"/>
  <c r="R97" i="24"/>
  <c r="E97" i="24"/>
  <c r="U97" i="24" s="1"/>
  <c r="W96" i="24"/>
  <c r="W113" i="24" s="1"/>
  <c r="V96" i="24"/>
  <c r="V113" i="24" s="1"/>
  <c r="M96" i="24"/>
  <c r="S96" i="24" s="1"/>
  <c r="L96" i="24"/>
  <c r="R96" i="24" s="1"/>
  <c r="K96" i="24"/>
  <c r="K113" i="24" s="1"/>
  <c r="J96" i="24"/>
  <c r="J113" i="24" s="1"/>
  <c r="I96" i="24"/>
  <c r="I113" i="24" s="1"/>
  <c r="H96" i="24"/>
  <c r="H113" i="24" s="1"/>
  <c r="G96" i="24"/>
  <c r="G113" i="24" s="1"/>
  <c r="F96" i="24"/>
  <c r="F113" i="24" s="1"/>
  <c r="D96" i="24"/>
  <c r="D113" i="24" s="1"/>
  <c r="C96" i="24"/>
  <c r="C113" i="24" s="1"/>
  <c r="B96" i="24"/>
  <c r="B113" i="24" s="1"/>
  <c r="W114" i="25"/>
  <c r="V114" i="25"/>
  <c r="R114" i="25"/>
  <c r="Q114" i="25"/>
  <c r="P114" i="25"/>
  <c r="O114" i="25"/>
  <c r="N114" i="25"/>
  <c r="M114" i="25"/>
  <c r="S114" i="25" s="1"/>
  <c r="L114" i="25"/>
  <c r="K114" i="25"/>
  <c r="J114" i="25"/>
  <c r="I114" i="25"/>
  <c r="H114" i="25"/>
  <c r="G114" i="25"/>
  <c r="F114" i="25"/>
  <c r="E114" i="25"/>
  <c r="U114" i="25" s="1"/>
  <c r="D114" i="25"/>
  <c r="C114" i="25"/>
  <c r="B114" i="25"/>
  <c r="Q113" i="25"/>
  <c r="P113" i="25"/>
  <c r="O113" i="25"/>
  <c r="N113" i="25"/>
  <c r="U112" i="25"/>
  <c r="T112" i="25"/>
  <c r="S112" i="25"/>
  <c r="R112" i="25"/>
  <c r="S111" i="25"/>
  <c r="R111" i="25"/>
  <c r="E111" i="25"/>
  <c r="U111" i="25" s="1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U107" i="25"/>
  <c r="S107" i="25"/>
  <c r="R107" i="25"/>
  <c r="E107" i="25"/>
  <c r="T107" i="25" s="1"/>
  <c r="S106" i="25"/>
  <c r="R106" i="25"/>
  <c r="E106" i="25"/>
  <c r="U106" i="25" s="1"/>
  <c r="S105" i="25"/>
  <c r="R105" i="25"/>
  <c r="E105" i="25"/>
  <c r="T105" i="25" s="1"/>
  <c r="S104" i="25"/>
  <c r="R104" i="25"/>
  <c r="E104" i="25"/>
  <c r="S103" i="25"/>
  <c r="R103" i="25"/>
  <c r="E103" i="25"/>
  <c r="U103" i="25" s="1"/>
  <c r="T102" i="25"/>
  <c r="S102" i="25"/>
  <c r="R102" i="25"/>
  <c r="E102" i="25"/>
  <c r="U102" i="25" s="1"/>
  <c r="S101" i="25"/>
  <c r="R101" i="25"/>
  <c r="E101" i="25"/>
  <c r="U101" i="25" s="1"/>
  <c r="T100" i="25"/>
  <c r="S100" i="25"/>
  <c r="R100" i="25"/>
  <c r="E100" i="25"/>
  <c r="U100" i="25" s="1"/>
  <c r="S99" i="25"/>
  <c r="R99" i="25"/>
  <c r="E99" i="25"/>
  <c r="T99" i="25" s="1"/>
  <c r="S98" i="25"/>
  <c r="R98" i="25"/>
  <c r="E98" i="25"/>
  <c r="U98" i="25" s="1"/>
  <c r="S97" i="25"/>
  <c r="R97" i="25"/>
  <c r="E97" i="25"/>
  <c r="U97" i="25" s="1"/>
  <c r="W96" i="25"/>
  <c r="W113" i="25" s="1"/>
  <c r="V96" i="25"/>
  <c r="V113" i="25" s="1"/>
  <c r="R96" i="25"/>
  <c r="M96" i="25"/>
  <c r="M113" i="25" s="1"/>
  <c r="S113" i="25" s="1"/>
  <c r="L96" i="25"/>
  <c r="L113" i="25" s="1"/>
  <c r="R113" i="25" s="1"/>
  <c r="K96" i="25"/>
  <c r="K113" i="25" s="1"/>
  <c r="J96" i="25"/>
  <c r="J113" i="25" s="1"/>
  <c r="I96" i="25"/>
  <c r="I113" i="25" s="1"/>
  <c r="H96" i="25"/>
  <c r="H113" i="25" s="1"/>
  <c r="G96" i="25"/>
  <c r="G113" i="25" s="1"/>
  <c r="F96" i="25"/>
  <c r="F113" i="25" s="1"/>
  <c r="D96" i="25"/>
  <c r="D113" i="25" s="1"/>
  <c r="C96" i="25"/>
  <c r="C113" i="25" s="1"/>
  <c r="B96" i="25"/>
  <c r="B113" i="25" s="1"/>
  <c r="W114" i="26"/>
  <c r="V114" i="26"/>
  <c r="T114" i="26"/>
  <c r="Q114" i="26"/>
  <c r="P114" i="26"/>
  <c r="O114" i="26"/>
  <c r="N114" i="26"/>
  <c r="M114" i="26"/>
  <c r="S114" i="26" s="1"/>
  <c r="L114" i="26"/>
  <c r="R114" i="26" s="1"/>
  <c r="K114" i="26"/>
  <c r="J114" i="26"/>
  <c r="I114" i="26"/>
  <c r="H114" i="26"/>
  <c r="G114" i="26"/>
  <c r="F114" i="26"/>
  <c r="E114" i="26"/>
  <c r="U114" i="26" s="1"/>
  <c r="D114" i="26"/>
  <c r="C114" i="26"/>
  <c r="B114" i="26"/>
  <c r="Q113" i="26"/>
  <c r="P113" i="26"/>
  <c r="O113" i="26"/>
  <c r="N113" i="26"/>
  <c r="U112" i="26"/>
  <c r="T112" i="26"/>
  <c r="S112" i="26"/>
  <c r="R112" i="26"/>
  <c r="S111" i="26"/>
  <c r="R111" i="26"/>
  <c r="E111" i="26"/>
  <c r="U111" i="26" s="1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U107" i="26" s="1"/>
  <c r="S106" i="26"/>
  <c r="R106" i="26"/>
  <c r="E106" i="26"/>
  <c r="T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S100" i="26"/>
  <c r="R100" i="26"/>
  <c r="E100" i="26"/>
  <c r="U100" i="26" s="1"/>
  <c r="S99" i="26"/>
  <c r="R99" i="26"/>
  <c r="E99" i="26"/>
  <c r="U99" i="26" s="1"/>
  <c r="T98" i="26"/>
  <c r="S98" i="26"/>
  <c r="R98" i="26"/>
  <c r="E98" i="26"/>
  <c r="U98" i="26" s="1"/>
  <c r="S97" i="26"/>
  <c r="R97" i="26"/>
  <c r="E97" i="26"/>
  <c r="U97" i="26" s="1"/>
  <c r="W96" i="26"/>
  <c r="W113" i="26" s="1"/>
  <c r="V96" i="26"/>
  <c r="V113" i="26" s="1"/>
  <c r="M96" i="26"/>
  <c r="S96" i="26" s="1"/>
  <c r="L96" i="26"/>
  <c r="R96" i="26" s="1"/>
  <c r="K96" i="26"/>
  <c r="K113" i="26" s="1"/>
  <c r="J96" i="26"/>
  <c r="J113" i="26" s="1"/>
  <c r="I96" i="26"/>
  <c r="I113" i="26" s="1"/>
  <c r="H96" i="26"/>
  <c r="H113" i="26" s="1"/>
  <c r="G96" i="26"/>
  <c r="G113" i="26" s="1"/>
  <c r="F96" i="26"/>
  <c r="F113" i="26" s="1"/>
  <c r="D96" i="26"/>
  <c r="D113" i="26" s="1"/>
  <c r="C96" i="26"/>
  <c r="C113" i="26" s="1"/>
  <c r="B96" i="26"/>
  <c r="B113" i="26" s="1"/>
  <c r="W114" i="27"/>
  <c r="V114" i="27"/>
  <c r="Q114" i="27"/>
  <c r="P114" i="27"/>
  <c r="O114" i="27"/>
  <c r="N114" i="27"/>
  <c r="M114" i="27"/>
  <c r="S114" i="27" s="1"/>
  <c r="L114" i="27"/>
  <c r="R114" i="27" s="1"/>
  <c r="K114" i="27"/>
  <c r="J114" i="27"/>
  <c r="I114" i="27"/>
  <c r="H114" i="27"/>
  <c r="G114" i="27"/>
  <c r="F114" i="27"/>
  <c r="E114" i="27"/>
  <c r="U114" i="27" s="1"/>
  <c r="D114" i="27"/>
  <c r="C114" i="27"/>
  <c r="B114" i="27"/>
  <c r="Q113" i="27"/>
  <c r="P113" i="27"/>
  <c r="O113" i="27"/>
  <c r="N113" i="27"/>
  <c r="U112" i="27"/>
  <c r="T112" i="27"/>
  <c r="S112" i="27"/>
  <c r="R112" i="27"/>
  <c r="S111" i="27"/>
  <c r="R111" i="27"/>
  <c r="E111" i="27"/>
  <c r="U111" i="27" s="1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S106" i="27"/>
  <c r="R106" i="27"/>
  <c r="E106" i="27"/>
  <c r="U106" i="27" s="1"/>
  <c r="U105" i="27"/>
  <c r="S105" i="27"/>
  <c r="R105" i="27"/>
  <c r="E105" i="27"/>
  <c r="T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U99" i="27" s="1"/>
  <c r="S98" i="27"/>
  <c r="R98" i="27"/>
  <c r="E98" i="27"/>
  <c r="U98" i="27" s="1"/>
  <c r="S97" i="27"/>
  <c r="R97" i="27"/>
  <c r="E97" i="27"/>
  <c r="T97" i="27" s="1"/>
  <c r="W96" i="27"/>
  <c r="W113" i="27" s="1"/>
  <c r="V96" i="27"/>
  <c r="V113" i="27" s="1"/>
  <c r="S96" i="27"/>
  <c r="M96" i="27"/>
  <c r="M113" i="27" s="1"/>
  <c r="S113" i="27" s="1"/>
  <c r="L96" i="27"/>
  <c r="R96" i="27" s="1"/>
  <c r="K96" i="27"/>
  <c r="K113" i="27" s="1"/>
  <c r="J96" i="27"/>
  <c r="J113" i="27" s="1"/>
  <c r="I96" i="27"/>
  <c r="I113" i="27" s="1"/>
  <c r="H96" i="27"/>
  <c r="H113" i="27" s="1"/>
  <c r="G96" i="27"/>
  <c r="G113" i="27" s="1"/>
  <c r="F96" i="27"/>
  <c r="F113" i="27" s="1"/>
  <c r="D96" i="27"/>
  <c r="D113" i="27" s="1"/>
  <c r="C96" i="27"/>
  <c r="C113" i="27" s="1"/>
  <c r="B96" i="27"/>
  <c r="B113" i="27" s="1"/>
  <c r="W114" i="28"/>
  <c r="V114" i="28"/>
  <c r="Q114" i="28"/>
  <c r="P114" i="28"/>
  <c r="O114" i="28"/>
  <c r="N114" i="28"/>
  <c r="M114" i="28"/>
  <c r="S114" i="28" s="1"/>
  <c r="L114" i="28"/>
  <c r="R114" i="28" s="1"/>
  <c r="K114" i="28"/>
  <c r="J114" i="28"/>
  <c r="I114" i="28"/>
  <c r="H114" i="28"/>
  <c r="G114" i="28"/>
  <c r="F114" i="28"/>
  <c r="E114" i="28"/>
  <c r="U114" i="28" s="1"/>
  <c r="D114" i="28"/>
  <c r="C114" i="28"/>
  <c r="B114" i="28"/>
  <c r="Q113" i="28"/>
  <c r="P113" i="28"/>
  <c r="O113" i="28"/>
  <c r="N113" i="28"/>
  <c r="U112" i="28"/>
  <c r="T112" i="28"/>
  <c r="S112" i="28"/>
  <c r="R112" i="28"/>
  <c r="S111" i="28"/>
  <c r="R111" i="28"/>
  <c r="E111" i="28"/>
  <c r="U111" i="28" s="1"/>
  <c r="S110" i="28"/>
  <c r="R110" i="28"/>
  <c r="E110" i="28"/>
  <c r="U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T106" i="28" s="1"/>
  <c r="S105" i="28"/>
  <c r="R105" i="28"/>
  <c r="E105" i="28"/>
  <c r="U105" i="28" s="1"/>
  <c r="S104" i="28"/>
  <c r="R104" i="28"/>
  <c r="E104" i="28"/>
  <c r="S103" i="28"/>
  <c r="R103" i="28"/>
  <c r="E103" i="28"/>
  <c r="U103" i="28" s="1"/>
  <c r="S102" i="28"/>
  <c r="R102" i="28"/>
  <c r="E102" i="28"/>
  <c r="U102" i="28" s="1"/>
  <c r="S101" i="28"/>
  <c r="R101" i="28"/>
  <c r="E101" i="28"/>
  <c r="U101" i="28" s="1"/>
  <c r="U100" i="28"/>
  <c r="T100" i="28"/>
  <c r="S100" i="28"/>
  <c r="R100" i="28"/>
  <c r="E100" i="28"/>
  <c r="S99" i="28"/>
  <c r="R99" i="28"/>
  <c r="E99" i="28"/>
  <c r="U99" i="28" s="1"/>
  <c r="U98" i="28"/>
  <c r="S98" i="28"/>
  <c r="R98" i="28"/>
  <c r="E98" i="28"/>
  <c r="T98" i="28" s="1"/>
  <c r="S97" i="28"/>
  <c r="R97" i="28"/>
  <c r="E97" i="28"/>
  <c r="U97" i="28" s="1"/>
  <c r="W96" i="28"/>
  <c r="W113" i="28" s="1"/>
  <c r="V96" i="28"/>
  <c r="V113" i="28" s="1"/>
  <c r="M96" i="28"/>
  <c r="M113" i="28" s="1"/>
  <c r="S113" i="28" s="1"/>
  <c r="L96" i="28"/>
  <c r="L113" i="28" s="1"/>
  <c r="R113" i="28" s="1"/>
  <c r="K96" i="28"/>
  <c r="K113" i="28" s="1"/>
  <c r="J96" i="28"/>
  <c r="J113" i="28" s="1"/>
  <c r="I96" i="28"/>
  <c r="I113" i="28" s="1"/>
  <c r="H96" i="28"/>
  <c r="H113" i="28" s="1"/>
  <c r="G96" i="28"/>
  <c r="G113" i="28" s="1"/>
  <c r="F96" i="28"/>
  <c r="F113" i="28" s="1"/>
  <c r="D96" i="28"/>
  <c r="D113" i="28" s="1"/>
  <c r="C96" i="28"/>
  <c r="C113" i="28" s="1"/>
  <c r="B96" i="28"/>
  <c r="B113" i="28" s="1"/>
  <c r="W114" i="29"/>
  <c r="V114" i="29"/>
  <c r="Q114" i="29"/>
  <c r="P114" i="29"/>
  <c r="O114" i="29"/>
  <c r="N114" i="29"/>
  <c r="M114" i="29"/>
  <c r="S114" i="29" s="1"/>
  <c r="L114" i="29"/>
  <c r="R114" i="29" s="1"/>
  <c r="K114" i="29"/>
  <c r="J114" i="29"/>
  <c r="I114" i="29"/>
  <c r="H114" i="29"/>
  <c r="G114" i="29"/>
  <c r="F114" i="29"/>
  <c r="E114" i="29"/>
  <c r="U114" i="29" s="1"/>
  <c r="D114" i="29"/>
  <c r="C114" i="29"/>
  <c r="B114" i="29"/>
  <c r="Q113" i="29"/>
  <c r="P113" i="29"/>
  <c r="O113" i="29"/>
  <c r="N113" i="29"/>
  <c r="U112" i="29"/>
  <c r="T112" i="29"/>
  <c r="S112" i="29"/>
  <c r="R112" i="29"/>
  <c r="S111" i="29"/>
  <c r="R111" i="29"/>
  <c r="E111" i="29"/>
  <c r="U111" i="29" s="1"/>
  <c r="S110" i="29"/>
  <c r="R110" i="29"/>
  <c r="E110" i="29"/>
  <c r="U110" i="29" s="1"/>
  <c r="S109" i="29"/>
  <c r="R109" i="29"/>
  <c r="E109" i="29"/>
  <c r="T109" i="29" s="1"/>
  <c r="S108" i="29"/>
  <c r="R108" i="29"/>
  <c r="E108" i="29"/>
  <c r="U108" i="29" s="1"/>
  <c r="S107" i="29"/>
  <c r="R107" i="29"/>
  <c r="E107" i="29"/>
  <c r="T107" i="29" s="1"/>
  <c r="S106" i="29"/>
  <c r="R106" i="29"/>
  <c r="E106" i="29"/>
  <c r="T106" i="29" s="1"/>
  <c r="S105" i="29"/>
  <c r="R105" i="29"/>
  <c r="E105" i="29"/>
  <c r="U105" i="29" s="1"/>
  <c r="S104" i="29"/>
  <c r="R104" i="29"/>
  <c r="E104" i="29"/>
  <c r="T104" i="29" s="1"/>
  <c r="S103" i="29"/>
  <c r="R103" i="29"/>
  <c r="E103" i="29"/>
  <c r="U103" i="29" s="1"/>
  <c r="S102" i="29"/>
  <c r="R102" i="29"/>
  <c r="E102" i="29"/>
  <c r="U102" i="29" s="1"/>
  <c r="T101" i="29"/>
  <c r="S101" i="29"/>
  <c r="R101" i="29"/>
  <c r="E101" i="29"/>
  <c r="U101" i="29" s="1"/>
  <c r="S100" i="29"/>
  <c r="R100" i="29"/>
  <c r="E100" i="29"/>
  <c r="U100" i="29" s="1"/>
  <c r="S99" i="29"/>
  <c r="R99" i="29"/>
  <c r="E99" i="29"/>
  <c r="S98" i="29"/>
  <c r="R98" i="29"/>
  <c r="E98" i="29"/>
  <c r="T98" i="29" s="1"/>
  <c r="S97" i="29"/>
  <c r="R97" i="29"/>
  <c r="E97" i="29"/>
  <c r="U97" i="29" s="1"/>
  <c r="W96" i="29"/>
  <c r="W113" i="29" s="1"/>
  <c r="V96" i="29"/>
  <c r="V113" i="29" s="1"/>
  <c r="M96" i="29"/>
  <c r="S96" i="29" s="1"/>
  <c r="L96" i="29"/>
  <c r="R96" i="29" s="1"/>
  <c r="K96" i="29"/>
  <c r="K113" i="29" s="1"/>
  <c r="J96" i="29"/>
  <c r="J113" i="29" s="1"/>
  <c r="I96" i="29"/>
  <c r="I113" i="29" s="1"/>
  <c r="H96" i="29"/>
  <c r="H113" i="29" s="1"/>
  <c r="G96" i="29"/>
  <c r="G113" i="29" s="1"/>
  <c r="F96" i="29"/>
  <c r="F113" i="29" s="1"/>
  <c r="D96" i="29"/>
  <c r="D113" i="29" s="1"/>
  <c r="C96" i="29"/>
  <c r="C113" i="29" s="1"/>
  <c r="B96" i="29"/>
  <c r="B113" i="29" s="1"/>
  <c r="W114" i="30"/>
  <c r="V114" i="30"/>
  <c r="S114" i="30"/>
  <c r="Q114" i="30"/>
  <c r="P114" i="30"/>
  <c r="O114" i="30"/>
  <c r="N114" i="30"/>
  <c r="M114" i="30"/>
  <c r="L114" i="30"/>
  <c r="R114" i="30" s="1"/>
  <c r="K114" i="30"/>
  <c r="J114" i="30"/>
  <c r="I114" i="30"/>
  <c r="H114" i="30"/>
  <c r="G114" i="30"/>
  <c r="F114" i="30"/>
  <c r="E114" i="30"/>
  <c r="U114" i="30" s="1"/>
  <c r="D114" i="30"/>
  <c r="C114" i="30"/>
  <c r="B114" i="30"/>
  <c r="Q113" i="30"/>
  <c r="P113" i="30"/>
  <c r="O113" i="30"/>
  <c r="N113" i="30"/>
  <c r="U112" i="30"/>
  <c r="T112" i="30"/>
  <c r="S112" i="30"/>
  <c r="R112" i="30"/>
  <c r="S111" i="30"/>
  <c r="R111" i="30"/>
  <c r="E111" i="30"/>
  <c r="U111" i="30" s="1"/>
  <c r="S110" i="30"/>
  <c r="R110" i="30"/>
  <c r="E110" i="30"/>
  <c r="U110" i="30" s="1"/>
  <c r="S109" i="30"/>
  <c r="R109" i="30"/>
  <c r="E109" i="30"/>
  <c r="U109" i="30" s="1"/>
  <c r="S108" i="30"/>
  <c r="R108" i="30"/>
  <c r="E108" i="30"/>
  <c r="T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S104" i="30"/>
  <c r="R104" i="30"/>
  <c r="E104" i="30"/>
  <c r="U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U101" i="30" s="1"/>
  <c r="S100" i="30"/>
  <c r="R100" i="30"/>
  <c r="E100" i="30"/>
  <c r="T100" i="30" s="1"/>
  <c r="S99" i="30"/>
  <c r="R99" i="30"/>
  <c r="E99" i="30"/>
  <c r="U99" i="30" s="1"/>
  <c r="S98" i="30"/>
  <c r="R98" i="30"/>
  <c r="E98" i="30"/>
  <c r="U98" i="30" s="1"/>
  <c r="S97" i="30"/>
  <c r="R97" i="30"/>
  <c r="E97" i="30"/>
  <c r="U97" i="30" s="1"/>
  <c r="W96" i="30"/>
  <c r="W113" i="30" s="1"/>
  <c r="V96" i="30"/>
  <c r="V113" i="30" s="1"/>
  <c r="M96" i="30"/>
  <c r="M113" i="30" s="1"/>
  <c r="S113" i="30" s="1"/>
  <c r="L96" i="30"/>
  <c r="L113" i="30" s="1"/>
  <c r="R113" i="30" s="1"/>
  <c r="K96" i="30"/>
  <c r="K113" i="30" s="1"/>
  <c r="J96" i="30"/>
  <c r="J113" i="30" s="1"/>
  <c r="I96" i="30"/>
  <c r="I113" i="30" s="1"/>
  <c r="H96" i="30"/>
  <c r="H113" i="30" s="1"/>
  <c r="G96" i="30"/>
  <c r="G113" i="30" s="1"/>
  <c r="F96" i="30"/>
  <c r="F113" i="30" s="1"/>
  <c r="D96" i="30"/>
  <c r="D113" i="30" s="1"/>
  <c r="C96" i="30"/>
  <c r="C113" i="30" s="1"/>
  <c r="B96" i="30"/>
  <c r="B113" i="30" s="1"/>
  <c r="W114" i="31"/>
  <c r="V114" i="31"/>
  <c r="Q114" i="31"/>
  <c r="P114" i="31"/>
  <c r="O114" i="31"/>
  <c r="N114" i="31"/>
  <c r="M114" i="31"/>
  <c r="S114" i="31" s="1"/>
  <c r="L114" i="31"/>
  <c r="R114" i="31" s="1"/>
  <c r="K114" i="31"/>
  <c r="J114" i="31"/>
  <c r="I114" i="31"/>
  <c r="H114" i="31"/>
  <c r="G114" i="31"/>
  <c r="F114" i="31"/>
  <c r="E114" i="31"/>
  <c r="U114" i="31" s="1"/>
  <c r="D114" i="31"/>
  <c r="C114" i="31"/>
  <c r="B114" i="31"/>
  <c r="Q113" i="31"/>
  <c r="P113" i="31"/>
  <c r="O113" i="31"/>
  <c r="N113" i="31"/>
  <c r="U112" i="31"/>
  <c r="T112" i="31"/>
  <c r="S112" i="31"/>
  <c r="R112" i="31"/>
  <c r="U111" i="31"/>
  <c r="S111" i="31"/>
  <c r="R111" i="31"/>
  <c r="E111" i="31"/>
  <c r="T111" i="31" s="1"/>
  <c r="S110" i="31"/>
  <c r="R110" i="31"/>
  <c r="E110" i="31"/>
  <c r="U110" i="31" s="1"/>
  <c r="S109" i="31"/>
  <c r="R109" i="31"/>
  <c r="E109" i="31"/>
  <c r="T109" i="31" s="1"/>
  <c r="T108" i="31"/>
  <c r="S108" i="31"/>
  <c r="R108" i="31"/>
  <c r="E108" i="31"/>
  <c r="U108" i="31" s="1"/>
  <c r="S107" i="31"/>
  <c r="R107" i="31"/>
  <c r="E107" i="31"/>
  <c r="U107" i="31" s="1"/>
  <c r="S106" i="31"/>
  <c r="R106" i="31"/>
  <c r="E106" i="31"/>
  <c r="U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U102" i="31" s="1"/>
  <c r="S101" i="31"/>
  <c r="R101" i="31"/>
  <c r="E101" i="31"/>
  <c r="T101" i="31" s="1"/>
  <c r="S100" i="31"/>
  <c r="R100" i="31"/>
  <c r="E100" i="31"/>
  <c r="U100" i="31" s="1"/>
  <c r="S99" i="31"/>
  <c r="R99" i="31"/>
  <c r="E99" i="31"/>
  <c r="U99" i="31" s="1"/>
  <c r="S98" i="31"/>
  <c r="R98" i="31"/>
  <c r="E98" i="31"/>
  <c r="U98" i="31" s="1"/>
  <c r="S97" i="31"/>
  <c r="R97" i="31"/>
  <c r="E97" i="31"/>
  <c r="U97" i="31" s="1"/>
  <c r="W96" i="31"/>
  <c r="W113" i="31" s="1"/>
  <c r="V96" i="31"/>
  <c r="V113" i="31" s="1"/>
  <c r="M96" i="31"/>
  <c r="S96" i="31" s="1"/>
  <c r="L96" i="31"/>
  <c r="L113" i="31" s="1"/>
  <c r="R113" i="31" s="1"/>
  <c r="K96" i="31"/>
  <c r="K113" i="31" s="1"/>
  <c r="J96" i="31"/>
  <c r="J113" i="31" s="1"/>
  <c r="I96" i="31"/>
  <c r="I113" i="31" s="1"/>
  <c r="H96" i="31"/>
  <c r="H113" i="31" s="1"/>
  <c r="G96" i="31"/>
  <c r="G113" i="31" s="1"/>
  <c r="F96" i="31"/>
  <c r="F113" i="31" s="1"/>
  <c r="D96" i="31"/>
  <c r="D113" i="31" s="1"/>
  <c r="C96" i="31"/>
  <c r="C113" i="31" s="1"/>
  <c r="B96" i="31"/>
  <c r="B113" i="31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U111" i="1" s="1"/>
  <c r="S110" i="1"/>
  <c r="R110" i="1"/>
  <c r="E110" i="1"/>
  <c r="T110" i="1" s="1"/>
  <c r="S109" i="1"/>
  <c r="R109" i="1"/>
  <c r="E109" i="1"/>
  <c r="T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W96" i="1"/>
  <c r="W113" i="1" s="1"/>
  <c r="V96" i="1"/>
  <c r="V113" i="1" s="1"/>
  <c r="M96" i="1"/>
  <c r="S96" i="1" s="1"/>
  <c r="L96" i="1"/>
  <c r="R96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E80" i="4"/>
  <c r="D80" i="4"/>
  <c r="C80" i="4"/>
  <c r="B80" i="4"/>
  <c r="A77" i="4"/>
  <c r="E84" i="5"/>
  <c r="E83" i="5"/>
  <c r="E82" i="5"/>
  <c r="E81" i="5"/>
  <c r="E80" i="5" s="1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E80" i="12" s="1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E80" i="21" s="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22"/>
  <c r="E83" i="22"/>
  <c r="E82" i="22"/>
  <c r="E81" i="22"/>
  <c r="W80" i="22"/>
  <c r="V80" i="22"/>
  <c r="M80" i="22"/>
  <c r="L80" i="22"/>
  <c r="K80" i="22"/>
  <c r="J80" i="22"/>
  <c r="I80" i="22"/>
  <c r="H80" i="22"/>
  <c r="G80" i="22"/>
  <c r="F80" i="22"/>
  <c r="D80" i="22"/>
  <c r="C80" i="22"/>
  <c r="B80" i="22"/>
  <c r="A77" i="22"/>
  <c r="E84" i="23"/>
  <c r="E83" i="23"/>
  <c r="E82" i="23"/>
  <c r="E81" i="23"/>
  <c r="W80" i="23"/>
  <c r="V80" i="23"/>
  <c r="M80" i="23"/>
  <c r="L80" i="23"/>
  <c r="K80" i="23"/>
  <c r="J80" i="23"/>
  <c r="I80" i="23"/>
  <c r="H80" i="23"/>
  <c r="G80" i="23"/>
  <c r="F80" i="23"/>
  <c r="D80" i="23"/>
  <c r="C80" i="23"/>
  <c r="B80" i="23"/>
  <c r="A77" i="23"/>
  <c r="E84" i="24"/>
  <c r="E83" i="24"/>
  <c r="E82" i="24"/>
  <c r="E81" i="24"/>
  <c r="W80" i="24"/>
  <c r="V80" i="24"/>
  <c r="M80" i="24"/>
  <c r="L80" i="24"/>
  <c r="K80" i="24"/>
  <c r="J80" i="24"/>
  <c r="I80" i="24"/>
  <c r="H80" i="24"/>
  <c r="G80" i="24"/>
  <c r="F80" i="24"/>
  <c r="D80" i="24"/>
  <c r="C80" i="24"/>
  <c r="B80" i="24"/>
  <c r="A77" i="24"/>
  <c r="E84" i="25"/>
  <c r="E83" i="25"/>
  <c r="E82" i="25"/>
  <c r="E81" i="25"/>
  <c r="W80" i="25"/>
  <c r="V80" i="25"/>
  <c r="M80" i="25"/>
  <c r="L80" i="25"/>
  <c r="K80" i="25"/>
  <c r="J80" i="25"/>
  <c r="I80" i="25"/>
  <c r="H80" i="25"/>
  <c r="G80" i="25"/>
  <c r="F80" i="25"/>
  <c r="D80" i="25"/>
  <c r="C80" i="25"/>
  <c r="B80" i="25"/>
  <c r="A77" i="25"/>
  <c r="E84" i="26"/>
  <c r="E83" i="26"/>
  <c r="E82" i="26"/>
  <c r="E81" i="26"/>
  <c r="W80" i="26"/>
  <c r="V80" i="26"/>
  <c r="M80" i="26"/>
  <c r="L80" i="26"/>
  <c r="K80" i="26"/>
  <c r="J80" i="26"/>
  <c r="I80" i="26"/>
  <c r="H80" i="26"/>
  <c r="G80" i="26"/>
  <c r="F80" i="26"/>
  <c r="D80" i="26"/>
  <c r="C80" i="26"/>
  <c r="B80" i="26"/>
  <c r="A77" i="26"/>
  <c r="E84" i="27"/>
  <c r="E83" i="27"/>
  <c r="E82" i="27"/>
  <c r="E81" i="27"/>
  <c r="W80" i="27"/>
  <c r="V80" i="27"/>
  <c r="M80" i="27"/>
  <c r="L80" i="27"/>
  <c r="K80" i="27"/>
  <c r="J80" i="27"/>
  <c r="I80" i="27"/>
  <c r="H80" i="27"/>
  <c r="G80" i="27"/>
  <c r="F80" i="27"/>
  <c r="D80" i="27"/>
  <c r="C80" i="27"/>
  <c r="B80" i="27"/>
  <c r="A77" i="27"/>
  <c r="E84" i="28"/>
  <c r="E83" i="28"/>
  <c r="E82" i="28"/>
  <c r="E81" i="28"/>
  <c r="W80" i="28"/>
  <c r="V80" i="28"/>
  <c r="M80" i="28"/>
  <c r="L80" i="28"/>
  <c r="K80" i="28"/>
  <c r="J80" i="28"/>
  <c r="I80" i="28"/>
  <c r="H80" i="28"/>
  <c r="G80" i="28"/>
  <c r="F80" i="28"/>
  <c r="D80" i="28"/>
  <c r="C80" i="28"/>
  <c r="B80" i="28"/>
  <c r="A77" i="28"/>
  <c r="E84" i="29"/>
  <c r="E83" i="29"/>
  <c r="E82" i="29"/>
  <c r="E81" i="29"/>
  <c r="E80" i="29" s="1"/>
  <c r="W80" i="29"/>
  <c r="V80" i="29"/>
  <c r="M80" i="29"/>
  <c r="L80" i="29"/>
  <c r="K80" i="29"/>
  <c r="J80" i="29"/>
  <c r="I80" i="29"/>
  <c r="H80" i="29"/>
  <c r="G80" i="29"/>
  <c r="F80" i="29"/>
  <c r="D80" i="29"/>
  <c r="C80" i="29"/>
  <c r="B80" i="29"/>
  <c r="A77" i="29"/>
  <c r="E84" i="30"/>
  <c r="E83" i="30"/>
  <c r="E82" i="30"/>
  <c r="E81" i="30"/>
  <c r="W80" i="30"/>
  <c r="V80" i="30"/>
  <c r="M80" i="30"/>
  <c r="L80" i="30"/>
  <c r="K80" i="30"/>
  <c r="J80" i="30"/>
  <c r="I80" i="30"/>
  <c r="H80" i="30"/>
  <c r="G80" i="30"/>
  <c r="F80" i="30"/>
  <c r="D80" i="30"/>
  <c r="C80" i="30"/>
  <c r="B80" i="30"/>
  <c r="A77" i="30"/>
  <c r="E84" i="31"/>
  <c r="E83" i="31"/>
  <c r="E82" i="31"/>
  <c r="E81" i="31"/>
  <c r="W80" i="31"/>
  <c r="V80" i="31"/>
  <c r="M80" i="31"/>
  <c r="L80" i="31"/>
  <c r="K80" i="31"/>
  <c r="J80" i="31"/>
  <c r="I80" i="31"/>
  <c r="H80" i="31"/>
  <c r="G80" i="31"/>
  <c r="F80" i="31"/>
  <c r="D80" i="31"/>
  <c r="C80" i="31"/>
  <c r="B80" i="31"/>
  <c r="A77" i="31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31"/>
  <c r="R94" i="31"/>
  <c r="Q94" i="31"/>
  <c r="P94" i="31"/>
  <c r="E94" i="31"/>
  <c r="U94" i="31" s="1"/>
  <c r="S93" i="31"/>
  <c r="R93" i="31"/>
  <c r="Q93" i="31"/>
  <c r="P93" i="31"/>
  <c r="E93" i="31"/>
  <c r="U93" i="31" s="1"/>
  <c r="S92" i="31"/>
  <c r="R92" i="31"/>
  <c r="Q92" i="31"/>
  <c r="P92" i="31"/>
  <c r="E92" i="31"/>
  <c r="U92" i="31" s="1"/>
  <c r="S91" i="31"/>
  <c r="R91" i="31"/>
  <c r="Q91" i="31"/>
  <c r="P91" i="31"/>
  <c r="E91" i="31"/>
  <c r="U91" i="31" s="1"/>
  <c r="S90" i="31"/>
  <c r="R90" i="31"/>
  <c r="Q90" i="31"/>
  <c r="P90" i="31"/>
  <c r="E90" i="31"/>
  <c r="U90" i="31" s="1"/>
  <c r="S89" i="31"/>
  <c r="R89" i="31"/>
  <c r="Q89" i="31"/>
  <c r="P89" i="31"/>
  <c r="E89" i="31"/>
  <c r="U89" i="31" s="1"/>
  <c r="S88" i="31"/>
  <c r="R88" i="31"/>
  <c r="Q88" i="31"/>
  <c r="P88" i="31"/>
  <c r="E88" i="31"/>
  <c r="U88" i="31" s="1"/>
  <c r="S87" i="31"/>
  <c r="R87" i="31"/>
  <c r="Q87" i="31"/>
  <c r="P87" i="31"/>
  <c r="E87" i="31"/>
  <c r="U87" i="31" s="1"/>
  <c r="V73" i="31"/>
  <c r="O73" i="31"/>
  <c r="N73" i="31"/>
  <c r="M73" i="31"/>
  <c r="S73" i="31" s="1"/>
  <c r="L73" i="31"/>
  <c r="K73" i="31"/>
  <c r="J73" i="31"/>
  <c r="I73" i="31"/>
  <c r="Q73" i="31" s="1"/>
  <c r="H73" i="31"/>
  <c r="G73" i="31"/>
  <c r="F73" i="31"/>
  <c r="C73" i="31"/>
  <c r="B73" i="31"/>
  <c r="E73" i="31" s="1"/>
  <c r="V72" i="31"/>
  <c r="O72" i="31"/>
  <c r="N72" i="31"/>
  <c r="M72" i="31"/>
  <c r="S72" i="31" s="1"/>
  <c r="L72" i="31"/>
  <c r="R72" i="31" s="1"/>
  <c r="K72" i="31"/>
  <c r="J72" i="31"/>
  <c r="I72" i="31"/>
  <c r="H72" i="31"/>
  <c r="G72" i="31"/>
  <c r="F72" i="31"/>
  <c r="C72" i="31"/>
  <c r="B72" i="31"/>
  <c r="E72" i="31" s="1"/>
  <c r="V71" i="31"/>
  <c r="O71" i="31"/>
  <c r="N71" i="31"/>
  <c r="M71" i="31"/>
  <c r="S71" i="31" s="1"/>
  <c r="L71" i="31"/>
  <c r="R71" i="31" s="1"/>
  <c r="K71" i="31"/>
  <c r="J71" i="31"/>
  <c r="I71" i="31"/>
  <c r="Q71" i="31" s="1"/>
  <c r="H71" i="31"/>
  <c r="G71" i="31"/>
  <c r="F71" i="31"/>
  <c r="C71" i="31"/>
  <c r="B71" i="31"/>
  <c r="S70" i="31"/>
  <c r="R70" i="31"/>
  <c r="Q70" i="31"/>
  <c r="P70" i="31"/>
  <c r="E70" i="31"/>
  <c r="U70" i="31" s="1"/>
  <c r="S69" i="31"/>
  <c r="R69" i="31"/>
  <c r="Q69" i="31"/>
  <c r="P69" i="31"/>
  <c r="E69" i="31"/>
  <c r="U69" i="31" s="1"/>
  <c r="V67" i="31"/>
  <c r="O67" i="31"/>
  <c r="N67" i="31"/>
  <c r="M67" i="31"/>
  <c r="S67" i="31" s="1"/>
  <c r="L67" i="31"/>
  <c r="K67" i="31"/>
  <c r="J67" i="31"/>
  <c r="I67" i="31"/>
  <c r="H67" i="31"/>
  <c r="G67" i="31"/>
  <c r="F67" i="31"/>
  <c r="C67" i="31"/>
  <c r="B67" i="31"/>
  <c r="V66" i="31"/>
  <c r="O66" i="31"/>
  <c r="N66" i="31"/>
  <c r="M66" i="31"/>
  <c r="S66" i="31" s="1"/>
  <c r="L66" i="31"/>
  <c r="R66" i="31" s="1"/>
  <c r="K66" i="31"/>
  <c r="J66" i="31"/>
  <c r="I66" i="31"/>
  <c r="H66" i="31"/>
  <c r="G66" i="31"/>
  <c r="F66" i="31"/>
  <c r="C66" i="31"/>
  <c r="B66" i="31"/>
  <c r="S65" i="31"/>
  <c r="R65" i="31"/>
  <c r="Q65" i="31"/>
  <c r="P65" i="31"/>
  <c r="E65" i="31"/>
  <c r="U65" i="31" s="1"/>
  <c r="S64" i="31"/>
  <c r="R64" i="31"/>
  <c r="Q64" i="31"/>
  <c r="P64" i="31"/>
  <c r="E64" i="31"/>
  <c r="U64" i="31" s="1"/>
  <c r="S63" i="31"/>
  <c r="R63" i="31"/>
  <c r="Q63" i="31"/>
  <c r="P63" i="31"/>
  <c r="E63" i="31"/>
  <c r="U63" i="31" s="1"/>
  <c r="S62" i="31"/>
  <c r="R62" i="31"/>
  <c r="Q62" i="31"/>
  <c r="P62" i="31"/>
  <c r="E62" i="31"/>
  <c r="U62" i="31" s="1"/>
  <c r="S61" i="31"/>
  <c r="R61" i="31"/>
  <c r="Q61" i="31"/>
  <c r="P61" i="31"/>
  <c r="E61" i="31"/>
  <c r="U61" i="31" s="1"/>
  <c r="V59" i="31"/>
  <c r="S59" i="31"/>
  <c r="O59" i="31"/>
  <c r="N59" i="31"/>
  <c r="M59" i="31"/>
  <c r="L59" i="31"/>
  <c r="R59" i="31" s="1"/>
  <c r="K59" i="31"/>
  <c r="J59" i="31"/>
  <c r="I59" i="31"/>
  <c r="H59" i="31"/>
  <c r="G59" i="31"/>
  <c r="F59" i="31"/>
  <c r="C59" i="31"/>
  <c r="B59" i="31"/>
  <c r="E59" i="31" s="1"/>
  <c r="S58" i="31"/>
  <c r="R58" i="31"/>
  <c r="Q58" i="31"/>
  <c r="P58" i="31"/>
  <c r="E58" i="31"/>
  <c r="U58" i="31" s="1"/>
  <c r="S57" i="31"/>
  <c r="R57" i="31"/>
  <c r="Q57" i="31"/>
  <c r="P57" i="31"/>
  <c r="E57" i="31"/>
  <c r="T57" i="31" s="1"/>
  <c r="S56" i="31"/>
  <c r="R56" i="31"/>
  <c r="Q56" i="31"/>
  <c r="P56" i="31"/>
  <c r="E56" i="31"/>
  <c r="U56" i="31" s="1"/>
  <c r="S55" i="31"/>
  <c r="R55" i="31"/>
  <c r="Q55" i="31"/>
  <c r="P55" i="31"/>
  <c r="E55" i="31"/>
  <c r="T55" i="31" s="1"/>
  <c r="V53" i="31"/>
  <c r="O53" i="31"/>
  <c r="N53" i="31"/>
  <c r="M53" i="31"/>
  <c r="S53" i="31" s="1"/>
  <c r="L53" i="31"/>
  <c r="R53" i="31" s="1"/>
  <c r="K53" i="31"/>
  <c r="J53" i="31"/>
  <c r="I53" i="31"/>
  <c r="H53" i="31"/>
  <c r="G53" i="31"/>
  <c r="F53" i="31"/>
  <c r="C53" i="31"/>
  <c r="E53" i="31" s="1"/>
  <c r="B53" i="31"/>
  <c r="S52" i="31"/>
  <c r="R52" i="31"/>
  <c r="Q52" i="31"/>
  <c r="P52" i="31"/>
  <c r="E52" i="31"/>
  <c r="U52" i="31" s="1"/>
  <c r="S51" i="31"/>
  <c r="R51" i="31"/>
  <c r="Q51" i="31"/>
  <c r="P51" i="31"/>
  <c r="E51" i="31"/>
  <c r="T51" i="31" s="1"/>
  <c r="U50" i="31"/>
  <c r="S50" i="31"/>
  <c r="R50" i="31"/>
  <c r="Q50" i="31"/>
  <c r="P50" i="31"/>
  <c r="E50" i="31"/>
  <c r="T50" i="31" s="1"/>
  <c r="U49" i="31"/>
  <c r="S49" i="31"/>
  <c r="R49" i="31"/>
  <c r="Q49" i="31"/>
  <c r="P49" i="31"/>
  <c r="E49" i="31"/>
  <c r="T49" i="31" s="1"/>
  <c r="T48" i="31"/>
  <c r="S48" i="31"/>
  <c r="R48" i="31"/>
  <c r="Q48" i="31"/>
  <c r="P48" i="31"/>
  <c r="E48" i="31"/>
  <c r="U48" i="31" s="1"/>
  <c r="S47" i="31"/>
  <c r="R47" i="31"/>
  <c r="Q47" i="31"/>
  <c r="P47" i="31"/>
  <c r="E47" i="31"/>
  <c r="U47" i="31" s="1"/>
  <c r="S46" i="31"/>
  <c r="R46" i="31"/>
  <c r="Q46" i="31"/>
  <c r="P46" i="31"/>
  <c r="E46" i="31"/>
  <c r="U46" i="31" s="1"/>
  <c r="U45" i="31"/>
  <c r="S45" i="31"/>
  <c r="R45" i="31"/>
  <c r="Q45" i="31"/>
  <c r="P45" i="31"/>
  <c r="E45" i="31"/>
  <c r="T45" i="31" s="1"/>
  <c r="S44" i="31"/>
  <c r="R44" i="31"/>
  <c r="Q44" i="31"/>
  <c r="P44" i="31"/>
  <c r="E44" i="31"/>
  <c r="U44" i="31" s="1"/>
  <c r="S43" i="31"/>
  <c r="R43" i="31"/>
  <c r="Q43" i="31"/>
  <c r="P43" i="31"/>
  <c r="E43" i="31"/>
  <c r="U43" i="31" s="1"/>
  <c r="S42" i="31"/>
  <c r="R42" i="31"/>
  <c r="Q42" i="31"/>
  <c r="P42" i="31"/>
  <c r="E42" i="31"/>
  <c r="T42" i="31" s="1"/>
  <c r="V40" i="31"/>
  <c r="S40" i="31"/>
  <c r="O40" i="31"/>
  <c r="N40" i="31"/>
  <c r="M40" i="31"/>
  <c r="L40" i="31"/>
  <c r="R40" i="31" s="1"/>
  <c r="K40" i="31"/>
  <c r="J40" i="31"/>
  <c r="I40" i="31"/>
  <c r="H40" i="31"/>
  <c r="P40" i="31" s="1"/>
  <c r="G40" i="31"/>
  <c r="F40" i="31"/>
  <c r="C40" i="31"/>
  <c r="B40" i="31"/>
  <c r="E40" i="31" s="1"/>
  <c r="S39" i="31"/>
  <c r="R39" i="31"/>
  <c r="Q39" i="31"/>
  <c r="P39" i="31"/>
  <c r="E39" i="31"/>
  <c r="T39" i="31" s="1"/>
  <c r="U38" i="31"/>
  <c r="S38" i="31"/>
  <c r="R38" i="31"/>
  <c r="Q38" i="31"/>
  <c r="P38" i="31"/>
  <c r="E38" i="31"/>
  <c r="T38" i="31" s="1"/>
  <c r="U37" i="31"/>
  <c r="S37" i="31"/>
  <c r="R37" i="31"/>
  <c r="Q37" i="31"/>
  <c r="P37" i="31"/>
  <c r="E37" i="31"/>
  <c r="T37" i="31" s="1"/>
  <c r="T36" i="31"/>
  <c r="S36" i="31"/>
  <c r="R36" i="31"/>
  <c r="Q36" i="31"/>
  <c r="P36" i="31"/>
  <c r="E36" i="31"/>
  <c r="U36" i="31" s="1"/>
  <c r="S35" i="31"/>
  <c r="R35" i="31"/>
  <c r="Q35" i="31"/>
  <c r="P35" i="31"/>
  <c r="E35" i="31"/>
  <c r="U35" i="31" s="1"/>
  <c r="V33" i="31"/>
  <c r="O33" i="31"/>
  <c r="N33" i="31"/>
  <c r="M33" i="31"/>
  <c r="S33" i="31" s="1"/>
  <c r="L33" i="31"/>
  <c r="R33" i="31" s="1"/>
  <c r="K33" i="31"/>
  <c r="J33" i="31"/>
  <c r="I33" i="31"/>
  <c r="Q33" i="31" s="1"/>
  <c r="H33" i="31"/>
  <c r="G33" i="31"/>
  <c r="F33" i="31"/>
  <c r="C33" i="31"/>
  <c r="E33" i="31" s="1"/>
  <c r="B33" i="31"/>
  <c r="U32" i="31"/>
  <c r="S32" i="31"/>
  <c r="R32" i="31"/>
  <c r="Q32" i="31"/>
  <c r="P32" i="31"/>
  <c r="E32" i="31"/>
  <c r="V30" i="31"/>
  <c r="O30" i="31"/>
  <c r="N30" i="31"/>
  <c r="R30" i="31" s="1"/>
  <c r="M30" i="31"/>
  <c r="S30" i="31" s="1"/>
  <c r="L30" i="31"/>
  <c r="K30" i="31"/>
  <c r="J30" i="31"/>
  <c r="I30" i="31"/>
  <c r="H30" i="31"/>
  <c r="G30" i="31"/>
  <c r="F30" i="31"/>
  <c r="C30" i="31"/>
  <c r="B30" i="31"/>
  <c r="S29" i="31"/>
  <c r="R29" i="31"/>
  <c r="Q29" i="31"/>
  <c r="P29" i="31"/>
  <c r="E29" i="31"/>
  <c r="S28" i="31"/>
  <c r="R28" i="31"/>
  <c r="Q28" i="31"/>
  <c r="P28" i="31"/>
  <c r="E28" i="31"/>
  <c r="S27" i="31"/>
  <c r="R27" i="31"/>
  <c r="Q27" i="31"/>
  <c r="P27" i="31"/>
  <c r="E27" i="31"/>
  <c r="U27" i="31" s="1"/>
  <c r="S26" i="31"/>
  <c r="R26" i="31"/>
  <c r="Q26" i="31"/>
  <c r="P26" i="31"/>
  <c r="E26" i="31"/>
  <c r="U26" i="31" s="1"/>
  <c r="V24" i="31"/>
  <c r="O24" i="31"/>
  <c r="N24" i="31"/>
  <c r="M24" i="31"/>
  <c r="S24" i="31" s="1"/>
  <c r="L24" i="31"/>
  <c r="R24" i="31" s="1"/>
  <c r="K24" i="31"/>
  <c r="J24" i="31"/>
  <c r="I24" i="31"/>
  <c r="H24" i="31"/>
  <c r="G24" i="31"/>
  <c r="F24" i="31"/>
  <c r="C24" i="31"/>
  <c r="B24" i="31"/>
  <c r="S23" i="31"/>
  <c r="R23" i="31"/>
  <c r="Q23" i="31"/>
  <c r="P23" i="31"/>
  <c r="E23" i="31"/>
  <c r="U23" i="31" s="1"/>
  <c r="S22" i="31"/>
  <c r="R22" i="31"/>
  <c r="Q22" i="31"/>
  <c r="P22" i="31"/>
  <c r="E22" i="31"/>
  <c r="U22" i="31" s="1"/>
  <c r="U21" i="31"/>
  <c r="S21" i="31"/>
  <c r="R21" i="31"/>
  <c r="Q21" i="31"/>
  <c r="P21" i="31"/>
  <c r="E21" i="31"/>
  <c r="T21" i="31" s="1"/>
  <c r="T20" i="31"/>
  <c r="S20" i="31"/>
  <c r="R20" i="31"/>
  <c r="Q20" i="31"/>
  <c r="P20" i="31"/>
  <c r="E20" i="31"/>
  <c r="U20" i="31" s="1"/>
  <c r="S19" i="31"/>
  <c r="R19" i="31"/>
  <c r="Q19" i="31"/>
  <c r="P19" i="31"/>
  <c r="E19" i="31"/>
  <c r="T19" i="31" s="1"/>
  <c r="S18" i="31"/>
  <c r="R18" i="31"/>
  <c r="Q18" i="31"/>
  <c r="P18" i="31"/>
  <c r="E18" i="31"/>
  <c r="U17" i="31"/>
  <c r="T17" i="31"/>
  <c r="S17" i="31"/>
  <c r="R17" i="31"/>
  <c r="Q17" i="31"/>
  <c r="P17" i="31"/>
  <c r="E17" i="31"/>
  <c r="V15" i="31"/>
  <c r="S15" i="31"/>
  <c r="O15" i="31"/>
  <c r="N15" i="31"/>
  <c r="M15" i="31"/>
  <c r="L15" i="31"/>
  <c r="R15" i="31" s="1"/>
  <c r="K15" i="31"/>
  <c r="J15" i="31"/>
  <c r="I15" i="31"/>
  <c r="Q15" i="31" s="1"/>
  <c r="H15" i="31"/>
  <c r="G15" i="31"/>
  <c r="F15" i="31"/>
  <c r="C15" i="31"/>
  <c r="B15" i="31"/>
  <c r="E15" i="31" s="1"/>
  <c r="S14" i="31"/>
  <c r="R14" i="31"/>
  <c r="Q14" i="31"/>
  <c r="P14" i="31"/>
  <c r="E14" i="31"/>
  <c r="T14" i="31" s="1"/>
  <c r="T13" i="31"/>
  <c r="S13" i="31"/>
  <c r="R13" i="31"/>
  <c r="Q13" i="31"/>
  <c r="P13" i="31"/>
  <c r="E13" i="31"/>
  <c r="U13" i="31" s="1"/>
  <c r="S12" i="31"/>
  <c r="R12" i="31"/>
  <c r="Q12" i="31"/>
  <c r="P12" i="31"/>
  <c r="E12" i="31"/>
  <c r="U12" i="31" s="1"/>
  <c r="S11" i="31"/>
  <c r="R11" i="31"/>
  <c r="Q11" i="31"/>
  <c r="P11" i="31"/>
  <c r="E11" i="31"/>
  <c r="U11" i="31" s="1"/>
  <c r="S10" i="31"/>
  <c r="R10" i="31"/>
  <c r="Q10" i="31"/>
  <c r="U10" i="31" s="1"/>
  <c r="P10" i="31"/>
  <c r="E10" i="31"/>
  <c r="T10" i="31" s="1"/>
  <c r="S9" i="31"/>
  <c r="R9" i="31"/>
  <c r="Q9" i="31"/>
  <c r="P9" i="31"/>
  <c r="E9" i="31"/>
  <c r="U9" i="31" s="1"/>
  <c r="S94" i="30"/>
  <c r="R94" i="30"/>
  <c r="Q94" i="30"/>
  <c r="P94" i="30"/>
  <c r="E94" i="30"/>
  <c r="S93" i="30"/>
  <c r="R93" i="30"/>
  <c r="Q93" i="30"/>
  <c r="P93" i="30"/>
  <c r="E93" i="30"/>
  <c r="T93" i="30" s="1"/>
  <c r="U92" i="30"/>
  <c r="S92" i="30"/>
  <c r="R92" i="30"/>
  <c r="Q92" i="30"/>
  <c r="P92" i="30"/>
  <c r="E92" i="30"/>
  <c r="T92" i="30" s="1"/>
  <c r="S91" i="30"/>
  <c r="R91" i="30"/>
  <c r="Q91" i="30"/>
  <c r="P91" i="30"/>
  <c r="E91" i="30"/>
  <c r="U91" i="30" s="1"/>
  <c r="S90" i="30"/>
  <c r="R90" i="30"/>
  <c r="Q90" i="30"/>
  <c r="P90" i="30"/>
  <c r="E90" i="30"/>
  <c r="S89" i="30"/>
  <c r="R89" i="30"/>
  <c r="Q89" i="30"/>
  <c r="P89" i="30"/>
  <c r="E89" i="30"/>
  <c r="U89" i="30" s="1"/>
  <c r="U88" i="30"/>
  <c r="S88" i="30"/>
  <c r="R88" i="30"/>
  <c r="Q88" i="30"/>
  <c r="P88" i="30"/>
  <c r="E88" i="30"/>
  <c r="T88" i="30" s="1"/>
  <c r="S87" i="30"/>
  <c r="R87" i="30"/>
  <c r="Q87" i="30"/>
  <c r="P87" i="30"/>
  <c r="E87" i="30"/>
  <c r="U87" i="30" s="1"/>
  <c r="V73" i="30"/>
  <c r="O73" i="30"/>
  <c r="N73" i="30"/>
  <c r="M73" i="30"/>
  <c r="S73" i="30" s="1"/>
  <c r="L73" i="30"/>
  <c r="K73" i="30"/>
  <c r="J73" i="30"/>
  <c r="I73" i="30"/>
  <c r="H73" i="30"/>
  <c r="G73" i="30"/>
  <c r="F73" i="30"/>
  <c r="C73" i="30"/>
  <c r="B73" i="30"/>
  <c r="V72" i="30"/>
  <c r="O72" i="30"/>
  <c r="N72" i="30"/>
  <c r="M72" i="30"/>
  <c r="S72" i="30" s="1"/>
  <c r="L72" i="30"/>
  <c r="R72" i="30" s="1"/>
  <c r="K72" i="30"/>
  <c r="J72" i="30"/>
  <c r="I72" i="30"/>
  <c r="Q72" i="30" s="1"/>
  <c r="H72" i="30"/>
  <c r="G72" i="30"/>
  <c r="F72" i="30"/>
  <c r="C72" i="30"/>
  <c r="E72" i="30" s="1"/>
  <c r="B72" i="30"/>
  <c r="V71" i="30"/>
  <c r="R71" i="30"/>
  <c r="O71" i="30"/>
  <c r="S71" i="30" s="1"/>
  <c r="N71" i="30"/>
  <c r="M71" i="30"/>
  <c r="L71" i="30"/>
  <c r="K71" i="30"/>
  <c r="J71" i="30"/>
  <c r="I71" i="30"/>
  <c r="Q71" i="30" s="1"/>
  <c r="H71" i="30"/>
  <c r="P71" i="30" s="1"/>
  <c r="G71" i="30"/>
  <c r="F71" i="30"/>
  <c r="C71" i="30"/>
  <c r="B71" i="30"/>
  <c r="E71" i="30" s="1"/>
  <c r="U70" i="30"/>
  <c r="S70" i="30"/>
  <c r="R70" i="30"/>
  <c r="Q70" i="30"/>
  <c r="P70" i="30"/>
  <c r="E70" i="30"/>
  <c r="T70" i="30" s="1"/>
  <c r="S69" i="30"/>
  <c r="R69" i="30"/>
  <c r="Q69" i="30"/>
  <c r="P69" i="30"/>
  <c r="E69" i="30"/>
  <c r="V67" i="30"/>
  <c r="O67" i="30"/>
  <c r="N67" i="30"/>
  <c r="M67" i="30"/>
  <c r="L67" i="30"/>
  <c r="R67" i="30" s="1"/>
  <c r="K67" i="30"/>
  <c r="J67" i="30"/>
  <c r="I67" i="30"/>
  <c r="H67" i="30"/>
  <c r="G67" i="30"/>
  <c r="F67" i="30"/>
  <c r="C67" i="30"/>
  <c r="B67" i="30"/>
  <c r="V66" i="30"/>
  <c r="O66" i="30"/>
  <c r="N66" i="30"/>
  <c r="M66" i="30"/>
  <c r="S66" i="30" s="1"/>
  <c r="L66" i="30"/>
  <c r="R66" i="30" s="1"/>
  <c r="K66" i="30"/>
  <c r="J66" i="30"/>
  <c r="I66" i="30"/>
  <c r="H66" i="30"/>
  <c r="P66" i="30" s="1"/>
  <c r="G66" i="30"/>
  <c r="F66" i="30"/>
  <c r="C66" i="30"/>
  <c r="E66" i="30" s="1"/>
  <c r="B66" i="30"/>
  <c r="T65" i="30"/>
  <c r="S65" i="30"/>
  <c r="R65" i="30"/>
  <c r="Q65" i="30"/>
  <c r="P65" i="30"/>
  <c r="E65" i="30"/>
  <c r="U65" i="30" s="1"/>
  <c r="S64" i="30"/>
  <c r="R64" i="30"/>
  <c r="Q64" i="30"/>
  <c r="P64" i="30"/>
  <c r="E64" i="30"/>
  <c r="T64" i="30" s="1"/>
  <c r="S63" i="30"/>
  <c r="R63" i="30"/>
  <c r="Q63" i="30"/>
  <c r="P63" i="30"/>
  <c r="E63" i="30"/>
  <c r="T63" i="30" s="1"/>
  <c r="S62" i="30"/>
  <c r="R62" i="30"/>
  <c r="Q62" i="30"/>
  <c r="P62" i="30"/>
  <c r="E62" i="30"/>
  <c r="U62" i="30" s="1"/>
  <c r="S61" i="30"/>
  <c r="R61" i="30"/>
  <c r="Q61" i="30"/>
  <c r="P61" i="30"/>
  <c r="E61" i="30"/>
  <c r="U61" i="30" s="1"/>
  <c r="V59" i="30"/>
  <c r="O59" i="30"/>
  <c r="N59" i="30"/>
  <c r="M59" i="30"/>
  <c r="S59" i="30" s="1"/>
  <c r="L59" i="30"/>
  <c r="R59" i="30" s="1"/>
  <c r="K59" i="30"/>
  <c r="J59" i="30"/>
  <c r="I59" i="30"/>
  <c r="H59" i="30"/>
  <c r="G59" i="30"/>
  <c r="F59" i="30"/>
  <c r="C59" i="30"/>
  <c r="B59" i="30"/>
  <c r="S58" i="30"/>
  <c r="R58" i="30"/>
  <c r="Q58" i="30"/>
  <c r="P58" i="30"/>
  <c r="E58" i="30"/>
  <c r="U58" i="30" s="1"/>
  <c r="S57" i="30"/>
  <c r="R57" i="30"/>
  <c r="Q57" i="30"/>
  <c r="P57" i="30"/>
  <c r="E57" i="30"/>
  <c r="U57" i="30" s="1"/>
  <c r="S56" i="30"/>
  <c r="R56" i="30"/>
  <c r="Q56" i="30"/>
  <c r="P56" i="30"/>
  <c r="E56" i="30"/>
  <c r="U56" i="30" s="1"/>
  <c r="S55" i="30"/>
  <c r="R55" i="30"/>
  <c r="Q55" i="30"/>
  <c r="P55" i="30"/>
  <c r="E55" i="30"/>
  <c r="U55" i="30" s="1"/>
  <c r="V53" i="30"/>
  <c r="O53" i="30"/>
  <c r="N53" i="30"/>
  <c r="M53" i="30"/>
  <c r="S53" i="30" s="1"/>
  <c r="L53" i="30"/>
  <c r="R53" i="30" s="1"/>
  <c r="K53" i="30"/>
  <c r="J53" i="30"/>
  <c r="I53" i="30"/>
  <c r="Q53" i="30" s="1"/>
  <c r="H53" i="30"/>
  <c r="G53" i="30"/>
  <c r="F53" i="30"/>
  <c r="C53" i="30"/>
  <c r="B53" i="30"/>
  <c r="E53" i="30" s="1"/>
  <c r="S52" i="30"/>
  <c r="R52" i="30"/>
  <c r="Q52" i="30"/>
  <c r="P52" i="30"/>
  <c r="E52" i="30"/>
  <c r="U52" i="30" s="1"/>
  <c r="S51" i="30"/>
  <c r="R51" i="30"/>
  <c r="Q51" i="30"/>
  <c r="P51" i="30"/>
  <c r="E51" i="30"/>
  <c r="U51" i="30" s="1"/>
  <c r="S50" i="30"/>
  <c r="R50" i="30"/>
  <c r="Q50" i="30"/>
  <c r="P50" i="30"/>
  <c r="E50" i="30"/>
  <c r="S49" i="30"/>
  <c r="R49" i="30"/>
  <c r="Q49" i="30"/>
  <c r="P49" i="30"/>
  <c r="E49" i="30"/>
  <c r="U49" i="30" s="1"/>
  <c r="S48" i="30"/>
  <c r="R48" i="30"/>
  <c r="Q48" i="30"/>
  <c r="P48" i="30"/>
  <c r="E48" i="30"/>
  <c r="T48" i="30" s="1"/>
  <c r="S47" i="30"/>
  <c r="R47" i="30"/>
  <c r="Q47" i="30"/>
  <c r="P47" i="30"/>
  <c r="E47" i="30"/>
  <c r="U47" i="30" s="1"/>
  <c r="T46" i="30"/>
  <c r="S46" i="30"/>
  <c r="R46" i="30"/>
  <c r="Q46" i="30"/>
  <c r="P46" i="30"/>
  <c r="E46" i="30"/>
  <c r="U46" i="30" s="1"/>
  <c r="U45" i="30"/>
  <c r="S45" i="30"/>
  <c r="R45" i="30"/>
  <c r="Q45" i="30"/>
  <c r="P45" i="30"/>
  <c r="E45" i="30"/>
  <c r="T45" i="30" s="1"/>
  <c r="S44" i="30"/>
  <c r="R44" i="30"/>
  <c r="Q44" i="30"/>
  <c r="P44" i="30"/>
  <c r="E44" i="30"/>
  <c r="U44" i="30" s="1"/>
  <c r="S43" i="30"/>
  <c r="R43" i="30"/>
  <c r="Q43" i="30"/>
  <c r="P43" i="30"/>
  <c r="E43" i="30"/>
  <c r="U43" i="30" s="1"/>
  <c r="S42" i="30"/>
  <c r="R42" i="30"/>
  <c r="Q42" i="30"/>
  <c r="P42" i="30"/>
  <c r="E42" i="30"/>
  <c r="T42" i="30" s="1"/>
  <c r="V40" i="30"/>
  <c r="S40" i="30"/>
  <c r="O40" i="30"/>
  <c r="N40" i="30"/>
  <c r="M40" i="30"/>
  <c r="L40" i="30"/>
  <c r="R40" i="30" s="1"/>
  <c r="K40" i="30"/>
  <c r="J40" i="30"/>
  <c r="I40" i="30"/>
  <c r="Q40" i="30" s="1"/>
  <c r="H40" i="30"/>
  <c r="G40" i="30"/>
  <c r="F40" i="30"/>
  <c r="C40" i="30"/>
  <c r="B40" i="30"/>
  <c r="E40" i="30" s="1"/>
  <c r="S39" i="30"/>
  <c r="R39" i="30"/>
  <c r="Q39" i="30"/>
  <c r="P39" i="30"/>
  <c r="E39" i="30"/>
  <c r="U39" i="30" s="1"/>
  <c r="U38" i="30"/>
  <c r="S38" i="30"/>
  <c r="R38" i="30"/>
  <c r="Q38" i="30"/>
  <c r="P38" i="30"/>
  <c r="E38" i="30"/>
  <c r="T38" i="30" s="1"/>
  <c r="T37" i="30"/>
  <c r="S37" i="30"/>
  <c r="R37" i="30"/>
  <c r="Q37" i="30"/>
  <c r="P37" i="30"/>
  <c r="E37" i="30"/>
  <c r="U37" i="30" s="1"/>
  <c r="S36" i="30"/>
  <c r="R36" i="30"/>
  <c r="Q36" i="30"/>
  <c r="P36" i="30"/>
  <c r="E36" i="30"/>
  <c r="T36" i="30" s="1"/>
  <c r="S35" i="30"/>
  <c r="R35" i="30"/>
  <c r="Q35" i="30"/>
  <c r="P35" i="30"/>
  <c r="E35" i="30"/>
  <c r="U35" i="30" s="1"/>
  <c r="V33" i="30"/>
  <c r="O33" i="30"/>
  <c r="N33" i="30"/>
  <c r="M33" i="30"/>
  <c r="S33" i="30" s="1"/>
  <c r="L33" i="30"/>
  <c r="K33" i="30"/>
  <c r="J33" i="30"/>
  <c r="I33" i="30"/>
  <c r="Q33" i="30" s="1"/>
  <c r="H33" i="30"/>
  <c r="G33" i="30"/>
  <c r="F33" i="30"/>
  <c r="C33" i="30"/>
  <c r="B33" i="30"/>
  <c r="S32" i="30"/>
  <c r="R32" i="30"/>
  <c r="Q32" i="30"/>
  <c r="P32" i="30"/>
  <c r="E32" i="30"/>
  <c r="V30" i="30"/>
  <c r="O30" i="30"/>
  <c r="N30" i="30"/>
  <c r="M30" i="30"/>
  <c r="S30" i="30" s="1"/>
  <c r="L30" i="30"/>
  <c r="R30" i="30" s="1"/>
  <c r="K30" i="30"/>
  <c r="J30" i="30"/>
  <c r="I30" i="30"/>
  <c r="Q30" i="30" s="1"/>
  <c r="H30" i="30"/>
  <c r="P30" i="30" s="1"/>
  <c r="G30" i="30"/>
  <c r="F30" i="30"/>
  <c r="C30" i="30"/>
  <c r="B30" i="30"/>
  <c r="E30" i="30" s="1"/>
  <c r="T29" i="30"/>
  <c r="S29" i="30"/>
  <c r="R29" i="30"/>
  <c r="Q29" i="30"/>
  <c r="P29" i="30"/>
  <c r="E29" i="30"/>
  <c r="U29" i="30" s="1"/>
  <c r="S28" i="30"/>
  <c r="R28" i="30"/>
  <c r="Q28" i="30"/>
  <c r="P28" i="30"/>
  <c r="E28" i="30"/>
  <c r="T28" i="30" s="1"/>
  <c r="S27" i="30"/>
  <c r="R27" i="30"/>
  <c r="Q27" i="30"/>
  <c r="P27" i="30"/>
  <c r="E27" i="30"/>
  <c r="U27" i="30" s="1"/>
  <c r="U26" i="30"/>
  <c r="S26" i="30"/>
  <c r="R26" i="30"/>
  <c r="Q26" i="30"/>
  <c r="P26" i="30"/>
  <c r="E26" i="30"/>
  <c r="T26" i="30" s="1"/>
  <c r="V24" i="30"/>
  <c r="S24" i="30"/>
  <c r="O24" i="30"/>
  <c r="N24" i="30"/>
  <c r="M24" i="30"/>
  <c r="L24" i="30"/>
  <c r="R24" i="30" s="1"/>
  <c r="K24" i="30"/>
  <c r="J24" i="30"/>
  <c r="I24" i="30"/>
  <c r="Q24" i="30" s="1"/>
  <c r="H24" i="30"/>
  <c r="G24" i="30"/>
  <c r="F24" i="30"/>
  <c r="C24" i="30"/>
  <c r="B24" i="30"/>
  <c r="E24" i="30" s="1"/>
  <c r="S23" i="30"/>
  <c r="R23" i="30"/>
  <c r="Q23" i="30"/>
  <c r="P23" i="30"/>
  <c r="E23" i="30"/>
  <c r="U23" i="30" s="1"/>
  <c r="U22" i="30"/>
  <c r="S22" i="30"/>
  <c r="R22" i="30"/>
  <c r="Q22" i="30"/>
  <c r="P22" i="30"/>
  <c r="E22" i="30"/>
  <c r="T22" i="30" s="1"/>
  <c r="U21" i="30"/>
  <c r="T21" i="30"/>
  <c r="S21" i="30"/>
  <c r="R21" i="30"/>
  <c r="Q21" i="30"/>
  <c r="P21" i="30"/>
  <c r="E21" i="30"/>
  <c r="S20" i="30"/>
  <c r="R20" i="30"/>
  <c r="Q20" i="30"/>
  <c r="P20" i="30"/>
  <c r="E20" i="30"/>
  <c r="U20" i="30" s="1"/>
  <c r="S19" i="30"/>
  <c r="R19" i="30"/>
  <c r="Q19" i="30"/>
  <c r="P19" i="30"/>
  <c r="E19" i="30"/>
  <c r="U19" i="30" s="1"/>
  <c r="U18" i="30"/>
  <c r="S18" i="30"/>
  <c r="R18" i="30"/>
  <c r="Q18" i="30"/>
  <c r="P18" i="30"/>
  <c r="E18" i="30"/>
  <c r="T18" i="30" s="1"/>
  <c r="T17" i="30"/>
  <c r="S17" i="30"/>
  <c r="R17" i="30"/>
  <c r="Q17" i="30"/>
  <c r="P17" i="30"/>
  <c r="E17" i="30"/>
  <c r="U17" i="30" s="1"/>
  <c r="V15" i="30"/>
  <c r="O15" i="30"/>
  <c r="N15" i="30"/>
  <c r="M15" i="30"/>
  <c r="S15" i="30" s="1"/>
  <c r="L15" i="30"/>
  <c r="R15" i="30" s="1"/>
  <c r="K15" i="30"/>
  <c r="J15" i="30"/>
  <c r="I15" i="30"/>
  <c r="H15" i="30"/>
  <c r="P15" i="30" s="1"/>
  <c r="G15" i="30"/>
  <c r="F15" i="30"/>
  <c r="C15" i="30"/>
  <c r="E15" i="30" s="1"/>
  <c r="B15" i="30"/>
  <c r="U14" i="30"/>
  <c r="S14" i="30"/>
  <c r="R14" i="30"/>
  <c r="Q14" i="30"/>
  <c r="P14" i="30"/>
  <c r="E14" i="30"/>
  <c r="T14" i="30" s="1"/>
  <c r="T13" i="30"/>
  <c r="S13" i="30"/>
  <c r="R13" i="30"/>
  <c r="Q13" i="30"/>
  <c r="P13" i="30"/>
  <c r="E13" i="30"/>
  <c r="U13" i="30" s="1"/>
  <c r="S12" i="30"/>
  <c r="R12" i="30"/>
  <c r="Q12" i="30"/>
  <c r="P12" i="30"/>
  <c r="E12" i="30"/>
  <c r="T12" i="30" s="1"/>
  <c r="S11" i="30"/>
  <c r="R11" i="30"/>
  <c r="Q11" i="30"/>
  <c r="P11" i="30"/>
  <c r="E11" i="30"/>
  <c r="U11" i="30" s="1"/>
  <c r="T10" i="30"/>
  <c r="S10" i="30"/>
  <c r="R10" i="30"/>
  <c r="Q10" i="30"/>
  <c r="P10" i="30"/>
  <c r="E10" i="30"/>
  <c r="U9" i="30"/>
  <c r="T9" i="30"/>
  <c r="S9" i="30"/>
  <c r="R9" i="30"/>
  <c r="Q9" i="30"/>
  <c r="P9" i="30"/>
  <c r="E9" i="30"/>
  <c r="S94" i="29"/>
  <c r="R94" i="29"/>
  <c r="Q94" i="29"/>
  <c r="P94" i="29"/>
  <c r="E94" i="29"/>
  <c r="U94" i="29" s="1"/>
  <c r="S93" i="29"/>
  <c r="R93" i="29"/>
  <c r="Q93" i="29"/>
  <c r="P93" i="29"/>
  <c r="E93" i="29"/>
  <c r="U93" i="29" s="1"/>
  <c r="S92" i="29"/>
  <c r="R92" i="29"/>
  <c r="Q92" i="29"/>
  <c r="P92" i="29"/>
  <c r="E92" i="29"/>
  <c r="T92" i="29" s="1"/>
  <c r="S91" i="29"/>
  <c r="R91" i="29"/>
  <c r="Q91" i="29"/>
  <c r="P91" i="29"/>
  <c r="E91" i="29"/>
  <c r="U91" i="29" s="1"/>
  <c r="S90" i="29"/>
  <c r="R90" i="29"/>
  <c r="Q90" i="29"/>
  <c r="P90" i="29"/>
  <c r="E90" i="29"/>
  <c r="T90" i="29" s="1"/>
  <c r="S89" i="29"/>
  <c r="R89" i="29"/>
  <c r="Q89" i="29"/>
  <c r="P89" i="29"/>
  <c r="E89" i="29"/>
  <c r="U89" i="29" s="1"/>
  <c r="T88" i="29"/>
  <c r="S88" i="29"/>
  <c r="R88" i="29"/>
  <c r="Q88" i="29"/>
  <c r="P88" i="29"/>
  <c r="E88" i="29"/>
  <c r="U88" i="29" s="1"/>
  <c r="S87" i="29"/>
  <c r="R87" i="29"/>
  <c r="Q87" i="29"/>
  <c r="P87" i="29"/>
  <c r="E87" i="29"/>
  <c r="U87" i="29" s="1"/>
  <c r="V73" i="29"/>
  <c r="O73" i="29"/>
  <c r="N73" i="29"/>
  <c r="M73" i="29"/>
  <c r="S73" i="29" s="1"/>
  <c r="L73" i="29"/>
  <c r="K73" i="29"/>
  <c r="J73" i="29"/>
  <c r="I73" i="29"/>
  <c r="H73" i="29"/>
  <c r="G73" i="29"/>
  <c r="F73" i="29"/>
  <c r="C73" i="29"/>
  <c r="B73" i="29"/>
  <c r="V72" i="29"/>
  <c r="O72" i="29"/>
  <c r="N72" i="29"/>
  <c r="M72" i="29"/>
  <c r="S72" i="29" s="1"/>
  <c r="L72" i="29"/>
  <c r="R72" i="29" s="1"/>
  <c r="K72" i="29"/>
  <c r="J72" i="29"/>
  <c r="I72" i="29"/>
  <c r="H72" i="29"/>
  <c r="P72" i="29" s="1"/>
  <c r="G72" i="29"/>
  <c r="F72" i="29"/>
  <c r="C72" i="29"/>
  <c r="B72" i="29"/>
  <c r="V71" i="29"/>
  <c r="R71" i="29"/>
  <c r="O71" i="29"/>
  <c r="N71" i="29"/>
  <c r="M71" i="29"/>
  <c r="L71" i="29"/>
  <c r="K71" i="29"/>
  <c r="J71" i="29"/>
  <c r="I71" i="29"/>
  <c r="Q71" i="29" s="1"/>
  <c r="H71" i="29"/>
  <c r="G71" i="29"/>
  <c r="F71" i="29"/>
  <c r="C71" i="29"/>
  <c r="E71" i="29" s="1"/>
  <c r="B71" i="29"/>
  <c r="S70" i="29"/>
  <c r="R70" i="29"/>
  <c r="Q70" i="29"/>
  <c r="P70" i="29"/>
  <c r="E70" i="29"/>
  <c r="S69" i="29"/>
  <c r="R69" i="29"/>
  <c r="Q69" i="29"/>
  <c r="P69" i="29"/>
  <c r="E69" i="29"/>
  <c r="T69" i="29" s="1"/>
  <c r="V67" i="29"/>
  <c r="R67" i="29"/>
  <c r="O67" i="29"/>
  <c r="N67" i="29"/>
  <c r="M67" i="29"/>
  <c r="L67" i="29"/>
  <c r="K67" i="29"/>
  <c r="J67" i="29"/>
  <c r="I67" i="29"/>
  <c r="H67" i="29"/>
  <c r="P67" i="29" s="1"/>
  <c r="G67" i="29"/>
  <c r="F67" i="29"/>
  <c r="C67" i="29"/>
  <c r="B67" i="29"/>
  <c r="V66" i="29"/>
  <c r="O66" i="29"/>
  <c r="N66" i="29"/>
  <c r="M66" i="29"/>
  <c r="S66" i="29" s="1"/>
  <c r="L66" i="29"/>
  <c r="R66" i="29" s="1"/>
  <c r="K66" i="29"/>
  <c r="J66" i="29"/>
  <c r="I66" i="29"/>
  <c r="H66" i="29"/>
  <c r="G66" i="29"/>
  <c r="F66" i="29"/>
  <c r="C66" i="29"/>
  <c r="E66" i="29" s="1"/>
  <c r="B66" i="29"/>
  <c r="S65" i="29"/>
  <c r="R65" i="29"/>
  <c r="Q65" i="29"/>
  <c r="P65" i="29"/>
  <c r="E65" i="29"/>
  <c r="U65" i="29" s="1"/>
  <c r="S64" i="29"/>
  <c r="R64" i="29"/>
  <c r="Q64" i="29"/>
  <c r="P64" i="29"/>
  <c r="E64" i="29"/>
  <c r="U64" i="29" s="1"/>
  <c r="S63" i="29"/>
  <c r="R63" i="29"/>
  <c r="Q63" i="29"/>
  <c r="P63" i="29"/>
  <c r="E63" i="29"/>
  <c r="T63" i="29" s="1"/>
  <c r="T62" i="29"/>
  <c r="S62" i="29"/>
  <c r="R62" i="29"/>
  <c r="Q62" i="29"/>
  <c r="P62" i="29"/>
  <c r="E62" i="29"/>
  <c r="U62" i="29" s="1"/>
  <c r="S61" i="29"/>
  <c r="R61" i="29"/>
  <c r="Q61" i="29"/>
  <c r="P61" i="29"/>
  <c r="E61" i="29"/>
  <c r="U61" i="29" s="1"/>
  <c r="V59" i="29"/>
  <c r="O59" i="29"/>
  <c r="N59" i="29"/>
  <c r="M59" i="29"/>
  <c r="S59" i="29" s="1"/>
  <c r="L59" i="29"/>
  <c r="R59" i="29" s="1"/>
  <c r="K59" i="29"/>
  <c r="J59" i="29"/>
  <c r="I59" i="29"/>
  <c r="H59" i="29"/>
  <c r="G59" i="29"/>
  <c r="F59" i="29"/>
  <c r="E59" i="29"/>
  <c r="C59" i="29"/>
  <c r="B59" i="29"/>
  <c r="S58" i="29"/>
  <c r="R58" i="29"/>
  <c r="Q58" i="29"/>
  <c r="P58" i="29"/>
  <c r="E58" i="29"/>
  <c r="U58" i="29" s="1"/>
  <c r="S57" i="29"/>
  <c r="R57" i="29"/>
  <c r="Q57" i="29"/>
  <c r="P57" i="29"/>
  <c r="E57" i="29"/>
  <c r="T57" i="29" s="1"/>
  <c r="S56" i="29"/>
  <c r="R56" i="29"/>
  <c r="Q56" i="29"/>
  <c r="P56" i="29"/>
  <c r="E56" i="29"/>
  <c r="U56" i="29" s="1"/>
  <c r="S55" i="29"/>
  <c r="R55" i="29"/>
  <c r="Q55" i="29"/>
  <c r="P55" i="29"/>
  <c r="E55" i="29"/>
  <c r="U55" i="29" s="1"/>
  <c r="V53" i="29"/>
  <c r="O53" i="29"/>
  <c r="N53" i="29"/>
  <c r="M53" i="29"/>
  <c r="L53" i="29"/>
  <c r="R53" i="29" s="1"/>
  <c r="K53" i="29"/>
  <c r="J53" i="29"/>
  <c r="I53" i="29"/>
  <c r="Q53" i="29" s="1"/>
  <c r="H53" i="29"/>
  <c r="G53" i="29"/>
  <c r="F53" i="29"/>
  <c r="C53" i="29"/>
  <c r="B53" i="29"/>
  <c r="S52" i="29"/>
  <c r="R52" i="29"/>
  <c r="Q52" i="29"/>
  <c r="P52" i="29"/>
  <c r="E52" i="29"/>
  <c r="U52" i="29" s="1"/>
  <c r="S51" i="29"/>
  <c r="R51" i="29"/>
  <c r="Q51" i="29"/>
  <c r="P51" i="29"/>
  <c r="E51" i="29"/>
  <c r="S50" i="29"/>
  <c r="R50" i="29"/>
  <c r="Q50" i="29"/>
  <c r="P50" i="29"/>
  <c r="E50" i="29"/>
  <c r="S49" i="29"/>
  <c r="R49" i="29"/>
  <c r="Q49" i="29"/>
  <c r="P49" i="29"/>
  <c r="E49" i="29"/>
  <c r="U49" i="29" s="1"/>
  <c r="S48" i="29"/>
  <c r="R48" i="29"/>
  <c r="Q48" i="29"/>
  <c r="P48" i="29"/>
  <c r="E48" i="29"/>
  <c r="U48" i="29" s="1"/>
  <c r="S47" i="29"/>
  <c r="R47" i="29"/>
  <c r="Q47" i="29"/>
  <c r="P47" i="29"/>
  <c r="E47" i="29"/>
  <c r="T47" i="29" s="1"/>
  <c r="T46" i="29"/>
  <c r="S46" i="29"/>
  <c r="R46" i="29"/>
  <c r="Q46" i="29"/>
  <c r="P46" i="29"/>
  <c r="E46" i="29"/>
  <c r="U46" i="29" s="1"/>
  <c r="S45" i="29"/>
  <c r="R45" i="29"/>
  <c r="Q45" i="29"/>
  <c r="P45" i="29"/>
  <c r="E45" i="29"/>
  <c r="T45" i="29" s="1"/>
  <c r="S44" i="29"/>
  <c r="R44" i="29"/>
  <c r="Q44" i="29"/>
  <c r="P44" i="29"/>
  <c r="E44" i="29"/>
  <c r="T43" i="29"/>
  <c r="S43" i="29"/>
  <c r="R43" i="29"/>
  <c r="Q43" i="29"/>
  <c r="P43" i="29"/>
  <c r="E43" i="29"/>
  <c r="U43" i="29" s="1"/>
  <c r="S42" i="29"/>
  <c r="R42" i="29"/>
  <c r="Q42" i="29"/>
  <c r="P42" i="29"/>
  <c r="E42" i="29"/>
  <c r="T42" i="29" s="1"/>
  <c r="V40" i="29"/>
  <c r="S40" i="29"/>
  <c r="O40" i="29"/>
  <c r="N40" i="29"/>
  <c r="M40" i="29"/>
  <c r="L40" i="29"/>
  <c r="R40" i="29" s="1"/>
  <c r="K40" i="29"/>
  <c r="J40" i="29"/>
  <c r="I40" i="29"/>
  <c r="H40" i="29"/>
  <c r="P40" i="29" s="1"/>
  <c r="G40" i="29"/>
  <c r="F40" i="29"/>
  <c r="C40" i="29"/>
  <c r="B40" i="29"/>
  <c r="E40" i="29" s="1"/>
  <c r="U39" i="29"/>
  <c r="S39" i="29"/>
  <c r="R39" i="29"/>
  <c r="Q39" i="29"/>
  <c r="P39" i="29"/>
  <c r="E39" i="29"/>
  <c r="T39" i="29" s="1"/>
  <c r="T38" i="29"/>
  <c r="S38" i="29"/>
  <c r="R38" i="29"/>
  <c r="Q38" i="29"/>
  <c r="P38" i="29"/>
  <c r="E38" i="29"/>
  <c r="U38" i="29" s="1"/>
  <c r="S37" i="29"/>
  <c r="R37" i="29"/>
  <c r="Q37" i="29"/>
  <c r="P37" i="29"/>
  <c r="E37" i="29"/>
  <c r="U37" i="29" s="1"/>
  <c r="S36" i="29"/>
  <c r="R36" i="29"/>
  <c r="Q36" i="29"/>
  <c r="P36" i="29"/>
  <c r="E36" i="29"/>
  <c r="U36" i="29" s="1"/>
  <c r="U35" i="29"/>
  <c r="S35" i="29"/>
  <c r="R35" i="29"/>
  <c r="Q35" i="29"/>
  <c r="P35" i="29"/>
  <c r="E35" i="29"/>
  <c r="V33" i="29"/>
  <c r="O33" i="29"/>
  <c r="N33" i="29"/>
  <c r="M33" i="29"/>
  <c r="S33" i="29" s="1"/>
  <c r="L33" i="29"/>
  <c r="R33" i="29" s="1"/>
  <c r="K33" i="29"/>
  <c r="J33" i="29"/>
  <c r="I33" i="29"/>
  <c r="H33" i="29"/>
  <c r="P33" i="29" s="1"/>
  <c r="G33" i="29"/>
  <c r="F33" i="29"/>
  <c r="C33" i="29"/>
  <c r="B33" i="29"/>
  <c r="S32" i="29"/>
  <c r="R32" i="29"/>
  <c r="Q32" i="29"/>
  <c r="P32" i="29"/>
  <c r="E32" i="29"/>
  <c r="U32" i="29" s="1"/>
  <c r="V30" i="29"/>
  <c r="O30" i="29"/>
  <c r="N30" i="29"/>
  <c r="M30" i="29"/>
  <c r="S30" i="29" s="1"/>
  <c r="L30" i="29"/>
  <c r="R30" i="29" s="1"/>
  <c r="K30" i="29"/>
  <c r="J30" i="29"/>
  <c r="I30" i="29"/>
  <c r="H30" i="29"/>
  <c r="P30" i="29" s="1"/>
  <c r="G30" i="29"/>
  <c r="F30" i="29"/>
  <c r="C30" i="29"/>
  <c r="E30" i="29" s="1"/>
  <c r="B30" i="29"/>
  <c r="S29" i="29"/>
  <c r="R29" i="29"/>
  <c r="Q29" i="29"/>
  <c r="P29" i="29"/>
  <c r="E29" i="29"/>
  <c r="U29" i="29" s="1"/>
  <c r="S28" i="29"/>
  <c r="R28" i="29"/>
  <c r="Q28" i="29"/>
  <c r="P28" i="29"/>
  <c r="E28" i="29"/>
  <c r="U28" i="29" s="1"/>
  <c r="U27" i="29"/>
  <c r="S27" i="29"/>
  <c r="R27" i="29"/>
  <c r="Q27" i="29"/>
  <c r="P27" i="29"/>
  <c r="E27" i="29"/>
  <c r="T27" i="29" s="1"/>
  <c r="S26" i="29"/>
  <c r="R26" i="29"/>
  <c r="Q26" i="29"/>
  <c r="P26" i="29"/>
  <c r="E26" i="29"/>
  <c r="U26" i="29" s="1"/>
  <c r="V24" i="29"/>
  <c r="O24" i="29"/>
  <c r="N24" i="29"/>
  <c r="M24" i="29"/>
  <c r="S24" i="29" s="1"/>
  <c r="L24" i="29"/>
  <c r="R24" i="29" s="1"/>
  <c r="K24" i="29"/>
  <c r="J24" i="29"/>
  <c r="I24" i="29"/>
  <c r="H24" i="29"/>
  <c r="G24" i="29"/>
  <c r="F24" i="29"/>
  <c r="C24" i="29"/>
  <c r="E24" i="29" s="1"/>
  <c r="B24" i="29"/>
  <c r="U23" i="29"/>
  <c r="S23" i="29"/>
  <c r="R23" i="29"/>
  <c r="Q23" i="29"/>
  <c r="P23" i="29"/>
  <c r="E23" i="29"/>
  <c r="T23" i="29" s="1"/>
  <c r="T22" i="29"/>
  <c r="S22" i="29"/>
  <c r="R22" i="29"/>
  <c r="Q22" i="29"/>
  <c r="P22" i="29"/>
  <c r="E22" i="29"/>
  <c r="U22" i="29" s="1"/>
  <c r="S21" i="29"/>
  <c r="R21" i="29"/>
  <c r="Q21" i="29"/>
  <c r="P21" i="29"/>
  <c r="E21" i="29"/>
  <c r="T21" i="29" s="1"/>
  <c r="S20" i="29"/>
  <c r="R20" i="29"/>
  <c r="Q20" i="29"/>
  <c r="P20" i="29"/>
  <c r="E20" i="29"/>
  <c r="T19" i="29"/>
  <c r="S19" i="29"/>
  <c r="R19" i="29"/>
  <c r="Q19" i="29"/>
  <c r="P19" i="29"/>
  <c r="E19" i="29"/>
  <c r="U19" i="29" s="1"/>
  <c r="U18" i="29"/>
  <c r="S18" i="29"/>
  <c r="R18" i="29"/>
  <c r="Q18" i="29"/>
  <c r="P18" i="29"/>
  <c r="E18" i="29"/>
  <c r="T18" i="29" s="1"/>
  <c r="S17" i="29"/>
  <c r="R17" i="29"/>
  <c r="Q17" i="29"/>
  <c r="P17" i="29"/>
  <c r="E17" i="29"/>
  <c r="U17" i="29" s="1"/>
  <c r="V15" i="29"/>
  <c r="O15" i="29"/>
  <c r="N15" i="29"/>
  <c r="M15" i="29"/>
  <c r="S15" i="29" s="1"/>
  <c r="L15" i="29"/>
  <c r="R15" i="29" s="1"/>
  <c r="K15" i="29"/>
  <c r="J15" i="29"/>
  <c r="I15" i="29"/>
  <c r="H15" i="29"/>
  <c r="P15" i="29" s="1"/>
  <c r="G15" i="29"/>
  <c r="F15" i="29"/>
  <c r="E15" i="29"/>
  <c r="C15" i="29"/>
  <c r="B15" i="29"/>
  <c r="T14" i="29"/>
  <c r="S14" i="29"/>
  <c r="R14" i="29"/>
  <c r="Q14" i="29"/>
  <c r="P14" i="29"/>
  <c r="E14" i="29"/>
  <c r="U14" i="29" s="1"/>
  <c r="S13" i="29"/>
  <c r="R13" i="29"/>
  <c r="Q13" i="29"/>
  <c r="P13" i="29"/>
  <c r="E13" i="29"/>
  <c r="U13" i="29" s="1"/>
  <c r="S12" i="29"/>
  <c r="R12" i="29"/>
  <c r="Q12" i="29"/>
  <c r="P12" i="29"/>
  <c r="E12" i="29"/>
  <c r="U12" i="29" s="1"/>
  <c r="U11" i="29"/>
  <c r="S11" i="29"/>
  <c r="R11" i="29"/>
  <c r="Q11" i="29"/>
  <c r="P11" i="29"/>
  <c r="E11" i="29"/>
  <c r="T11" i="29" s="1"/>
  <c r="T10" i="29"/>
  <c r="S10" i="29"/>
  <c r="R10" i="29"/>
  <c r="Q10" i="29"/>
  <c r="P10" i="29"/>
  <c r="E10" i="29"/>
  <c r="U10" i="29" s="1"/>
  <c r="S9" i="29"/>
  <c r="R9" i="29"/>
  <c r="Q9" i="29"/>
  <c r="P9" i="29"/>
  <c r="E9" i="29"/>
  <c r="U9" i="29" s="1"/>
  <c r="S94" i="28"/>
  <c r="R94" i="28"/>
  <c r="Q94" i="28"/>
  <c r="P94" i="28"/>
  <c r="E94" i="28"/>
  <c r="T93" i="28"/>
  <c r="S93" i="28"/>
  <c r="R93" i="28"/>
  <c r="Q93" i="28"/>
  <c r="P93" i="28"/>
  <c r="E93" i="28"/>
  <c r="U93" i="28" s="1"/>
  <c r="U92" i="28"/>
  <c r="S92" i="28"/>
  <c r="R92" i="28"/>
  <c r="Q92" i="28"/>
  <c r="P92" i="28"/>
  <c r="E92" i="28"/>
  <c r="T92" i="28" s="1"/>
  <c r="S91" i="28"/>
  <c r="R91" i="28"/>
  <c r="Q91" i="28"/>
  <c r="P91" i="28"/>
  <c r="E91" i="28"/>
  <c r="U91" i="28" s="1"/>
  <c r="S90" i="28"/>
  <c r="R90" i="28"/>
  <c r="Q90" i="28"/>
  <c r="P90" i="28"/>
  <c r="E90" i="28"/>
  <c r="U90" i="28" s="1"/>
  <c r="S89" i="28"/>
  <c r="R89" i="28"/>
  <c r="Q89" i="28"/>
  <c r="P89" i="28"/>
  <c r="E89" i="28"/>
  <c r="S88" i="28"/>
  <c r="R88" i="28"/>
  <c r="Q88" i="28"/>
  <c r="P88" i="28"/>
  <c r="E88" i="28"/>
  <c r="U88" i="28" s="1"/>
  <c r="S87" i="28"/>
  <c r="R87" i="28"/>
  <c r="Q87" i="28"/>
  <c r="P87" i="28"/>
  <c r="E87" i="28"/>
  <c r="T87" i="28" s="1"/>
  <c r="V73" i="28"/>
  <c r="O73" i="28"/>
  <c r="N73" i="28"/>
  <c r="M73" i="28"/>
  <c r="S73" i="28" s="1"/>
  <c r="L73" i="28"/>
  <c r="R73" i="28" s="1"/>
  <c r="K73" i="28"/>
  <c r="J73" i="28"/>
  <c r="I73" i="28"/>
  <c r="H73" i="28"/>
  <c r="G73" i="28"/>
  <c r="F73" i="28"/>
  <c r="C73" i="28"/>
  <c r="B73" i="28"/>
  <c r="V72" i="28"/>
  <c r="O72" i="28"/>
  <c r="N72" i="28"/>
  <c r="M72" i="28"/>
  <c r="S72" i="28" s="1"/>
  <c r="L72" i="28"/>
  <c r="K72" i="28"/>
  <c r="J72" i="28"/>
  <c r="I72" i="28"/>
  <c r="H72" i="28"/>
  <c r="G72" i="28"/>
  <c r="F72" i="28"/>
  <c r="C72" i="28"/>
  <c r="B72" i="28"/>
  <c r="E72" i="28" s="1"/>
  <c r="V71" i="28"/>
  <c r="O71" i="28"/>
  <c r="N71" i="28"/>
  <c r="M71" i="28"/>
  <c r="L71" i="28"/>
  <c r="R71" i="28" s="1"/>
  <c r="K71" i="28"/>
  <c r="J71" i="28"/>
  <c r="I71" i="28"/>
  <c r="H71" i="28"/>
  <c r="P71" i="28" s="1"/>
  <c r="G71" i="28"/>
  <c r="F71" i="28"/>
  <c r="E71" i="28"/>
  <c r="C71" i="28"/>
  <c r="B71" i="28"/>
  <c r="T70" i="28"/>
  <c r="S70" i="28"/>
  <c r="R70" i="28"/>
  <c r="Q70" i="28"/>
  <c r="P70" i="28"/>
  <c r="E70" i="28"/>
  <c r="U70" i="28" s="1"/>
  <c r="S69" i="28"/>
  <c r="R69" i="28"/>
  <c r="Q69" i="28"/>
  <c r="P69" i="28"/>
  <c r="E69" i="28"/>
  <c r="V67" i="28"/>
  <c r="O67" i="28"/>
  <c r="N67" i="28"/>
  <c r="M67" i="28"/>
  <c r="L67" i="28"/>
  <c r="R67" i="28" s="1"/>
  <c r="K67" i="28"/>
  <c r="J67" i="28"/>
  <c r="I67" i="28"/>
  <c r="H67" i="28"/>
  <c r="G67" i="28"/>
  <c r="F67" i="28"/>
  <c r="C67" i="28"/>
  <c r="B67" i="28"/>
  <c r="V66" i="28"/>
  <c r="R66" i="28"/>
  <c r="O66" i="28"/>
  <c r="N66" i="28"/>
  <c r="M66" i="28"/>
  <c r="S66" i="28" s="1"/>
  <c r="L66" i="28"/>
  <c r="K66" i="28"/>
  <c r="J66" i="28"/>
  <c r="I66" i="28"/>
  <c r="H66" i="28"/>
  <c r="P66" i="28" s="1"/>
  <c r="G66" i="28"/>
  <c r="F66" i="28"/>
  <c r="C66" i="28"/>
  <c r="B66" i="28"/>
  <c r="E66" i="28" s="1"/>
  <c r="U65" i="28"/>
  <c r="T65" i="28"/>
  <c r="S65" i="28"/>
  <c r="R65" i="28"/>
  <c r="Q65" i="28"/>
  <c r="P65" i="28"/>
  <c r="E65" i="28"/>
  <c r="S64" i="28"/>
  <c r="R64" i="28"/>
  <c r="Q64" i="28"/>
  <c r="P64" i="28"/>
  <c r="E64" i="28"/>
  <c r="U64" i="28" s="1"/>
  <c r="T63" i="28"/>
  <c r="S63" i="28"/>
  <c r="R63" i="28"/>
  <c r="Q63" i="28"/>
  <c r="P63" i="28"/>
  <c r="E63" i="28"/>
  <c r="U63" i="28" s="1"/>
  <c r="S62" i="28"/>
  <c r="R62" i="28"/>
  <c r="Q62" i="28"/>
  <c r="P62" i="28"/>
  <c r="E62" i="28"/>
  <c r="S61" i="28"/>
  <c r="R61" i="28"/>
  <c r="Q61" i="28"/>
  <c r="P61" i="28"/>
  <c r="E61" i="28"/>
  <c r="U61" i="28" s="1"/>
  <c r="V59" i="28"/>
  <c r="O59" i="28"/>
  <c r="N59" i="28"/>
  <c r="M59" i="28"/>
  <c r="S59" i="28" s="1"/>
  <c r="L59" i="28"/>
  <c r="R59" i="28" s="1"/>
  <c r="K59" i="28"/>
  <c r="J59" i="28"/>
  <c r="I59" i="28"/>
  <c r="H59" i="28"/>
  <c r="G59" i="28"/>
  <c r="F59" i="28"/>
  <c r="C59" i="28"/>
  <c r="B59" i="28"/>
  <c r="S58" i="28"/>
  <c r="R58" i="28"/>
  <c r="Q58" i="28"/>
  <c r="P58" i="28"/>
  <c r="E58" i="28"/>
  <c r="S57" i="28"/>
  <c r="R57" i="28"/>
  <c r="Q57" i="28"/>
  <c r="P57" i="28"/>
  <c r="E57" i="28"/>
  <c r="U57" i="28" s="1"/>
  <c r="S56" i="28"/>
  <c r="R56" i="28"/>
  <c r="Q56" i="28"/>
  <c r="P56" i="28"/>
  <c r="E56" i="28"/>
  <c r="S55" i="28"/>
  <c r="R55" i="28"/>
  <c r="Q55" i="28"/>
  <c r="P55" i="28"/>
  <c r="E55" i="28"/>
  <c r="V53" i="28"/>
  <c r="O53" i="28"/>
  <c r="N53" i="28"/>
  <c r="M53" i="28"/>
  <c r="L53" i="28"/>
  <c r="R53" i="28" s="1"/>
  <c r="K53" i="28"/>
  <c r="J53" i="28"/>
  <c r="I53" i="28"/>
  <c r="H53" i="28"/>
  <c r="G53" i="28"/>
  <c r="F53" i="28"/>
  <c r="C53" i="28"/>
  <c r="B53" i="28"/>
  <c r="S52" i="28"/>
  <c r="R52" i="28"/>
  <c r="Q52" i="28"/>
  <c r="P52" i="28"/>
  <c r="E52" i="28"/>
  <c r="T52" i="28" s="1"/>
  <c r="S51" i="28"/>
  <c r="R51" i="28"/>
  <c r="Q51" i="28"/>
  <c r="P51" i="28"/>
  <c r="T51" i="28" s="1"/>
  <c r="E51" i="28"/>
  <c r="U51" i="28" s="1"/>
  <c r="S50" i="28"/>
  <c r="R50" i="28"/>
  <c r="Q50" i="28"/>
  <c r="P50" i="28"/>
  <c r="E50" i="28"/>
  <c r="T50" i="28" s="1"/>
  <c r="T49" i="28"/>
  <c r="S49" i="28"/>
  <c r="R49" i="28"/>
  <c r="Q49" i="28"/>
  <c r="P49" i="28"/>
  <c r="E49" i="28"/>
  <c r="U49" i="28" s="1"/>
  <c r="S48" i="28"/>
  <c r="R48" i="28"/>
  <c r="Q48" i="28"/>
  <c r="P48" i="28"/>
  <c r="E48" i="28"/>
  <c r="U48" i="28" s="1"/>
  <c r="S47" i="28"/>
  <c r="R47" i="28"/>
  <c r="Q47" i="28"/>
  <c r="P47" i="28"/>
  <c r="E47" i="28"/>
  <c r="S46" i="28"/>
  <c r="R46" i="28"/>
  <c r="Q46" i="28"/>
  <c r="P46" i="28"/>
  <c r="E46" i="28"/>
  <c r="S45" i="28"/>
  <c r="R45" i="28"/>
  <c r="Q45" i="28"/>
  <c r="P45" i="28"/>
  <c r="E45" i="28"/>
  <c r="U45" i="28" s="1"/>
  <c r="S44" i="28"/>
  <c r="R44" i="28"/>
  <c r="Q44" i="28"/>
  <c r="P44" i="28"/>
  <c r="E44" i="28"/>
  <c r="S43" i="28"/>
  <c r="R43" i="28"/>
  <c r="Q43" i="28"/>
  <c r="P43" i="28"/>
  <c r="E43" i="28"/>
  <c r="T43" i="28" s="1"/>
  <c r="S42" i="28"/>
  <c r="R42" i="28"/>
  <c r="Q42" i="28"/>
  <c r="P42" i="28"/>
  <c r="E42" i="28"/>
  <c r="T42" i="28" s="1"/>
  <c r="V40" i="28"/>
  <c r="O40" i="28"/>
  <c r="N40" i="28"/>
  <c r="M40" i="28"/>
  <c r="S40" i="28" s="1"/>
  <c r="L40" i="28"/>
  <c r="R40" i="28" s="1"/>
  <c r="K40" i="28"/>
  <c r="J40" i="28"/>
  <c r="I40" i="28"/>
  <c r="H40" i="28"/>
  <c r="P40" i="28" s="1"/>
  <c r="G40" i="28"/>
  <c r="F40" i="28"/>
  <c r="E40" i="28"/>
  <c r="C40" i="28"/>
  <c r="B40" i="28"/>
  <c r="S39" i="28"/>
  <c r="R39" i="28"/>
  <c r="Q39" i="28"/>
  <c r="P39" i="28"/>
  <c r="E39" i="28"/>
  <c r="S38" i="28"/>
  <c r="R38" i="28"/>
  <c r="Q38" i="28"/>
  <c r="P38" i="28"/>
  <c r="E38" i="28"/>
  <c r="T38" i="28" s="1"/>
  <c r="U37" i="28"/>
  <c r="S37" i="28"/>
  <c r="R37" i="28"/>
  <c r="Q37" i="28"/>
  <c r="P37" i="28"/>
  <c r="E37" i="28"/>
  <c r="T37" i="28" s="1"/>
  <c r="U36" i="28"/>
  <c r="T36" i="28"/>
  <c r="S36" i="28"/>
  <c r="R36" i="28"/>
  <c r="Q36" i="28"/>
  <c r="P36" i="28"/>
  <c r="E36" i="28"/>
  <c r="S35" i="28"/>
  <c r="R35" i="28"/>
  <c r="Q35" i="28"/>
  <c r="P35" i="28"/>
  <c r="E35" i="28"/>
  <c r="U35" i="28" s="1"/>
  <c r="V33" i="28"/>
  <c r="O33" i="28"/>
  <c r="N33" i="28"/>
  <c r="M33" i="28"/>
  <c r="S33" i="28" s="1"/>
  <c r="L33" i="28"/>
  <c r="R33" i="28" s="1"/>
  <c r="K33" i="28"/>
  <c r="J33" i="28"/>
  <c r="I33" i="28"/>
  <c r="H33" i="28"/>
  <c r="P33" i="28" s="1"/>
  <c r="G33" i="28"/>
  <c r="F33" i="28"/>
  <c r="C33" i="28"/>
  <c r="B33" i="28"/>
  <c r="S32" i="28"/>
  <c r="R32" i="28"/>
  <c r="Q32" i="28"/>
  <c r="U32" i="28" s="1"/>
  <c r="P32" i="28"/>
  <c r="T32" i="28" s="1"/>
  <c r="E32" i="28"/>
  <c r="V30" i="28"/>
  <c r="O30" i="28"/>
  <c r="N30" i="28"/>
  <c r="M30" i="28"/>
  <c r="S30" i="28" s="1"/>
  <c r="L30" i="28"/>
  <c r="R30" i="28" s="1"/>
  <c r="K30" i="28"/>
  <c r="J30" i="28"/>
  <c r="I30" i="28"/>
  <c r="H30" i="28"/>
  <c r="G30" i="28"/>
  <c r="F30" i="28"/>
  <c r="C30" i="28"/>
  <c r="B30" i="28"/>
  <c r="E30" i="28" s="1"/>
  <c r="T29" i="28"/>
  <c r="S29" i="28"/>
  <c r="R29" i="28"/>
  <c r="Q29" i="28"/>
  <c r="P29" i="28"/>
  <c r="E29" i="28"/>
  <c r="U29" i="28" s="1"/>
  <c r="U28" i="28"/>
  <c r="S28" i="28"/>
  <c r="R28" i="28"/>
  <c r="Q28" i="28"/>
  <c r="P28" i="28"/>
  <c r="E28" i="28"/>
  <c r="T28" i="28" s="1"/>
  <c r="T27" i="28"/>
  <c r="S27" i="28"/>
  <c r="R27" i="28"/>
  <c r="Q27" i="28"/>
  <c r="P27" i="28"/>
  <c r="E27" i="28"/>
  <c r="U27" i="28" s="1"/>
  <c r="S26" i="28"/>
  <c r="R26" i="28"/>
  <c r="Q26" i="28"/>
  <c r="P26" i="28"/>
  <c r="E26" i="28"/>
  <c r="V24" i="28"/>
  <c r="O24" i="28"/>
  <c r="N24" i="28"/>
  <c r="M24" i="28"/>
  <c r="S24" i="28" s="1"/>
  <c r="L24" i="28"/>
  <c r="R24" i="28" s="1"/>
  <c r="K24" i="28"/>
  <c r="J24" i="28"/>
  <c r="I24" i="28"/>
  <c r="Q24" i="28" s="1"/>
  <c r="H24" i="28"/>
  <c r="G24" i="28"/>
  <c r="F24" i="28"/>
  <c r="C24" i="28"/>
  <c r="E24" i="28" s="1"/>
  <c r="B24" i="28"/>
  <c r="S23" i="28"/>
  <c r="R23" i="28"/>
  <c r="Q23" i="28"/>
  <c r="P23" i="28"/>
  <c r="E23" i="28"/>
  <c r="S22" i="28"/>
  <c r="R22" i="28"/>
  <c r="Q22" i="28"/>
  <c r="P22" i="28"/>
  <c r="E22" i="28"/>
  <c r="S21" i="28"/>
  <c r="R21" i="28"/>
  <c r="Q21" i="28"/>
  <c r="P21" i="28"/>
  <c r="E21" i="28"/>
  <c r="U21" i="28" s="1"/>
  <c r="S20" i="28"/>
  <c r="R20" i="28"/>
  <c r="Q20" i="28"/>
  <c r="P20" i="28"/>
  <c r="E20" i="28"/>
  <c r="T20" i="28" s="1"/>
  <c r="S19" i="28"/>
  <c r="R19" i="28"/>
  <c r="Q19" i="28"/>
  <c r="P19" i="28"/>
  <c r="E19" i="28"/>
  <c r="U19" i="28" s="1"/>
  <c r="S18" i="28"/>
  <c r="R18" i="28"/>
  <c r="Q18" i="28"/>
  <c r="P18" i="28"/>
  <c r="E18" i="28"/>
  <c r="T18" i="28" s="1"/>
  <c r="S17" i="28"/>
  <c r="R17" i="28"/>
  <c r="Q17" i="28"/>
  <c r="P17" i="28"/>
  <c r="E17" i="28"/>
  <c r="U17" i="28" s="1"/>
  <c r="V15" i="28"/>
  <c r="O15" i="28"/>
  <c r="N15" i="28"/>
  <c r="M15" i="28"/>
  <c r="L15" i="28"/>
  <c r="R15" i="28" s="1"/>
  <c r="K15" i="28"/>
  <c r="J15" i="28"/>
  <c r="I15" i="28"/>
  <c r="H15" i="28"/>
  <c r="G15" i="28"/>
  <c r="F15" i="28"/>
  <c r="C15" i="28"/>
  <c r="B15" i="28"/>
  <c r="S14" i="28"/>
  <c r="R14" i="28"/>
  <c r="Q14" i="28"/>
  <c r="P14" i="28"/>
  <c r="E14" i="28"/>
  <c r="T14" i="28" s="1"/>
  <c r="T13" i="28"/>
  <c r="S13" i="28"/>
  <c r="R13" i="28"/>
  <c r="Q13" i="28"/>
  <c r="P13" i="28"/>
  <c r="E13" i="28"/>
  <c r="U13" i="28" s="1"/>
  <c r="U12" i="28"/>
  <c r="S12" i="28"/>
  <c r="R12" i="28"/>
  <c r="Q12" i="28"/>
  <c r="P12" i="28"/>
  <c r="E12" i="28"/>
  <c r="T12" i="28" s="1"/>
  <c r="U11" i="28"/>
  <c r="T11" i="28"/>
  <c r="S11" i="28"/>
  <c r="R11" i="28"/>
  <c r="Q11" i="28"/>
  <c r="P11" i="28"/>
  <c r="E11" i="28"/>
  <c r="S10" i="28"/>
  <c r="R10" i="28"/>
  <c r="Q10" i="28"/>
  <c r="P10" i="28"/>
  <c r="E10" i="28"/>
  <c r="T10" i="28" s="1"/>
  <c r="S9" i="28"/>
  <c r="R9" i="28"/>
  <c r="Q9" i="28"/>
  <c r="P9" i="28"/>
  <c r="E9" i="28"/>
  <c r="U9" i="28" s="1"/>
  <c r="S94" i="27"/>
  <c r="R94" i="27"/>
  <c r="Q94" i="27"/>
  <c r="P94" i="27"/>
  <c r="E94" i="27"/>
  <c r="T94" i="27" s="1"/>
  <c r="S93" i="27"/>
  <c r="R93" i="27"/>
  <c r="Q93" i="27"/>
  <c r="P93" i="27"/>
  <c r="E93" i="27"/>
  <c r="U93" i="27" s="1"/>
  <c r="S92" i="27"/>
  <c r="R92" i="27"/>
  <c r="Q92" i="27"/>
  <c r="P92" i="27"/>
  <c r="E92" i="27"/>
  <c r="T92" i="27" s="1"/>
  <c r="S91" i="27"/>
  <c r="R91" i="27"/>
  <c r="Q91" i="27"/>
  <c r="P91" i="27"/>
  <c r="E91" i="27"/>
  <c r="U91" i="27" s="1"/>
  <c r="S90" i="27"/>
  <c r="R90" i="27"/>
  <c r="Q90" i="27"/>
  <c r="P90" i="27"/>
  <c r="E90" i="27"/>
  <c r="U90" i="27" s="1"/>
  <c r="S89" i="27"/>
  <c r="R89" i="27"/>
  <c r="Q89" i="27"/>
  <c r="P89" i="27"/>
  <c r="E89" i="27"/>
  <c r="S88" i="27"/>
  <c r="R88" i="27"/>
  <c r="Q88" i="27"/>
  <c r="P88" i="27"/>
  <c r="E88" i="27"/>
  <c r="S87" i="27"/>
  <c r="R87" i="27"/>
  <c r="Q87" i="27"/>
  <c r="P87" i="27"/>
  <c r="E87" i="27"/>
  <c r="U87" i="27" s="1"/>
  <c r="V73" i="27"/>
  <c r="O73" i="27"/>
  <c r="N73" i="27"/>
  <c r="M73" i="27"/>
  <c r="S73" i="27" s="1"/>
  <c r="L73" i="27"/>
  <c r="K73" i="27"/>
  <c r="J73" i="27"/>
  <c r="I73" i="27"/>
  <c r="H73" i="27"/>
  <c r="G73" i="27"/>
  <c r="F73" i="27"/>
  <c r="C73" i="27"/>
  <c r="B73" i="27"/>
  <c r="V72" i="27"/>
  <c r="O72" i="27"/>
  <c r="N72" i="27"/>
  <c r="M72" i="27"/>
  <c r="S72" i="27" s="1"/>
  <c r="L72" i="27"/>
  <c r="R72" i="27" s="1"/>
  <c r="K72" i="27"/>
  <c r="J72" i="27"/>
  <c r="I72" i="27"/>
  <c r="H72" i="27"/>
  <c r="G72" i="27"/>
  <c r="F72" i="27"/>
  <c r="C72" i="27"/>
  <c r="B72" i="27"/>
  <c r="V71" i="27"/>
  <c r="O71" i="27"/>
  <c r="N71" i="27"/>
  <c r="M71" i="27"/>
  <c r="S71" i="27" s="1"/>
  <c r="L71" i="27"/>
  <c r="R71" i="27" s="1"/>
  <c r="K71" i="27"/>
  <c r="J71" i="27"/>
  <c r="I71" i="27"/>
  <c r="H71" i="27"/>
  <c r="P71" i="27" s="1"/>
  <c r="G71" i="27"/>
  <c r="F71" i="27"/>
  <c r="C71" i="27"/>
  <c r="B71" i="27"/>
  <c r="S70" i="27"/>
  <c r="R70" i="27"/>
  <c r="Q70" i="27"/>
  <c r="P70" i="27"/>
  <c r="E70" i="27"/>
  <c r="U70" i="27" s="1"/>
  <c r="S69" i="27"/>
  <c r="R69" i="27"/>
  <c r="Q69" i="27"/>
  <c r="P69" i="27"/>
  <c r="E69" i="27"/>
  <c r="V67" i="27"/>
  <c r="O67" i="27"/>
  <c r="N67" i="27"/>
  <c r="M67" i="27"/>
  <c r="S67" i="27" s="1"/>
  <c r="L67" i="27"/>
  <c r="K67" i="27"/>
  <c r="J67" i="27"/>
  <c r="I67" i="27"/>
  <c r="H67" i="27"/>
  <c r="G67" i="27"/>
  <c r="F67" i="27"/>
  <c r="C67" i="27"/>
  <c r="B67" i="27"/>
  <c r="V66" i="27"/>
  <c r="O66" i="27"/>
  <c r="N66" i="27"/>
  <c r="M66" i="27"/>
  <c r="S66" i="27" s="1"/>
  <c r="L66" i="27"/>
  <c r="R66" i="27" s="1"/>
  <c r="K66" i="27"/>
  <c r="J66" i="27"/>
  <c r="I66" i="27"/>
  <c r="H66" i="27"/>
  <c r="G66" i="27"/>
  <c r="F66" i="27"/>
  <c r="C66" i="27"/>
  <c r="B66" i="27"/>
  <c r="S65" i="27"/>
  <c r="R65" i="27"/>
  <c r="Q65" i="27"/>
  <c r="P65" i="27"/>
  <c r="E65" i="27"/>
  <c r="U65" i="27" s="1"/>
  <c r="S64" i="27"/>
  <c r="R64" i="27"/>
  <c r="Q64" i="27"/>
  <c r="P64" i="27"/>
  <c r="E64" i="27"/>
  <c r="U64" i="27" s="1"/>
  <c r="S63" i="27"/>
  <c r="R63" i="27"/>
  <c r="Q63" i="27"/>
  <c r="P63" i="27"/>
  <c r="E63" i="27"/>
  <c r="T62" i="27"/>
  <c r="S62" i="27"/>
  <c r="R62" i="27"/>
  <c r="Q62" i="27"/>
  <c r="P62" i="27"/>
  <c r="E62" i="27"/>
  <c r="U62" i="27" s="1"/>
  <c r="U61" i="27"/>
  <c r="S61" i="27"/>
  <c r="R61" i="27"/>
  <c r="Q61" i="27"/>
  <c r="P61" i="27"/>
  <c r="E61" i="27"/>
  <c r="T61" i="27" s="1"/>
  <c r="V59" i="27"/>
  <c r="O59" i="27"/>
  <c r="N59" i="27"/>
  <c r="M59" i="27"/>
  <c r="S59" i="27" s="1"/>
  <c r="L59" i="27"/>
  <c r="R59" i="27" s="1"/>
  <c r="K59" i="27"/>
  <c r="J59" i="27"/>
  <c r="I59" i="27"/>
  <c r="H59" i="27"/>
  <c r="G59" i="27"/>
  <c r="F59" i="27"/>
  <c r="C59" i="27"/>
  <c r="B59" i="27"/>
  <c r="S58" i="27"/>
  <c r="R58" i="27"/>
  <c r="Q58" i="27"/>
  <c r="P58" i="27"/>
  <c r="E58" i="27"/>
  <c r="U58" i="27" s="1"/>
  <c r="S57" i="27"/>
  <c r="R57" i="27"/>
  <c r="Q57" i="27"/>
  <c r="P57" i="27"/>
  <c r="E57" i="27"/>
  <c r="S56" i="27"/>
  <c r="R56" i="27"/>
  <c r="Q56" i="27"/>
  <c r="P56" i="27"/>
  <c r="E56" i="27"/>
  <c r="U56" i="27" s="1"/>
  <c r="S55" i="27"/>
  <c r="R55" i="27"/>
  <c r="Q55" i="27"/>
  <c r="P55" i="27"/>
  <c r="E55" i="27"/>
  <c r="U55" i="27" s="1"/>
  <c r="V53" i="27"/>
  <c r="O53" i="27"/>
  <c r="N53" i="27"/>
  <c r="M53" i="27"/>
  <c r="S53" i="27" s="1"/>
  <c r="L53" i="27"/>
  <c r="R53" i="27" s="1"/>
  <c r="K53" i="27"/>
  <c r="J53" i="27"/>
  <c r="I53" i="27"/>
  <c r="H53" i="27"/>
  <c r="G53" i="27"/>
  <c r="F53" i="27"/>
  <c r="C53" i="27"/>
  <c r="E53" i="27" s="1"/>
  <c r="B53" i="27"/>
  <c r="S52" i="27"/>
  <c r="R52" i="27"/>
  <c r="Q52" i="27"/>
  <c r="P52" i="27"/>
  <c r="E52" i="27"/>
  <c r="U52" i="27" s="1"/>
  <c r="S51" i="27"/>
  <c r="R51" i="27"/>
  <c r="Q51" i="27"/>
  <c r="P51" i="27"/>
  <c r="E51" i="27"/>
  <c r="U51" i="27" s="1"/>
  <c r="U50" i="27"/>
  <c r="S50" i="27"/>
  <c r="R50" i="27"/>
  <c r="Q50" i="27"/>
  <c r="P50" i="27"/>
  <c r="E50" i="27"/>
  <c r="T50" i="27" s="1"/>
  <c r="U49" i="27"/>
  <c r="S49" i="27"/>
  <c r="R49" i="27"/>
  <c r="Q49" i="27"/>
  <c r="P49" i="27"/>
  <c r="E49" i="27"/>
  <c r="T49" i="27" s="1"/>
  <c r="S48" i="27"/>
  <c r="R48" i="27"/>
  <c r="Q48" i="27"/>
  <c r="P48" i="27"/>
  <c r="E48" i="27"/>
  <c r="T48" i="27" s="1"/>
  <c r="S47" i="27"/>
  <c r="R47" i="27"/>
  <c r="Q47" i="27"/>
  <c r="P47" i="27"/>
  <c r="E47" i="27"/>
  <c r="U47" i="27" s="1"/>
  <c r="S46" i="27"/>
  <c r="R46" i="27"/>
  <c r="Q46" i="27"/>
  <c r="P46" i="27"/>
  <c r="E46" i="27"/>
  <c r="U46" i="27" s="1"/>
  <c r="T45" i="27"/>
  <c r="S45" i="27"/>
  <c r="R45" i="27"/>
  <c r="Q45" i="27"/>
  <c r="P45" i="27"/>
  <c r="E45" i="27"/>
  <c r="U45" i="27" s="1"/>
  <c r="S44" i="27"/>
  <c r="R44" i="27"/>
  <c r="Q44" i="27"/>
  <c r="P44" i="27"/>
  <c r="E44" i="27"/>
  <c r="T44" i="27" s="1"/>
  <c r="S43" i="27"/>
  <c r="R43" i="27"/>
  <c r="Q43" i="27"/>
  <c r="P43" i="27"/>
  <c r="E43" i="27"/>
  <c r="T43" i="27" s="1"/>
  <c r="S42" i="27"/>
  <c r="R42" i="27"/>
  <c r="Q42" i="27"/>
  <c r="P42" i="27"/>
  <c r="E42" i="27"/>
  <c r="T42" i="27" s="1"/>
  <c r="V40" i="27"/>
  <c r="O40" i="27"/>
  <c r="N40" i="27"/>
  <c r="M40" i="27"/>
  <c r="S40" i="27" s="1"/>
  <c r="L40" i="27"/>
  <c r="K40" i="27"/>
  <c r="J40" i="27"/>
  <c r="I40" i="27"/>
  <c r="H40" i="27"/>
  <c r="P40" i="27" s="1"/>
  <c r="G40" i="27"/>
  <c r="F40" i="27"/>
  <c r="C40" i="27"/>
  <c r="E40" i="27" s="1"/>
  <c r="B40" i="27"/>
  <c r="T39" i="27"/>
  <c r="S39" i="27"/>
  <c r="R39" i="27"/>
  <c r="Q39" i="27"/>
  <c r="P39" i="27"/>
  <c r="E39" i="27"/>
  <c r="U39" i="27" s="1"/>
  <c r="U38" i="27"/>
  <c r="S38" i="27"/>
  <c r="R38" i="27"/>
  <c r="Q38" i="27"/>
  <c r="P38" i="27"/>
  <c r="E38" i="27"/>
  <c r="U37" i="27"/>
  <c r="S37" i="27"/>
  <c r="R37" i="27"/>
  <c r="Q37" i="27"/>
  <c r="P37" i="27"/>
  <c r="E37" i="27"/>
  <c r="T37" i="27" s="1"/>
  <c r="S36" i="27"/>
  <c r="R36" i="27"/>
  <c r="Q36" i="27"/>
  <c r="P36" i="27"/>
  <c r="E36" i="27"/>
  <c r="U36" i="27" s="1"/>
  <c r="S35" i="27"/>
  <c r="R35" i="27"/>
  <c r="Q35" i="27"/>
  <c r="P35" i="27"/>
  <c r="E35" i="27"/>
  <c r="U35" i="27" s="1"/>
  <c r="V33" i="27"/>
  <c r="R33" i="27"/>
  <c r="O33" i="27"/>
  <c r="N33" i="27"/>
  <c r="M33" i="27"/>
  <c r="S33" i="27" s="1"/>
  <c r="L33" i="27"/>
  <c r="K33" i="27"/>
  <c r="J33" i="27"/>
  <c r="I33" i="27"/>
  <c r="Q33" i="27" s="1"/>
  <c r="H33" i="27"/>
  <c r="P33" i="27" s="1"/>
  <c r="G33" i="27"/>
  <c r="F33" i="27"/>
  <c r="C33" i="27"/>
  <c r="B33" i="27"/>
  <c r="E33" i="27" s="1"/>
  <c r="U32" i="27"/>
  <c r="S32" i="27"/>
  <c r="R32" i="27"/>
  <c r="Q32" i="27"/>
  <c r="P32" i="27"/>
  <c r="E32" i="27"/>
  <c r="T32" i="27" s="1"/>
  <c r="V30" i="27"/>
  <c r="S30" i="27"/>
  <c r="O30" i="27"/>
  <c r="N30" i="27"/>
  <c r="M30" i="27"/>
  <c r="L30" i="27"/>
  <c r="R30" i="27" s="1"/>
  <c r="K30" i="27"/>
  <c r="J30" i="27"/>
  <c r="I30" i="27"/>
  <c r="Q30" i="27" s="1"/>
  <c r="H30" i="27"/>
  <c r="G30" i="27"/>
  <c r="F30" i="27"/>
  <c r="C30" i="27"/>
  <c r="B30" i="27"/>
  <c r="S29" i="27"/>
  <c r="R29" i="27"/>
  <c r="Q29" i="27"/>
  <c r="P29" i="27"/>
  <c r="E29" i="27"/>
  <c r="U29" i="27" s="1"/>
  <c r="S28" i="27"/>
  <c r="R28" i="27"/>
  <c r="Q28" i="27"/>
  <c r="P28" i="27"/>
  <c r="E28" i="27"/>
  <c r="S27" i="27"/>
  <c r="R27" i="27"/>
  <c r="Q27" i="27"/>
  <c r="P27" i="27"/>
  <c r="E27" i="27"/>
  <c r="U27" i="27" s="1"/>
  <c r="U26" i="27"/>
  <c r="S26" i="27"/>
  <c r="R26" i="27"/>
  <c r="Q26" i="27"/>
  <c r="P26" i="27"/>
  <c r="E26" i="27"/>
  <c r="T26" i="27" s="1"/>
  <c r="V24" i="27"/>
  <c r="S24" i="27"/>
  <c r="O24" i="27"/>
  <c r="N24" i="27"/>
  <c r="M24" i="27"/>
  <c r="L24" i="27"/>
  <c r="R24" i="27" s="1"/>
  <c r="K24" i="27"/>
  <c r="J24" i="27"/>
  <c r="I24" i="27"/>
  <c r="H24" i="27"/>
  <c r="G24" i="27"/>
  <c r="F24" i="27"/>
  <c r="C24" i="27"/>
  <c r="B24" i="27"/>
  <c r="S23" i="27"/>
  <c r="R23" i="27"/>
  <c r="Q23" i="27"/>
  <c r="P23" i="27"/>
  <c r="E23" i="27"/>
  <c r="U23" i="27" s="1"/>
  <c r="U22" i="27"/>
  <c r="S22" i="27"/>
  <c r="R22" i="27"/>
  <c r="Q22" i="27"/>
  <c r="P22" i="27"/>
  <c r="E22" i="27"/>
  <c r="T22" i="27" s="1"/>
  <c r="S21" i="27"/>
  <c r="R21" i="27"/>
  <c r="Q21" i="27"/>
  <c r="P21" i="27"/>
  <c r="E21" i="27"/>
  <c r="T21" i="27" s="1"/>
  <c r="S20" i="27"/>
  <c r="R20" i="27"/>
  <c r="Q20" i="27"/>
  <c r="P20" i="27"/>
  <c r="E20" i="27"/>
  <c r="U20" i="27" s="1"/>
  <c r="S19" i="27"/>
  <c r="R19" i="27"/>
  <c r="Q19" i="27"/>
  <c r="P19" i="27"/>
  <c r="E19" i="27"/>
  <c r="T18" i="27"/>
  <c r="S18" i="27"/>
  <c r="R18" i="27"/>
  <c r="Q18" i="27"/>
  <c r="P18" i="27"/>
  <c r="E18" i="27"/>
  <c r="U18" i="27" s="1"/>
  <c r="U17" i="27"/>
  <c r="S17" i="27"/>
  <c r="R17" i="27"/>
  <c r="Q17" i="27"/>
  <c r="P17" i="27"/>
  <c r="E17" i="27"/>
  <c r="T17" i="27" s="1"/>
  <c r="V15" i="27"/>
  <c r="O15" i="27"/>
  <c r="N15" i="27"/>
  <c r="M15" i="27"/>
  <c r="S15" i="27" s="1"/>
  <c r="L15" i="27"/>
  <c r="R15" i="27" s="1"/>
  <c r="K15" i="27"/>
  <c r="J15" i="27"/>
  <c r="I15" i="27"/>
  <c r="H15" i="27"/>
  <c r="G15" i="27"/>
  <c r="F15" i="27"/>
  <c r="C15" i="27"/>
  <c r="B15" i="27"/>
  <c r="T14" i="27"/>
  <c r="S14" i="27"/>
  <c r="R14" i="27"/>
  <c r="Q14" i="27"/>
  <c r="P14" i="27"/>
  <c r="E14" i="27"/>
  <c r="U14" i="27" s="1"/>
  <c r="U13" i="27"/>
  <c r="S13" i="27"/>
  <c r="R13" i="27"/>
  <c r="Q13" i="27"/>
  <c r="P13" i="27"/>
  <c r="E13" i="27"/>
  <c r="T13" i="27" s="1"/>
  <c r="U12" i="27"/>
  <c r="S12" i="27"/>
  <c r="R12" i="27"/>
  <c r="Q12" i="27"/>
  <c r="P12" i="27"/>
  <c r="E12" i="27"/>
  <c r="T12" i="27" s="1"/>
  <c r="S11" i="27"/>
  <c r="R11" i="27"/>
  <c r="Q11" i="27"/>
  <c r="P11" i="27"/>
  <c r="E11" i="27"/>
  <c r="U11" i="27" s="1"/>
  <c r="S10" i="27"/>
  <c r="R10" i="27"/>
  <c r="Q10" i="27"/>
  <c r="U10" i="27" s="1"/>
  <c r="P10" i="27"/>
  <c r="T10" i="27" s="1"/>
  <c r="E10" i="27"/>
  <c r="U9" i="27"/>
  <c r="S9" i="27"/>
  <c r="R9" i="27"/>
  <c r="Q9" i="27"/>
  <c r="P9" i="27"/>
  <c r="E9" i="27"/>
  <c r="T9" i="27" s="1"/>
  <c r="T94" i="26"/>
  <c r="S94" i="26"/>
  <c r="R94" i="26"/>
  <c r="Q94" i="26"/>
  <c r="P94" i="26"/>
  <c r="E94" i="26"/>
  <c r="U94" i="26" s="1"/>
  <c r="S93" i="26"/>
  <c r="R93" i="26"/>
  <c r="Q93" i="26"/>
  <c r="P93" i="26"/>
  <c r="E93" i="26"/>
  <c r="U93" i="26" s="1"/>
  <c r="S92" i="26"/>
  <c r="R92" i="26"/>
  <c r="Q92" i="26"/>
  <c r="P92" i="26"/>
  <c r="E92" i="26"/>
  <c r="S91" i="26"/>
  <c r="R91" i="26"/>
  <c r="Q91" i="26"/>
  <c r="P91" i="26"/>
  <c r="E91" i="26"/>
  <c r="T91" i="26" s="1"/>
  <c r="T90" i="26"/>
  <c r="S90" i="26"/>
  <c r="R90" i="26"/>
  <c r="Q90" i="26"/>
  <c r="P90" i="26"/>
  <c r="E90" i="26"/>
  <c r="U90" i="26" s="1"/>
  <c r="S89" i="26"/>
  <c r="R89" i="26"/>
  <c r="Q89" i="26"/>
  <c r="P89" i="26"/>
  <c r="E89" i="26"/>
  <c r="U89" i="26" s="1"/>
  <c r="U88" i="26"/>
  <c r="T88" i="26"/>
  <c r="S88" i="26"/>
  <c r="R88" i="26"/>
  <c r="Q88" i="26"/>
  <c r="P88" i="26"/>
  <c r="E88" i="26"/>
  <c r="U87" i="26"/>
  <c r="S87" i="26"/>
  <c r="R87" i="26"/>
  <c r="Q87" i="26"/>
  <c r="P87" i="26"/>
  <c r="E87" i="26"/>
  <c r="T87" i="26" s="1"/>
  <c r="V73" i="26"/>
  <c r="O73" i="26"/>
  <c r="N73" i="26"/>
  <c r="M73" i="26"/>
  <c r="L73" i="26"/>
  <c r="K73" i="26"/>
  <c r="J73" i="26"/>
  <c r="I73" i="26"/>
  <c r="H73" i="26"/>
  <c r="G73" i="26"/>
  <c r="F73" i="26"/>
  <c r="C73" i="26"/>
  <c r="B73" i="26"/>
  <c r="V72" i="26"/>
  <c r="O72" i="26"/>
  <c r="N72" i="26"/>
  <c r="M72" i="26"/>
  <c r="S72" i="26" s="1"/>
  <c r="L72" i="26"/>
  <c r="R72" i="26" s="1"/>
  <c r="K72" i="26"/>
  <c r="J72" i="26"/>
  <c r="I72" i="26"/>
  <c r="H72" i="26"/>
  <c r="G72" i="26"/>
  <c r="F72" i="26"/>
  <c r="C72" i="26"/>
  <c r="E72" i="26" s="1"/>
  <c r="B72" i="26"/>
  <c r="V71" i="26"/>
  <c r="O71" i="26"/>
  <c r="N71" i="26"/>
  <c r="M71" i="26"/>
  <c r="S71" i="26" s="1"/>
  <c r="L71" i="26"/>
  <c r="R71" i="26" s="1"/>
  <c r="K71" i="26"/>
  <c r="J71" i="26"/>
  <c r="I71" i="26"/>
  <c r="H71" i="26"/>
  <c r="G71" i="26"/>
  <c r="F71" i="26"/>
  <c r="C71" i="26"/>
  <c r="B71" i="26"/>
  <c r="T70" i="26"/>
  <c r="S70" i="26"/>
  <c r="R70" i="26"/>
  <c r="Q70" i="26"/>
  <c r="P70" i="26"/>
  <c r="E70" i="26"/>
  <c r="U70" i="26" s="1"/>
  <c r="U69" i="26"/>
  <c r="S69" i="26"/>
  <c r="R69" i="26"/>
  <c r="Q69" i="26"/>
  <c r="P69" i="26"/>
  <c r="E69" i="26"/>
  <c r="V67" i="26"/>
  <c r="O67" i="26"/>
  <c r="N67" i="26"/>
  <c r="M67" i="26"/>
  <c r="S67" i="26" s="1"/>
  <c r="L67" i="26"/>
  <c r="K67" i="26"/>
  <c r="J67" i="26"/>
  <c r="I67" i="26"/>
  <c r="H67" i="26"/>
  <c r="G67" i="26"/>
  <c r="F67" i="26"/>
  <c r="C67" i="26"/>
  <c r="B67" i="26"/>
  <c r="V66" i="26"/>
  <c r="O66" i="26"/>
  <c r="N66" i="26"/>
  <c r="M66" i="26"/>
  <c r="S66" i="26" s="1"/>
  <c r="L66" i="26"/>
  <c r="R66" i="26" s="1"/>
  <c r="K66" i="26"/>
  <c r="J66" i="26"/>
  <c r="I66" i="26"/>
  <c r="H66" i="26"/>
  <c r="G66" i="26"/>
  <c r="F66" i="26"/>
  <c r="C66" i="26"/>
  <c r="B66" i="26"/>
  <c r="E66" i="26" s="1"/>
  <c r="T65" i="26"/>
  <c r="S65" i="26"/>
  <c r="R65" i="26"/>
  <c r="Q65" i="26"/>
  <c r="P65" i="26"/>
  <c r="E65" i="26"/>
  <c r="U65" i="26" s="1"/>
  <c r="S64" i="26"/>
  <c r="R64" i="26"/>
  <c r="Q64" i="26"/>
  <c r="P64" i="26"/>
  <c r="E64" i="26"/>
  <c r="U64" i="26" s="1"/>
  <c r="S63" i="26"/>
  <c r="R63" i="26"/>
  <c r="Q63" i="26"/>
  <c r="P63" i="26"/>
  <c r="E63" i="26"/>
  <c r="U63" i="26" s="1"/>
  <c r="U62" i="26"/>
  <c r="S62" i="26"/>
  <c r="R62" i="26"/>
  <c r="Q62" i="26"/>
  <c r="P62" i="26"/>
  <c r="E62" i="26"/>
  <c r="T62" i="26" s="1"/>
  <c r="U61" i="26"/>
  <c r="T61" i="26"/>
  <c r="S61" i="26"/>
  <c r="R61" i="26"/>
  <c r="Q61" i="26"/>
  <c r="P61" i="26"/>
  <c r="E61" i="26"/>
  <c r="V59" i="26"/>
  <c r="S59" i="26"/>
  <c r="R59" i="26"/>
  <c r="O59" i="26"/>
  <c r="N59" i="26"/>
  <c r="M59" i="26"/>
  <c r="L59" i="26"/>
  <c r="K59" i="26"/>
  <c r="J59" i="26"/>
  <c r="I59" i="26"/>
  <c r="H59" i="26"/>
  <c r="P59" i="26" s="1"/>
  <c r="G59" i="26"/>
  <c r="F59" i="26"/>
  <c r="C59" i="26"/>
  <c r="B59" i="26"/>
  <c r="E59" i="26" s="1"/>
  <c r="S58" i="26"/>
  <c r="R58" i="26"/>
  <c r="Q58" i="26"/>
  <c r="P58" i="26"/>
  <c r="E58" i="26"/>
  <c r="T58" i="26" s="1"/>
  <c r="S57" i="26"/>
  <c r="R57" i="26"/>
  <c r="Q57" i="26"/>
  <c r="P57" i="26"/>
  <c r="E57" i="26"/>
  <c r="U57" i="26" s="1"/>
  <c r="S56" i="26"/>
  <c r="R56" i="26"/>
  <c r="Q56" i="26"/>
  <c r="P56" i="26"/>
  <c r="E56" i="26"/>
  <c r="U56" i="26" s="1"/>
  <c r="S55" i="26"/>
  <c r="R55" i="26"/>
  <c r="Q55" i="26"/>
  <c r="P55" i="26"/>
  <c r="E55" i="26"/>
  <c r="U55" i="26" s="1"/>
  <c r="V53" i="26"/>
  <c r="O53" i="26"/>
  <c r="N53" i="26"/>
  <c r="M53" i="26"/>
  <c r="L53" i="26"/>
  <c r="R53" i="26" s="1"/>
  <c r="K53" i="26"/>
  <c r="J53" i="26"/>
  <c r="I53" i="26"/>
  <c r="H53" i="26"/>
  <c r="G53" i="26"/>
  <c r="F53" i="26"/>
  <c r="C53" i="26"/>
  <c r="B53" i="26"/>
  <c r="E53" i="26" s="1"/>
  <c r="S52" i="26"/>
  <c r="R52" i="26"/>
  <c r="Q52" i="26"/>
  <c r="P52" i="26"/>
  <c r="E52" i="26"/>
  <c r="U52" i="26" s="1"/>
  <c r="S51" i="26"/>
  <c r="R51" i="26"/>
  <c r="Q51" i="26"/>
  <c r="P51" i="26"/>
  <c r="E51" i="26"/>
  <c r="S50" i="26"/>
  <c r="R50" i="26"/>
  <c r="Q50" i="26"/>
  <c r="P50" i="26"/>
  <c r="E50" i="26"/>
  <c r="S49" i="26"/>
  <c r="R49" i="26"/>
  <c r="Q49" i="26"/>
  <c r="P49" i="26"/>
  <c r="E49" i="26"/>
  <c r="U49" i="26" s="1"/>
  <c r="S48" i="26"/>
  <c r="R48" i="26"/>
  <c r="Q48" i="26"/>
  <c r="P48" i="26"/>
  <c r="E48" i="26"/>
  <c r="U48" i="26" s="1"/>
  <c r="S47" i="26"/>
  <c r="R47" i="26"/>
  <c r="Q47" i="26"/>
  <c r="P47" i="26"/>
  <c r="E47" i="26"/>
  <c r="U47" i="26" s="1"/>
  <c r="U46" i="26"/>
  <c r="S46" i="26"/>
  <c r="R46" i="26"/>
  <c r="Q46" i="26"/>
  <c r="P46" i="26"/>
  <c r="E46" i="26"/>
  <c r="T46" i="26" s="1"/>
  <c r="U45" i="26"/>
  <c r="S45" i="26"/>
  <c r="R45" i="26"/>
  <c r="Q45" i="26"/>
  <c r="P45" i="26"/>
  <c r="E45" i="26"/>
  <c r="T45" i="26" s="1"/>
  <c r="S44" i="26"/>
  <c r="R44" i="26"/>
  <c r="Q44" i="26"/>
  <c r="P44" i="26"/>
  <c r="E44" i="26"/>
  <c r="U44" i="26" s="1"/>
  <c r="S43" i="26"/>
  <c r="R43" i="26"/>
  <c r="Q43" i="26"/>
  <c r="P43" i="26"/>
  <c r="E43" i="26"/>
  <c r="S42" i="26"/>
  <c r="R42" i="26"/>
  <c r="Q42" i="26"/>
  <c r="P42" i="26"/>
  <c r="E42" i="26"/>
  <c r="V40" i="26"/>
  <c r="O40" i="26"/>
  <c r="S40" i="26" s="1"/>
  <c r="N40" i="26"/>
  <c r="R40" i="26" s="1"/>
  <c r="M40" i="26"/>
  <c r="L40" i="26"/>
  <c r="K40" i="26"/>
  <c r="J40" i="26"/>
  <c r="I40" i="26"/>
  <c r="Q40" i="26" s="1"/>
  <c r="H40" i="26"/>
  <c r="P40" i="26" s="1"/>
  <c r="G40" i="26"/>
  <c r="F40" i="26"/>
  <c r="C40" i="26"/>
  <c r="B40" i="26"/>
  <c r="E40" i="26" s="1"/>
  <c r="S39" i="26"/>
  <c r="R39" i="26"/>
  <c r="Q39" i="26"/>
  <c r="P39" i="26"/>
  <c r="E39" i="26"/>
  <c r="U39" i="26" s="1"/>
  <c r="S38" i="26"/>
  <c r="R38" i="26"/>
  <c r="Q38" i="26"/>
  <c r="P38" i="26"/>
  <c r="E38" i="26"/>
  <c r="S37" i="26"/>
  <c r="R37" i="26"/>
  <c r="Q37" i="26"/>
  <c r="P37" i="26"/>
  <c r="E37" i="26"/>
  <c r="S36" i="26"/>
  <c r="R36" i="26"/>
  <c r="Q36" i="26"/>
  <c r="P36" i="26"/>
  <c r="E36" i="26"/>
  <c r="U36" i="26" s="1"/>
  <c r="S35" i="26"/>
  <c r="R35" i="26"/>
  <c r="Q35" i="26"/>
  <c r="P35" i="26"/>
  <c r="E35" i="26"/>
  <c r="T35" i="26" s="1"/>
  <c r="V33" i="26"/>
  <c r="O33" i="26"/>
  <c r="N33" i="26"/>
  <c r="M33" i="26"/>
  <c r="S33" i="26" s="1"/>
  <c r="L33" i="26"/>
  <c r="R33" i="26" s="1"/>
  <c r="K33" i="26"/>
  <c r="J33" i="26"/>
  <c r="I33" i="26"/>
  <c r="Q33" i="26" s="1"/>
  <c r="H33" i="26"/>
  <c r="G33" i="26"/>
  <c r="F33" i="26"/>
  <c r="C33" i="26"/>
  <c r="B33" i="26"/>
  <c r="S32" i="26"/>
  <c r="R32" i="26"/>
  <c r="Q32" i="26"/>
  <c r="P32" i="26"/>
  <c r="E32" i="26"/>
  <c r="V30" i="26"/>
  <c r="O30" i="26"/>
  <c r="N30" i="26"/>
  <c r="M30" i="26"/>
  <c r="S30" i="26" s="1"/>
  <c r="L30" i="26"/>
  <c r="R30" i="26" s="1"/>
  <c r="K30" i="26"/>
  <c r="J30" i="26"/>
  <c r="I30" i="26"/>
  <c r="H30" i="26"/>
  <c r="G30" i="26"/>
  <c r="F30" i="26"/>
  <c r="C30" i="26"/>
  <c r="B30" i="26"/>
  <c r="S29" i="26"/>
  <c r="R29" i="26"/>
  <c r="Q29" i="26"/>
  <c r="P29" i="26"/>
  <c r="E29" i="26"/>
  <c r="U29" i="26" s="1"/>
  <c r="S28" i="26"/>
  <c r="R28" i="26"/>
  <c r="Q28" i="26"/>
  <c r="P28" i="26"/>
  <c r="E28" i="26"/>
  <c r="U28" i="26" s="1"/>
  <c r="S27" i="26"/>
  <c r="R27" i="26"/>
  <c r="Q27" i="26"/>
  <c r="P27" i="26"/>
  <c r="E27" i="26"/>
  <c r="U27" i="26" s="1"/>
  <c r="S26" i="26"/>
  <c r="R26" i="26"/>
  <c r="Q26" i="26"/>
  <c r="P26" i="26"/>
  <c r="E26" i="26"/>
  <c r="V24" i="26"/>
  <c r="O24" i="26"/>
  <c r="N24" i="26"/>
  <c r="M24" i="26"/>
  <c r="S24" i="26" s="1"/>
  <c r="L24" i="26"/>
  <c r="R24" i="26" s="1"/>
  <c r="K24" i="26"/>
  <c r="J24" i="26"/>
  <c r="I24" i="26"/>
  <c r="Q24" i="26" s="1"/>
  <c r="H24" i="26"/>
  <c r="G24" i="26"/>
  <c r="F24" i="26"/>
  <c r="C24" i="26"/>
  <c r="B24" i="26"/>
  <c r="E24" i="26" s="1"/>
  <c r="S23" i="26"/>
  <c r="R23" i="26"/>
  <c r="Q23" i="26"/>
  <c r="P23" i="26"/>
  <c r="E23" i="26"/>
  <c r="U23" i="26" s="1"/>
  <c r="S22" i="26"/>
  <c r="R22" i="26"/>
  <c r="Q22" i="26"/>
  <c r="P22" i="26"/>
  <c r="E22" i="26"/>
  <c r="T22" i="26" s="1"/>
  <c r="S21" i="26"/>
  <c r="R21" i="26"/>
  <c r="Q21" i="26"/>
  <c r="P21" i="26"/>
  <c r="E21" i="26"/>
  <c r="U21" i="26" s="1"/>
  <c r="S20" i="26"/>
  <c r="R20" i="26"/>
  <c r="Q20" i="26"/>
  <c r="P20" i="26"/>
  <c r="E20" i="26"/>
  <c r="U20" i="26" s="1"/>
  <c r="T19" i="26"/>
  <c r="S19" i="26"/>
  <c r="R19" i="26"/>
  <c r="Q19" i="26"/>
  <c r="P19" i="26"/>
  <c r="E19" i="26"/>
  <c r="U19" i="26" s="1"/>
  <c r="U18" i="26"/>
  <c r="S18" i="26"/>
  <c r="R18" i="26"/>
  <c r="Q18" i="26"/>
  <c r="P18" i="26"/>
  <c r="E18" i="26"/>
  <c r="T18" i="26" s="1"/>
  <c r="S17" i="26"/>
  <c r="R17" i="26"/>
  <c r="Q17" i="26"/>
  <c r="P17" i="26"/>
  <c r="E17" i="26"/>
  <c r="U17" i="26" s="1"/>
  <c r="V15" i="26"/>
  <c r="O15" i="26"/>
  <c r="N15" i="26"/>
  <c r="M15" i="26"/>
  <c r="S15" i="26" s="1"/>
  <c r="L15" i="26"/>
  <c r="K15" i="26"/>
  <c r="J15" i="26"/>
  <c r="I15" i="26"/>
  <c r="Q15" i="26" s="1"/>
  <c r="H15" i="26"/>
  <c r="G15" i="26"/>
  <c r="F15" i="26"/>
  <c r="C15" i="26"/>
  <c r="B15" i="26"/>
  <c r="S14" i="26"/>
  <c r="R14" i="26"/>
  <c r="Q14" i="26"/>
  <c r="U14" i="26" s="1"/>
  <c r="P14" i="26"/>
  <c r="E14" i="26"/>
  <c r="T14" i="26" s="1"/>
  <c r="S13" i="26"/>
  <c r="R13" i="26"/>
  <c r="Q13" i="26"/>
  <c r="P13" i="26"/>
  <c r="E13" i="26"/>
  <c r="S12" i="26"/>
  <c r="R12" i="26"/>
  <c r="Q12" i="26"/>
  <c r="P12" i="26"/>
  <c r="E12" i="26"/>
  <c r="U12" i="26" s="1"/>
  <c r="T11" i="26"/>
  <c r="S11" i="26"/>
  <c r="R11" i="26"/>
  <c r="Q11" i="26"/>
  <c r="P11" i="26"/>
  <c r="E11" i="26"/>
  <c r="U11" i="26" s="1"/>
  <c r="S10" i="26"/>
  <c r="R10" i="26"/>
  <c r="Q10" i="26"/>
  <c r="P10" i="26"/>
  <c r="E10" i="26"/>
  <c r="U10" i="26" s="1"/>
  <c r="S9" i="26"/>
  <c r="R9" i="26"/>
  <c r="Q9" i="26"/>
  <c r="P9" i="26"/>
  <c r="E9" i="26"/>
  <c r="S94" i="25"/>
  <c r="R94" i="25"/>
  <c r="Q94" i="25"/>
  <c r="P94" i="25"/>
  <c r="E94" i="25"/>
  <c r="U94" i="25" s="1"/>
  <c r="U93" i="25"/>
  <c r="S93" i="25"/>
  <c r="R93" i="25"/>
  <c r="Q93" i="25"/>
  <c r="P93" i="25"/>
  <c r="E93" i="25"/>
  <c r="T93" i="25" s="1"/>
  <c r="U92" i="25"/>
  <c r="S92" i="25"/>
  <c r="R92" i="25"/>
  <c r="Q92" i="25"/>
  <c r="P92" i="25"/>
  <c r="E92" i="25"/>
  <c r="T92" i="25" s="1"/>
  <c r="S91" i="25"/>
  <c r="R91" i="25"/>
  <c r="Q91" i="25"/>
  <c r="P91" i="25"/>
  <c r="E91" i="25"/>
  <c r="S90" i="25"/>
  <c r="R90" i="25"/>
  <c r="Q90" i="25"/>
  <c r="P90" i="25"/>
  <c r="E90" i="25"/>
  <c r="U90" i="25" s="1"/>
  <c r="T89" i="25"/>
  <c r="S89" i="25"/>
  <c r="R89" i="25"/>
  <c r="Q89" i="25"/>
  <c r="P89" i="25"/>
  <c r="E89" i="25"/>
  <c r="U89" i="25" s="1"/>
  <c r="S88" i="25"/>
  <c r="R88" i="25"/>
  <c r="Q88" i="25"/>
  <c r="P88" i="25"/>
  <c r="E88" i="25"/>
  <c r="T88" i="25" s="1"/>
  <c r="S87" i="25"/>
  <c r="R87" i="25"/>
  <c r="Q87" i="25"/>
  <c r="P87" i="25"/>
  <c r="E87" i="25"/>
  <c r="V73" i="25"/>
  <c r="O73" i="25"/>
  <c r="N73" i="25"/>
  <c r="M73" i="25"/>
  <c r="S73" i="25" s="1"/>
  <c r="L73" i="25"/>
  <c r="K73" i="25"/>
  <c r="J73" i="25"/>
  <c r="I73" i="25"/>
  <c r="H73" i="25"/>
  <c r="G73" i="25"/>
  <c r="F73" i="25"/>
  <c r="C73" i="25"/>
  <c r="B73" i="25"/>
  <c r="V72" i="25"/>
  <c r="O72" i="25"/>
  <c r="N72" i="25"/>
  <c r="M72" i="25"/>
  <c r="S72" i="25" s="1"/>
  <c r="L72" i="25"/>
  <c r="K72" i="25"/>
  <c r="J72" i="25"/>
  <c r="I72" i="25"/>
  <c r="Q72" i="25" s="1"/>
  <c r="H72" i="25"/>
  <c r="P72" i="25" s="1"/>
  <c r="G72" i="25"/>
  <c r="F72" i="25"/>
  <c r="C72" i="25"/>
  <c r="E72" i="25" s="1"/>
  <c r="B72" i="25"/>
  <c r="V71" i="25"/>
  <c r="O71" i="25"/>
  <c r="N71" i="25"/>
  <c r="R71" i="25" s="1"/>
  <c r="M71" i="25"/>
  <c r="S71" i="25" s="1"/>
  <c r="L71" i="25"/>
  <c r="K71" i="25"/>
  <c r="J71" i="25"/>
  <c r="I71" i="25"/>
  <c r="H71" i="25"/>
  <c r="G71" i="25"/>
  <c r="F71" i="25"/>
  <c r="C71" i="25"/>
  <c r="E71" i="25" s="1"/>
  <c r="B71" i="25"/>
  <c r="U70" i="25"/>
  <c r="S70" i="25"/>
  <c r="R70" i="25"/>
  <c r="Q70" i="25"/>
  <c r="P70" i="25"/>
  <c r="E70" i="25"/>
  <c r="T70" i="25" s="1"/>
  <c r="S69" i="25"/>
  <c r="R69" i="25"/>
  <c r="Q69" i="25"/>
  <c r="P69" i="25"/>
  <c r="T69" i="25" s="1"/>
  <c r="E69" i="25"/>
  <c r="V67" i="25"/>
  <c r="O67" i="25"/>
  <c r="N67" i="25"/>
  <c r="M67" i="25"/>
  <c r="S67" i="25" s="1"/>
  <c r="L67" i="25"/>
  <c r="K67" i="25"/>
  <c r="J67" i="25"/>
  <c r="I67" i="25"/>
  <c r="H67" i="25"/>
  <c r="G67" i="25"/>
  <c r="F67" i="25"/>
  <c r="C67" i="25"/>
  <c r="B67" i="25"/>
  <c r="V66" i="25"/>
  <c r="S66" i="25"/>
  <c r="O66" i="25"/>
  <c r="N66" i="25"/>
  <c r="M66" i="25"/>
  <c r="L66" i="25"/>
  <c r="R66" i="25" s="1"/>
  <c r="K66" i="25"/>
  <c r="J66" i="25"/>
  <c r="I66" i="25"/>
  <c r="H66" i="25"/>
  <c r="P66" i="25" s="1"/>
  <c r="G66" i="25"/>
  <c r="F66" i="25"/>
  <c r="C66" i="25"/>
  <c r="B66" i="25"/>
  <c r="E66" i="25" s="1"/>
  <c r="S65" i="25"/>
  <c r="R65" i="25"/>
  <c r="Q65" i="25"/>
  <c r="P65" i="25"/>
  <c r="E65" i="25"/>
  <c r="U65" i="25" s="1"/>
  <c r="S64" i="25"/>
  <c r="R64" i="25"/>
  <c r="Q64" i="25"/>
  <c r="P64" i="25"/>
  <c r="E64" i="25"/>
  <c r="U64" i="25" s="1"/>
  <c r="S63" i="25"/>
  <c r="R63" i="25"/>
  <c r="Q63" i="25"/>
  <c r="P63" i="25"/>
  <c r="E63" i="25"/>
  <c r="T63" i="25" s="1"/>
  <c r="T62" i="25"/>
  <c r="S62" i="25"/>
  <c r="R62" i="25"/>
  <c r="Q62" i="25"/>
  <c r="P62" i="25"/>
  <c r="E62" i="25"/>
  <c r="U62" i="25" s="1"/>
  <c r="S61" i="25"/>
  <c r="R61" i="25"/>
  <c r="Q61" i="25"/>
  <c r="P61" i="25"/>
  <c r="E61" i="25"/>
  <c r="V59" i="25"/>
  <c r="O59" i="25"/>
  <c r="N59" i="25"/>
  <c r="M59" i="25"/>
  <c r="S59" i="25" s="1"/>
  <c r="L59" i="25"/>
  <c r="R59" i="25" s="1"/>
  <c r="K59" i="25"/>
  <c r="J59" i="25"/>
  <c r="I59" i="25"/>
  <c r="H59" i="25"/>
  <c r="G59" i="25"/>
  <c r="F59" i="25"/>
  <c r="C59" i="25"/>
  <c r="E59" i="25" s="1"/>
  <c r="B59" i="25"/>
  <c r="S58" i="25"/>
  <c r="R58" i="25"/>
  <c r="Q58" i="25"/>
  <c r="P58" i="25"/>
  <c r="E58" i="25"/>
  <c r="U58" i="25" s="1"/>
  <c r="S57" i="25"/>
  <c r="R57" i="25"/>
  <c r="Q57" i="25"/>
  <c r="P57" i="25"/>
  <c r="E57" i="25"/>
  <c r="U57" i="25" s="1"/>
  <c r="S56" i="25"/>
  <c r="R56" i="25"/>
  <c r="Q56" i="25"/>
  <c r="P56" i="25"/>
  <c r="E56" i="25"/>
  <c r="U56" i="25" s="1"/>
  <c r="U55" i="25"/>
  <c r="S55" i="25"/>
  <c r="R55" i="25"/>
  <c r="Q55" i="25"/>
  <c r="P55" i="25"/>
  <c r="E55" i="25"/>
  <c r="T55" i="25" s="1"/>
  <c r="V53" i="25"/>
  <c r="S53" i="25"/>
  <c r="O53" i="25"/>
  <c r="N53" i="25"/>
  <c r="M53" i="25"/>
  <c r="L53" i="25"/>
  <c r="R53" i="25" s="1"/>
  <c r="K53" i="25"/>
  <c r="J53" i="25"/>
  <c r="I53" i="25"/>
  <c r="H53" i="25"/>
  <c r="G53" i="25"/>
  <c r="F53" i="25"/>
  <c r="C53" i="25"/>
  <c r="B53" i="25"/>
  <c r="E53" i="25" s="1"/>
  <c r="S52" i="25"/>
  <c r="R52" i="25"/>
  <c r="Q52" i="25"/>
  <c r="P52" i="25"/>
  <c r="E52" i="25"/>
  <c r="U52" i="25" s="1"/>
  <c r="S51" i="25"/>
  <c r="R51" i="25"/>
  <c r="Q51" i="25"/>
  <c r="P51" i="25"/>
  <c r="E51" i="25"/>
  <c r="T51" i="25" s="1"/>
  <c r="T50" i="25"/>
  <c r="S50" i="25"/>
  <c r="R50" i="25"/>
  <c r="Q50" i="25"/>
  <c r="P50" i="25"/>
  <c r="E50" i="25"/>
  <c r="U50" i="25" s="1"/>
  <c r="S49" i="25"/>
  <c r="R49" i="25"/>
  <c r="Q49" i="25"/>
  <c r="P49" i="25"/>
  <c r="E49" i="25"/>
  <c r="U49" i="25" s="1"/>
  <c r="S48" i="25"/>
  <c r="R48" i="25"/>
  <c r="Q48" i="25"/>
  <c r="P48" i="25"/>
  <c r="E48" i="25"/>
  <c r="U48" i="25" s="1"/>
  <c r="S47" i="25"/>
  <c r="R47" i="25"/>
  <c r="Q47" i="25"/>
  <c r="P47" i="25"/>
  <c r="E47" i="25"/>
  <c r="T47" i="25" s="1"/>
  <c r="S46" i="25"/>
  <c r="R46" i="25"/>
  <c r="Q46" i="25"/>
  <c r="P46" i="25"/>
  <c r="E46" i="25"/>
  <c r="U46" i="25" s="1"/>
  <c r="S45" i="25"/>
  <c r="R45" i="25"/>
  <c r="Q45" i="25"/>
  <c r="P45" i="25"/>
  <c r="E45" i="25"/>
  <c r="U45" i="25" s="1"/>
  <c r="S44" i="25"/>
  <c r="R44" i="25"/>
  <c r="Q44" i="25"/>
  <c r="P44" i="25"/>
  <c r="E44" i="25"/>
  <c r="U44" i="25" s="1"/>
  <c r="U43" i="25"/>
  <c r="S43" i="25"/>
  <c r="R43" i="25"/>
  <c r="Q43" i="25"/>
  <c r="P43" i="25"/>
  <c r="E43" i="25"/>
  <c r="T42" i="25"/>
  <c r="S42" i="25"/>
  <c r="R42" i="25"/>
  <c r="Q42" i="25"/>
  <c r="P42" i="25"/>
  <c r="E42" i="25"/>
  <c r="U42" i="25" s="1"/>
  <c r="V40" i="25"/>
  <c r="O40" i="25"/>
  <c r="N40" i="25"/>
  <c r="M40" i="25"/>
  <c r="S40" i="25" s="1"/>
  <c r="L40" i="25"/>
  <c r="R40" i="25" s="1"/>
  <c r="K40" i="25"/>
  <c r="J40" i="25"/>
  <c r="I40" i="25"/>
  <c r="H40" i="25"/>
  <c r="G40" i="25"/>
  <c r="F40" i="25"/>
  <c r="C40" i="25"/>
  <c r="E40" i="25" s="1"/>
  <c r="B40" i="25"/>
  <c r="S39" i="25"/>
  <c r="R39" i="25"/>
  <c r="Q39" i="25"/>
  <c r="P39" i="25"/>
  <c r="E39" i="25"/>
  <c r="T39" i="25" s="1"/>
  <c r="T38" i="25"/>
  <c r="S38" i="25"/>
  <c r="R38" i="25"/>
  <c r="Q38" i="25"/>
  <c r="P38" i="25"/>
  <c r="E38" i="25"/>
  <c r="U38" i="25" s="1"/>
  <c r="S37" i="25"/>
  <c r="R37" i="25"/>
  <c r="Q37" i="25"/>
  <c r="P37" i="25"/>
  <c r="E37" i="25"/>
  <c r="U37" i="25" s="1"/>
  <c r="S36" i="25"/>
  <c r="R36" i="25"/>
  <c r="Q36" i="25"/>
  <c r="P36" i="25"/>
  <c r="E36" i="25"/>
  <c r="U36" i="25" s="1"/>
  <c r="S35" i="25"/>
  <c r="R35" i="25"/>
  <c r="Q35" i="25"/>
  <c r="P35" i="25"/>
  <c r="E35" i="25"/>
  <c r="T35" i="25" s="1"/>
  <c r="V33" i="25"/>
  <c r="S33" i="25"/>
  <c r="R33" i="25"/>
  <c r="O33" i="25"/>
  <c r="N33" i="25"/>
  <c r="M33" i="25"/>
  <c r="L33" i="25"/>
  <c r="K33" i="25"/>
  <c r="J33" i="25"/>
  <c r="I33" i="25"/>
  <c r="H33" i="25"/>
  <c r="P33" i="25" s="1"/>
  <c r="G33" i="25"/>
  <c r="F33" i="25"/>
  <c r="C33" i="25"/>
  <c r="B33" i="25"/>
  <c r="E33" i="25" s="1"/>
  <c r="U32" i="25"/>
  <c r="S32" i="25"/>
  <c r="R32" i="25"/>
  <c r="Q32" i="25"/>
  <c r="P32" i="25"/>
  <c r="T32" i="25" s="1"/>
  <c r="E32" i="25"/>
  <c r="V30" i="25"/>
  <c r="O30" i="25"/>
  <c r="N30" i="25"/>
  <c r="M30" i="25"/>
  <c r="S30" i="25" s="1"/>
  <c r="L30" i="25"/>
  <c r="R30" i="25" s="1"/>
  <c r="K30" i="25"/>
  <c r="J30" i="25"/>
  <c r="I30" i="25"/>
  <c r="H30" i="25"/>
  <c r="G30" i="25"/>
  <c r="F30" i="25"/>
  <c r="C30" i="25"/>
  <c r="B30" i="25"/>
  <c r="S29" i="25"/>
  <c r="R29" i="25"/>
  <c r="Q29" i="25"/>
  <c r="P29" i="25"/>
  <c r="E29" i="25"/>
  <c r="U29" i="25" s="1"/>
  <c r="T28" i="25"/>
  <c r="S28" i="25"/>
  <c r="R28" i="25"/>
  <c r="Q28" i="25"/>
  <c r="P28" i="25"/>
  <c r="E28" i="25"/>
  <c r="U28" i="25" s="1"/>
  <c r="U27" i="25"/>
  <c r="S27" i="25"/>
  <c r="R27" i="25"/>
  <c r="Q27" i="25"/>
  <c r="P27" i="25"/>
  <c r="E27" i="25"/>
  <c r="T27" i="25" s="1"/>
  <c r="S26" i="25"/>
  <c r="R26" i="25"/>
  <c r="Q26" i="25"/>
  <c r="P26" i="25"/>
  <c r="E26" i="25"/>
  <c r="U26" i="25" s="1"/>
  <c r="V24" i="25"/>
  <c r="R24" i="25"/>
  <c r="O24" i="25"/>
  <c r="N24" i="25"/>
  <c r="M24" i="25"/>
  <c r="S24" i="25" s="1"/>
  <c r="L24" i="25"/>
  <c r="K24" i="25"/>
  <c r="J24" i="25"/>
  <c r="I24" i="25"/>
  <c r="H24" i="25"/>
  <c r="G24" i="25"/>
  <c r="F24" i="25"/>
  <c r="C24" i="25"/>
  <c r="E24" i="25" s="1"/>
  <c r="B24" i="25"/>
  <c r="U23" i="25"/>
  <c r="S23" i="25"/>
  <c r="R23" i="25"/>
  <c r="Q23" i="25"/>
  <c r="P23" i="25"/>
  <c r="E23" i="25"/>
  <c r="T23" i="25" s="1"/>
  <c r="T22" i="25"/>
  <c r="S22" i="25"/>
  <c r="R22" i="25"/>
  <c r="Q22" i="25"/>
  <c r="P22" i="25"/>
  <c r="E22" i="25"/>
  <c r="U22" i="25" s="1"/>
  <c r="S21" i="25"/>
  <c r="R21" i="25"/>
  <c r="Q21" i="25"/>
  <c r="P21" i="25"/>
  <c r="E21" i="25"/>
  <c r="U21" i="25" s="1"/>
  <c r="S20" i="25"/>
  <c r="R20" i="25"/>
  <c r="Q20" i="25"/>
  <c r="P20" i="25"/>
  <c r="E20" i="25"/>
  <c r="S19" i="25"/>
  <c r="R19" i="25"/>
  <c r="Q19" i="25"/>
  <c r="P19" i="25"/>
  <c r="E19" i="25"/>
  <c r="T19" i="25" s="1"/>
  <c r="S18" i="25"/>
  <c r="R18" i="25"/>
  <c r="Q18" i="25"/>
  <c r="P18" i="25"/>
  <c r="E18" i="25"/>
  <c r="U18" i="25" s="1"/>
  <c r="S17" i="25"/>
  <c r="R17" i="25"/>
  <c r="Q17" i="25"/>
  <c r="P17" i="25"/>
  <c r="E17" i="25"/>
  <c r="U17" i="25" s="1"/>
  <c r="V15" i="25"/>
  <c r="O15" i="25"/>
  <c r="N15" i="25"/>
  <c r="M15" i="25"/>
  <c r="L15" i="25"/>
  <c r="R15" i="25" s="1"/>
  <c r="K15" i="25"/>
  <c r="J15" i="25"/>
  <c r="I15" i="25"/>
  <c r="H15" i="25"/>
  <c r="P15" i="25" s="1"/>
  <c r="G15" i="25"/>
  <c r="F15" i="25"/>
  <c r="E15" i="25"/>
  <c r="C15" i="25"/>
  <c r="B15" i="25"/>
  <c r="T14" i="25"/>
  <c r="S14" i="25"/>
  <c r="R14" i="25"/>
  <c r="Q14" i="25"/>
  <c r="P14" i="25"/>
  <c r="E14" i="25"/>
  <c r="U14" i="25" s="1"/>
  <c r="S13" i="25"/>
  <c r="R13" i="25"/>
  <c r="Q13" i="25"/>
  <c r="P13" i="25"/>
  <c r="E13" i="25"/>
  <c r="U13" i="25" s="1"/>
  <c r="U12" i="25"/>
  <c r="S12" i="25"/>
  <c r="R12" i="25"/>
  <c r="Q12" i="25"/>
  <c r="P12" i="25"/>
  <c r="E12" i="25"/>
  <c r="T12" i="25" s="1"/>
  <c r="U11" i="25"/>
  <c r="S11" i="25"/>
  <c r="R11" i="25"/>
  <c r="Q11" i="25"/>
  <c r="P11" i="25"/>
  <c r="E11" i="25"/>
  <c r="T11" i="25" s="1"/>
  <c r="S10" i="25"/>
  <c r="R10" i="25"/>
  <c r="Q10" i="25"/>
  <c r="P10" i="25"/>
  <c r="T10" i="25" s="1"/>
  <c r="E10" i="25"/>
  <c r="S9" i="25"/>
  <c r="R9" i="25"/>
  <c r="Q9" i="25"/>
  <c r="P9" i="25"/>
  <c r="E9" i="25"/>
  <c r="T94" i="24"/>
  <c r="S94" i="24"/>
  <c r="R94" i="24"/>
  <c r="Q94" i="24"/>
  <c r="P94" i="24"/>
  <c r="E94" i="24"/>
  <c r="U94" i="24" s="1"/>
  <c r="U93" i="24"/>
  <c r="S93" i="24"/>
  <c r="R93" i="24"/>
  <c r="Q93" i="24"/>
  <c r="P93" i="24"/>
  <c r="E93" i="24"/>
  <c r="T93" i="24" s="1"/>
  <c r="S92" i="24"/>
  <c r="R92" i="24"/>
  <c r="Q92" i="24"/>
  <c r="P92" i="24"/>
  <c r="E92" i="24"/>
  <c r="U92" i="24" s="1"/>
  <c r="S91" i="24"/>
  <c r="R91" i="24"/>
  <c r="Q91" i="24"/>
  <c r="P91" i="24"/>
  <c r="E91" i="24"/>
  <c r="U91" i="24" s="1"/>
  <c r="T90" i="24"/>
  <c r="S90" i="24"/>
  <c r="R90" i="24"/>
  <c r="Q90" i="24"/>
  <c r="P90" i="24"/>
  <c r="E90" i="24"/>
  <c r="U90" i="24" s="1"/>
  <c r="U89" i="24"/>
  <c r="S89" i="24"/>
  <c r="R89" i="24"/>
  <c r="Q89" i="24"/>
  <c r="P89" i="24"/>
  <c r="E89" i="24"/>
  <c r="T89" i="24" s="1"/>
  <c r="S88" i="24"/>
  <c r="R88" i="24"/>
  <c r="Q88" i="24"/>
  <c r="P88" i="24"/>
  <c r="E88" i="24"/>
  <c r="U88" i="24" s="1"/>
  <c r="S87" i="24"/>
  <c r="R87" i="24"/>
  <c r="Q87" i="24"/>
  <c r="P87" i="24"/>
  <c r="E87" i="24"/>
  <c r="U87" i="24" s="1"/>
  <c r="W73" i="24"/>
  <c r="V73" i="24"/>
  <c r="O73" i="24"/>
  <c r="N73" i="24"/>
  <c r="M73" i="24"/>
  <c r="L73" i="24"/>
  <c r="K73" i="24"/>
  <c r="J73" i="24"/>
  <c r="I73" i="24"/>
  <c r="Q73" i="24" s="1"/>
  <c r="H73" i="24"/>
  <c r="G73" i="24"/>
  <c r="F73" i="24"/>
  <c r="C73" i="24"/>
  <c r="B73" i="24"/>
  <c r="V72" i="24"/>
  <c r="S72" i="24"/>
  <c r="O72" i="24"/>
  <c r="N72" i="24"/>
  <c r="M72" i="24"/>
  <c r="L72" i="24"/>
  <c r="K72" i="24"/>
  <c r="J72" i="24"/>
  <c r="I72" i="24"/>
  <c r="H72" i="24"/>
  <c r="P72" i="24" s="1"/>
  <c r="G72" i="24"/>
  <c r="F72" i="24"/>
  <c r="C72" i="24"/>
  <c r="B72" i="24"/>
  <c r="E72" i="24" s="1"/>
  <c r="V71" i="24"/>
  <c r="O71" i="24"/>
  <c r="N71" i="24"/>
  <c r="M71" i="24"/>
  <c r="S71" i="24" s="1"/>
  <c r="L71" i="24"/>
  <c r="R71" i="24" s="1"/>
  <c r="K71" i="24"/>
  <c r="J71" i="24"/>
  <c r="I71" i="24"/>
  <c r="Q71" i="24" s="1"/>
  <c r="H71" i="24"/>
  <c r="G71" i="24"/>
  <c r="F71" i="24"/>
  <c r="C71" i="24"/>
  <c r="B71" i="24"/>
  <c r="S70" i="24"/>
  <c r="R70" i="24"/>
  <c r="Q70" i="24"/>
  <c r="P70" i="24"/>
  <c r="E70" i="24"/>
  <c r="T69" i="24"/>
  <c r="S69" i="24"/>
  <c r="R69" i="24"/>
  <c r="Q69" i="24"/>
  <c r="P69" i="24"/>
  <c r="E69" i="24"/>
  <c r="W67" i="24"/>
  <c r="V67" i="24"/>
  <c r="O67" i="24"/>
  <c r="S67" i="24" s="1"/>
  <c r="N67" i="24"/>
  <c r="M67" i="24"/>
  <c r="L67" i="24"/>
  <c r="K67" i="24"/>
  <c r="J67" i="24"/>
  <c r="I67" i="24"/>
  <c r="H67" i="24"/>
  <c r="P67" i="24" s="1"/>
  <c r="G67" i="24"/>
  <c r="F67" i="24"/>
  <c r="C67" i="24"/>
  <c r="B67" i="24"/>
  <c r="E67" i="24" s="1"/>
  <c r="V66" i="24"/>
  <c r="O66" i="24"/>
  <c r="N66" i="24"/>
  <c r="M66" i="24"/>
  <c r="S66" i="24" s="1"/>
  <c r="L66" i="24"/>
  <c r="R66" i="24" s="1"/>
  <c r="K66" i="24"/>
  <c r="J66" i="24"/>
  <c r="I66" i="24"/>
  <c r="H66" i="24"/>
  <c r="G66" i="24"/>
  <c r="F66" i="24"/>
  <c r="C66" i="24"/>
  <c r="E66" i="24" s="1"/>
  <c r="B66" i="24"/>
  <c r="S65" i="24"/>
  <c r="R65" i="24"/>
  <c r="Q65" i="24"/>
  <c r="P65" i="24"/>
  <c r="E65" i="24"/>
  <c r="U65" i="24" s="1"/>
  <c r="S64" i="24"/>
  <c r="R64" i="24"/>
  <c r="Q64" i="24"/>
  <c r="P64" i="24"/>
  <c r="E64" i="24"/>
  <c r="U64" i="24" s="1"/>
  <c r="S63" i="24"/>
  <c r="R63" i="24"/>
  <c r="Q63" i="24"/>
  <c r="P63" i="24"/>
  <c r="E63" i="24"/>
  <c r="U63" i="24" s="1"/>
  <c r="S62" i="24"/>
  <c r="R62" i="24"/>
  <c r="Q62" i="24"/>
  <c r="P62" i="24"/>
  <c r="E62" i="24"/>
  <c r="S61" i="24"/>
  <c r="R61" i="24"/>
  <c r="Q61" i="24"/>
  <c r="P61" i="24"/>
  <c r="E61" i="24"/>
  <c r="V59" i="24"/>
  <c r="R59" i="24"/>
  <c r="O59" i="24"/>
  <c r="N59" i="24"/>
  <c r="M59" i="24"/>
  <c r="S59" i="24" s="1"/>
  <c r="L59" i="24"/>
  <c r="K59" i="24"/>
  <c r="J59" i="24"/>
  <c r="I59" i="24"/>
  <c r="Q59" i="24" s="1"/>
  <c r="H59" i="24"/>
  <c r="G59" i="24"/>
  <c r="F59" i="24"/>
  <c r="C59" i="24"/>
  <c r="B59" i="24"/>
  <c r="S58" i="24"/>
  <c r="R58" i="24"/>
  <c r="Q58" i="24"/>
  <c r="P58" i="24"/>
  <c r="E58" i="24"/>
  <c r="T58" i="24" s="1"/>
  <c r="S57" i="24"/>
  <c r="R57" i="24"/>
  <c r="Q57" i="24"/>
  <c r="P57" i="24"/>
  <c r="E57" i="24"/>
  <c r="U57" i="24" s="1"/>
  <c r="S56" i="24"/>
  <c r="R56" i="24"/>
  <c r="Q56" i="24"/>
  <c r="P56" i="24"/>
  <c r="E56" i="24"/>
  <c r="U56" i="24" s="1"/>
  <c r="T55" i="24"/>
  <c r="S55" i="24"/>
  <c r="R55" i="24"/>
  <c r="Q55" i="24"/>
  <c r="P55" i="24"/>
  <c r="E55" i="24"/>
  <c r="U55" i="24" s="1"/>
  <c r="V53" i="24"/>
  <c r="O53" i="24"/>
  <c r="N53" i="24"/>
  <c r="M53" i="24"/>
  <c r="L53" i="24"/>
  <c r="K53" i="24"/>
  <c r="J53" i="24"/>
  <c r="I53" i="24"/>
  <c r="H53" i="24"/>
  <c r="G53" i="24"/>
  <c r="F53" i="24"/>
  <c r="C53" i="24"/>
  <c r="B53" i="24"/>
  <c r="S52" i="24"/>
  <c r="R52" i="24"/>
  <c r="Q52" i="24"/>
  <c r="P52" i="24"/>
  <c r="E52" i="24"/>
  <c r="U52" i="24" s="1"/>
  <c r="U51" i="24"/>
  <c r="S51" i="24"/>
  <c r="R51" i="24"/>
  <c r="Q51" i="24"/>
  <c r="P51" i="24"/>
  <c r="T51" i="24" s="1"/>
  <c r="E51" i="24"/>
  <c r="S50" i="24"/>
  <c r="R50" i="24"/>
  <c r="Q50" i="24"/>
  <c r="P50" i="24"/>
  <c r="E50" i="24"/>
  <c r="T50" i="24" s="1"/>
  <c r="S49" i="24"/>
  <c r="R49" i="24"/>
  <c r="Q49" i="24"/>
  <c r="P49" i="24"/>
  <c r="E49" i="24"/>
  <c r="U49" i="24" s="1"/>
  <c r="S48" i="24"/>
  <c r="R48" i="24"/>
  <c r="Q48" i="24"/>
  <c r="P48" i="24"/>
  <c r="E48" i="24"/>
  <c r="S47" i="24"/>
  <c r="R47" i="24"/>
  <c r="Q47" i="24"/>
  <c r="P47" i="24"/>
  <c r="E47" i="24"/>
  <c r="U47" i="24" s="1"/>
  <c r="S46" i="24"/>
  <c r="R46" i="24"/>
  <c r="Q46" i="24"/>
  <c r="P46" i="24"/>
  <c r="E46" i="24"/>
  <c r="S45" i="24"/>
  <c r="R45" i="24"/>
  <c r="Q45" i="24"/>
  <c r="P45" i="24"/>
  <c r="E45" i="24"/>
  <c r="S44" i="24"/>
  <c r="R44" i="24"/>
  <c r="Q44" i="24"/>
  <c r="P44" i="24"/>
  <c r="E44" i="24"/>
  <c r="U44" i="24" s="1"/>
  <c r="S43" i="24"/>
  <c r="R43" i="24"/>
  <c r="Q43" i="24"/>
  <c r="P43" i="24"/>
  <c r="E43" i="24"/>
  <c r="U43" i="24" s="1"/>
  <c r="S42" i="24"/>
  <c r="R42" i="24"/>
  <c r="Q42" i="24"/>
  <c r="P42" i="24"/>
  <c r="E42" i="24"/>
  <c r="U42" i="24" s="1"/>
  <c r="W40" i="24"/>
  <c r="V40" i="24"/>
  <c r="S40" i="24"/>
  <c r="O40" i="24"/>
  <c r="N40" i="24"/>
  <c r="M40" i="24"/>
  <c r="L40" i="24"/>
  <c r="R40" i="24" s="1"/>
  <c r="K40" i="24"/>
  <c r="J40" i="24"/>
  <c r="I40" i="24"/>
  <c r="H40" i="24"/>
  <c r="G40" i="24"/>
  <c r="F40" i="24"/>
  <c r="C40" i="24"/>
  <c r="B40" i="24"/>
  <c r="E40" i="24" s="1"/>
  <c r="S39" i="24"/>
  <c r="R39" i="24"/>
  <c r="Q39" i="24"/>
  <c r="P39" i="24"/>
  <c r="E39" i="24"/>
  <c r="U39" i="24" s="1"/>
  <c r="S38" i="24"/>
  <c r="R38" i="24"/>
  <c r="Q38" i="24"/>
  <c r="P38" i="24"/>
  <c r="E38" i="24"/>
  <c r="U38" i="24" s="1"/>
  <c r="S37" i="24"/>
  <c r="R37" i="24"/>
  <c r="Q37" i="24"/>
  <c r="P37" i="24"/>
  <c r="E37" i="24"/>
  <c r="U37" i="24" s="1"/>
  <c r="T36" i="24"/>
  <c r="S36" i="24"/>
  <c r="R36" i="24"/>
  <c r="Q36" i="24"/>
  <c r="P36" i="24"/>
  <c r="E36" i="24"/>
  <c r="U36" i="24" s="1"/>
  <c r="S35" i="24"/>
  <c r="R35" i="24"/>
  <c r="Q35" i="24"/>
  <c r="P35" i="24"/>
  <c r="E35" i="24"/>
  <c r="V33" i="24"/>
  <c r="O33" i="24"/>
  <c r="N33" i="24"/>
  <c r="M33" i="24"/>
  <c r="S33" i="24" s="1"/>
  <c r="L33" i="24"/>
  <c r="R33" i="24" s="1"/>
  <c r="K33" i="24"/>
  <c r="J33" i="24"/>
  <c r="I33" i="24"/>
  <c r="H33" i="24"/>
  <c r="G33" i="24"/>
  <c r="F33" i="24"/>
  <c r="C33" i="24"/>
  <c r="B33" i="24"/>
  <c r="E33" i="24" s="1"/>
  <c r="S32" i="24"/>
  <c r="R32" i="24"/>
  <c r="Q32" i="24"/>
  <c r="P32" i="24"/>
  <c r="E32" i="24"/>
  <c r="V30" i="24"/>
  <c r="O30" i="24"/>
  <c r="N30" i="24"/>
  <c r="M30" i="24"/>
  <c r="S30" i="24" s="1"/>
  <c r="L30" i="24"/>
  <c r="R30" i="24" s="1"/>
  <c r="K30" i="24"/>
  <c r="J30" i="24"/>
  <c r="I30" i="24"/>
  <c r="H30" i="24"/>
  <c r="G30" i="24"/>
  <c r="F30" i="24"/>
  <c r="C30" i="24"/>
  <c r="B30" i="24"/>
  <c r="S29" i="24"/>
  <c r="R29" i="24"/>
  <c r="Q29" i="24"/>
  <c r="P29" i="24"/>
  <c r="E29" i="24"/>
  <c r="U29" i="24" s="1"/>
  <c r="T28" i="24"/>
  <c r="S28" i="24"/>
  <c r="R28" i="24"/>
  <c r="Q28" i="24"/>
  <c r="P28" i="24"/>
  <c r="E28" i="24"/>
  <c r="U28" i="24" s="1"/>
  <c r="S27" i="24"/>
  <c r="R27" i="24"/>
  <c r="Q27" i="24"/>
  <c r="P27" i="24"/>
  <c r="E27" i="24"/>
  <c r="T26" i="24"/>
  <c r="S26" i="24"/>
  <c r="R26" i="24"/>
  <c r="Q26" i="24"/>
  <c r="P26" i="24"/>
  <c r="E26" i="24"/>
  <c r="U26" i="24" s="1"/>
  <c r="W24" i="24"/>
  <c r="V24" i="24"/>
  <c r="O24" i="24"/>
  <c r="N24" i="24"/>
  <c r="M24" i="24"/>
  <c r="S24" i="24" s="1"/>
  <c r="L24" i="24"/>
  <c r="R24" i="24" s="1"/>
  <c r="K24" i="24"/>
  <c r="J24" i="24"/>
  <c r="I24" i="24"/>
  <c r="Q24" i="24" s="1"/>
  <c r="H24" i="24"/>
  <c r="P24" i="24" s="1"/>
  <c r="G24" i="24"/>
  <c r="F24" i="24"/>
  <c r="C24" i="24"/>
  <c r="B24" i="24"/>
  <c r="E24" i="24" s="1"/>
  <c r="T23" i="24"/>
  <c r="S23" i="24"/>
  <c r="R23" i="24"/>
  <c r="Q23" i="24"/>
  <c r="P23" i="24"/>
  <c r="E23" i="24"/>
  <c r="U23" i="24" s="1"/>
  <c r="S22" i="24"/>
  <c r="R22" i="24"/>
  <c r="Q22" i="24"/>
  <c r="P22" i="24"/>
  <c r="E22" i="24"/>
  <c r="T21" i="24"/>
  <c r="S21" i="24"/>
  <c r="R21" i="24"/>
  <c r="Q21" i="24"/>
  <c r="P21" i="24"/>
  <c r="E21" i="24"/>
  <c r="U21" i="24" s="1"/>
  <c r="U20" i="24"/>
  <c r="S20" i="24"/>
  <c r="R20" i="24"/>
  <c r="Q20" i="24"/>
  <c r="P20" i="24"/>
  <c r="E20" i="24"/>
  <c r="T20" i="24" s="1"/>
  <c r="S19" i="24"/>
  <c r="R19" i="24"/>
  <c r="Q19" i="24"/>
  <c r="P19" i="24"/>
  <c r="E19" i="24"/>
  <c r="U19" i="24" s="1"/>
  <c r="S18" i="24"/>
  <c r="R18" i="24"/>
  <c r="Q18" i="24"/>
  <c r="P18" i="24"/>
  <c r="E18" i="24"/>
  <c r="U18" i="24" s="1"/>
  <c r="T17" i="24"/>
  <c r="S17" i="24"/>
  <c r="R17" i="24"/>
  <c r="Q17" i="24"/>
  <c r="P17" i="24"/>
  <c r="E17" i="24"/>
  <c r="U17" i="24" s="1"/>
  <c r="V15" i="24"/>
  <c r="O15" i="24"/>
  <c r="S15" i="24" s="1"/>
  <c r="N15" i="24"/>
  <c r="M15" i="24"/>
  <c r="L15" i="24"/>
  <c r="R15" i="24" s="1"/>
  <c r="K15" i="24"/>
  <c r="J15" i="24"/>
  <c r="I15" i="24"/>
  <c r="H15" i="24"/>
  <c r="G15" i="24"/>
  <c r="F15" i="24"/>
  <c r="C15" i="24"/>
  <c r="B15" i="24"/>
  <c r="E15" i="24" s="1"/>
  <c r="S14" i="24"/>
  <c r="R14" i="24"/>
  <c r="Q14" i="24"/>
  <c r="P14" i="24"/>
  <c r="E14" i="24"/>
  <c r="U14" i="24" s="1"/>
  <c r="S13" i="24"/>
  <c r="R13" i="24"/>
  <c r="Q13" i="24"/>
  <c r="P13" i="24"/>
  <c r="E13" i="24"/>
  <c r="S12" i="24"/>
  <c r="R12" i="24"/>
  <c r="Q12" i="24"/>
  <c r="P12" i="24"/>
  <c r="E12" i="24"/>
  <c r="T12" i="24" s="1"/>
  <c r="T11" i="24"/>
  <c r="S11" i="24"/>
  <c r="R11" i="24"/>
  <c r="Q11" i="24"/>
  <c r="P11" i="24"/>
  <c r="E11" i="24"/>
  <c r="U11" i="24" s="1"/>
  <c r="S10" i="24"/>
  <c r="R10" i="24"/>
  <c r="Q10" i="24"/>
  <c r="P10" i="24"/>
  <c r="E10" i="24"/>
  <c r="S9" i="24"/>
  <c r="R9" i="24"/>
  <c r="Q9" i="24"/>
  <c r="P9" i="24"/>
  <c r="E9" i="24"/>
  <c r="T9" i="24" s="1"/>
  <c r="U94" i="23"/>
  <c r="S94" i="23"/>
  <c r="R94" i="23"/>
  <c r="Q94" i="23"/>
  <c r="P94" i="23"/>
  <c r="E94" i="23"/>
  <c r="T94" i="23" s="1"/>
  <c r="T93" i="23"/>
  <c r="S93" i="23"/>
  <c r="R93" i="23"/>
  <c r="Q93" i="23"/>
  <c r="P93" i="23"/>
  <c r="E93" i="23"/>
  <c r="U93" i="23" s="1"/>
  <c r="S92" i="23"/>
  <c r="R92" i="23"/>
  <c r="Q92" i="23"/>
  <c r="P92" i="23"/>
  <c r="E92" i="23"/>
  <c r="U92" i="23" s="1"/>
  <c r="U91" i="23"/>
  <c r="S91" i="23"/>
  <c r="R91" i="23"/>
  <c r="Q91" i="23"/>
  <c r="P91" i="23"/>
  <c r="E91" i="23"/>
  <c r="T91" i="23" s="1"/>
  <c r="U90" i="23"/>
  <c r="S90" i="23"/>
  <c r="R90" i="23"/>
  <c r="Q90" i="23"/>
  <c r="P90" i="23"/>
  <c r="E90" i="23"/>
  <c r="T90" i="23" s="1"/>
  <c r="T89" i="23"/>
  <c r="S89" i="23"/>
  <c r="R89" i="23"/>
  <c r="Q89" i="23"/>
  <c r="P89" i="23"/>
  <c r="E89" i="23"/>
  <c r="U89" i="23" s="1"/>
  <c r="S88" i="23"/>
  <c r="R88" i="23"/>
  <c r="Q88" i="23"/>
  <c r="P88" i="23"/>
  <c r="E88" i="23"/>
  <c r="S87" i="23"/>
  <c r="R87" i="23"/>
  <c r="Q87" i="23"/>
  <c r="P87" i="23"/>
  <c r="E87" i="23"/>
  <c r="V73" i="23"/>
  <c r="O73" i="23"/>
  <c r="N73" i="23"/>
  <c r="M73" i="23"/>
  <c r="L73" i="23"/>
  <c r="K73" i="23"/>
  <c r="J73" i="23"/>
  <c r="I73" i="23"/>
  <c r="H73" i="23"/>
  <c r="G73" i="23"/>
  <c r="F73" i="23"/>
  <c r="C73" i="23"/>
  <c r="B73" i="23"/>
  <c r="V72" i="23"/>
  <c r="O72" i="23"/>
  <c r="N72" i="23"/>
  <c r="M72" i="23"/>
  <c r="S72" i="23" s="1"/>
  <c r="L72" i="23"/>
  <c r="R72" i="23" s="1"/>
  <c r="K72" i="23"/>
  <c r="J72" i="23"/>
  <c r="I72" i="23"/>
  <c r="H72" i="23"/>
  <c r="G72" i="23"/>
  <c r="F72" i="23"/>
  <c r="C72" i="23"/>
  <c r="B72" i="23"/>
  <c r="V71" i="23"/>
  <c r="O71" i="23"/>
  <c r="N71" i="23"/>
  <c r="M71" i="23"/>
  <c r="S71" i="23" s="1"/>
  <c r="L71" i="23"/>
  <c r="R71" i="23" s="1"/>
  <c r="K71" i="23"/>
  <c r="J71" i="23"/>
  <c r="I71" i="23"/>
  <c r="H71" i="23"/>
  <c r="G71" i="23"/>
  <c r="F71" i="23"/>
  <c r="C71" i="23"/>
  <c r="B71" i="23"/>
  <c r="E71" i="23" s="1"/>
  <c r="S70" i="23"/>
  <c r="R70" i="23"/>
  <c r="Q70" i="23"/>
  <c r="P70" i="23"/>
  <c r="E70" i="23"/>
  <c r="T69" i="23"/>
  <c r="S69" i="23"/>
  <c r="R69" i="23"/>
  <c r="Q69" i="23"/>
  <c r="P69" i="23"/>
  <c r="E69" i="23"/>
  <c r="U69" i="23" s="1"/>
  <c r="V67" i="23"/>
  <c r="O67" i="23"/>
  <c r="N67" i="23"/>
  <c r="M67" i="23"/>
  <c r="L67" i="23"/>
  <c r="K67" i="23"/>
  <c r="J67" i="23"/>
  <c r="I67" i="23"/>
  <c r="H67" i="23"/>
  <c r="G67" i="23"/>
  <c r="F67" i="23"/>
  <c r="C67" i="23"/>
  <c r="B67" i="23"/>
  <c r="E67" i="23" s="1"/>
  <c r="V66" i="23"/>
  <c r="O66" i="23"/>
  <c r="N66" i="23"/>
  <c r="M66" i="23"/>
  <c r="S66" i="23" s="1"/>
  <c r="L66" i="23"/>
  <c r="R66" i="23" s="1"/>
  <c r="K66" i="23"/>
  <c r="J66" i="23"/>
  <c r="I66" i="23"/>
  <c r="H66" i="23"/>
  <c r="G66" i="23"/>
  <c r="F66" i="23"/>
  <c r="C66" i="23"/>
  <c r="E66" i="23" s="1"/>
  <c r="B66" i="23"/>
  <c r="S65" i="23"/>
  <c r="R65" i="23"/>
  <c r="Q65" i="23"/>
  <c r="P65" i="23"/>
  <c r="E65" i="23"/>
  <c r="T65" i="23" s="1"/>
  <c r="T64" i="23"/>
  <c r="S64" i="23"/>
  <c r="R64" i="23"/>
  <c r="Q64" i="23"/>
  <c r="P64" i="23"/>
  <c r="E64" i="23"/>
  <c r="U64" i="23" s="1"/>
  <c r="S63" i="23"/>
  <c r="R63" i="23"/>
  <c r="Q63" i="23"/>
  <c r="P63" i="23"/>
  <c r="E63" i="23"/>
  <c r="T63" i="23" s="1"/>
  <c r="S62" i="23"/>
  <c r="R62" i="23"/>
  <c r="Q62" i="23"/>
  <c r="P62" i="23"/>
  <c r="E62" i="23"/>
  <c r="T62" i="23" s="1"/>
  <c r="U61" i="23"/>
  <c r="S61" i="23"/>
  <c r="R61" i="23"/>
  <c r="Q61" i="23"/>
  <c r="P61" i="23"/>
  <c r="E61" i="23"/>
  <c r="T61" i="23" s="1"/>
  <c r="V59" i="23"/>
  <c r="O59" i="23"/>
  <c r="N59" i="23"/>
  <c r="M59" i="23"/>
  <c r="S59" i="23" s="1"/>
  <c r="L59" i="23"/>
  <c r="R59" i="23" s="1"/>
  <c r="K59" i="23"/>
  <c r="J59" i="23"/>
  <c r="I59" i="23"/>
  <c r="H59" i="23"/>
  <c r="G59" i="23"/>
  <c r="F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T57" i="23" s="1"/>
  <c r="T56" i="23"/>
  <c r="S56" i="23"/>
  <c r="R56" i="23"/>
  <c r="Q56" i="23"/>
  <c r="P56" i="23"/>
  <c r="E56" i="23"/>
  <c r="U56" i="23" s="1"/>
  <c r="S55" i="23"/>
  <c r="R55" i="23"/>
  <c r="Q55" i="23"/>
  <c r="P55" i="23"/>
  <c r="E55" i="23"/>
  <c r="T55" i="23" s="1"/>
  <c r="V53" i="23"/>
  <c r="O53" i="23"/>
  <c r="N53" i="23"/>
  <c r="M53" i="23"/>
  <c r="S53" i="23" s="1"/>
  <c r="L53" i="23"/>
  <c r="K53" i="23"/>
  <c r="J53" i="23"/>
  <c r="I53" i="23"/>
  <c r="H53" i="23"/>
  <c r="G53" i="23"/>
  <c r="F53" i="23"/>
  <c r="C53" i="23"/>
  <c r="B53" i="23"/>
  <c r="E53" i="23" s="1"/>
  <c r="T52" i="23"/>
  <c r="S52" i="23"/>
  <c r="R52" i="23"/>
  <c r="Q52" i="23"/>
  <c r="P52" i="23"/>
  <c r="E52" i="23"/>
  <c r="U52" i="23" s="1"/>
  <c r="S51" i="23"/>
  <c r="R51" i="23"/>
  <c r="Q51" i="23"/>
  <c r="U51" i="23" s="1"/>
  <c r="P51" i="23"/>
  <c r="E51" i="23"/>
  <c r="S50" i="23"/>
  <c r="R50" i="23"/>
  <c r="Q50" i="23"/>
  <c r="P50" i="23"/>
  <c r="E50" i="23"/>
  <c r="S49" i="23"/>
  <c r="R49" i="23"/>
  <c r="Q49" i="23"/>
  <c r="P49" i="23"/>
  <c r="E49" i="23"/>
  <c r="S48" i="23"/>
  <c r="R48" i="23"/>
  <c r="Q48" i="23"/>
  <c r="P48" i="23"/>
  <c r="E48" i="23"/>
  <c r="U48" i="23" s="1"/>
  <c r="S47" i="23"/>
  <c r="R47" i="23"/>
  <c r="Q47" i="23"/>
  <c r="P47" i="23"/>
  <c r="E47" i="23"/>
  <c r="T47" i="23" s="1"/>
  <c r="S46" i="23"/>
  <c r="R46" i="23"/>
  <c r="Q46" i="23"/>
  <c r="P46" i="23"/>
  <c r="E46" i="23"/>
  <c r="S45" i="23"/>
  <c r="R45" i="23"/>
  <c r="Q45" i="23"/>
  <c r="P45" i="23"/>
  <c r="E45" i="23"/>
  <c r="U45" i="23" s="1"/>
  <c r="T44" i="23"/>
  <c r="S44" i="23"/>
  <c r="R44" i="23"/>
  <c r="Q44" i="23"/>
  <c r="P44" i="23"/>
  <c r="E44" i="23"/>
  <c r="U44" i="23" s="1"/>
  <c r="S43" i="23"/>
  <c r="R43" i="23"/>
  <c r="Q43" i="23"/>
  <c r="P43" i="23"/>
  <c r="E43" i="23"/>
  <c r="S42" i="23"/>
  <c r="R42" i="23"/>
  <c r="Q42" i="23"/>
  <c r="P42" i="23"/>
  <c r="E42" i="23"/>
  <c r="V40" i="23"/>
  <c r="R40" i="23"/>
  <c r="O40" i="23"/>
  <c r="N40" i="23"/>
  <c r="M40" i="23"/>
  <c r="S40" i="23" s="1"/>
  <c r="L40" i="23"/>
  <c r="K40" i="23"/>
  <c r="J40" i="23"/>
  <c r="I40" i="23"/>
  <c r="H40" i="23"/>
  <c r="G40" i="23"/>
  <c r="F40" i="23"/>
  <c r="C40" i="23"/>
  <c r="E40" i="23" s="1"/>
  <c r="B40" i="23"/>
  <c r="U39" i="23"/>
  <c r="S39" i="23"/>
  <c r="R39" i="23"/>
  <c r="Q39" i="23"/>
  <c r="P39" i="23"/>
  <c r="E39" i="23"/>
  <c r="T39" i="23" s="1"/>
  <c r="S38" i="23"/>
  <c r="R38" i="23"/>
  <c r="Q38" i="23"/>
  <c r="P38" i="23"/>
  <c r="E38" i="23"/>
  <c r="S37" i="23"/>
  <c r="R37" i="23"/>
  <c r="Q37" i="23"/>
  <c r="P37" i="23"/>
  <c r="E37" i="23"/>
  <c r="T37" i="23" s="1"/>
  <c r="T36" i="23"/>
  <c r="S36" i="23"/>
  <c r="R36" i="23"/>
  <c r="Q36" i="23"/>
  <c r="P36" i="23"/>
  <c r="E36" i="23"/>
  <c r="U36" i="23" s="1"/>
  <c r="S35" i="23"/>
  <c r="R35" i="23"/>
  <c r="Q35" i="23"/>
  <c r="P35" i="23"/>
  <c r="E35" i="23"/>
  <c r="V33" i="23"/>
  <c r="O33" i="23"/>
  <c r="N33" i="23"/>
  <c r="M33" i="23"/>
  <c r="S33" i="23" s="1"/>
  <c r="L33" i="23"/>
  <c r="K33" i="23"/>
  <c r="Q33" i="23" s="1"/>
  <c r="J33" i="23"/>
  <c r="I33" i="23"/>
  <c r="H33" i="23"/>
  <c r="G33" i="23"/>
  <c r="F33" i="23"/>
  <c r="C33" i="23"/>
  <c r="B33" i="23"/>
  <c r="E33" i="23" s="1"/>
  <c r="S32" i="23"/>
  <c r="R32" i="23"/>
  <c r="Q32" i="23"/>
  <c r="P32" i="23"/>
  <c r="E32" i="23"/>
  <c r="U32" i="23" s="1"/>
  <c r="V30" i="23"/>
  <c r="O30" i="23"/>
  <c r="N30" i="23"/>
  <c r="M30" i="23"/>
  <c r="L30" i="23"/>
  <c r="K30" i="23"/>
  <c r="J30" i="23"/>
  <c r="I30" i="23"/>
  <c r="H30" i="23"/>
  <c r="G30" i="23"/>
  <c r="F30" i="23"/>
  <c r="C30" i="23"/>
  <c r="E30" i="23" s="1"/>
  <c r="B30" i="23"/>
  <c r="S29" i="23"/>
  <c r="R29" i="23"/>
  <c r="Q29" i="23"/>
  <c r="P29" i="23"/>
  <c r="E29" i="23"/>
  <c r="T29" i="23" s="1"/>
  <c r="S28" i="23"/>
  <c r="R28" i="23"/>
  <c r="Q28" i="23"/>
  <c r="P28" i="23"/>
  <c r="E28" i="23"/>
  <c r="U27" i="23"/>
  <c r="S27" i="23"/>
  <c r="R27" i="23"/>
  <c r="Q27" i="23"/>
  <c r="P27" i="23"/>
  <c r="E27" i="23"/>
  <c r="T27" i="23" s="1"/>
  <c r="T26" i="23"/>
  <c r="S26" i="23"/>
  <c r="R26" i="23"/>
  <c r="Q26" i="23"/>
  <c r="P26" i="23"/>
  <c r="E26" i="23"/>
  <c r="U26" i="23" s="1"/>
  <c r="V24" i="23"/>
  <c r="O24" i="23"/>
  <c r="N24" i="23"/>
  <c r="R24" i="23" s="1"/>
  <c r="M24" i="23"/>
  <c r="S24" i="23" s="1"/>
  <c r="L24" i="23"/>
  <c r="K24" i="23"/>
  <c r="J24" i="23"/>
  <c r="I24" i="23"/>
  <c r="H24" i="23"/>
  <c r="G24" i="23"/>
  <c r="F24" i="23"/>
  <c r="C24" i="23"/>
  <c r="B24" i="23"/>
  <c r="S23" i="23"/>
  <c r="R23" i="23"/>
  <c r="Q23" i="23"/>
  <c r="P23" i="23"/>
  <c r="E23" i="23"/>
  <c r="U23" i="23" s="1"/>
  <c r="U22" i="23"/>
  <c r="T22" i="23"/>
  <c r="S22" i="23"/>
  <c r="R22" i="23"/>
  <c r="Q22" i="23"/>
  <c r="P22" i="23"/>
  <c r="E22" i="23"/>
  <c r="S21" i="23"/>
  <c r="R21" i="23"/>
  <c r="Q21" i="23"/>
  <c r="P21" i="23"/>
  <c r="E21" i="23"/>
  <c r="T21" i="23" s="1"/>
  <c r="S20" i="23"/>
  <c r="R20" i="23"/>
  <c r="Q20" i="23"/>
  <c r="P20" i="23"/>
  <c r="E20" i="23"/>
  <c r="S19" i="23"/>
  <c r="R19" i="23"/>
  <c r="Q19" i="23"/>
  <c r="P19" i="23"/>
  <c r="E19" i="23"/>
  <c r="T19" i="23" s="1"/>
  <c r="U18" i="23"/>
  <c r="T18" i="23"/>
  <c r="S18" i="23"/>
  <c r="R18" i="23"/>
  <c r="Q18" i="23"/>
  <c r="P18" i="23"/>
  <c r="E18" i="23"/>
  <c r="S17" i="23"/>
  <c r="R17" i="23"/>
  <c r="Q17" i="23"/>
  <c r="P17" i="23"/>
  <c r="E17" i="23"/>
  <c r="U17" i="23" s="1"/>
  <c r="V15" i="23"/>
  <c r="O15" i="23"/>
  <c r="N15" i="23"/>
  <c r="M15" i="23"/>
  <c r="S15" i="23" s="1"/>
  <c r="L15" i="23"/>
  <c r="K15" i="23"/>
  <c r="J15" i="23"/>
  <c r="I15" i="23"/>
  <c r="Q15" i="23" s="1"/>
  <c r="H15" i="23"/>
  <c r="G15" i="23"/>
  <c r="F15" i="23"/>
  <c r="C15" i="23"/>
  <c r="B15" i="23"/>
  <c r="E15" i="23" s="1"/>
  <c r="S14" i="23"/>
  <c r="R14" i="23"/>
  <c r="Q14" i="23"/>
  <c r="U14" i="23" s="1"/>
  <c r="P14" i="23"/>
  <c r="T14" i="23" s="1"/>
  <c r="E14" i="23"/>
  <c r="S13" i="23"/>
  <c r="R13" i="23"/>
  <c r="Q13" i="23"/>
  <c r="P13" i="23"/>
  <c r="E13" i="23"/>
  <c r="U13" i="23" s="1"/>
  <c r="S12" i="23"/>
  <c r="R12" i="23"/>
  <c r="Q12" i="23"/>
  <c r="P12" i="23"/>
  <c r="E12" i="23"/>
  <c r="U12" i="23" s="1"/>
  <c r="S11" i="23"/>
  <c r="R11" i="23"/>
  <c r="Q11" i="23"/>
  <c r="U11" i="23" s="1"/>
  <c r="P11" i="23"/>
  <c r="E11" i="23"/>
  <c r="S10" i="23"/>
  <c r="R10" i="23"/>
  <c r="Q10" i="23"/>
  <c r="U10" i="23" s="1"/>
  <c r="P10" i="23"/>
  <c r="E10" i="23"/>
  <c r="T10" i="23" s="1"/>
  <c r="S9" i="23"/>
  <c r="R9" i="23"/>
  <c r="Q9" i="23"/>
  <c r="P9" i="23"/>
  <c r="E9" i="23"/>
  <c r="S94" i="22"/>
  <c r="R94" i="22"/>
  <c r="Q94" i="22"/>
  <c r="P94" i="22"/>
  <c r="E94" i="22"/>
  <c r="U94" i="22" s="1"/>
  <c r="S93" i="22"/>
  <c r="R93" i="22"/>
  <c r="Q93" i="22"/>
  <c r="P93" i="22"/>
  <c r="E93" i="22"/>
  <c r="U93" i="22" s="1"/>
  <c r="U92" i="22"/>
  <c r="S92" i="22"/>
  <c r="R92" i="22"/>
  <c r="Q92" i="22"/>
  <c r="P92" i="22"/>
  <c r="E92" i="22"/>
  <c r="T92" i="22" s="1"/>
  <c r="S91" i="22"/>
  <c r="R91" i="22"/>
  <c r="Q91" i="22"/>
  <c r="P91" i="22"/>
  <c r="E91" i="22"/>
  <c r="U91" i="22" s="1"/>
  <c r="S90" i="22"/>
  <c r="R90" i="22"/>
  <c r="Q90" i="22"/>
  <c r="P90" i="22"/>
  <c r="E90" i="22"/>
  <c r="U90" i="22" s="1"/>
  <c r="S89" i="22"/>
  <c r="R89" i="22"/>
  <c r="Q89" i="22"/>
  <c r="P89" i="22"/>
  <c r="E89" i="22"/>
  <c r="T89" i="22" s="1"/>
  <c r="S88" i="22"/>
  <c r="R88" i="22"/>
  <c r="Q88" i="22"/>
  <c r="P88" i="22"/>
  <c r="E88" i="22"/>
  <c r="S87" i="22"/>
  <c r="R87" i="22"/>
  <c r="Q87" i="22"/>
  <c r="P87" i="22"/>
  <c r="E87" i="22"/>
  <c r="V73" i="22"/>
  <c r="O73" i="22"/>
  <c r="S73" i="22" s="1"/>
  <c r="N73" i="22"/>
  <c r="M73" i="22"/>
  <c r="L73" i="22"/>
  <c r="R73" i="22" s="1"/>
  <c r="K73" i="22"/>
  <c r="J73" i="22"/>
  <c r="I73" i="22"/>
  <c r="H73" i="22"/>
  <c r="G73" i="22"/>
  <c r="F73" i="22"/>
  <c r="C73" i="22"/>
  <c r="B73" i="22"/>
  <c r="V72" i="22"/>
  <c r="S72" i="22"/>
  <c r="O72" i="22"/>
  <c r="N72" i="22"/>
  <c r="M72" i="22"/>
  <c r="L72" i="22"/>
  <c r="R72" i="22" s="1"/>
  <c r="K72" i="22"/>
  <c r="J72" i="22"/>
  <c r="I72" i="22"/>
  <c r="Q72" i="22" s="1"/>
  <c r="H72" i="22"/>
  <c r="P72" i="22" s="1"/>
  <c r="G72" i="22"/>
  <c r="F72" i="22"/>
  <c r="C72" i="22"/>
  <c r="B72" i="22"/>
  <c r="E72" i="22" s="1"/>
  <c r="V71" i="22"/>
  <c r="O71" i="22"/>
  <c r="S71" i="22" s="1"/>
  <c r="N71" i="22"/>
  <c r="R71" i="22" s="1"/>
  <c r="M71" i="22"/>
  <c r="L71" i="22"/>
  <c r="K71" i="22"/>
  <c r="J71" i="22"/>
  <c r="I71" i="22"/>
  <c r="H71" i="22"/>
  <c r="G71" i="22"/>
  <c r="F71" i="22"/>
  <c r="C71" i="22"/>
  <c r="B71" i="22"/>
  <c r="S70" i="22"/>
  <c r="R70" i="22"/>
  <c r="Q70" i="22"/>
  <c r="P70" i="22"/>
  <c r="E70" i="22"/>
  <c r="S69" i="22"/>
  <c r="R69" i="22"/>
  <c r="Q69" i="22"/>
  <c r="P69" i="22"/>
  <c r="T69" i="22" s="1"/>
  <c r="E69" i="22"/>
  <c r="U69" i="22" s="1"/>
  <c r="V67" i="22"/>
  <c r="O67" i="22"/>
  <c r="N67" i="22"/>
  <c r="M67" i="22"/>
  <c r="L67" i="22"/>
  <c r="K67" i="22"/>
  <c r="J67" i="22"/>
  <c r="I67" i="22"/>
  <c r="H67" i="22"/>
  <c r="G67" i="22"/>
  <c r="F67" i="22"/>
  <c r="C67" i="22"/>
  <c r="B67" i="22"/>
  <c r="V66" i="22"/>
  <c r="O66" i="22"/>
  <c r="N66" i="22"/>
  <c r="M66" i="22"/>
  <c r="S66" i="22" s="1"/>
  <c r="L66" i="22"/>
  <c r="R66" i="22" s="1"/>
  <c r="K66" i="22"/>
  <c r="J66" i="22"/>
  <c r="I66" i="22"/>
  <c r="H66" i="22"/>
  <c r="G66" i="22"/>
  <c r="F66" i="22"/>
  <c r="C66" i="22"/>
  <c r="E66" i="22" s="1"/>
  <c r="B66" i="22"/>
  <c r="S65" i="22"/>
  <c r="R65" i="22"/>
  <c r="Q65" i="22"/>
  <c r="P65" i="22"/>
  <c r="E65" i="22"/>
  <c r="U65" i="22" s="1"/>
  <c r="S64" i="22"/>
  <c r="R64" i="22"/>
  <c r="Q64" i="22"/>
  <c r="P64" i="22"/>
  <c r="E64" i="22"/>
  <c r="U64" i="22" s="1"/>
  <c r="T63" i="22"/>
  <c r="S63" i="22"/>
  <c r="R63" i="22"/>
  <c r="Q63" i="22"/>
  <c r="P63" i="22"/>
  <c r="E63" i="22"/>
  <c r="U63" i="22" s="1"/>
  <c r="U62" i="22"/>
  <c r="S62" i="22"/>
  <c r="R62" i="22"/>
  <c r="Q62" i="22"/>
  <c r="P62" i="22"/>
  <c r="E62" i="22"/>
  <c r="T62" i="22" s="1"/>
  <c r="S61" i="22"/>
  <c r="R61" i="22"/>
  <c r="Q61" i="22"/>
  <c r="P61" i="22"/>
  <c r="E61" i="22"/>
  <c r="V59" i="22"/>
  <c r="R59" i="22"/>
  <c r="O59" i="22"/>
  <c r="N59" i="22"/>
  <c r="M59" i="22"/>
  <c r="S59" i="22" s="1"/>
  <c r="L59" i="22"/>
  <c r="K59" i="22"/>
  <c r="J59" i="22"/>
  <c r="I59" i="22"/>
  <c r="H59" i="22"/>
  <c r="P59" i="22" s="1"/>
  <c r="G59" i="22"/>
  <c r="F59" i="22"/>
  <c r="C59" i="22"/>
  <c r="B59" i="22"/>
  <c r="U58" i="22"/>
  <c r="T58" i="22"/>
  <c r="S58" i="22"/>
  <c r="R58" i="22"/>
  <c r="Q58" i="22"/>
  <c r="P58" i="22"/>
  <c r="E58" i="22"/>
  <c r="S57" i="22"/>
  <c r="R57" i="22"/>
  <c r="Q57" i="22"/>
  <c r="P57" i="22"/>
  <c r="E57" i="22"/>
  <c r="U57" i="22" s="1"/>
  <c r="S56" i="22"/>
  <c r="R56" i="22"/>
  <c r="Q56" i="22"/>
  <c r="P56" i="22"/>
  <c r="E56" i="22"/>
  <c r="T56" i="22" s="1"/>
  <c r="U55" i="22"/>
  <c r="S55" i="22"/>
  <c r="R55" i="22"/>
  <c r="Q55" i="22"/>
  <c r="P55" i="22"/>
  <c r="E55" i="22"/>
  <c r="T55" i="22" s="1"/>
  <c r="V53" i="22"/>
  <c r="O53" i="22"/>
  <c r="N53" i="22"/>
  <c r="M53" i="22"/>
  <c r="S53" i="22" s="1"/>
  <c r="L53" i="22"/>
  <c r="R53" i="22" s="1"/>
  <c r="K53" i="22"/>
  <c r="J53" i="22"/>
  <c r="I53" i="22"/>
  <c r="H53" i="22"/>
  <c r="G53" i="22"/>
  <c r="F53" i="22"/>
  <c r="C53" i="22"/>
  <c r="B53" i="22"/>
  <c r="E53" i="22" s="1"/>
  <c r="S52" i="22"/>
  <c r="R52" i="22"/>
  <c r="Q52" i="22"/>
  <c r="P52" i="22"/>
  <c r="E52" i="22"/>
  <c r="T52" i="22" s="1"/>
  <c r="U51" i="22"/>
  <c r="S51" i="22"/>
  <c r="R51" i="22"/>
  <c r="Q51" i="22"/>
  <c r="P51" i="22"/>
  <c r="E51" i="22"/>
  <c r="T51" i="22" s="1"/>
  <c r="T50" i="22"/>
  <c r="S50" i="22"/>
  <c r="R50" i="22"/>
  <c r="Q50" i="22"/>
  <c r="P50" i="22"/>
  <c r="E50" i="22"/>
  <c r="U50" i="22" s="1"/>
  <c r="S49" i="22"/>
  <c r="R49" i="22"/>
  <c r="Q49" i="22"/>
  <c r="P49" i="22"/>
  <c r="E49" i="22"/>
  <c r="U49" i="22" s="1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S46" i="22"/>
  <c r="R46" i="22"/>
  <c r="Q46" i="22"/>
  <c r="P46" i="22"/>
  <c r="E46" i="22"/>
  <c r="S45" i="22"/>
  <c r="R45" i="22"/>
  <c r="Q45" i="22"/>
  <c r="P45" i="22"/>
  <c r="E45" i="22"/>
  <c r="U45" i="22" s="1"/>
  <c r="S44" i="22"/>
  <c r="R44" i="22"/>
  <c r="Q44" i="22"/>
  <c r="P44" i="22"/>
  <c r="E44" i="22"/>
  <c r="T44" i="22" s="1"/>
  <c r="S43" i="22"/>
  <c r="R43" i="22"/>
  <c r="Q43" i="22"/>
  <c r="P43" i="22"/>
  <c r="E43" i="22"/>
  <c r="S42" i="22"/>
  <c r="R42" i="22"/>
  <c r="Q42" i="22"/>
  <c r="P42" i="22"/>
  <c r="E42" i="22"/>
  <c r="V40" i="22"/>
  <c r="O40" i="22"/>
  <c r="N40" i="22"/>
  <c r="M40" i="22"/>
  <c r="L40" i="22"/>
  <c r="R40" i="22" s="1"/>
  <c r="K40" i="22"/>
  <c r="J40" i="22"/>
  <c r="I40" i="22"/>
  <c r="H40" i="22"/>
  <c r="G40" i="22"/>
  <c r="F40" i="22"/>
  <c r="C40" i="22"/>
  <c r="B40" i="22"/>
  <c r="E40" i="22" s="1"/>
  <c r="U39" i="22"/>
  <c r="S39" i="22"/>
  <c r="R39" i="22"/>
  <c r="Q39" i="22"/>
  <c r="P39" i="22"/>
  <c r="E39" i="22"/>
  <c r="T39" i="22" s="1"/>
  <c r="T38" i="22"/>
  <c r="S38" i="22"/>
  <c r="R38" i="22"/>
  <c r="Q38" i="22"/>
  <c r="P38" i="22"/>
  <c r="E38" i="22"/>
  <c r="U38" i="22" s="1"/>
  <c r="S37" i="22"/>
  <c r="R37" i="22"/>
  <c r="Q37" i="22"/>
  <c r="P37" i="22"/>
  <c r="E37" i="22"/>
  <c r="U37" i="22" s="1"/>
  <c r="S36" i="22"/>
  <c r="R36" i="22"/>
  <c r="Q36" i="22"/>
  <c r="P36" i="22"/>
  <c r="E36" i="22"/>
  <c r="U36" i="22" s="1"/>
  <c r="S35" i="22"/>
  <c r="R35" i="22"/>
  <c r="Q35" i="22"/>
  <c r="U35" i="22" s="1"/>
  <c r="P35" i="22"/>
  <c r="T35" i="22" s="1"/>
  <c r="E35" i="22"/>
  <c r="V33" i="22"/>
  <c r="O33" i="22"/>
  <c r="N33" i="22"/>
  <c r="M33" i="22"/>
  <c r="L33" i="22"/>
  <c r="R33" i="22" s="1"/>
  <c r="K33" i="22"/>
  <c r="J33" i="22"/>
  <c r="I33" i="22"/>
  <c r="H33" i="22"/>
  <c r="G33" i="22"/>
  <c r="F33" i="22"/>
  <c r="C33" i="22"/>
  <c r="B33" i="22"/>
  <c r="E33" i="22" s="1"/>
  <c r="S32" i="22"/>
  <c r="R32" i="22"/>
  <c r="Q32" i="22"/>
  <c r="P32" i="22"/>
  <c r="E32" i="22"/>
  <c r="U32" i="22" s="1"/>
  <c r="V30" i="22"/>
  <c r="O30" i="22"/>
  <c r="N30" i="22"/>
  <c r="M30" i="22"/>
  <c r="S30" i="22" s="1"/>
  <c r="L30" i="22"/>
  <c r="R30" i="22" s="1"/>
  <c r="K30" i="22"/>
  <c r="J30" i="22"/>
  <c r="I30" i="22"/>
  <c r="H30" i="22"/>
  <c r="G30" i="22"/>
  <c r="F30" i="22"/>
  <c r="C30" i="22"/>
  <c r="E30" i="22" s="1"/>
  <c r="B30" i="22"/>
  <c r="S29" i="22"/>
  <c r="R29" i="22"/>
  <c r="Q29" i="22"/>
  <c r="P29" i="22"/>
  <c r="E29" i="22"/>
  <c r="U29" i="22" s="1"/>
  <c r="S28" i="22"/>
  <c r="R28" i="22"/>
  <c r="Q28" i="22"/>
  <c r="P28" i="22"/>
  <c r="E28" i="22"/>
  <c r="U28" i="22" s="1"/>
  <c r="T27" i="22"/>
  <c r="S27" i="22"/>
  <c r="R27" i="22"/>
  <c r="Q27" i="22"/>
  <c r="P27" i="22"/>
  <c r="E27" i="22"/>
  <c r="U27" i="22" s="1"/>
  <c r="U26" i="22"/>
  <c r="S26" i="22"/>
  <c r="R26" i="22"/>
  <c r="Q26" i="22"/>
  <c r="P26" i="22"/>
  <c r="E26" i="22"/>
  <c r="T26" i="22" s="1"/>
  <c r="V24" i="22"/>
  <c r="O24" i="22"/>
  <c r="N24" i="22"/>
  <c r="M24" i="22"/>
  <c r="S24" i="22" s="1"/>
  <c r="L24" i="22"/>
  <c r="R24" i="22" s="1"/>
  <c r="K24" i="22"/>
  <c r="J24" i="22"/>
  <c r="I24" i="22"/>
  <c r="H24" i="22"/>
  <c r="G24" i="22"/>
  <c r="F24" i="22"/>
  <c r="C24" i="22"/>
  <c r="B24" i="22"/>
  <c r="E24" i="22" s="1"/>
  <c r="S23" i="22"/>
  <c r="R23" i="22"/>
  <c r="Q23" i="22"/>
  <c r="P23" i="22"/>
  <c r="E23" i="22"/>
  <c r="S22" i="22"/>
  <c r="R22" i="22"/>
  <c r="Q22" i="22"/>
  <c r="P22" i="22"/>
  <c r="E22" i="22"/>
  <c r="T21" i="22"/>
  <c r="S21" i="22"/>
  <c r="R21" i="22"/>
  <c r="Q21" i="22"/>
  <c r="P21" i="22"/>
  <c r="E21" i="22"/>
  <c r="U21" i="22" s="1"/>
  <c r="S20" i="22"/>
  <c r="R20" i="22"/>
  <c r="Q20" i="22"/>
  <c r="P20" i="22"/>
  <c r="E20" i="22"/>
  <c r="T20" i="22" s="1"/>
  <c r="S19" i="22"/>
  <c r="R19" i="22"/>
  <c r="Q19" i="22"/>
  <c r="P19" i="22"/>
  <c r="E19" i="22"/>
  <c r="U18" i="22"/>
  <c r="S18" i="22"/>
  <c r="R18" i="22"/>
  <c r="Q18" i="22"/>
  <c r="P18" i="22"/>
  <c r="E18" i="22"/>
  <c r="T18" i="22" s="1"/>
  <c r="S17" i="22"/>
  <c r="R17" i="22"/>
  <c r="Q17" i="22"/>
  <c r="P17" i="22"/>
  <c r="E17" i="22"/>
  <c r="U17" i="22" s="1"/>
  <c r="V15" i="22"/>
  <c r="O15" i="22"/>
  <c r="N15" i="22"/>
  <c r="M15" i="22"/>
  <c r="L15" i="22"/>
  <c r="K15" i="22"/>
  <c r="J15" i="22"/>
  <c r="I15" i="22"/>
  <c r="H15" i="22"/>
  <c r="G15" i="22"/>
  <c r="F15" i="22"/>
  <c r="C15" i="22"/>
  <c r="E15" i="22" s="1"/>
  <c r="B15" i="22"/>
  <c r="S14" i="22"/>
  <c r="R14" i="22"/>
  <c r="Q14" i="22"/>
  <c r="P14" i="22"/>
  <c r="E14" i="22"/>
  <c r="S13" i="22"/>
  <c r="R13" i="22"/>
  <c r="Q13" i="22"/>
  <c r="P13" i="22"/>
  <c r="E13" i="22"/>
  <c r="U13" i="22" s="1"/>
  <c r="S12" i="22"/>
  <c r="R12" i="22"/>
  <c r="Q12" i="22"/>
  <c r="P12" i="22"/>
  <c r="E12" i="22"/>
  <c r="U12" i="22" s="1"/>
  <c r="U11" i="22"/>
  <c r="S11" i="22"/>
  <c r="R11" i="22"/>
  <c r="Q11" i="22"/>
  <c r="P11" i="22"/>
  <c r="E11" i="22"/>
  <c r="T11" i="22" s="1"/>
  <c r="S10" i="22"/>
  <c r="R10" i="22"/>
  <c r="Q10" i="22"/>
  <c r="P10" i="22"/>
  <c r="E10" i="22"/>
  <c r="S9" i="22"/>
  <c r="R9" i="22"/>
  <c r="Q9" i="22"/>
  <c r="P9" i="22"/>
  <c r="E9" i="22"/>
  <c r="T9" i="22" s="1"/>
  <c r="S94" i="21"/>
  <c r="R94" i="21"/>
  <c r="Q94" i="21"/>
  <c r="P94" i="21"/>
  <c r="E94" i="21"/>
  <c r="T94" i="21" s="1"/>
  <c r="S93" i="21"/>
  <c r="R93" i="21"/>
  <c r="Q93" i="21"/>
  <c r="P93" i="21"/>
  <c r="E93" i="21"/>
  <c r="S92" i="21"/>
  <c r="R92" i="21"/>
  <c r="Q92" i="21"/>
  <c r="P92" i="21"/>
  <c r="E92" i="2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S89" i="21"/>
  <c r="R89" i="21"/>
  <c r="Q89" i="21"/>
  <c r="P89" i="21"/>
  <c r="E89" i="21"/>
  <c r="S88" i="21"/>
  <c r="R88" i="21"/>
  <c r="Q88" i="21"/>
  <c r="P88" i="21"/>
  <c r="E88" i="21"/>
  <c r="T87" i="21"/>
  <c r="S87" i="21"/>
  <c r="R87" i="21"/>
  <c r="Q87" i="21"/>
  <c r="P87" i="21"/>
  <c r="E87" i="21"/>
  <c r="U87" i="21" s="1"/>
  <c r="V73" i="21"/>
  <c r="O73" i="21"/>
  <c r="N73" i="21"/>
  <c r="M73" i="21"/>
  <c r="L73" i="21"/>
  <c r="K73" i="21"/>
  <c r="J73" i="21"/>
  <c r="I73" i="21"/>
  <c r="H73" i="21"/>
  <c r="G73" i="21"/>
  <c r="F73" i="21"/>
  <c r="C73" i="21"/>
  <c r="B73" i="21"/>
  <c r="V72" i="21"/>
  <c r="O72" i="21"/>
  <c r="N72" i="21"/>
  <c r="M72" i="21"/>
  <c r="L72" i="21"/>
  <c r="R72" i="21" s="1"/>
  <c r="K72" i="21"/>
  <c r="J72" i="21"/>
  <c r="I72" i="21"/>
  <c r="H72" i="21"/>
  <c r="G72" i="21"/>
  <c r="F72" i="21"/>
  <c r="C72" i="21"/>
  <c r="B72" i="21"/>
  <c r="E72" i="21" s="1"/>
  <c r="V71" i="21"/>
  <c r="O71" i="21"/>
  <c r="N71" i="21"/>
  <c r="M71" i="21"/>
  <c r="S71" i="21" s="1"/>
  <c r="L71" i="21"/>
  <c r="K71" i="21"/>
  <c r="J71" i="21"/>
  <c r="I71" i="21"/>
  <c r="Q71" i="21" s="1"/>
  <c r="H71" i="21"/>
  <c r="P71" i="21" s="1"/>
  <c r="G71" i="21"/>
  <c r="F71" i="21"/>
  <c r="C71" i="21"/>
  <c r="B71" i="21"/>
  <c r="E71" i="21" s="1"/>
  <c r="U70" i="21"/>
  <c r="T70" i="21"/>
  <c r="S70" i="21"/>
  <c r="R70" i="21"/>
  <c r="Q70" i="21"/>
  <c r="P70" i="21"/>
  <c r="E70" i="21"/>
  <c r="S69" i="21"/>
  <c r="R69" i="21"/>
  <c r="Q69" i="21"/>
  <c r="P69" i="21"/>
  <c r="T69" i="21" s="1"/>
  <c r="E69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V66" i="21"/>
  <c r="S66" i="21"/>
  <c r="O66" i="21"/>
  <c r="N66" i="21"/>
  <c r="M66" i="21"/>
  <c r="L66" i="21"/>
  <c r="R66" i="21" s="1"/>
  <c r="K66" i="21"/>
  <c r="J66" i="21"/>
  <c r="I66" i="21"/>
  <c r="H66" i="21"/>
  <c r="P66" i="21" s="1"/>
  <c r="G66" i="21"/>
  <c r="F66" i="21"/>
  <c r="C66" i="21"/>
  <c r="B66" i="21"/>
  <c r="E66" i="21" s="1"/>
  <c r="S65" i="21"/>
  <c r="R65" i="21"/>
  <c r="Q65" i="21"/>
  <c r="P65" i="21"/>
  <c r="E65" i="21"/>
  <c r="T65" i="21" s="1"/>
  <c r="S64" i="21"/>
  <c r="R64" i="21"/>
  <c r="Q64" i="21"/>
  <c r="P64" i="21"/>
  <c r="E64" i="21"/>
  <c r="S63" i="21"/>
  <c r="R63" i="21"/>
  <c r="Q63" i="21"/>
  <c r="P63" i="21"/>
  <c r="E63" i="21"/>
  <c r="S62" i="21"/>
  <c r="R62" i="21"/>
  <c r="Q62" i="21"/>
  <c r="P62" i="21"/>
  <c r="E62" i="21"/>
  <c r="U62" i="21" s="1"/>
  <c r="S61" i="21"/>
  <c r="R61" i="21"/>
  <c r="Q61" i="21"/>
  <c r="P61" i="21"/>
  <c r="E61" i="21"/>
  <c r="U61" i="21" s="1"/>
  <c r="V59" i="21"/>
  <c r="O59" i="21"/>
  <c r="N59" i="21"/>
  <c r="M59" i="21"/>
  <c r="S59" i="21" s="1"/>
  <c r="L59" i="21"/>
  <c r="R59" i="21" s="1"/>
  <c r="K59" i="21"/>
  <c r="J59" i="21"/>
  <c r="I59" i="21"/>
  <c r="H59" i="21"/>
  <c r="G59" i="21"/>
  <c r="F59" i="21"/>
  <c r="C59" i="21"/>
  <c r="B59" i="21"/>
  <c r="E59" i="21" s="1"/>
  <c r="S58" i="21"/>
  <c r="R58" i="21"/>
  <c r="Q58" i="21"/>
  <c r="P58" i="21"/>
  <c r="E58" i="21"/>
  <c r="U58" i="21" s="1"/>
  <c r="S57" i="21"/>
  <c r="R57" i="21"/>
  <c r="Q57" i="21"/>
  <c r="P57" i="21"/>
  <c r="E57" i="21"/>
  <c r="U57" i="21" s="1"/>
  <c r="U56" i="21"/>
  <c r="S56" i="21"/>
  <c r="R56" i="21"/>
  <c r="Q56" i="21"/>
  <c r="P56" i="21"/>
  <c r="E56" i="21"/>
  <c r="T56" i="21" s="1"/>
  <c r="U55" i="21"/>
  <c r="T55" i="21"/>
  <c r="S55" i="21"/>
  <c r="R55" i="21"/>
  <c r="Q55" i="21"/>
  <c r="P55" i="21"/>
  <c r="E55" i="21"/>
  <c r="V53" i="21"/>
  <c r="O53" i="21"/>
  <c r="N53" i="21"/>
  <c r="M53" i="21"/>
  <c r="L53" i="21"/>
  <c r="K53" i="21"/>
  <c r="J53" i="21"/>
  <c r="I53" i="21"/>
  <c r="H53" i="21"/>
  <c r="G53" i="21"/>
  <c r="F53" i="21"/>
  <c r="C53" i="21"/>
  <c r="B53" i="21"/>
  <c r="U52" i="21"/>
  <c r="T52" i="21"/>
  <c r="S52" i="21"/>
  <c r="R52" i="21"/>
  <c r="Q52" i="21"/>
  <c r="P52" i="21"/>
  <c r="E52" i="21"/>
  <c r="S51" i="21"/>
  <c r="R51" i="21"/>
  <c r="Q51" i="21"/>
  <c r="P51" i="21"/>
  <c r="E51" i="21"/>
  <c r="T50" i="21"/>
  <c r="S50" i="21"/>
  <c r="R50" i="21"/>
  <c r="Q50" i="21"/>
  <c r="P50" i="21"/>
  <c r="E50" i="21"/>
  <c r="U50" i="21" s="1"/>
  <c r="S49" i="21"/>
  <c r="R49" i="21"/>
  <c r="Q49" i="21"/>
  <c r="P49" i="21"/>
  <c r="E49" i="21"/>
  <c r="T49" i="21" s="1"/>
  <c r="S48" i="21"/>
  <c r="R48" i="21"/>
  <c r="Q48" i="21"/>
  <c r="P48" i="21"/>
  <c r="E48" i="21"/>
  <c r="S47" i="21"/>
  <c r="R47" i="21"/>
  <c r="Q47" i="21"/>
  <c r="P47" i="21"/>
  <c r="E47" i="21"/>
  <c r="S46" i="21"/>
  <c r="R46" i="21"/>
  <c r="Q46" i="21"/>
  <c r="P46" i="21"/>
  <c r="E46" i="21"/>
  <c r="U46" i="21" s="1"/>
  <c r="S45" i="21"/>
  <c r="R45" i="21"/>
  <c r="Q45" i="21"/>
  <c r="P45" i="21"/>
  <c r="E45" i="21"/>
  <c r="U45" i="21" s="1"/>
  <c r="S44" i="21"/>
  <c r="R44" i="21"/>
  <c r="Q44" i="21"/>
  <c r="P44" i="21"/>
  <c r="E44" i="21"/>
  <c r="S43" i="21"/>
  <c r="R43" i="21"/>
  <c r="Q43" i="21"/>
  <c r="P43" i="21"/>
  <c r="E43" i="21"/>
  <c r="T42" i="21"/>
  <c r="S42" i="21"/>
  <c r="R42" i="21"/>
  <c r="Q42" i="21"/>
  <c r="P42" i="21"/>
  <c r="E42" i="21"/>
  <c r="U42" i="21" s="1"/>
  <c r="V40" i="21"/>
  <c r="R40" i="21"/>
  <c r="O40" i="21"/>
  <c r="N40" i="21"/>
  <c r="M40" i="21"/>
  <c r="L40" i="21"/>
  <c r="K40" i="21"/>
  <c r="J40" i="21"/>
  <c r="I40" i="21"/>
  <c r="H40" i="21"/>
  <c r="P40" i="21" s="1"/>
  <c r="G40" i="21"/>
  <c r="F40" i="21"/>
  <c r="C40" i="21"/>
  <c r="B40" i="21"/>
  <c r="E40" i="21" s="1"/>
  <c r="U39" i="21"/>
  <c r="T39" i="21"/>
  <c r="S39" i="21"/>
  <c r="R39" i="21"/>
  <c r="Q39" i="21"/>
  <c r="P39" i="21"/>
  <c r="E39" i="21"/>
  <c r="S38" i="21"/>
  <c r="R38" i="21"/>
  <c r="Q38" i="21"/>
  <c r="P38" i="21"/>
  <c r="T38" i="21" s="1"/>
  <c r="E38" i="21"/>
  <c r="S37" i="21"/>
  <c r="R37" i="21"/>
  <c r="Q37" i="21"/>
  <c r="P37" i="21"/>
  <c r="E37" i="21"/>
  <c r="T37" i="21" s="1"/>
  <c r="U36" i="21"/>
  <c r="S36" i="21"/>
  <c r="R36" i="21"/>
  <c r="Q36" i="21"/>
  <c r="P36" i="21"/>
  <c r="E36" i="21"/>
  <c r="T36" i="21" s="1"/>
  <c r="T35" i="21"/>
  <c r="S35" i="21"/>
  <c r="R35" i="21"/>
  <c r="Q35" i="21"/>
  <c r="U35" i="21" s="1"/>
  <c r="P35" i="21"/>
  <c r="E35" i="21"/>
  <c r="V33" i="21"/>
  <c r="O33" i="21"/>
  <c r="N33" i="21"/>
  <c r="M33" i="21"/>
  <c r="L33" i="21"/>
  <c r="K33" i="21"/>
  <c r="J33" i="21"/>
  <c r="I33" i="21"/>
  <c r="H33" i="21"/>
  <c r="G33" i="21"/>
  <c r="F33" i="21"/>
  <c r="C33" i="21"/>
  <c r="B33" i="21"/>
  <c r="S32" i="21"/>
  <c r="R32" i="21"/>
  <c r="Q32" i="21"/>
  <c r="P32" i="21"/>
  <c r="E32" i="21"/>
  <c r="V30" i="21"/>
  <c r="S30" i="21"/>
  <c r="O30" i="21"/>
  <c r="N30" i="21"/>
  <c r="M30" i="21"/>
  <c r="L30" i="21"/>
  <c r="R30" i="21" s="1"/>
  <c r="K30" i="21"/>
  <c r="J30" i="21"/>
  <c r="I30" i="21"/>
  <c r="Q30" i="21" s="1"/>
  <c r="H30" i="21"/>
  <c r="P30" i="21" s="1"/>
  <c r="G30" i="21"/>
  <c r="F30" i="21"/>
  <c r="C30" i="21"/>
  <c r="B30" i="21"/>
  <c r="E30" i="21" s="1"/>
  <c r="S29" i="21"/>
  <c r="R29" i="21"/>
  <c r="Q29" i="21"/>
  <c r="P29" i="21"/>
  <c r="E29" i="21"/>
  <c r="T29" i="21" s="1"/>
  <c r="S28" i="21"/>
  <c r="R28" i="21"/>
  <c r="Q28" i="21"/>
  <c r="P28" i="21"/>
  <c r="E28" i="21"/>
  <c r="S27" i="21"/>
  <c r="R27" i="21"/>
  <c r="Q27" i="21"/>
  <c r="P27" i="21"/>
  <c r="E27" i="21"/>
  <c r="S26" i="21"/>
  <c r="R26" i="21"/>
  <c r="Q26" i="21"/>
  <c r="P26" i="21"/>
  <c r="E26" i="21"/>
  <c r="U26" i="21" s="1"/>
  <c r="V24" i="21"/>
  <c r="R24" i="21"/>
  <c r="O24" i="21"/>
  <c r="N24" i="21"/>
  <c r="M24" i="21"/>
  <c r="S24" i="21" s="1"/>
  <c r="L24" i="21"/>
  <c r="K24" i="21"/>
  <c r="J24" i="21"/>
  <c r="I24" i="21"/>
  <c r="H24" i="21"/>
  <c r="P24" i="21" s="1"/>
  <c r="G24" i="21"/>
  <c r="F24" i="21"/>
  <c r="E24" i="21"/>
  <c r="C24" i="21"/>
  <c r="B24" i="21"/>
  <c r="U23" i="21"/>
  <c r="T23" i="21"/>
  <c r="S23" i="21"/>
  <c r="R23" i="21"/>
  <c r="Q23" i="21"/>
  <c r="P23" i="21"/>
  <c r="E23" i="21"/>
  <c r="S22" i="21"/>
  <c r="R22" i="21"/>
  <c r="Q22" i="21"/>
  <c r="P22" i="21"/>
  <c r="E22" i="21"/>
  <c r="U22" i="21" s="1"/>
  <c r="S21" i="21"/>
  <c r="R21" i="21"/>
  <c r="Q21" i="21"/>
  <c r="P21" i="21"/>
  <c r="E21" i="21"/>
  <c r="U21" i="21" s="1"/>
  <c r="S20" i="21"/>
  <c r="R20" i="21"/>
  <c r="Q20" i="21"/>
  <c r="U20" i="21" s="1"/>
  <c r="P20" i="21"/>
  <c r="T20" i="21" s="1"/>
  <c r="E20" i="21"/>
  <c r="S19" i="21"/>
  <c r="R19" i="21"/>
  <c r="Q19" i="21"/>
  <c r="P19" i="21"/>
  <c r="E19" i="21"/>
  <c r="T18" i="21"/>
  <c r="S18" i="21"/>
  <c r="R18" i="21"/>
  <c r="Q18" i="21"/>
  <c r="P18" i="21"/>
  <c r="E18" i="21"/>
  <c r="U18" i="21" s="1"/>
  <c r="S17" i="21"/>
  <c r="R17" i="21"/>
  <c r="Q17" i="21"/>
  <c r="P17" i="21"/>
  <c r="E17" i="21"/>
  <c r="T17" i="21" s="1"/>
  <c r="V15" i="21"/>
  <c r="O15" i="21"/>
  <c r="N15" i="21"/>
  <c r="M15" i="21"/>
  <c r="S15" i="21" s="1"/>
  <c r="L15" i="21"/>
  <c r="R15" i="21" s="1"/>
  <c r="K15" i="21"/>
  <c r="J15" i="21"/>
  <c r="I15" i="21"/>
  <c r="H15" i="21"/>
  <c r="G15" i="21"/>
  <c r="F15" i="21"/>
  <c r="C15" i="21"/>
  <c r="B15" i="21"/>
  <c r="T14" i="21"/>
  <c r="S14" i="21"/>
  <c r="R14" i="21"/>
  <c r="Q14" i="21"/>
  <c r="P14" i="21"/>
  <c r="E14" i="21"/>
  <c r="U14" i="21" s="1"/>
  <c r="S13" i="21"/>
  <c r="R13" i="21"/>
  <c r="Q13" i="21"/>
  <c r="P13" i="21"/>
  <c r="E13" i="21"/>
  <c r="T13" i="21" s="1"/>
  <c r="S12" i="21"/>
  <c r="R12" i="21"/>
  <c r="Q12" i="21"/>
  <c r="P12" i="21"/>
  <c r="E12" i="21"/>
  <c r="S11" i="21"/>
  <c r="R11" i="21"/>
  <c r="Q11" i="21"/>
  <c r="P11" i="21"/>
  <c r="E11" i="21"/>
  <c r="S10" i="21"/>
  <c r="R10" i="21"/>
  <c r="Q10" i="21"/>
  <c r="P10" i="21"/>
  <c r="E10" i="21"/>
  <c r="U10" i="21" s="1"/>
  <c r="S9" i="21"/>
  <c r="R9" i="21"/>
  <c r="Q9" i="21"/>
  <c r="P9" i="21"/>
  <c r="E9" i="21"/>
  <c r="U9" i="21" s="1"/>
  <c r="S94" i="20"/>
  <c r="R94" i="20"/>
  <c r="Q94" i="20"/>
  <c r="P94" i="20"/>
  <c r="E94" i="20"/>
  <c r="S93" i="20"/>
  <c r="R93" i="20"/>
  <c r="Q93" i="20"/>
  <c r="P93" i="20"/>
  <c r="E93" i="20"/>
  <c r="T92" i="20"/>
  <c r="S92" i="20"/>
  <c r="R92" i="20"/>
  <c r="Q92" i="20"/>
  <c r="P92" i="20"/>
  <c r="E92" i="20"/>
  <c r="U92" i="20" s="1"/>
  <c r="S91" i="20"/>
  <c r="R91" i="20"/>
  <c r="Q91" i="20"/>
  <c r="P91" i="20"/>
  <c r="E91" i="20"/>
  <c r="T91" i="20" s="1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U88" i="20" s="1"/>
  <c r="S87" i="20"/>
  <c r="R87" i="20"/>
  <c r="Q87" i="20"/>
  <c r="P87" i="20"/>
  <c r="E87" i="20"/>
  <c r="U87" i="20" s="1"/>
  <c r="V73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V72" i="20"/>
  <c r="R72" i="20"/>
  <c r="O72" i="20"/>
  <c r="N72" i="20"/>
  <c r="M72" i="20"/>
  <c r="L72" i="20"/>
  <c r="K72" i="20"/>
  <c r="J72" i="20"/>
  <c r="I72" i="20"/>
  <c r="H72" i="20"/>
  <c r="G72" i="20"/>
  <c r="F72" i="20"/>
  <c r="C72" i="20"/>
  <c r="B72" i="20"/>
  <c r="E72" i="20" s="1"/>
  <c r="V71" i="20"/>
  <c r="O71" i="20"/>
  <c r="N71" i="20"/>
  <c r="M71" i="20"/>
  <c r="L71" i="20"/>
  <c r="K71" i="20"/>
  <c r="J71" i="20"/>
  <c r="I71" i="20"/>
  <c r="H71" i="20"/>
  <c r="P71" i="20" s="1"/>
  <c r="G71" i="20"/>
  <c r="F71" i="20"/>
  <c r="C71" i="20"/>
  <c r="E71" i="20" s="1"/>
  <c r="B71" i="20"/>
  <c r="S70" i="20"/>
  <c r="R70" i="20"/>
  <c r="Q70" i="20"/>
  <c r="P70" i="20"/>
  <c r="E70" i="20"/>
  <c r="S69" i="20"/>
  <c r="R69" i="20"/>
  <c r="Q69" i="20"/>
  <c r="P69" i="20"/>
  <c r="E69" i="20"/>
  <c r="U69" i="20" s="1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O66" i="20"/>
  <c r="N66" i="20"/>
  <c r="M66" i="20"/>
  <c r="S66" i="20" s="1"/>
  <c r="L66" i="20"/>
  <c r="R66" i="20" s="1"/>
  <c r="K66" i="20"/>
  <c r="J66" i="20"/>
  <c r="I66" i="20"/>
  <c r="H66" i="20"/>
  <c r="G66" i="20"/>
  <c r="F66" i="20"/>
  <c r="C66" i="20"/>
  <c r="B66" i="20"/>
  <c r="E66" i="20" s="1"/>
  <c r="S65" i="20"/>
  <c r="R65" i="20"/>
  <c r="Q65" i="20"/>
  <c r="P65" i="20"/>
  <c r="E65" i="20"/>
  <c r="S64" i="20"/>
  <c r="R64" i="20"/>
  <c r="Q64" i="20"/>
  <c r="P64" i="20"/>
  <c r="E64" i="20"/>
  <c r="T64" i="20" s="1"/>
  <c r="T63" i="20"/>
  <c r="S63" i="20"/>
  <c r="R63" i="20"/>
  <c r="Q63" i="20"/>
  <c r="P63" i="20"/>
  <c r="E63" i="20"/>
  <c r="U63" i="20" s="1"/>
  <c r="S62" i="20"/>
  <c r="R62" i="20"/>
  <c r="Q62" i="20"/>
  <c r="P62" i="20"/>
  <c r="E62" i="20"/>
  <c r="T62" i="20" s="1"/>
  <c r="S61" i="20"/>
  <c r="R61" i="20"/>
  <c r="Q61" i="20"/>
  <c r="P61" i="20"/>
  <c r="E61" i="20"/>
  <c r="V59" i="20"/>
  <c r="O59" i="20"/>
  <c r="N59" i="20"/>
  <c r="M59" i="20"/>
  <c r="S59" i="20" s="1"/>
  <c r="L59" i="20"/>
  <c r="R59" i="20" s="1"/>
  <c r="K59" i="20"/>
  <c r="J59" i="20"/>
  <c r="I59" i="20"/>
  <c r="H59" i="20"/>
  <c r="G59" i="20"/>
  <c r="F59" i="20"/>
  <c r="C59" i="20"/>
  <c r="B59" i="20"/>
  <c r="E59" i="20" s="1"/>
  <c r="S58" i="20"/>
  <c r="R58" i="20"/>
  <c r="Q58" i="20"/>
  <c r="P58" i="20"/>
  <c r="E58" i="20"/>
  <c r="T58" i="20" s="1"/>
  <c r="S57" i="20"/>
  <c r="R57" i="20"/>
  <c r="Q57" i="20"/>
  <c r="P57" i="20"/>
  <c r="E57" i="20"/>
  <c r="S56" i="20"/>
  <c r="R56" i="20"/>
  <c r="Q56" i="20"/>
  <c r="P56" i="20"/>
  <c r="E56" i="20"/>
  <c r="S55" i="20"/>
  <c r="R55" i="20"/>
  <c r="Q55" i="20"/>
  <c r="P55" i="20"/>
  <c r="E55" i="20"/>
  <c r="U55" i="20" s="1"/>
  <c r="V53" i="20"/>
  <c r="O53" i="20"/>
  <c r="N53" i="20"/>
  <c r="M53" i="20"/>
  <c r="S53" i="20" s="1"/>
  <c r="L53" i="20"/>
  <c r="K53" i="20"/>
  <c r="J53" i="20"/>
  <c r="I53" i="20"/>
  <c r="H53" i="20"/>
  <c r="G53" i="20"/>
  <c r="F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U49" i="20"/>
  <c r="T49" i="20"/>
  <c r="S49" i="20"/>
  <c r="R49" i="20"/>
  <c r="Q49" i="20"/>
  <c r="P49" i="20"/>
  <c r="E49" i="20"/>
  <c r="S48" i="20"/>
  <c r="R48" i="20"/>
  <c r="Q48" i="20"/>
  <c r="P48" i="20"/>
  <c r="E48" i="20"/>
  <c r="S47" i="20"/>
  <c r="R47" i="20"/>
  <c r="Q47" i="20"/>
  <c r="P47" i="20"/>
  <c r="E47" i="20"/>
  <c r="S46" i="20"/>
  <c r="R46" i="20"/>
  <c r="Q46" i="20"/>
  <c r="P46" i="20"/>
  <c r="E46" i="20"/>
  <c r="T46" i="20" s="1"/>
  <c r="U45" i="20"/>
  <c r="S45" i="20"/>
  <c r="R45" i="20"/>
  <c r="Q45" i="20"/>
  <c r="P45" i="20"/>
  <c r="E45" i="20"/>
  <c r="T45" i="20" s="1"/>
  <c r="S44" i="20"/>
  <c r="R44" i="20"/>
  <c r="Q44" i="20"/>
  <c r="P44" i="20"/>
  <c r="E44" i="20"/>
  <c r="S43" i="20"/>
  <c r="R43" i="20"/>
  <c r="Q43" i="20"/>
  <c r="P43" i="20"/>
  <c r="E43" i="20"/>
  <c r="U43" i="20" s="1"/>
  <c r="S42" i="20"/>
  <c r="R42" i="20"/>
  <c r="Q42" i="20"/>
  <c r="P42" i="20"/>
  <c r="E42" i="20"/>
  <c r="U42" i="20" s="1"/>
  <c r="V40" i="20"/>
  <c r="O40" i="20"/>
  <c r="N40" i="20"/>
  <c r="M40" i="20"/>
  <c r="S40" i="20" s="1"/>
  <c r="L40" i="20"/>
  <c r="R40" i="20" s="1"/>
  <c r="K40" i="20"/>
  <c r="J40" i="20"/>
  <c r="I40" i="20"/>
  <c r="H40" i="20"/>
  <c r="G40" i="20"/>
  <c r="F40" i="20"/>
  <c r="C40" i="20"/>
  <c r="B40" i="20"/>
  <c r="E40" i="20" s="1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U37" i="20"/>
  <c r="T37" i="20"/>
  <c r="S37" i="20"/>
  <c r="R37" i="20"/>
  <c r="Q37" i="20"/>
  <c r="P37" i="20"/>
  <c r="E37" i="20"/>
  <c r="S36" i="20"/>
  <c r="R36" i="20"/>
  <c r="Q36" i="20"/>
  <c r="P36" i="20"/>
  <c r="E36" i="20"/>
  <c r="S35" i="20"/>
  <c r="R35" i="20"/>
  <c r="Q35" i="20"/>
  <c r="P35" i="20"/>
  <c r="E35" i="20"/>
  <c r="T35" i="20" s="1"/>
  <c r="V33" i="20"/>
  <c r="R33" i="20"/>
  <c r="O33" i="20"/>
  <c r="N33" i="20"/>
  <c r="M33" i="20"/>
  <c r="S33" i="20" s="1"/>
  <c r="L33" i="20"/>
  <c r="K33" i="20"/>
  <c r="J33" i="20"/>
  <c r="I33" i="20"/>
  <c r="Q33" i="20" s="1"/>
  <c r="H33" i="20"/>
  <c r="G33" i="20"/>
  <c r="F33" i="20"/>
  <c r="C33" i="20"/>
  <c r="B33" i="20"/>
  <c r="E33" i="20" s="1"/>
  <c r="U32" i="20"/>
  <c r="S32" i="20"/>
  <c r="R32" i="20"/>
  <c r="Q32" i="20"/>
  <c r="P32" i="20"/>
  <c r="E32" i="20"/>
  <c r="V30" i="20"/>
  <c r="S30" i="20"/>
  <c r="R30" i="20"/>
  <c r="O30" i="20"/>
  <c r="N30" i="20"/>
  <c r="M30" i="20"/>
  <c r="L30" i="20"/>
  <c r="K30" i="20"/>
  <c r="J30" i="20"/>
  <c r="I30" i="20"/>
  <c r="H30" i="20"/>
  <c r="G30" i="20"/>
  <c r="F30" i="20"/>
  <c r="C30" i="20"/>
  <c r="B30" i="20"/>
  <c r="E30" i="20" s="1"/>
  <c r="U29" i="20"/>
  <c r="T29" i="20"/>
  <c r="S29" i="20"/>
  <c r="R29" i="20"/>
  <c r="Q29" i="20"/>
  <c r="P29" i="20"/>
  <c r="E29" i="20"/>
  <c r="S28" i="20"/>
  <c r="R28" i="20"/>
  <c r="Q28" i="20"/>
  <c r="P28" i="20"/>
  <c r="E28" i="20"/>
  <c r="S27" i="20"/>
  <c r="R27" i="20"/>
  <c r="Q27" i="20"/>
  <c r="P27" i="20"/>
  <c r="E27" i="20"/>
  <c r="S26" i="20"/>
  <c r="R26" i="20"/>
  <c r="Q26" i="20"/>
  <c r="P26" i="20"/>
  <c r="E26" i="20"/>
  <c r="T26" i="20" s="1"/>
  <c r="V24" i="20"/>
  <c r="O24" i="20"/>
  <c r="N24" i="20"/>
  <c r="M24" i="20"/>
  <c r="S24" i="20" s="1"/>
  <c r="L24" i="20"/>
  <c r="R24" i="20" s="1"/>
  <c r="K24" i="20"/>
  <c r="J24" i="20"/>
  <c r="I24" i="20"/>
  <c r="H24" i="20"/>
  <c r="G24" i="20"/>
  <c r="F24" i="20"/>
  <c r="C24" i="20"/>
  <c r="E24" i="20" s="1"/>
  <c r="B24" i="20"/>
  <c r="S23" i="20"/>
  <c r="R23" i="20"/>
  <c r="Q23" i="20"/>
  <c r="P23" i="20"/>
  <c r="E23" i="20"/>
  <c r="S22" i="20"/>
  <c r="R22" i="20"/>
  <c r="Q22" i="20"/>
  <c r="P22" i="20"/>
  <c r="E22" i="20"/>
  <c r="T22" i="20" s="1"/>
  <c r="U21" i="20"/>
  <c r="S21" i="20"/>
  <c r="R21" i="20"/>
  <c r="Q21" i="20"/>
  <c r="P21" i="20"/>
  <c r="E21" i="20"/>
  <c r="T21" i="20" s="1"/>
  <c r="U20" i="20"/>
  <c r="T20" i="20"/>
  <c r="S20" i="20"/>
  <c r="R20" i="20"/>
  <c r="Q20" i="20"/>
  <c r="P20" i="20"/>
  <c r="E20" i="20"/>
  <c r="S19" i="20"/>
  <c r="R19" i="20"/>
  <c r="Q19" i="20"/>
  <c r="P19" i="20"/>
  <c r="E19" i="20"/>
  <c r="U19" i="20" s="1"/>
  <c r="S18" i="20"/>
  <c r="R18" i="20"/>
  <c r="Q18" i="20"/>
  <c r="P18" i="20"/>
  <c r="E18" i="20"/>
  <c r="U17" i="20"/>
  <c r="T17" i="20"/>
  <c r="S17" i="20"/>
  <c r="R17" i="20"/>
  <c r="Q17" i="20"/>
  <c r="P17" i="20"/>
  <c r="E17" i="20"/>
  <c r="V15" i="20"/>
  <c r="O15" i="20"/>
  <c r="N15" i="20"/>
  <c r="M15" i="20"/>
  <c r="L15" i="20"/>
  <c r="R15" i="20" s="1"/>
  <c r="K15" i="20"/>
  <c r="J15" i="20"/>
  <c r="I15" i="20"/>
  <c r="H15" i="20"/>
  <c r="G15" i="20"/>
  <c r="F15" i="20"/>
  <c r="C15" i="20"/>
  <c r="B15" i="20"/>
  <c r="E15" i="20" s="1"/>
  <c r="S14" i="20"/>
  <c r="R14" i="20"/>
  <c r="Q14" i="20"/>
  <c r="P14" i="20"/>
  <c r="E14" i="20"/>
  <c r="U13" i="20"/>
  <c r="T13" i="20"/>
  <c r="S13" i="20"/>
  <c r="R13" i="20"/>
  <c r="Q13" i="20"/>
  <c r="P13" i="20"/>
  <c r="E13" i="20"/>
  <c r="U12" i="20"/>
  <c r="T12" i="20"/>
  <c r="S12" i="20"/>
  <c r="R12" i="20"/>
  <c r="Q12" i="20"/>
  <c r="P12" i="20"/>
  <c r="E12" i="20"/>
  <c r="S11" i="20"/>
  <c r="R11" i="20"/>
  <c r="Q11" i="20"/>
  <c r="P11" i="20"/>
  <c r="E11" i="20"/>
  <c r="S10" i="20"/>
  <c r="R10" i="20"/>
  <c r="Q10" i="20"/>
  <c r="P10" i="20"/>
  <c r="E10" i="20"/>
  <c r="T10" i="20" s="1"/>
  <c r="U9" i="20"/>
  <c r="S9" i="20"/>
  <c r="R9" i="20"/>
  <c r="Q9" i="20"/>
  <c r="P9" i="20"/>
  <c r="E9" i="20"/>
  <c r="T9" i="20" s="1"/>
  <c r="U94" i="19"/>
  <c r="T94" i="19"/>
  <c r="S94" i="19"/>
  <c r="R94" i="19"/>
  <c r="Q94" i="19"/>
  <c r="P94" i="19"/>
  <c r="E94" i="19"/>
  <c r="S93" i="19"/>
  <c r="R93" i="19"/>
  <c r="Q93" i="19"/>
  <c r="P93" i="19"/>
  <c r="E93" i="19"/>
  <c r="U93" i="19" s="1"/>
  <c r="S92" i="19"/>
  <c r="R92" i="19"/>
  <c r="Q92" i="19"/>
  <c r="P92" i="19"/>
  <c r="E92" i="19"/>
  <c r="U91" i="19"/>
  <c r="T91" i="19"/>
  <c r="S91" i="19"/>
  <c r="R91" i="19"/>
  <c r="Q91" i="19"/>
  <c r="P91" i="19"/>
  <c r="E91" i="19"/>
  <c r="U90" i="19"/>
  <c r="T90" i="19"/>
  <c r="S90" i="19"/>
  <c r="R90" i="19"/>
  <c r="Q90" i="19"/>
  <c r="P90" i="19"/>
  <c r="E90" i="19"/>
  <c r="S89" i="19"/>
  <c r="R89" i="19"/>
  <c r="Q89" i="19"/>
  <c r="P89" i="19"/>
  <c r="E89" i="19"/>
  <c r="S88" i="19"/>
  <c r="R88" i="19"/>
  <c r="Q88" i="19"/>
  <c r="P88" i="19"/>
  <c r="E88" i="19"/>
  <c r="T88" i="19" s="1"/>
  <c r="U87" i="19"/>
  <c r="S87" i="19"/>
  <c r="R87" i="19"/>
  <c r="Q87" i="19"/>
  <c r="P87" i="19"/>
  <c r="E87" i="19"/>
  <c r="T87" i="19" s="1"/>
  <c r="V73" i="19"/>
  <c r="O73" i="19"/>
  <c r="N73" i="19"/>
  <c r="M73" i="19"/>
  <c r="L73" i="19"/>
  <c r="K73" i="19"/>
  <c r="J73" i="19"/>
  <c r="I73" i="19"/>
  <c r="H73" i="19"/>
  <c r="G73" i="19"/>
  <c r="F73" i="19"/>
  <c r="C73" i="19"/>
  <c r="B73" i="19"/>
  <c r="V72" i="19"/>
  <c r="O72" i="19"/>
  <c r="N72" i="19"/>
  <c r="M72" i="19"/>
  <c r="S72" i="19" s="1"/>
  <c r="L72" i="19"/>
  <c r="R72" i="19" s="1"/>
  <c r="K72" i="19"/>
  <c r="J72" i="19"/>
  <c r="I72" i="19"/>
  <c r="H72" i="19"/>
  <c r="G72" i="19"/>
  <c r="F72" i="19"/>
  <c r="C72" i="19"/>
  <c r="B72" i="19"/>
  <c r="V71" i="19"/>
  <c r="O71" i="19"/>
  <c r="N71" i="19"/>
  <c r="M71" i="19"/>
  <c r="S71" i="19" s="1"/>
  <c r="L71" i="19"/>
  <c r="R71" i="19" s="1"/>
  <c r="K71" i="19"/>
  <c r="J71" i="19"/>
  <c r="I71" i="19"/>
  <c r="H71" i="19"/>
  <c r="G71" i="19"/>
  <c r="F71" i="19"/>
  <c r="C71" i="19"/>
  <c r="B71" i="19"/>
  <c r="E71" i="19" s="1"/>
  <c r="S70" i="19"/>
  <c r="R70" i="19"/>
  <c r="Q70" i="19"/>
  <c r="P70" i="19"/>
  <c r="E70" i="19"/>
  <c r="U69" i="19"/>
  <c r="T69" i="19"/>
  <c r="S69" i="19"/>
  <c r="R69" i="19"/>
  <c r="Q69" i="19"/>
  <c r="P69" i="19"/>
  <c r="E69" i="19"/>
  <c r="V67" i="19"/>
  <c r="O67" i="19"/>
  <c r="N67" i="19"/>
  <c r="M67" i="19"/>
  <c r="L67" i="19"/>
  <c r="R67" i="19" s="1"/>
  <c r="K67" i="19"/>
  <c r="J67" i="19"/>
  <c r="I67" i="19"/>
  <c r="H67" i="19"/>
  <c r="G67" i="19"/>
  <c r="F67" i="19"/>
  <c r="C67" i="19"/>
  <c r="B67" i="19"/>
  <c r="V66" i="19"/>
  <c r="R66" i="19"/>
  <c r="O66" i="19"/>
  <c r="N66" i="19"/>
  <c r="M66" i="19"/>
  <c r="S66" i="19" s="1"/>
  <c r="L66" i="19"/>
  <c r="K66" i="19"/>
  <c r="J66" i="19"/>
  <c r="I66" i="19"/>
  <c r="H66" i="19"/>
  <c r="G66" i="19"/>
  <c r="F66" i="19"/>
  <c r="C66" i="19"/>
  <c r="B66" i="19"/>
  <c r="E66" i="19" s="1"/>
  <c r="U65" i="19"/>
  <c r="T65" i="19"/>
  <c r="S65" i="19"/>
  <c r="R65" i="19"/>
  <c r="Q65" i="19"/>
  <c r="P65" i="19"/>
  <c r="E65" i="19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U62" i="19"/>
  <c r="S62" i="19"/>
  <c r="R62" i="19"/>
  <c r="Q62" i="19"/>
  <c r="P62" i="19"/>
  <c r="E62" i="19"/>
  <c r="T62" i="19" s="1"/>
  <c r="S61" i="19"/>
  <c r="R61" i="19"/>
  <c r="Q61" i="19"/>
  <c r="P61" i="19"/>
  <c r="E61" i="19"/>
  <c r="U61" i="19" s="1"/>
  <c r="V59" i="19"/>
  <c r="S59" i="19"/>
  <c r="R59" i="19"/>
  <c r="O59" i="19"/>
  <c r="N59" i="19"/>
  <c r="M59" i="19"/>
  <c r="L59" i="19"/>
  <c r="K59" i="19"/>
  <c r="J59" i="19"/>
  <c r="I59" i="19"/>
  <c r="H59" i="19"/>
  <c r="G59" i="19"/>
  <c r="F59" i="19"/>
  <c r="C59" i="19"/>
  <c r="B59" i="19"/>
  <c r="U58" i="19"/>
  <c r="T58" i="19"/>
  <c r="S58" i="19"/>
  <c r="R58" i="19"/>
  <c r="Q58" i="19"/>
  <c r="P58" i="19"/>
  <c r="E58" i="19"/>
  <c r="U57" i="19"/>
  <c r="T57" i="19"/>
  <c r="S57" i="19"/>
  <c r="R57" i="19"/>
  <c r="Q57" i="19"/>
  <c r="P57" i="19"/>
  <c r="E57" i="19"/>
  <c r="S56" i="19"/>
  <c r="R56" i="19"/>
  <c r="Q56" i="19"/>
  <c r="P56" i="19"/>
  <c r="E56" i="19"/>
  <c r="S55" i="19"/>
  <c r="R55" i="19"/>
  <c r="Q55" i="19"/>
  <c r="P55" i="19"/>
  <c r="E55" i="19"/>
  <c r="V53" i="19"/>
  <c r="O53" i="19"/>
  <c r="N53" i="19"/>
  <c r="M53" i="19"/>
  <c r="S53" i="19" s="1"/>
  <c r="L53" i="19"/>
  <c r="R53" i="19" s="1"/>
  <c r="K53" i="19"/>
  <c r="J53" i="19"/>
  <c r="I53" i="19"/>
  <c r="H53" i="19"/>
  <c r="G53" i="19"/>
  <c r="F53" i="19"/>
  <c r="C53" i="19"/>
  <c r="B53" i="19"/>
  <c r="S52" i="19"/>
  <c r="R52" i="19"/>
  <c r="Q52" i="19"/>
  <c r="P52" i="19"/>
  <c r="E52" i="19"/>
  <c r="U52" i="19" s="1"/>
  <c r="S51" i="19"/>
  <c r="R51" i="19"/>
  <c r="Q51" i="19"/>
  <c r="P51" i="19"/>
  <c r="E51" i="19"/>
  <c r="U50" i="19"/>
  <c r="S50" i="19"/>
  <c r="R50" i="19"/>
  <c r="Q50" i="19"/>
  <c r="P50" i="19"/>
  <c r="E50" i="19"/>
  <c r="T50" i="19" s="1"/>
  <c r="U49" i="19"/>
  <c r="T49" i="19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U46" i="19"/>
  <c r="T46" i="19"/>
  <c r="S46" i="19"/>
  <c r="R46" i="19"/>
  <c r="Q46" i="19"/>
  <c r="P46" i="19"/>
  <c r="E46" i="19"/>
  <c r="U45" i="19"/>
  <c r="T45" i="19"/>
  <c r="S45" i="19"/>
  <c r="R45" i="19"/>
  <c r="Q45" i="19"/>
  <c r="P45" i="19"/>
  <c r="E45" i="19"/>
  <c r="S44" i="19"/>
  <c r="R44" i="19"/>
  <c r="Q44" i="19"/>
  <c r="P44" i="19"/>
  <c r="E44" i="19"/>
  <c r="U44" i="19" s="1"/>
  <c r="S43" i="19"/>
  <c r="R43" i="19"/>
  <c r="Q43" i="19"/>
  <c r="P43" i="19"/>
  <c r="E43" i="19"/>
  <c r="U42" i="19"/>
  <c r="S42" i="19"/>
  <c r="R42" i="19"/>
  <c r="Q42" i="19"/>
  <c r="P42" i="19"/>
  <c r="E42" i="19"/>
  <c r="T42" i="19" s="1"/>
  <c r="V40" i="19"/>
  <c r="O40" i="19"/>
  <c r="N40" i="19"/>
  <c r="M40" i="19"/>
  <c r="S40" i="19" s="1"/>
  <c r="L40" i="19"/>
  <c r="R40" i="19" s="1"/>
  <c r="K40" i="19"/>
  <c r="J40" i="19"/>
  <c r="I40" i="19"/>
  <c r="H40" i="19"/>
  <c r="G40" i="19"/>
  <c r="F40" i="19"/>
  <c r="C40" i="19"/>
  <c r="B40" i="19"/>
  <c r="S39" i="19"/>
  <c r="R39" i="19"/>
  <c r="Q39" i="19"/>
  <c r="P39" i="19"/>
  <c r="E39" i="19"/>
  <c r="U38" i="19"/>
  <c r="S38" i="19"/>
  <c r="R38" i="19"/>
  <c r="Q38" i="19"/>
  <c r="P38" i="19"/>
  <c r="E38" i="19"/>
  <c r="T38" i="19" s="1"/>
  <c r="U37" i="19"/>
  <c r="T37" i="19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P35" i="19"/>
  <c r="E35" i="19"/>
  <c r="V33" i="19"/>
  <c r="O33" i="19"/>
  <c r="N33" i="19"/>
  <c r="M33" i="19"/>
  <c r="L33" i="19"/>
  <c r="K33" i="19"/>
  <c r="J33" i="19"/>
  <c r="I33" i="19"/>
  <c r="Q33" i="19" s="1"/>
  <c r="H33" i="19"/>
  <c r="P33" i="19" s="1"/>
  <c r="G33" i="19"/>
  <c r="F33" i="19"/>
  <c r="C33" i="19"/>
  <c r="B33" i="19"/>
  <c r="S32" i="19"/>
  <c r="R32" i="19"/>
  <c r="Q32" i="19"/>
  <c r="P32" i="19"/>
  <c r="E32" i="19"/>
  <c r="V30" i="19"/>
  <c r="O30" i="19"/>
  <c r="N30" i="19"/>
  <c r="M30" i="19"/>
  <c r="S30" i="19" s="1"/>
  <c r="L30" i="19"/>
  <c r="K30" i="19"/>
  <c r="J30" i="19"/>
  <c r="I30" i="19"/>
  <c r="H30" i="19"/>
  <c r="G30" i="19"/>
  <c r="F30" i="19"/>
  <c r="C30" i="19"/>
  <c r="B30" i="19"/>
  <c r="E30" i="19" s="1"/>
  <c r="S29" i="19"/>
  <c r="R29" i="19"/>
  <c r="Q29" i="19"/>
  <c r="P29" i="19"/>
  <c r="E29" i="19"/>
  <c r="S28" i="19"/>
  <c r="R28" i="19"/>
  <c r="Q28" i="19"/>
  <c r="P28" i="19"/>
  <c r="E28" i="19"/>
  <c r="U28" i="19" s="1"/>
  <c r="U27" i="19"/>
  <c r="S27" i="19"/>
  <c r="R27" i="19"/>
  <c r="Q27" i="19"/>
  <c r="P27" i="19"/>
  <c r="E27" i="19"/>
  <c r="T27" i="19" s="1"/>
  <c r="U26" i="19"/>
  <c r="T26" i="19"/>
  <c r="S26" i="19"/>
  <c r="R26" i="19"/>
  <c r="Q26" i="19"/>
  <c r="P26" i="19"/>
  <c r="E26" i="19"/>
  <c r="V24" i="19"/>
  <c r="S24" i="19"/>
  <c r="R24" i="19"/>
  <c r="O24" i="19"/>
  <c r="N24" i="19"/>
  <c r="M24" i="19"/>
  <c r="L24" i="19"/>
  <c r="K24" i="19"/>
  <c r="J24" i="19"/>
  <c r="I24" i="19"/>
  <c r="Q24" i="19" s="1"/>
  <c r="H24" i="19"/>
  <c r="P24" i="19" s="1"/>
  <c r="G24" i="19"/>
  <c r="F24" i="19"/>
  <c r="C24" i="19"/>
  <c r="B24" i="19"/>
  <c r="E24" i="19" s="1"/>
  <c r="U23" i="19"/>
  <c r="T23" i="19"/>
  <c r="S23" i="19"/>
  <c r="R23" i="19"/>
  <c r="Q23" i="19"/>
  <c r="P23" i="19"/>
  <c r="E23" i="19"/>
  <c r="U22" i="19"/>
  <c r="T22" i="19"/>
  <c r="S22" i="19"/>
  <c r="R22" i="19"/>
  <c r="Q22" i="19"/>
  <c r="P22" i="19"/>
  <c r="E22" i="19"/>
  <c r="S21" i="19"/>
  <c r="R21" i="19"/>
  <c r="Q21" i="19"/>
  <c r="P21" i="19"/>
  <c r="E21" i="19"/>
  <c r="S20" i="19"/>
  <c r="R20" i="19"/>
  <c r="Q20" i="19"/>
  <c r="P20" i="19"/>
  <c r="E20" i="19"/>
  <c r="S19" i="19"/>
  <c r="R19" i="19"/>
  <c r="Q19" i="19"/>
  <c r="P19" i="19"/>
  <c r="E19" i="19"/>
  <c r="U18" i="19"/>
  <c r="S18" i="19"/>
  <c r="R18" i="19"/>
  <c r="Q18" i="19"/>
  <c r="P18" i="19"/>
  <c r="E18" i="19"/>
  <c r="T18" i="19" s="1"/>
  <c r="S17" i="19"/>
  <c r="R17" i="19"/>
  <c r="Q17" i="19"/>
  <c r="P17" i="19"/>
  <c r="E17" i="19"/>
  <c r="V15" i="19"/>
  <c r="O15" i="19"/>
  <c r="N15" i="19"/>
  <c r="M15" i="19"/>
  <c r="L15" i="19"/>
  <c r="K15" i="19"/>
  <c r="J15" i="19"/>
  <c r="I15" i="19"/>
  <c r="H15" i="19"/>
  <c r="G15" i="19"/>
  <c r="F15" i="19"/>
  <c r="C15" i="19"/>
  <c r="B15" i="19"/>
  <c r="E15" i="19" s="1"/>
  <c r="U14" i="19"/>
  <c r="T14" i="19"/>
  <c r="S14" i="19"/>
  <c r="R14" i="19"/>
  <c r="Q14" i="19"/>
  <c r="P14" i="19"/>
  <c r="E14" i="19"/>
  <c r="U13" i="19"/>
  <c r="T13" i="19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U11" i="19" s="1"/>
  <c r="U10" i="19"/>
  <c r="S10" i="19"/>
  <c r="R10" i="19"/>
  <c r="Q10" i="19"/>
  <c r="P10" i="19"/>
  <c r="E10" i="19"/>
  <c r="U9" i="19"/>
  <c r="T9" i="19"/>
  <c r="S9" i="19"/>
  <c r="R9" i="19"/>
  <c r="Q9" i="19"/>
  <c r="P9" i="19"/>
  <c r="E9" i="19"/>
  <c r="S94" i="18"/>
  <c r="R94" i="18"/>
  <c r="Q94" i="18"/>
  <c r="P94" i="18"/>
  <c r="E94" i="18"/>
  <c r="S93" i="18"/>
  <c r="R93" i="18"/>
  <c r="Q93" i="18"/>
  <c r="P93" i="18"/>
  <c r="E93" i="18"/>
  <c r="S92" i="18"/>
  <c r="R92" i="18"/>
  <c r="Q92" i="18"/>
  <c r="P92" i="18"/>
  <c r="E92" i="18"/>
  <c r="U92" i="18" s="1"/>
  <c r="S91" i="18"/>
  <c r="R91" i="18"/>
  <c r="Q91" i="18"/>
  <c r="P91" i="18"/>
  <c r="E91" i="18"/>
  <c r="U91" i="18" s="1"/>
  <c r="S90" i="18"/>
  <c r="R90" i="18"/>
  <c r="Q90" i="18"/>
  <c r="P90" i="18"/>
  <c r="E90" i="18"/>
  <c r="U89" i="18"/>
  <c r="T89" i="18"/>
  <c r="S89" i="18"/>
  <c r="R89" i="18"/>
  <c r="Q89" i="18"/>
  <c r="P89" i="18"/>
  <c r="E89" i="18"/>
  <c r="U88" i="18"/>
  <c r="T88" i="18"/>
  <c r="S88" i="18"/>
  <c r="R88" i="18"/>
  <c r="Q88" i="18"/>
  <c r="P88" i="18"/>
  <c r="E88" i="18"/>
  <c r="T87" i="18"/>
  <c r="S87" i="18"/>
  <c r="R87" i="18"/>
  <c r="Q87" i="18"/>
  <c r="P87" i="18"/>
  <c r="E87" i="18"/>
  <c r="U87" i="18" s="1"/>
  <c r="W73" i="18"/>
  <c r="V73" i="18"/>
  <c r="O73" i="18"/>
  <c r="N73" i="18"/>
  <c r="M73" i="18"/>
  <c r="L73" i="18"/>
  <c r="K73" i="18"/>
  <c r="J73" i="18"/>
  <c r="I73" i="18"/>
  <c r="H73" i="18"/>
  <c r="G73" i="18"/>
  <c r="F73" i="18"/>
  <c r="C73" i="18"/>
  <c r="B73" i="18"/>
  <c r="W72" i="18"/>
  <c r="V72" i="18"/>
  <c r="O72" i="18"/>
  <c r="N72" i="18"/>
  <c r="M72" i="18"/>
  <c r="S72" i="18" s="1"/>
  <c r="L72" i="18"/>
  <c r="R72" i="18" s="1"/>
  <c r="K72" i="18"/>
  <c r="J72" i="18"/>
  <c r="I72" i="18"/>
  <c r="H72" i="18"/>
  <c r="G72" i="18"/>
  <c r="F72" i="18"/>
  <c r="C72" i="18"/>
  <c r="B72" i="18"/>
  <c r="W71" i="18"/>
  <c r="V71" i="18"/>
  <c r="O71" i="18"/>
  <c r="N71" i="18"/>
  <c r="M71" i="18"/>
  <c r="L71" i="18"/>
  <c r="R71" i="18" s="1"/>
  <c r="K71" i="18"/>
  <c r="J71" i="18"/>
  <c r="I71" i="18"/>
  <c r="H71" i="18"/>
  <c r="G71" i="18"/>
  <c r="F71" i="18"/>
  <c r="C71" i="18"/>
  <c r="B71" i="18"/>
  <c r="S70" i="18"/>
  <c r="R70" i="18"/>
  <c r="Q70" i="18"/>
  <c r="P70" i="18"/>
  <c r="E70" i="18"/>
  <c r="U70" i="18" s="1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V66" i="18"/>
  <c r="S66" i="18"/>
  <c r="O66" i="18"/>
  <c r="N66" i="18"/>
  <c r="M66" i="18"/>
  <c r="L66" i="18"/>
  <c r="R66" i="18" s="1"/>
  <c r="K66" i="18"/>
  <c r="J66" i="18"/>
  <c r="I66" i="18"/>
  <c r="Q66" i="18" s="1"/>
  <c r="H66" i="18"/>
  <c r="G66" i="18"/>
  <c r="F66" i="18"/>
  <c r="C66" i="18"/>
  <c r="B66" i="18"/>
  <c r="E66" i="18" s="1"/>
  <c r="U65" i="18"/>
  <c r="T65" i="18"/>
  <c r="S65" i="18"/>
  <c r="R65" i="18"/>
  <c r="Q65" i="18"/>
  <c r="P65" i="18"/>
  <c r="E65" i="18"/>
  <c r="U64" i="18"/>
  <c r="T64" i="18"/>
  <c r="S64" i="18"/>
  <c r="R64" i="18"/>
  <c r="Q64" i="18"/>
  <c r="P64" i="18"/>
  <c r="E64" i="18"/>
  <c r="U63" i="18"/>
  <c r="T63" i="18"/>
  <c r="S63" i="18"/>
  <c r="R63" i="18"/>
  <c r="Q63" i="18"/>
  <c r="P63" i="18"/>
  <c r="E63" i="18"/>
  <c r="S62" i="18"/>
  <c r="R62" i="18"/>
  <c r="Q62" i="18"/>
  <c r="P62" i="18"/>
  <c r="E62" i="18"/>
  <c r="U62" i="18" s="1"/>
  <c r="T61" i="18"/>
  <c r="S61" i="18"/>
  <c r="R61" i="18"/>
  <c r="Q61" i="18"/>
  <c r="P61" i="18"/>
  <c r="E61" i="18"/>
  <c r="V59" i="18"/>
  <c r="R59" i="18"/>
  <c r="O59" i="18"/>
  <c r="N59" i="18"/>
  <c r="M59" i="18"/>
  <c r="S59" i="18" s="1"/>
  <c r="L59" i="18"/>
  <c r="K59" i="18"/>
  <c r="J59" i="18"/>
  <c r="I59" i="18"/>
  <c r="H59" i="18"/>
  <c r="G59" i="18"/>
  <c r="F59" i="18"/>
  <c r="C59" i="18"/>
  <c r="B59" i="18"/>
  <c r="T58" i="18"/>
  <c r="S58" i="18"/>
  <c r="R58" i="18"/>
  <c r="Q58" i="18"/>
  <c r="P58" i="18"/>
  <c r="E58" i="18"/>
  <c r="U58" i="18" s="1"/>
  <c r="S57" i="18"/>
  <c r="R57" i="18"/>
  <c r="Q57" i="18"/>
  <c r="P57" i="18"/>
  <c r="E57" i="18"/>
  <c r="U57" i="18" s="1"/>
  <c r="S56" i="18"/>
  <c r="R56" i="18"/>
  <c r="Q56" i="18"/>
  <c r="P56" i="18"/>
  <c r="E56" i="18"/>
  <c r="T56" i="18" s="1"/>
  <c r="S55" i="18"/>
  <c r="R55" i="18"/>
  <c r="Q55" i="18"/>
  <c r="P55" i="18"/>
  <c r="E55" i="18"/>
  <c r="U55" i="18" s="1"/>
  <c r="W53" i="18"/>
  <c r="V53" i="18"/>
  <c r="O53" i="18"/>
  <c r="N53" i="18"/>
  <c r="M53" i="18"/>
  <c r="L53" i="18"/>
  <c r="K53" i="18"/>
  <c r="J53" i="18"/>
  <c r="I53" i="18"/>
  <c r="H53" i="18"/>
  <c r="G53" i="18"/>
  <c r="F53" i="18"/>
  <c r="C53" i="18"/>
  <c r="B53" i="18"/>
  <c r="E53" i="18" s="1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U46" i="18"/>
  <c r="T46" i="18"/>
  <c r="S46" i="18"/>
  <c r="R46" i="18"/>
  <c r="Q46" i="18"/>
  <c r="P46" i="18"/>
  <c r="E46" i="18"/>
  <c r="S45" i="18"/>
  <c r="R45" i="18"/>
  <c r="Q45" i="18"/>
  <c r="P45" i="18"/>
  <c r="E45" i="18"/>
  <c r="U45" i="18" s="1"/>
  <c r="S44" i="18"/>
  <c r="R44" i="18"/>
  <c r="Q44" i="18"/>
  <c r="P44" i="18"/>
  <c r="E44" i="18"/>
  <c r="U44" i="18" s="1"/>
  <c r="S43" i="18"/>
  <c r="R43" i="18"/>
  <c r="Q43" i="18"/>
  <c r="P43" i="18"/>
  <c r="E43" i="18"/>
  <c r="U43" i="18" s="1"/>
  <c r="U42" i="18"/>
  <c r="T42" i="18"/>
  <c r="S42" i="18"/>
  <c r="R42" i="18"/>
  <c r="Q42" i="18"/>
  <c r="P42" i="18"/>
  <c r="E42" i="18"/>
  <c r="V40" i="18"/>
  <c r="O40" i="18"/>
  <c r="N40" i="18"/>
  <c r="M40" i="18"/>
  <c r="S40" i="18" s="1"/>
  <c r="L40" i="18"/>
  <c r="R40" i="18" s="1"/>
  <c r="K40" i="18"/>
  <c r="J40" i="18"/>
  <c r="I40" i="18"/>
  <c r="H40" i="18"/>
  <c r="G40" i="18"/>
  <c r="F40" i="18"/>
  <c r="C40" i="18"/>
  <c r="B40" i="18"/>
  <c r="E40" i="18" s="1"/>
  <c r="S39" i="18"/>
  <c r="R39" i="18"/>
  <c r="Q39" i="18"/>
  <c r="P39" i="18"/>
  <c r="E39" i="18"/>
  <c r="T39" i="18" s="1"/>
  <c r="U38" i="18"/>
  <c r="T38" i="18"/>
  <c r="S38" i="18"/>
  <c r="R38" i="18"/>
  <c r="Q38" i="18"/>
  <c r="P38" i="18"/>
  <c r="E38" i="18"/>
  <c r="S37" i="18"/>
  <c r="R37" i="18"/>
  <c r="Q37" i="18"/>
  <c r="P37" i="18"/>
  <c r="E37" i="18"/>
  <c r="U37" i="18" s="1"/>
  <c r="S36" i="18"/>
  <c r="R36" i="18"/>
  <c r="Q36" i="18"/>
  <c r="P36" i="18"/>
  <c r="E36" i="18"/>
  <c r="U36" i="18" s="1"/>
  <c r="U35" i="18"/>
  <c r="S35" i="18"/>
  <c r="R35" i="18"/>
  <c r="Q35" i="18"/>
  <c r="P35" i="18"/>
  <c r="E35" i="18"/>
  <c r="V33" i="18"/>
  <c r="S33" i="18"/>
  <c r="O33" i="18"/>
  <c r="N33" i="18"/>
  <c r="M33" i="18"/>
  <c r="L33" i="18"/>
  <c r="R33" i="18" s="1"/>
  <c r="K33" i="18"/>
  <c r="J33" i="18"/>
  <c r="I33" i="18"/>
  <c r="H33" i="18"/>
  <c r="P33" i="18" s="1"/>
  <c r="G33" i="18"/>
  <c r="F33" i="18"/>
  <c r="C33" i="18"/>
  <c r="B33" i="18"/>
  <c r="E33" i="18" s="1"/>
  <c r="S32" i="18"/>
  <c r="R32" i="18"/>
  <c r="Q32" i="18"/>
  <c r="P32" i="18"/>
  <c r="E32" i="18"/>
  <c r="U32" i="18" s="1"/>
  <c r="V30" i="18"/>
  <c r="O30" i="18"/>
  <c r="N30" i="18"/>
  <c r="M30" i="18"/>
  <c r="S30" i="18" s="1"/>
  <c r="L30" i="18"/>
  <c r="R30" i="18" s="1"/>
  <c r="K30" i="18"/>
  <c r="J30" i="18"/>
  <c r="I30" i="18"/>
  <c r="Q30" i="18" s="1"/>
  <c r="H30" i="18"/>
  <c r="G30" i="18"/>
  <c r="F30" i="18"/>
  <c r="C30" i="18"/>
  <c r="E30" i="18" s="1"/>
  <c r="B30" i="18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U27" i="18"/>
  <c r="S27" i="18"/>
  <c r="R27" i="18"/>
  <c r="Q27" i="18"/>
  <c r="P27" i="18"/>
  <c r="E27" i="18"/>
  <c r="T27" i="18" s="1"/>
  <c r="T26" i="18"/>
  <c r="S26" i="18"/>
  <c r="R26" i="18"/>
  <c r="Q26" i="18"/>
  <c r="P26" i="18"/>
  <c r="E26" i="18"/>
  <c r="U26" i="18" s="1"/>
  <c r="W24" i="18"/>
  <c r="V24" i="18"/>
  <c r="S24" i="18"/>
  <c r="O24" i="18"/>
  <c r="N24" i="18"/>
  <c r="M24" i="18"/>
  <c r="L24" i="18"/>
  <c r="R24" i="18" s="1"/>
  <c r="K24" i="18"/>
  <c r="J24" i="18"/>
  <c r="I24" i="18"/>
  <c r="H24" i="18"/>
  <c r="P24" i="18" s="1"/>
  <c r="G24" i="18"/>
  <c r="F24" i="18"/>
  <c r="C24" i="18"/>
  <c r="B24" i="18"/>
  <c r="E24" i="18" s="1"/>
  <c r="S23" i="18"/>
  <c r="R23" i="18"/>
  <c r="Q23" i="18"/>
  <c r="P23" i="18"/>
  <c r="E23" i="18"/>
  <c r="U23" i="18" s="1"/>
  <c r="S22" i="18"/>
  <c r="R22" i="18"/>
  <c r="Q22" i="18"/>
  <c r="P22" i="18"/>
  <c r="E22" i="18"/>
  <c r="T22" i="18" s="1"/>
  <c r="U21" i="18"/>
  <c r="T21" i="18"/>
  <c r="S21" i="18"/>
  <c r="R21" i="18"/>
  <c r="Q21" i="18"/>
  <c r="P21" i="18"/>
  <c r="E21" i="18"/>
  <c r="T20" i="18"/>
  <c r="S20" i="18"/>
  <c r="R20" i="18"/>
  <c r="Q20" i="18"/>
  <c r="P20" i="18"/>
  <c r="E20" i="18"/>
  <c r="U20" i="18" s="1"/>
  <c r="T19" i="18"/>
  <c r="S19" i="18"/>
  <c r="R19" i="18"/>
  <c r="Q19" i="18"/>
  <c r="P19" i="18"/>
  <c r="E19" i="18"/>
  <c r="U19" i="18" s="1"/>
  <c r="S18" i="18"/>
  <c r="R18" i="18"/>
  <c r="Q18" i="18"/>
  <c r="P18" i="18"/>
  <c r="E18" i="18"/>
  <c r="T18" i="18" s="1"/>
  <c r="S17" i="18"/>
  <c r="R17" i="18"/>
  <c r="Q17" i="18"/>
  <c r="P17" i="18"/>
  <c r="E17" i="18"/>
  <c r="U17" i="18" s="1"/>
  <c r="V15" i="18"/>
  <c r="O15" i="18"/>
  <c r="N15" i="18"/>
  <c r="M15" i="18"/>
  <c r="S15" i="18" s="1"/>
  <c r="L15" i="18"/>
  <c r="K15" i="18"/>
  <c r="J15" i="18"/>
  <c r="I15" i="18"/>
  <c r="H15" i="18"/>
  <c r="G15" i="18"/>
  <c r="F15" i="18"/>
  <c r="C15" i="18"/>
  <c r="B15" i="18"/>
  <c r="S14" i="18"/>
  <c r="R14" i="18"/>
  <c r="Q14" i="18"/>
  <c r="P14" i="18"/>
  <c r="E14" i="18"/>
  <c r="T14" i="18" s="1"/>
  <c r="U13" i="18"/>
  <c r="T13" i="18"/>
  <c r="S13" i="18"/>
  <c r="R13" i="18"/>
  <c r="Q13" i="18"/>
  <c r="P13" i="18"/>
  <c r="E13" i="18"/>
  <c r="T12" i="18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U10" i="18" s="1"/>
  <c r="P10" i="18"/>
  <c r="T10" i="18" s="1"/>
  <c r="E10" i="18"/>
  <c r="S9" i="18"/>
  <c r="R9" i="18"/>
  <c r="Q9" i="18"/>
  <c r="P9" i="18"/>
  <c r="E9" i="18"/>
  <c r="S94" i="17"/>
  <c r="R94" i="17"/>
  <c r="Q94" i="17"/>
  <c r="P94" i="17"/>
  <c r="E94" i="17"/>
  <c r="U94" i="17" s="1"/>
  <c r="S93" i="17"/>
  <c r="R93" i="17"/>
  <c r="Q93" i="17"/>
  <c r="P93" i="17"/>
  <c r="E93" i="17"/>
  <c r="U93" i="17" s="1"/>
  <c r="S92" i="17"/>
  <c r="R92" i="17"/>
  <c r="Q92" i="17"/>
  <c r="P92" i="17"/>
  <c r="E92" i="17"/>
  <c r="S91" i="17"/>
  <c r="R91" i="17"/>
  <c r="Q91" i="17"/>
  <c r="P91" i="17"/>
  <c r="E91" i="17"/>
  <c r="U90" i="17"/>
  <c r="S90" i="17"/>
  <c r="R90" i="17"/>
  <c r="Q90" i="17"/>
  <c r="P90" i="17"/>
  <c r="E90" i="17"/>
  <c r="T90" i="17" s="1"/>
  <c r="U89" i="17"/>
  <c r="T89" i="17"/>
  <c r="S89" i="17"/>
  <c r="R89" i="17"/>
  <c r="Q89" i="17"/>
  <c r="P89" i="17"/>
  <c r="E89" i="17"/>
  <c r="S88" i="17"/>
  <c r="R88" i="17"/>
  <c r="Q88" i="17"/>
  <c r="P88" i="17"/>
  <c r="E88" i="17"/>
  <c r="U88" i="17" s="1"/>
  <c r="U87" i="17"/>
  <c r="T87" i="17"/>
  <c r="S87" i="17"/>
  <c r="R87" i="17"/>
  <c r="Q87" i="17"/>
  <c r="P87" i="17"/>
  <c r="E87" i="17"/>
  <c r="W73" i="17"/>
  <c r="V73" i="17"/>
  <c r="O73" i="17"/>
  <c r="N73" i="17"/>
  <c r="M73" i="17"/>
  <c r="L73" i="17"/>
  <c r="K73" i="17"/>
  <c r="J73" i="17"/>
  <c r="I73" i="17"/>
  <c r="H73" i="17"/>
  <c r="G73" i="17"/>
  <c r="F73" i="17"/>
  <c r="C73" i="17"/>
  <c r="B73" i="17"/>
  <c r="E73" i="17" s="1"/>
  <c r="W72" i="17"/>
  <c r="V72" i="17"/>
  <c r="O72" i="17"/>
  <c r="S72" i="17" s="1"/>
  <c r="N72" i="17"/>
  <c r="M72" i="17"/>
  <c r="L72" i="17"/>
  <c r="R72" i="17" s="1"/>
  <c r="K72" i="17"/>
  <c r="J72" i="17"/>
  <c r="I72" i="17"/>
  <c r="H72" i="17"/>
  <c r="G72" i="17"/>
  <c r="F72" i="17"/>
  <c r="C72" i="17"/>
  <c r="B72" i="17"/>
  <c r="E72" i="17" s="1"/>
  <c r="W71" i="17"/>
  <c r="V71" i="17"/>
  <c r="O71" i="17"/>
  <c r="N71" i="17"/>
  <c r="M71" i="17"/>
  <c r="S71" i="17" s="1"/>
  <c r="L71" i="17"/>
  <c r="R71" i="17" s="1"/>
  <c r="K71" i="17"/>
  <c r="J71" i="17"/>
  <c r="I71" i="17"/>
  <c r="H71" i="17"/>
  <c r="G71" i="17"/>
  <c r="F71" i="17"/>
  <c r="C71" i="17"/>
  <c r="B71" i="17"/>
  <c r="E71" i="17" s="1"/>
  <c r="U70" i="17"/>
  <c r="S70" i="17"/>
  <c r="R70" i="17"/>
  <c r="Q70" i="17"/>
  <c r="P70" i="17"/>
  <c r="E70" i="17"/>
  <c r="T70" i="17" s="1"/>
  <c r="U69" i="17"/>
  <c r="T69" i="17"/>
  <c r="S69" i="17"/>
  <c r="R69" i="17"/>
  <c r="Q69" i="17"/>
  <c r="P69" i="17"/>
  <c r="E69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E67" i="17" s="1"/>
  <c r="V66" i="17"/>
  <c r="O66" i="17"/>
  <c r="N66" i="17"/>
  <c r="M66" i="17"/>
  <c r="S66" i="17" s="1"/>
  <c r="L66" i="17"/>
  <c r="R66" i="17" s="1"/>
  <c r="K66" i="17"/>
  <c r="J66" i="17"/>
  <c r="I66" i="17"/>
  <c r="H66" i="17"/>
  <c r="G66" i="17"/>
  <c r="F66" i="17"/>
  <c r="C66" i="17"/>
  <c r="B66" i="17"/>
  <c r="S65" i="17"/>
  <c r="R65" i="17"/>
  <c r="Q65" i="17"/>
  <c r="P65" i="17"/>
  <c r="E65" i="17"/>
  <c r="U65" i="17" s="1"/>
  <c r="S64" i="17"/>
  <c r="R64" i="17"/>
  <c r="Q64" i="17"/>
  <c r="P64" i="17"/>
  <c r="E64" i="17"/>
  <c r="U64" i="17" s="1"/>
  <c r="S63" i="17"/>
  <c r="R63" i="17"/>
  <c r="Q63" i="17"/>
  <c r="P63" i="17"/>
  <c r="E63" i="17"/>
  <c r="S62" i="17"/>
  <c r="R62" i="17"/>
  <c r="Q62" i="17"/>
  <c r="P62" i="17"/>
  <c r="E62" i="17"/>
  <c r="T61" i="17"/>
  <c r="S61" i="17"/>
  <c r="R61" i="17"/>
  <c r="Q61" i="17"/>
  <c r="P61" i="17"/>
  <c r="E61" i="17"/>
  <c r="V59" i="17"/>
  <c r="O59" i="17"/>
  <c r="N59" i="17"/>
  <c r="M59" i="17"/>
  <c r="S59" i="17" s="1"/>
  <c r="L59" i="17"/>
  <c r="R59" i="17" s="1"/>
  <c r="K59" i="17"/>
  <c r="J59" i="17"/>
  <c r="I59" i="17"/>
  <c r="H59" i="17"/>
  <c r="G59" i="17"/>
  <c r="F59" i="17"/>
  <c r="C59" i="17"/>
  <c r="B59" i="17"/>
  <c r="S58" i="17"/>
  <c r="R58" i="17"/>
  <c r="Q58" i="17"/>
  <c r="P58" i="17"/>
  <c r="E58" i="17"/>
  <c r="T58" i="17" s="1"/>
  <c r="T57" i="17"/>
  <c r="S57" i="17"/>
  <c r="R57" i="17"/>
  <c r="Q57" i="17"/>
  <c r="P57" i="17"/>
  <c r="E57" i="17"/>
  <c r="U57" i="17" s="1"/>
  <c r="S56" i="17"/>
  <c r="R56" i="17"/>
  <c r="Q56" i="17"/>
  <c r="P56" i="17"/>
  <c r="E56" i="17"/>
  <c r="T56" i="17" s="1"/>
  <c r="S55" i="17"/>
  <c r="R55" i="17"/>
  <c r="Q55" i="17"/>
  <c r="P55" i="17"/>
  <c r="E55" i="17"/>
  <c r="V53" i="17"/>
  <c r="O53" i="17"/>
  <c r="N53" i="17"/>
  <c r="M53" i="17"/>
  <c r="S53" i="17" s="1"/>
  <c r="L53" i="17"/>
  <c r="K53" i="17"/>
  <c r="J53" i="17"/>
  <c r="I53" i="17"/>
  <c r="H53" i="17"/>
  <c r="G53" i="17"/>
  <c r="F53" i="17"/>
  <c r="C53" i="17"/>
  <c r="B53" i="17"/>
  <c r="S52" i="17"/>
  <c r="R52" i="17"/>
  <c r="Q52" i="17"/>
  <c r="P52" i="17"/>
  <c r="E52" i="17"/>
  <c r="T52" i="17" s="1"/>
  <c r="S51" i="17"/>
  <c r="R51" i="17"/>
  <c r="Q51" i="17"/>
  <c r="U51" i="17" s="1"/>
  <c r="P51" i="17"/>
  <c r="E51" i="17"/>
  <c r="T51" i="17" s="1"/>
  <c r="U50" i="17"/>
  <c r="T50" i="17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S47" i="17"/>
  <c r="R47" i="17"/>
  <c r="Q47" i="17"/>
  <c r="P47" i="17"/>
  <c r="E47" i="17"/>
  <c r="U47" i="17" s="1"/>
  <c r="S46" i="17"/>
  <c r="R46" i="17"/>
  <c r="Q46" i="17"/>
  <c r="P46" i="17"/>
  <c r="E46" i="17"/>
  <c r="U46" i="17" s="1"/>
  <c r="S45" i="17"/>
  <c r="R45" i="17"/>
  <c r="Q45" i="17"/>
  <c r="P45" i="17"/>
  <c r="E45" i="17"/>
  <c r="U44" i="17"/>
  <c r="S44" i="17"/>
  <c r="R44" i="17"/>
  <c r="Q44" i="17"/>
  <c r="P44" i="17"/>
  <c r="E44" i="17"/>
  <c r="T44" i="17" s="1"/>
  <c r="T43" i="17"/>
  <c r="S43" i="17"/>
  <c r="R43" i="17"/>
  <c r="Q43" i="17"/>
  <c r="P43" i="17"/>
  <c r="E43" i="17"/>
  <c r="U43" i="17" s="1"/>
  <c r="S42" i="17"/>
  <c r="R42" i="17"/>
  <c r="Q42" i="17"/>
  <c r="P42" i="17"/>
  <c r="E42" i="17"/>
  <c r="U42" i="17" s="1"/>
  <c r="V40" i="17"/>
  <c r="O40" i="17"/>
  <c r="N40" i="17"/>
  <c r="M40" i="17"/>
  <c r="S40" i="17" s="1"/>
  <c r="L40" i="17"/>
  <c r="R40" i="17" s="1"/>
  <c r="K40" i="17"/>
  <c r="J40" i="17"/>
  <c r="I40" i="17"/>
  <c r="H40" i="17"/>
  <c r="G40" i="17"/>
  <c r="F40" i="17"/>
  <c r="E40" i="17"/>
  <c r="C40" i="17"/>
  <c r="B40" i="17"/>
  <c r="U39" i="17"/>
  <c r="T39" i="17"/>
  <c r="S39" i="17"/>
  <c r="R39" i="17"/>
  <c r="Q39" i="17"/>
  <c r="P39" i="17"/>
  <c r="E39" i="17"/>
  <c r="S38" i="17"/>
  <c r="R38" i="17"/>
  <c r="Q38" i="17"/>
  <c r="P38" i="17"/>
  <c r="E38" i="17"/>
  <c r="S37" i="17"/>
  <c r="R37" i="17"/>
  <c r="Q37" i="17"/>
  <c r="P37" i="17"/>
  <c r="E37" i="17"/>
  <c r="U37" i="17" s="1"/>
  <c r="U36" i="17"/>
  <c r="S36" i="17"/>
  <c r="R36" i="17"/>
  <c r="Q36" i="17"/>
  <c r="P36" i="17"/>
  <c r="E36" i="17"/>
  <c r="T36" i="17" s="1"/>
  <c r="S35" i="17"/>
  <c r="R35" i="17"/>
  <c r="Q35" i="17"/>
  <c r="P35" i="17"/>
  <c r="E35" i="17"/>
  <c r="V33" i="17"/>
  <c r="O33" i="17"/>
  <c r="N33" i="17"/>
  <c r="M33" i="17"/>
  <c r="S33" i="17" s="1"/>
  <c r="L33" i="17"/>
  <c r="R33" i="17" s="1"/>
  <c r="K33" i="17"/>
  <c r="J33" i="17"/>
  <c r="I33" i="17"/>
  <c r="H33" i="17"/>
  <c r="G33" i="17"/>
  <c r="F33" i="17"/>
  <c r="C33" i="17"/>
  <c r="B33" i="17"/>
  <c r="E33" i="17" s="1"/>
  <c r="U32" i="17"/>
  <c r="S32" i="17"/>
  <c r="R32" i="17"/>
  <c r="Q32" i="17"/>
  <c r="P32" i="17"/>
  <c r="E32" i="17"/>
  <c r="V30" i="17"/>
  <c r="S30" i="17"/>
  <c r="O30" i="17"/>
  <c r="N30" i="17"/>
  <c r="M30" i="17"/>
  <c r="L30" i="17"/>
  <c r="R30" i="17" s="1"/>
  <c r="K30" i="17"/>
  <c r="J30" i="17"/>
  <c r="I30" i="17"/>
  <c r="H30" i="17"/>
  <c r="P30" i="17" s="1"/>
  <c r="G30" i="17"/>
  <c r="F30" i="17"/>
  <c r="C30" i="17"/>
  <c r="B30" i="17"/>
  <c r="E30" i="17" s="1"/>
  <c r="S29" i="17"/>
  <c r="R29" i="17"/>
  <c r="Q29" i="17"/>
  <c r="P29" i="17"/>
  <c r="E29" i="17"/>
  <c r="U29" i="17" s="1"/>
  <c r="S28" i="17"/>
  <c r="R28" i="17"/>
  <c r="Q28" i="17"/>
  <c r="P28" i="17"/>
  <c r="E28" i="17"/>
  <c r="T28" i="17" s="1"/>
  <c r="U27" i="17"/>
  <c r="T27" i="17"/>
  <c r="S27" i="17"/>
  <c r="R27" i="17"/>
  <c r="Q27" i="17"/>
  <c r="P27" i="17"/>
  <c r="E27" i="17"/>
  <c r="T26" i="17"/>
  <c r="S26" i="17"/>
  <c r="R26" i="17"/>
  <c r="Q26" i="17"/>
  <c r="P26" i="17"/>
  <c r="E26" i="17"/>
  <c r="U26" i="17" s="1"/>
  <c r="V24" i="17"/>
  <c r="R24" i="17"/>
  <c r="O24" i="17"/>
  <c r="N24" i="17"/>
  <c r="M24" i="17"/>
  <c r="S24" i="17" s="1"/>
  <c r="L24" i="17"/>
  <c r="K24" i="17"/>
  <c r="J24" i="17"/>
  <c r="I24" i="17"/>
  <c r="Q24" i="17" s="1"/>
  <c r="H24" i="17"/>
  <c r="P24" i="17" s="1"/>
  <c r="G24" i="17"/>
  <c r="F24" i="17"/>
  <c r="C24" i="17"/>
  <c r="B24" i="17"/>
  <c r="S23" i="17"/>
  <c r="R23" i="17"/>
  <c r="Q23" i="17"/>
  <c r="P23" i="17"/>
  <c r="E23" i="17"/>
  <c r="U23" i="17" s="1"/>
  <c r="T22" i="17"/>
  <c r="S22" i="17"/>
  <c r="R22" i="17"/>
  <c r="Q22" i="17"/>
  <c r="P22" i="17"/>
  <c r="E22" i="17"/>
  <c r="U22" i="17" s="1"/>
  <c r="S21" i="17"/>
  <c r="R21" i="17"/>
  <c r="Q21" i="17"/>
  <c r="P21" i="17"/>
  <c r="E21" i="17"/>
  <c r="S20" i="17"/>
  <c r="R20" i="17"/>
  <c r="Q20" i="17"/>
  <c r="P20" i="17"/>
  <c r="E20" i="17"/>
  <c r="U19" i="17"/>
  <c r="S19" i="17"/>
  <c r="R19" i="17"/>
  <c r="Q19" i="17"/>
  <c r="P19" i="17"/>
  <c r="E19" i="17"/>
  <c r="T19" i="17" s="1"/>
  <c r="S18" i="17"/>
  <c r="R18" i="17"/>
  <c r="Q18" i="17"/>
  <c r="P18" i="17"/>
  <c r="E18" i="17"/>
  <c r="S17" i="17"/>
  <c r="R17" i="17"/>
  <c r="Q17" i="17"/>
  <c r="P17" i="17"/>
  <c r="E17" i="17"/>
  <c r="U17" i="17" s="1"/>
  <c r="V15" i="17"/>
  <c r="O15" i="17"/>
  <c r="N15" i="17"/>
  <c r="M15" i="17"/>
  <c r="S15" i="17" s="1"/>
  <c r="L15" i="17"/>
  <c r="K15" i="17"/>
  <c r="J15" i="17"/>
  <c r="I15" i="17"/>
  <c r="Q15" i="17" s="1"/>
  <c r="H15" i="17"/>
  <c r="G15" i="17"/>
  <c r="F15" i="17"/>
  <c r="C15" i="17"/>
  <c r="E15" i="17" s="1"/>
  <c r="B15" i="17"/>
  <c r="S14" i="17"/>
  <c r="R14" i="17"/>
  <c r="Q14" i="17"/>
  <c r="P14" i="17"/>
  <c r="E14" i="17"/>
  <c r="S13" i="17"/>
  <c r="R13" i="17"/>
  <c r="Q13" i="17"/>
  <c r="P13" i="17"/>
  <c r="E13" i="17"/>
  <c r="U13" i="17" s="1"/>
  <c r="U12" i="17"/>
  <c r="S12" i="17"/>
  <c r="R12" i="17"/>
  <c r="Q12" i="17"/>
  <c r="P12" i="17"/>
  <c r="E12" i="17"/>
  <c r="T12" i="17" s="1"/>
  <c r="T11" i="17"/>
  <c r="S11" i="17"/>
  <c r="R11" i="17"/>
  <c r="Q11" i="17"/>
  <c r="P11" i="17"/>
  <c r="E11" i="17"/>
  <c r="U11" i="17" s="1"/>
  <c r="S10" i="17"/>
  <c r="R10" i="17"/>
  <c r="Q10" i="17"/>
  <c r="P10" i="17"/>
  <c r="E10" i="17"/>
  <c r="T10" i="17" s="1"/>
  <c r="U9" i="17"/>
  <c r="T9" i="17"/>
  <c r="S9" i="17"/>
  <c r="R9" i="17"/>
  <c r="Q9" i="17"/>
  <c r="P9" i="17"/>
  <c r="E9" i="17"/>
  <c r="S94" i="16"/>
  <c r="R94" i="16"/>
  <c r="Q94" i="16"/>
  <c r="P94" i="16"/>
  <c r="E94" i="16"/>
  <c r="S93" i="16"/>
  <c r="R93" i="16"/>
  <c r="Q93" i="16"/>
  <c r="P93" i="16"/>
  <c r="E93" i="16"/>
  <c r="S92" i="16"/>
  <c r="R92" i="16"/>
  <c r="Q92" i="16"/>
  <c r="P92" i="16"/>
  <c r="E92" i="16"/>
  <c r="S91" i="16"/>
  <c r="R91" i="16"/>
  <c r="Q91" i="16"/>
  <c r="P91" i="16"/>
  <c r="E91" i="16"/>
  <c r="U91" i="16" s="1"/>
  <c r="S90" i="16"/>
  <c r="R90" i="16"/>
  <c r="Q90" i="16"/>
  <c r="P90" i="16"/>
  <c r="E90" i="16"/>
  <c r="U89" i="16"/>
  <c r="S89" i="16"/>
  <c r="R89" i="16"/>
  <c r="Q89" i="16"/>
  <c r="P89" i="16"/>
  <c r="E89" i="16"/>
  <c r="T89" i="16" s="1"/>
  <c r="T88" i="16"/>
  <c r="S88" i="16"/>
  <c r="R88" i="16"/>
  <c r="Q88" i="16"/>
  <c r="P88" i="16"/>
  <c r="E88" i="16"/>
  <c r="U88" i="16" s="1"/>
  <c r="S87" i="16"/>
  <c r="R87" i="16"/>
  <c r="Q87" i="16"/>
  <c r="P87" i="16"/>
  <c r="E87" i="16"/>
  <c r="U87" i="16" s="1"/>
  <c r="V73" i="16"/>
  <c r="O73" i="16"/>
  <c r="N73" i="16"/>
  <c r="M73" i="16"/>
  <c r="S73" i="16" s="1"/>
  <c r="L73" i="16"/>
  <c r="R73" i="16" s="1"/>
  <c r="K73" i="16"/>
  <c r="J73" i="16"/>
  <c r="I73" i="16"/>
  <c r="H73" i="16"/>
  <c r="G73" i="16"/>
  <c r="F73" i="16"/>
  <c r="C73" i="16"/>
  <c r="B73" i="16"/>
  <c r="V72" i="16"/>
  <c r="O72" i="16"/>
  <c r="N72" i="16"/>
  <c r="M72" i="16"/>
  <c r="S72" i="16" s="1"/>
  <c r="L72" i="16"/>
  <c r="R72" i="16" s="1"/>
  <c r="K72" i="16"/>
  <c r="J72" i="16"/>
  <c r="I72" i="16"/>
  <c r="H72" i="16"/>
  <c r="G72" i="16"/>
  <c r="F72" i="16"/>
  <c r="C72" i="16"/>
  <c r="B72" i="16"/>
  <c r="E72" i="16" s="1"/>
  <c r="V71" i="16"/>
  <c r="O71" i="16"/>
  <c r="N71" i="16"/>
  <c r="M71" i="16"/>
  <c r="S71" i="16" s="1"/>
  <c r="L71" i="16"/>
  <c r="R71" i="16" s="1"/>
  <c r="K71" i="16"/>
  <c r="J71" i="16"/>
  <c r="I71" i="16"/>
  <c r="H71" i="16"/>
  <c r="P71" i="16" s="1"/>
  <c r="G71" i="16"/>
  <c r="F71" i="16"/>
  <c r="E71" i="16"/>
  <c r="C71" i="16"/>
  <c r="B71" i="16"/>
  <c r="S70" i="16"/>
  <c r="R70" i="16"/>
  <c r="Q70" i="16"/>
  <c r="P70" i="16"/>
  <c r="E70" i="16"/>
  <c r="S69" i="16"/>
  <c r="R69" i="16"/>
  <c r="Q69" i="16"/>
  <c r="P69" i="16"/>
  <c r="E69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V66" i="16"/>
  <c r="S66" i="16"/>
  <c r="R66" i="16"/>
  <c r="O66" i="16"/>
  <c r="N66" i="16"/>
  <c r="M66" i="16"/>
  <c r="L66" i="16"/>
  <c r="K66" i="16"/>
  <c r="J66" i="16"/>
  <c r="I66" i="16"/>
  <c r="H66" i="16"/>
  <c r="G66" i="16"/>
  <c r="F66" i="16"/>
  <c r="C66" i="16"/>
  <c r="B66" i="16"/>
  <c r="E66" i="16" s="1"/>
  <c r="U65" i="16"/>
  <c r="S65" i="16"/>
  <c r="R65" i="16"/>
  <c r="Q65" i="16"/>
  <c r="P65" i="16"/>
  <c r="E65" i="16"/>
  <c r="T65" i="16" s="1"/>
  <c r="U64" i="16"/>
  <c r="T64" i="16"/>
  <c r="S64" i="16"/>
  <c r="R64" i="16"/>
  <c r="Q64" i="16"/>
  <c r="P64" i="16"/>
  <c r="E64" i="16"/>
  <c r="S63" i="16"/>
  <c r="R63" i="16"/>
  <c r="Q63" i="16"/>
  <c r="P63" i="16"/>
  <c r="E63" i="16"/>
  <c r="S62" i="16"/>
  <c r="R62" i="16"/>
  <c r="Q62" i="16"/>
  <c r="P62" i="16"/>
  <c r="E62" i="16"/>
  <c r="S61" i="16"/>
  <c r="R61" i="16"/>
  <c r="Q61" i="16"/>
  <c r="P61" i="16"/>
  <c r="E61" i="16"/>
  <c r="V59" i="16"/>
  <c r="O59" i="16"/>
  <c r="N59" i="16"/>
  <c r="M59" i="16"/>
  <c r="S59" i="16" s="1"/>
  <c r="L59" i="16"/>
  <c r="R59" i="16" s="1"/>
  <c r="K59" i="16"/>
  <c r="J59" i="16"/>
  <c r="I59" i="16"/>
  <c r="H59" i="16"/>
  <c r="G59" i="16"/>
  <c r="F59" i="16"/>
  <c r="C59" i="16"/>
  <c r="B59" i="16"/>
  <c r="S58" i="16"/>
  <c r="R58" i="16"/>
  <c r="Q58" i="16"/>
  <c r="P58" i="16"/>
  <c r="E58" i="16"/>
  <c r="S57" i="16"/>
  <c r="R57" i="16"/>
  <c r="Q57" i="16"/>
  <c r="P57" i="16"/>
  <c r="E57" i="16"/>
  <c r="T57" i="16" s="1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V53" i="16"/>
  <c r="O53" i="16"/>
  <c r="N53" i="16"/>
  <c r="M53" i="16"/>
  <c r="L53" i="16"/>
  <c r="K53" i="16"/>
  <c r="J53" i="16"/>
  <c r="I53" i="16"/>
  <c r="H53" i="16"/>
  <c r="G53" i="16"/>
  <c r="F53" i="16"/>
  <c r="C53" i="16"/>
  <c r="B53" i="16"/>
  <c r="E53" i="16" s="1"/>
  <c r="S52" i="16"/>
  <c r="R52" i="16"/>
  <c r="Q52" i="16"/>
  <c r="P52" i="16"/>
  <c r="E52" i="16"/>
  <c r="U52" i="16" s="1"/>
  <c r="S51" i="16"/>
  <c r="R51" i="16"/>
  <c r="Q51" i="16"/>
  <c r="U51" i="16" s="1"/>
  <c r="P51" i="16"/>
  <c r="E51" i="16"/>
  <c r="S50" i="16"/>
  <c r="R50" i="16"/>
  <c r="Q50" i="16"/>
  <c r="P50" i="16"/>
  <c r="E50" i="16"/>
  <c r="S49" i="16"/>
  <c r="R49" i="16"/>
  <c r="Q49" i="16"/>
  <c r="P49" i="16"/>
  <c r="E49" i="16"/>
  <c r="U48" i="16"/>
  <c r="S48" i="16"/>
  <c r="R48" i="16"/>
  <c r="Q48" i="16"/>
  <c r="P48" i="16"/>
  <c r="E48" i="16"/>
  <c r="T48" i="16" s="1"/>
  <c r="S47" i="16"/>
  <c r="R47" i="16"/>
  <c r="Q47" i="16"/>
  <c r="P47" i="16"/>
  <c r="E47" i="16"/>
  <c r="U47" i="16" s="1"/>
  <c r="S46" i="16"/>
  <c r="R46" i="16"/>
  <c r="Q46" i="16"/>
  <c r="P46" i="16"/>
  <c r="E46" i="16"/>
  <c r="S45" i="16"/>
  <c r="R45" i="16"/>
  <c r="Q45" i="16"/>
  <c r="P45" i="16"/>
  <c r="E45" i="16"/>
  <c r="T45" i="16" s="1"/>
  <c r="U44" i="16"/>
  <c r="T44" i="16"/>
  <c r="S44" i="16"/>
  <c r="R44" i="16"/>
  <c r="Q44" i="16"/>
  <c r="P44" i="16"/>
  <c r="E44" i="16"/>
  <c r="S43" i="16"/>
  <c r="R43" i="16"/>
  <c r="Q43" i="16"/>
  <c r="P43" i="16"/>
  <c r="E43" i="16"/>
  <c r="U43" i="16" s="1"/>
  <c r="S42" i="16"/>
  <c r="R42" i="16"/>
  <c r="Q42" i="16"/>
  <c r="P42" i="16"/>
  <c r="E42" i="16"/>
  <c r="U42" i="16" s="1"/>
  <c r="V40" i="16"/>
  <c r="O40" i="16"/>
  <c r="N40" i="16"/>
  <c r="M40" i="16"/>
  <c r="S40" i="16" s="1"/>
  <c r="L40" i="16"/>
  <c r="K40" i="16"/>
  <c r="J40" i="16"/>
  <c r="I40" i="16"/>
  <c r="Q40" i="16" s="1"/>
  <c r="H40" i="16"/>
  <c r="G40" i="16"/>
  <c r="F40" i="16"/>
  <c r="C40" i="16"/>
  <c r="E40" i="16" s="1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U38" i="16" s="1"/>
  <c r="S37" i="16"/>
  <c r="R37" i="16"/>
  <c r="Q37" i="16"/>
  <c r="P37" i="16"/>
  <c r="E37" i="16"/>
  <c r="U36" i="16"/>
  <c r="S36" i="16"/>
  <c r="R36" i="16"/>
  <c r="Q36" i="16"/>
  <c r="P36" i="16"/>
  <c r="E36" i="16"/>
  <c r="T36" i="16" s="1"/>
  <c r="T35" i="16"/>
  <c r="S35" i="16"/>
  <c r="R35" i="16"/>
  <c r="Q35" i="16"/>
  <c r="P35" i="16"/>
  <c r="E35" i="16"/>
  <c r="V33" i="16"/>
  <c r="O33" i="16"/>
  <c r="N33" i="16"/>
  <c r="R33" i="16" s="1"/>
  <c r="M33" i="16"/>
  <c r="L33" i="16"/>
  <c r="K33" i="16"/>
  <c r="J33" i="16"/>
  <c r="I33" i="16"/>
  <c r="H33" i="16"/>
  <c r="G33" i="16"/>
  <c r="F33" i="16"/>
  <c r="C33" i="16"/>
  <c r="B33" i="16"/>
  <c r="E33" i="16" s="1"/>
  <c r="S32" i="16"/>
  <c r="R32" i="16"/>
  <c r="Q32" i="16"/>
  <c r="U32" i="16" s="1"/>
  <c r="P32" i="16"/>
  <c r="E32" i="16"/>
  <c r="T32" i="16" s="1"/>
  <c r="V30" i="16"/>
  <c r="O30" i="16"/>
  <c r="N30" i="16"/>
  <c r="M30" i="16"/>
  <c r="S30" i="16" s="1"/>
  <c r="L30" i="16"/>
  <c r="R30" i="16" s="1"/>
  <c r="K30" i="16"/>
  <c r="J30" i="16"/>
  <c r="I30" i="16"/>
  <c r="H30" i="16"/>
  <c r="G30" i="16"/>
  <c r="F30" i="16"/>
  <c r="C30" i="16"/>
  <c r="B30" i="16"/>
  <c r="S29" i="16"/>
  <c r="R29" i="16"/>
  <c r="Q29" i="16"/>
  <c r="P29" i="16"/>
  <c r="E29" i="16"/>
  <c r="S28" i="16"/>
  <c r="R28" i="16"/>
  <c r="Q28" i="16"/>
  <c r="P28" i="16"/>
  <c r="E28" i="16"/>
  <c r="T27" i="16"/>
  <c r="S27" i="16"/>
  <c r="R27" i="16"/>
  <c r="Q27" i="16"/>
  <c r="P27" i="16"/>
  <c r="E27" i="16"/>
  <c r="U27" i="16" s="1"/>
  <c r="S26" i="16"/>
  <c r="R26" i="16"/>
  <c r="Q26" i="16"/>
  <c r="P26" i="16"/>
  <c r="E26" i="16"/>
  <c r="V24" i="16"/>
  <c r="O24" i="16"/>
  <c r="N24" i="16"/>
  <c r="M24" i="16"/>
  <c r="S24" i="16" s="1"/>
  <c r="L24" i="16"/>
  <c r="R24" i="16" s="1"/>
  <c r="K24" i="16"/>
  <c r="J24" i="16"/>
  <c r="I24" i="16"/>
  <c r="H24" i="16"/>
  <c r="G24" i="16"/>
  <c r="F24" i="16"/>
  <c r="C24" i="16"/>
  <c r="B24" i="16"/>
  <c r="T23" i="16"/>
  <c r="S23" i="16"/>
  <c r="R23" i="16"/>
  <c r="Q23" i="16"/>
  <c r="P23" i="16"/>
  <c r="E23" i="16"/>
  <c r="U23" i="16" s="1"/>
  <c r="S22" i="16"/>
  <c r="R22" i="16"/>
  <c r="Q22" i="16"/>
  <c r="P22" i="16"/>
  <c r="E22" i="16"/>
  <c r="S21" i="16"/>
  <c r="R21" i="16"/>
  <c r="Q21" i="16"/>
  <c r="P21" i="16"/>
  <c r="E21" i="16"/>
  <c r="T21" i="16" s="1"/>
  <c r="S20" i="16"/>
  <c r="R20" i="16"/>
  <c r="Q20" i="16"/>
  <c r="P20" i="16"/>
  <c r="E20" i="16"/>
  <c r="U20" i="16" s="1"/>
  <c r="S19" i="16"/>
  <c r="R19" i="16"/>
  <c r="Q19" i="16"/>
  <c r="P19" i="16"/>
  <c r="E19" i="16"/>
  <c r="T19" i="16" s="1"/>
  <c r="U18" i="16"/>
  <c r="T18" i="16"/>
  <c r="S18" i="16"/>
  <c r="R18" i="16"/>
  <c r="Q18" i="16"/>
  <c r="P18" i="16"/>
  <c r="E18" i="16"/>
  <c r="S17" i="16"/>
  <c r="R17" i="16"/>
  <c r="Q17" i="16"/>
  <c r="P17" i="16"/>
  <c r="E17" i="16"/>
  <c r="V15" i="16"/>
  <c r="O15" i="16"/>
  <c r="N15" i="16"/>
  <c r="M15" i="16"/>
  <c r="S15" i="16" s="1"/>
  <c r="L15" i="16"/>
  <c r="R15" i="16" s="1"/>
  <c r="K15" i="16"/>
  <c r="J15" i="16"/>
  <c r="I15" i="16"/>
  <c r="H15" i="16"/>
  <c r="G15" i="16"/>
  <c r="F15" i="16"/>
  <c r="C15" i="16"/>
  <c r="B15" i="16"/>
  <c r="E15" i="16" s="1"/>
  <c r="U14" i="16"/>
  <c r="S14" i="16"/>
  <c r="R14" i="16"/>
  <c r="Q14" i="16"/>
  <c r="P14" i="16"/>
  <c r="E14" i="16"/>
  <c r="T14" i="16" s="1"/>
  <c r="U13" i="16"/>
  <c r="T13" i="16"/>
  <c r="S13" i="16"/>
  <c r="R13" i="16"/>
  <c r="Q13" i="16"/>
  <c r="P13" i="16"/>
  <c r="E13" i="16"/>
  <c r="T12" i="16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S10" i="16"/>
  <c r="R10" i="16"/>
  <c r="Q10" i="16"/>
  <c r="P10" i="16"/>
  <c r="E10" i="16"/>
  <c r="U9" i="16"/>
  <c r="S9" i="16"/>
  <c r="R9" i="16"/>
  <c r="Q9" i="16"/>
  <c r="P9" i="16"/>
  <c r="E9" i="16"/>
  <c r="S94" i="15"/>
  <c r="R94" i="15"/>
  <c r="Q94" i="15"/>
  <c r="P94" i="15"/>
  <c r="E94" i="15"/>
  <c r="U94" i="15" s="1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S91" i="15"/>
  <c r="R91" i="15"/>
  <c r="Q91" i="15"/>
  <c r="P91" i="15"/>
  <c r="E91" i="15"/>
  <c r="U91" i="15" s="1"/>
  <c r="U90" i="15"/>
  <c r="S90" i="15"/>
  <c r="R90" i="15"/>
  <c r="Q90" i="15"/>
  <c r="P90" i="15"/>
  <c r="E90" i="15"/>
  <c r="T90" i="15" s="1"/>
  <c r="S89" i="15"/>
  <c r="R89" i="15"/>
  <c r="Q89" i="15"/>
  <c r="P89" i="15"/>
  <c r="E89" i="15"/>
  <c r="S88" i="15"/>
  <c r="R88" i="15"/>
  <c r="Q88" i="15"/>
  <c r="P88" i="15"/>
  <c r="E88" i="15"/>
  <c r="S87" i="15"/>
  <c r="R87" i="15"/>
  <c r="Q87" i="15"/>
  <c r="P87" i="15"/>
  <c r="E87" i="15"/>
  <c r="T87" i="15" s="1"/>
  <c r="W73" i="15"/>
  <c r="V73" i="15"/>
  <c r="O73" i="15"/>
  <c r="N73" i="15"/>
  <c r="M73" i="15"/>
  <c r="S73" i="15" s="1"/>
  <c r="L73" i="15"/>
  <c r="R73" i="15" s="1"/>
  <c r="K73" i="15"/>
  <c r="J73" i="15"/>
  <c r="I73" i="15"/>
  <c r="H73" i="15"/>
  <c r="G73" i="15"/>
  <c r="F73" i="15"/>
  <c r="C73" i="15"/>
  <c r="E73" i="15" s="1"/>
  <c r="B73" i="15"/>
  <c r="V72" i="15"/>
  <c r="O72" i="15"/>
  <c r="N72" i="15"/>
  <c r="M72" i="15"/>
  <c r="L72" i="15"/>
  <c r="K72" i="15"/>
  <c r="J72" i="15"/>
  <c r="I72" i="15"/>
  <c r="Q72" i="15" s="1"/>
  <c r="H72" i="15"/>
  <c r="G72" i="15"/>
  <c r="F72" i="15"/>
  <c r="C72" i="15"/>
  <c r="B72" i="15"/>
  <c r="V71" i="15"/>
  <c r="O71" i="15"/>
  <c r="N71" i="15"/>
  <c r="M71" i="15"/>
  <c r="L71" i="15"/>
  <c r="K71" i="15"/>
  <c r="J71" i="15"/>
  <c r="I71" i="15"/>
  <c r="H71" i="15"/>
  <c r="G71" i="15"/>
  <c r="F71" i="15"/>
  <c r="C71" i="15"/>
  <c r="B71" i="15"/>
  <c r="E71" i="15" s="1"/>
  <c r="T70" i="15"/>
  <c r="S70" i="15"/>
  <c r="R70" i="15"/>
  <c r="Q70" i="15"/>
  <c r="P70" i="15"/>
  <c r="E70" i="15"/>
  <c r="U70" i="15" s="1"/>
  <c r="S69" i="15"/>
  <c r="R69" i="15"/>
  <c r="Q69" i="15"/>
  <c r="P69" i="15"/>
  <c r="E69" i="15"/>
  <c r="W67" i="15"/>
  <c r="V67" i="15"/>
  <c r="O67" i="15"/>
  <c r="N67" i="15"/>
  <c r="M67" i="15"/>
  <c r="S67" i="15" s="1"/>
  <c r="L67" i="15"/>
  <c r="K67" i="15"/>
  <c r="J67" i="15"/>
  <c r="I67" i="15"/>
  <c r="H67" i="15"/>
  <c r="G67" i="15"/>
  <c r="F67" i="15"/>
  <c r="E67" i="15"/>
  <c r="C67" i="15"/>
  <c r="B67" i="15"/>
  <c r="W66" i="15"/>
  <c r="V66" i="15"/>
  <c r="R66" i="15"/>
  <c r="O66" i="15"/>
  <c r="N66" i="15"/>
  <c r="M66" i="15"/>
  <c r="S66" i="15" s="1"/>
  <c r="L66" i="15"/>
  <c r="K66" i="15"/>
  <c r="J66" i="15"/>
  <c r="I66" i="15"/>
  <c r="Q66" i="15" s="1"/>
  <c r="H66" i="15"/>
  <c r="P66" i="15" s="1"/>
  <c r="G66" i="15"/>
  <c r="F66" i="15"/>
  <c r="E66" i="15"/>
  <c r="C66" i="15"/>
  <c r="B66" i="15"/>
  <c r="T65" i="15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T63" i="15" s="1"/>
  <c r="S62" i="15"/>
  <c r="R62" i="15"/>
  <c r="Q62" i="15"/>
  <c r="P62" i="15"/>
  <c r="E62" i="15"/>
  <c r="U62" i="15" s="1"/>
  <c r="U61" i="15"/>
  <c r="S61" i="15"/>
  <c r="R61" i="15"/>
  <c r="Q61" i="15"/>
  <c r="P61" i="15"/>
  <c r="E61" i="15"/>
  <c r="V59" i="15"/>
  <c r="S59" i="15"/>
  <c r="O59" i="15"/>
  <c r="N59" i="15"/>
  <c r="M59" i="15"/>
  <c r="L59" i="15"/>
  <c r="R59" i="15" s="1"/>
  <c r="K59" i="15"/>
  <c r="J59" i="15"/>
  <c r="I59" i="15"/>
  <c r="H59" i="15"/>
  <c r="G59" i="15"/>
  <c r="F59" i="15"/>
  <c r="C59" i="15"/>
  <c r="B59" i="15"/>
  <c r="E59" i="15" s="1"/>
  <c r="U58" i="15"/>
  <c r="S58" i="15"/>
  <c r="R58" i="15"/>
  <c r="Q58" i="15"/>
  <c r="P58" i="15"/>
  <c r="E58" i="15"/>
  <c r="T58" i="15" s="1"/>
  <c r="S57" i="15"/>
  <c r="R57" i="15"/>
  <c r="Q57" i="15"/>
  <c r="P57" i="15"/>
  <c r="E57" i="15"/>
  <c r="U57" i="15" s="1"/>
  <c r="U56" i="15"/>
  <c r="S56" i="15"/>
  <c r="R56" i="15"/>
  <c r="Q56" i="15"/>
  <c r="P56" i="15"/>
  <c r="E56" i="15"/>
  <c r="T56" i="15" s="1"/>
  <c r="U55" i="15"/>
  <c r="T55" i="15"/>
  <c r="S55" i="15"/>
  <c r="R55" i="15"/>
  <c r="Q55" i="15"/>
  <c r="P55" i="15"/>
  <c r="E55" i="15"/>
  <c r="V53" i="15"/>
  <c r="O53" i="15"/>
  <c r="N53" i="15"/>
  <c r="M53" i="15"/>
  <c r="S53" i="15" s="1"/>
  <c r="L53" i="15"/>
  <c r="R53" i="15" s="1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U51" i="15"/>
  <c r="S51" i="15"/>
  <c r="R51" i="15"/>
  <c r="Q51" i="15"/>
  <c r="P51" i="15"/>
  <c r="E51" i="15"/>
  <c r="T51" i="15" s="1"/>
  <c r="U50" i="15"/>
  <c r="T50" i="15"/>
  <c r="S50" i="15"/>
  <c r="R50" i="15"/>
  <c r="Q50" i="15"/>
  <c r="P50" i="15"/>
  <c r="E50" i="15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U47" i="15"/>
  <c r="S47" i="15"/>
  <c r="R47" i="15"/>
  <c r="Q47" i="15"/>
  <c r="P47" i="15"/>
  <c r="E47" i="15"/>
  <c r="T47" i="15" s="1"/>
  <c r="T46" i="15"/>
  <c r="S46" i="15"/>
  <c r="R46" i="15"/>
  <c r="Q46" i="15"/>
  <c r="P46" i="15"/>
  <c r="E46" i="15"/>
  <c r="U46" i="15" s="1"/>
  <c r="S45" i="15"/>
  <c r="R45" i="15"/>
  <c r="Q45" i="15"/>
  <c r="P45" i="15"/>
  <c r="E45" i="15"/>
  <c r="U45" i="15" s="1"/>
  <c r="T44" i="15"/>
  <c r="S44" i="15"/>
  <c r="R44" i="15"/>
  <c r="Q44" i="15"/>
  <c r="P44" i="15"/>
  <c r="E44" i="15"/>
  <c r="U44" i="15" s="1"/>
  <c r="S43" i="15"/>
  <c r="R43" i="15"/>
  <c r="Q43" i="15"/>
  <c r="P43" i="15"/>
  <c r="E43" i="15"/>
  <c r="U43" i="15" s="1"/>
  <c r="U42" i="15"/>
  <c r="T42" i="15"/>
  <c r="S42" i="15"/>
  <c r="R42" i="15"/>
  <c r="Q42" i="15"/>
  <c r="P42" i="15"/>
  <c r="E42" i="15"/>
  <c r="V40" i="15"/>
  <c r="S40" i="15"/>
  <c r="O40" i="15"/>
  <c r="N40" i="15"/>
  <c r="M40" i="15"/>
  <c r="L40" i="15"/>
  <c r="R40" i="15" s="1"/>
  <c r="K40" i="15"/>
  <c r="J40" i="15"/>
  <c r="I40" i="15"/>
  <c r="H40" i="15"/>
  <c r="P40" i="15" s="1"/>
  <c r="G40" i="15"/>
  <c r="F40" i="15"/>
  <c r="C40" i="15"/>
  <c r="B40" i="15"/>
  <c r="S39" i="15"/>
  <c r="R39" i="15"/>
  <c r="Q39" i="15"/>
  <c r="P39" i="15"/>
  <c r="E39" i="15"/>
  <c r="U39" i="15" s="1"/>
  <c r="S38" i="15"/>
  <c r="R38" i="15"/>
  <c r="Q38" i="15"/>
  <c r="U38" i="15" s="1"/>
  <c r="P38" i="15"/>
  <c r="T38" i="15" s="1"/>
  <c r="E38" i="15"/>
  <c r="S37" i="15"/>
  <c r="R37" i="15"/>
  <c r="Q37" i="15"/>
  <c r="P37" i="15"/>
  <c r="E37" i="15"/>
  <c r="T37" i="15" s="1"/>
  <c r="S36" i="15"/>
  <c r="R36" i="15"/>
  <c r="Q36" i="15"/>
  <c r="U36" i="15" s="1"/>
  <c r="P36" i="15"/>
  <c r="T36" i="15" s="1"/>
  <c r="E36" i="15"/>
  <c r="U35" i="15"/>
  <c r="T35" i="15"/>
  <c r="S35" i="15"/>
  <c r="R35" i="15"/>
  <c r="Q35" i="15"/>
  <c r="P35" i="15"/>
  <c r="E35" i="15"/>
  <c r="V33" i="15"/>
  <c r="O33" i="15"/>
  <c r="N33" i="15"/>
  <c r="M33" i="15"/>
  <c r="S33" i="15" s="1"/>
  <c r="L33" i="15"/>
  <c r="R33" i="15" s="1"/>
  <c r="K33" i="15"/>
  <c r="J33" i="15"/>
  <c r="I33" i="15"/>
  <c r="H33" i="15"/>
  <c r="G33" i="15"/>
  <c r="F33" i="15"/>
  <c r="C33" i="15"/>
  <c r="B33" i="15"/>
  <c r="S32" i="15"/>
  <c r="R32" i="15"/>
  <c r="Q32" i="15"/>
  <c r="P32" i="15"/>
  <c r="E32" i="15"/>
  <c r="V30" i="15"/>
  <c r="O30" i="15"/>
  <c r="N30" i="15"/>
  <c r="M30" i="15"/>
  <c r="S30" i="15" s="1"/>
  <c r="L30" i="15"/>
  <c r="R30" i="15" s="1"/>
  <c r="K30" i="15"/>
  <c r="J30" i="15"/>
  <c r="I30" i="15"/>
  <c r="H30" i="15"/>
  <c r="G30" i="15"/>
  <c r="F30" i="15"/>
  <c r="C30" i="15"/>
  <c r="B30" i="15"/>
  <c r="E30" i="15" s="1"/>
  <c r="U29" i="15"/>
  <c r="S29" i="15"/>
  <c r="R29" i="15"/>
  <c r="Q29" i="15"/>
  <c r="P29" i="15"/>
  <c r="E29" i="15"/>
  <c r="T29" i="15" s="1"/>
  <c r="S28" i="15"/>
  <c r="R28" i="15"/>
  <c r="Q28" i="15"/>
  <c r="P28" i="15"/>
  <c r="E28" i="15"/>
  <c r="U28" i="15" s="1"/>
  <c r="U27" i="15"/>
  <c r="T27" i="15"/>
  <c r="S27" i="15"/>
  <c r="R27" i="15"/>
  <c r="Q27" i="15"/>
  <c r="P27" i="15"/>
  <c r="E27" i="15"/>
  <c r="U26" i="15"/>
  <c r="T26" i="15"/>
  <c r="S26" i="15"/>
  <c r="R26" i="15"/>
  <c r="Q26" i="15"/>
  <c r="P26" i="15"/>
  <c r="E26" i="15"/>
  <c r="V24" i="15"/>
  <c r="O24" i="15"/>
  <c r="N24" i="15"/>
  <c r="M24" i="15"/>
  <c r="S24" i="15" s="1"/>
  <c r="L24" i="15"/>
  <c r="R24" i="15" s="1"/>
  <c r="K24" i="15"/>
  <c r="J24" i="15"/>
  <c r="I24" i="15"/>
  <c r="H24" i="15"/>
  <c r="G24" i="15"/>
  <c r="F24" i="15"/>
  <c r="C24" i="15"/>
  <c r="B24" i="15"/>
  <c r="S23" i="15"/>
  <c r="R23" i="15"/>
  <c r="Q23" i="15"/>
  <c r="P23" i="15"/>
  <c r="E23" i="15"/>
  <c r="U22" i="15"/>
  <c r="S22" i="15"/>
  <c r="R22" i="15"/>
  <c r="Q22" i="15"/>
  <c r="P22" i="15"/>
  <c r="E22" i="15"/>
  <c r="T22" i="15" s="1"/>
  <c r="T21" i="15"/>
  <c r="S21" i="15"/>
  <c r="R21" i="15"/>
  <c r="Q21" i="15"/>
  <c r="P21" i="15"/>
  <c r="E21" i="15"/>
  <c r="U21" i="15" s="1"/>
  <c r="S20" i="15"/>
  <c r="R20" i="15"/>
  <c r="Q20" i="15"/>
  <c r="P20" i="15"/>
  <c r="E20" i="15"/>
  <c r="S19" i="15"/>
  <c r="R19" i="15"/>
  <c r="Q19" i="15"/>
  <c r="P19" i="15"/>
  <c r="E19" i="15"/>
  <c r="U19" i="15" s="1"/>
  <c r="S18" i="15"/>
  <c r="R18" i="15"/>
  <c r="Q18" i="15"/>
  <c r="P18" i="15"/>
  <c r="E18" i="15"/>
  <c r="U18" i="15" s="1"/>
  <c r="U17" i="15"/>
  <c r="S17" i="15"/>
  <c r="R17" i="15"/>
  <c r="Q17" i="15"/>
  <c r="P17" i="15"/>
  <c r="E17" i="15"/>
  <c r="T17" i="15" s="1"/>
  <c r="V15" i="15"/>
  <c r="S15" i="15"/>
  <c r="O15" i="15"/>
  <c r="N15" i="15"/>
  <c r="M15" i="15"/>
  <c r="L15" i="15"/>
  <c r="R15" i="15" s="1"/>
  <c r="K15" i="15"/>
  <c r="J15" i="15"/>
  <c r="I15" i="15"/>
  <c r="H15" i="15"/>
  <c r="G15" i="15"/>
  <c r="F15" i="15"/>
  <c r="C15" i="15"/>
  <c r="B15" i="15"/>
  <c r="E15" i="15" s="1"/>
  <c r="S14" i="15"/>
  <c r="R14" i="15"/>
  <c r="Q14" i="15"/>
  <c r="P14" i="15"/>
  <c r="E14" i="15"/>
  <c r="U14" i="15" s="1"/>
  <c r="S13" i="15"/>
  <c r="R13" i="15"/>
  <c r="Q13" i="15"/>
  <c r="P13" i="15"/>
  <c r="E13" i="15"/>
  <c r="T13" i="15" s="1"/>
  <c r="U12" i="15"/>
  <c r="T12" i="15"/>
  <c r="S12" i="15"/>
  <c r="R12" i="15"/>
  <c r="Q12" i="15"/>
  <c r="P12" i="15"/>
  <c r="E12" i="15"/>
  <c r="S11" i="15"/>
  <c r="R11" i="15"/>
  <c r="Q11" i="15"/>
  <c r="P11" i="15"/>
  <c r="E11" i="15"/>
  <c r="S10" i="15"/>
  <c r="R10" i="15"/>
  <c r="Q10" i="15"/>
  <c r="P10" i="15"/>
  <c r="E10" i="15"/>
  <c r="T9" i="15"/>
  <c r="S9" i="15"/>
  <c r="R9" i="15"/>
  <c r="Q9" i="15"/>
  <c r="P9" i="15"/>
  <c r="E9" i="15"/>
  <c r="U9" i="15" s="1"/>
  <c r="S94" i="14"/>
  <c r="R94" i="14"/>
  <c r="Q94" i="14"/>
  <c r="P94" i="14"/>
  <c r="E94" i="14"/>
  <c r="U94" i="14" s="1"/>
  <c r="S93" i="14"/>
  <c r="R93" i="14"/>
  <c r="Q93" i="14"/>
  <c r="P93" i="14"/>
  <c r="E93" i="14"/>
  <c r="U93" i="14" s="1"/>
  <c r="S92" i="14"/>
  <c r="R92" i="14"/>
  <c r="Q92" i="14"/>
  <c r="P92" i="14"/>
  <c r="E92" i="14"/>
  <c r="U92" i="14" s="1"/>
  <c r="S91" i="14"/>
  <c r="R91" i="14"/>
  <c r="Q91" i="14"/>
  <c r="P91" i="14"/>
  <c r="E91" i="14"/>
  <c r="T91" i="14" s="1"/>
  <c r="U90" i="14"/>
  <c r="S90" i="14"/>
  <c r="R90" i="14"/>
  <c r="Q90" i="14"/>
  <c r="P90" i="14"/>
  <c r="E90" i="14"/>
  <c r="T90" i="14" s="1"/>
  <c r="S89" i="14"/>
  <c r="R89" i="14"/>
  <c r="Q89" i="14"/>
  <c r="P89" i="14"/>
  <c r="E89" i="14"/>
  <c r="S88" i="14"/>
  <c r="R88" i="14"/>
  <c r="Q88" i="14"/>
  <c r="P88" i="14"/>
  <c r="E88" i="14"/>
  <c r="T87" i="14"/>
  <c r="S87" i="14"/>
  <c r="R87" i="14"/>
  <c r="Q87" i="14"/>
  <c r="P87" i="14"/>
  <c r="E87" i="14"/>
  <c r="U87" i="14" s="1"/>
  <c r="V73" i="14"/>
  <c r="O73" i="14"/>
  <c r="N73" i="14"/>
  <c r="M73" i="14"/>
  <c r="L73" i="14"/>
  <c r="K73" i="14"/>
  <c r="J73" i="14"/>
  <c r="I73" i="14"/>
  <c r="H73" i="14"/>
  <c r="G73" i="14"/>
  <c r="F73" i="14"/>
  <c r="C73" i="14"/>
  <c r="B73" i="14"/>
  <c r="E73" i="14" s="1"/>
  <c r="V72" i="14"/>
  <c r="O72" i="14"/>
  <c r="N72" i="14"/>
  <c r="M72" i="14"/>
  <c r="S72" i="14" s="1"/>
  <c r="L72" i="14"/>
  <c r="R72" i="14" s="1"/>
  <c r="K72" i="14"/>
  <c r="J72" i="14"/>
  <c r="I72" i="14"/>
  <c r="H72" i="14"/>
  <c r="G72" i="14"/>
  <c r="F72" i="14"/>
  <c r="C72" i="14"/>
  <c r="B72" i="14"/>
  <c r="E72" i="14" s="1"/>
  <c r="V71" i="14"/>
  <c r="O71" i="14"/>
  <c r="N71" i="14"/>
  <c r="M71" i="14"/>
  <c r="S71" i="14" s="1"/>
  <c r="L71" i="14"/>
  <c r="R71" i="14" s="1"/>
  <c r="K71" i="14"/>
  <c r="J71" i="14"/>
  <c r="I71" i="14"/>
  <c r="H71" i="14"/>
  <c r="G71" i="14"/>
  <c r="F71" i="14"/>
  <c r="C71" i="14"/>
  <c r="B71" i="14"/>
  <c r="E71" i="14" s="1"/>
  <c r="S70" i="14"/>
  <c r="R70" i="14"/>
  <c r="Q70" i="14"/>
  <c r="P70" i="14"/>
  <c r="E70" i="14"/>
  <c r="U70" i="14" s="1"/>
  <c r="S69" i="14"/>
  <c r="R69" i="14"/>
  <c r="Q69" i="14"/>
  <c r="P69" i="14"/>
  <c r="E69" i="14"/>
  <c r="U69" i="14" s="1"/>
  <c r="V67" i="14"/>
  <c r="O67" i="14"/>
  <c r="N67" i="14"/>
  <c r="M67" i="14"/>
  <c r="S67" i="14" s="1"/>
  <c r="L67" i="14"/>
  <c r="K67" i="14"/>
  <c r="J67" i="14"/>
  <c r="I67" i="14"/>
  <c r="H67" i="14"/>
  <c r="G67" i="14"/>
  <c r="F67" i="14"/>
  <c r="C67" i="14"/>
  <c r="B67" i="14"/>
  <c r="V66" i="14"/>
  <c r="O66" i="14"/>
  <c r="N66" i="14"/>
  <c r="M66" i="14"/>
  <c r="S66" i="14" s="1"/>
  <c r="L66" i="14"/>
  <c r="R66" i="14" s="1"/>
  <c r="K66" i="14"/>
  <c r="J66" i="14"/>
  <c r="I66" i="14"/>
  <c r="Q66" i="14" s="1"/>
  <c r="H66" i="14"/>
  <c r="G66" i="14"/>
  <c r="F66" i="14"/>
  <c r="E66" i="14"/>
  <c r="C66" i="14"/>
  <c r="B66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U63" i="14" s="1"/>
  <c r="S62" i="14"/>
  <c r="R62" i="14"/>
  <c r="Q62" i="14"/>
  <c r="P62" i="14"/>
  <c r="E62" i="14"/>
  <c r="T62" i="14" s="1"/>
  <c r="U61" i="14"/>
  <c r="T61" i="14"/>
  <c r="S61" i="14"/>
  <c r="R61" i="14"/>
  <c r="Q61" i="14"/>
  <c r="P61" i="14"/>
  <c r="E61" i="14"/>
  <c r="V59" i="14"/>
  <c r="O59" i="14"/>
  <c r="N59" i="14"/>
  <c r="M59" i="14"/>
  <c r="S59" i="14" s="1"/>
  <c r="L59" i="14"/>
  <c r="R59" i="14" s="1"/>
  <c r="K59" i="14"/>
  <c r="J59" i="14"/>
  <c r="I59" i="14"/>
  <c r="H59" i="14"/>
  <c r="G59" i="14"/>
  <c r="F59" i="14"/>
  <c r="C59" i="14"/>
  <c r="B59" i="14"/>
  <c r="S58" i="14"/>
  <c r="R58" i="14"/>
  <c r="Q58" i="14"/>
  <c r="P58" i="14"/>
  <c r="E58" i="14"/>
  <c r="T58" i="14" s="1"/>
  <c r="S57" i="14"/>
  <c r="R57" i="14"/>
  <c r="Q57" i="14"/>
  <c r="P57" i="14"/>
  <c r="E57" i="14"/>
  <c r="T57" i="14" s="1"/>
  <c r="S56" i="14"/>
  <c r="R56" i="14"/>
  <c r="Q56" i="14"/>
  <c r="P56" i="14"/>
  <c r="E56" i="14"/>
  <c r="S55" i="14"/>
  <c r="R55" i="14"/>
  <c r="Q55" i="14"/>
  <c r="P55" i="14"/>
  <c r="E55" i="14"/>
  <c r="V53" i="14"/>
  <c r="S53" i="14"/>
  <c r="O53" i="14"/>
  <c r="N53" i="14"/>
  <c r="M53" i="14"/>
  <c r="L53" i="14"/>
  <c r="R53" i="14" s="1"/>
  <c r="K53" i="14"/>
  <c r="J53" i="14"/>
  <c r="I53" i="14"/>
  <c r="H53" i="14"/>
  <c r="G53" i="14"/>
  <c r="F53" i="14"/>
  <c r="C53" i="14"/>
  <c r="B53" i="14"/>
  <c r="E53" i="14" s="1"/>
  <c r="U52" i="14"/>
  <c r="T52" i="14"/>
  <c r="S52" i="14"/>
  <c r="R52" i="14"/>
  <c r="Q52" i="14"/>
  <c r="P52" i="14"/>
  <c r="E52" i="14"/>
  <c r="U51" i="14"/>
  <c r="T51" i="14"/>
  <c r="S51" i="14"/>
  <c r="R51" i="14"/>
  <c r="Q51" i="14"/>
  <c r="P51" i="14"/>
  <c r="E51" i="14"/>
  <c r="S50" i="14"/>
  <c r="R50" i="14"/>
  <c r="Q50" i="14"/>
  <c r="P50" i="14"/>
  <c r="E50" i="14"/>
  <c r="U50" i="14" s="1"/>
  <c r="S49" i="14"/>
  <c r="R49" i="14"/>
  <c r="Q49" i="14"/>
  <c r="P49" i="14"/>
  <c r="E49" i="14"/>
  <c r="U49" i="14" s="1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S46" i="14"/>
  <c r="R46" i="14"/>
  <c r="Q46" i="14"/>
  <c r="P46" i="14"/>
  <c r="E46" i="14"/>
  <c r="U45" i="14"/>
  <c r="S45" i="14"/>
  <c r="R45" i="14"/>
  <c r="Q45" i="14"/>
  <c r="P45" i="14"/>
  <c r="E45" i="14"/>
  <c r="T45" i="14" s="1"/>
  <c r="U44" i="14"/>
  <c r="T44" i="14"/>
  <c r="S44" i="14"/>
  <c r="R44" i="14"/>
  <c r="Q44" i="14"/>
  <c r="P44" i="14"/>
  <c r="E44" i="14"/>
  <c r="U43" i="14"/>
  <c r="T43" i="14"/>
  <c r="S43" i="14"/>
  <c r="R43" i="14"/>
  <c r="Q43" i="14"/>
  <c r="P43" i="14"/>
  <c r="E43" i="14"/>
  <c r="S42" i="14"/>
  <c r="R42" i="14"/>
  <c r="Q42" i="14"/>
  <c r="P42" i="14"/>
  <c r="E42" i="14"/>
  <c r="U42" i="14" s="1"/>
  <c r="V40" i="14"/>
  <c r="O40" i="14"/>
  <c r="N40" i="14"/>
  <c r="M40" i="14"/>
  <c r="S40" i="14" s="1"/>
  <c r="L40" i="14"/>
  <c r="R40" i="14" s="1"/>
  <c r="K40" i="14"/>
  <c r="J40" i="14"/>
  <c r="I40" i="14"/>
  <c r="H40" i="14"/>
  <c r="G40" i="14"/>
  <c r="F40" i="14"/>
  <c r="C40" i="14"/>
  <c r="E40" i="14" s="1"/>
  <c r="B40" i="14"/>
  <c r="S39" i="14"/>
  <c r="R39" i="14"/>
  <c r="Q39" i="14"/>
  <c r="P39" i="14"/>
  <c r="E39" i="14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6" i="14"/>
  <c r="R36" i="14"/>
  <c r="Q36" i="14"/>
  <c r="P36" i="14"/>
  <c r="E36" i="14"/>
  <c r="U36" i="14" s="1"/>
  <c r="S35" i="14"/>
  <c r="R35" i="14"/>
  <c r="Q35" i="14"/>
  <c r="P35" i="14"/>
  <c r="E35" i="14"/>
  <c r="V33" i="14"/>
  <c r="O33" i="14"/>
  <c r="N33" i="14"/>
  <c r="M33" i="14"/>
  <c r="L33" i="14"/>
  <c r="K33" i="14"/>
  <c r="J33" i="14"/>
  <c r="I33" i="14"/>
  <c r="H33" i="14"/>
  <c r="G33" i="14"/>
  <c r="F33" i="14"/>
  <c r="C33" i="14"/>
  <c r="E33" i="14" s="1"/>
  <c r="B33" i="14"/>
  <c r="S32" i="14"/>
  <c r="R32" i="14"/>
  <c r="Q32" i="14"/>
  <c r="P32" i="14"/>
  <c r="E32" i="14"/>
  <c r="U32" i="14" s="1"/>
  <c r="V30" i="14"/>
  <c r="O30" i="14"/>
  <c r="N30" i="14"/>
  <c r="M30" i="14"/>
  <c r="S30" i="14" s="1"/>
  <c r="L30" i="14"/>
  <c r="R30" i="14" s="1"/>
  <c r="K30" i="14"/>
  <c r="J30" i="14"/>
  <c r="I30" i="14"/>
  <c r="Q30" i="14" s="1"/>
  <c r="H30" i="14"/>
  <c r="P30" i="14" s="1"/>
  <c r="G30" i="14"/>
  <c r="F30" i="14"/>
  <c r="E30" i="14"/>
  <c r="C30" i="14"/>
  <c r="B30" i="14"/>
  <c r="S29" i="14"/>
  <c r="R29" i="14"/>
  <c r="Q29" i="14"/>
  <c r="P29" i="14"/>
  <c r="E29" i="14"/>
  <c r="S28" i="14"/>
  <c r="R28" i="14"/>
  <c r="Q28" i="14"/>
  <c r="P28" i="14"/>
  <c r="E28" i="14"/>
  <c r="U28" i="14" s="1"/>
  <c r="S27" i="14"/>
  <c r="R27" i="14"/>
  <c r="Q27" i="14"/>
  <c r="P27" i="14"/>
  <c r="E27" i="14"/>
  <c r="U27" i="14" s="1"/>
  <c r="S26" i="14"/>
  <c r="R26" i="14"/>
  <c r="Q26" i="14"/>
  <c r="P26" i="14"/>
  <c r="E26" i="14"/>
  <c r="T26" i="14" s="1"/>
  <c r="V24" i="14"/>
  <c r="O24" i="14"/>
  <c r="N24" i="14"/>
  <c r="M24" i="14"/>
  <c r="S24" i="14" s="1"/>
  <c r="L24" i="14"/>
  <c r="R24" i="14" s="1"/>
  <c r="K24" i="14"/>
  <c r="J24" i="14"/>
  <c r="I24" i="14"/>
  <c r="H24" i="14"/>
  <c r="G24" i="14"/>
  <c r="F24" i="14"/>
  <c r="C24" i="14"/>
  <c r="B24" i="14"/>
  <c r="S23" i="14"/>
  <c r="R23" i="14"/>
  <c r="Q23" i="14"/>
  <c r="P23" i="14"/>
  <c r="E23" i="14"/>
  <c r="U23" i="14" s="1"/>
  <c r="S22" i="14"/>
  <c r="R22" i="14"/>
  <c r="Q22" i="14"/>
  <c r="P22" i="14"/>
  <c r="E22" i="14"/>
  <c r="T22" i="14" s="1"/>
  <c r="T21" i="14"/>
  <c r="S21" i="14"/>
  <c r="R21" i="14"/>
  <c r="Q21" i="14"/>
  <c r="P21" i="14"/>
  <c r="E21" i="14"/>
  <c r="U21" i="14" s="1"/>
  <c r="U20" i="14"/>
  <c r="S20" i="14"/>
  <c r="R20" i="14"/>
  <c r="Q20" i="14"/>
  <c r="P20" i="14"/>
  <c r="E20" i="14"/>
  <c r="T20" i="14" s="1"/>
  <c r="S19" i="14"/>
  <c r="R19" i="14"/>
  <c r="Q19" i="14"/>
  <c r="P19" i="14"/>
  <c r="E19" i="14"/>
  <c r="S18" i="14"/>
  <c r="R18" i="14"/>
  <c r="Q18" i="14"/>
  <c r="P18" i="14"/>
  <c r="E18" i="14"/>
  <c r="U18" i="14" s="1"/>
  <c r="S17" i="14"/>
  <c r="R17" i="14"/>
  <c r="Q17" i="14"/>
  <c r="P17" i="14"/>
  <c r="E17" i="14"/>
  <c r="U17" i="14" s="1"/>
  <c r="V15" i="14"/>
  <c r="O15" i="14"/>
  <c r="N15" i="14"/>
  <c r="M15" i="14"/>
  <c r="S15" i="14" s="1"/>
  <c r="L15" i="14"/>
  <c r="R15" i="14" s="1"/>
  <c r="K15" i="14"/>
  <c r="J15" i="14"/>
  <c r="I15" i="14"/>
  <c r="H15" i="14"/>
  <c r="G15" i="14"/>
  <c r="F15" i="14"/>
  <c r="E15" i="14"/>
  <c r="C15" i="14"/>
  <c r="B15" i="14"/>
  <c r="S14" i="14"/>
  <c r="R14" i="14"/>
  <c r="Q14" i="14"/>
  <c r="P14" i="14"/>
  <c r="E14" i="14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S11" i="14"/>
  <c r="R11" i="14"/>
  <c r="Q11" i="14"/>
  <c r="P11" i="14"/>
  <c r="E11" i="14"/>
  <c r="U11" i="14" s="1"/>
  <c r="U10" i="14"/>
  <c r="S10" i="14"/>
  <c r="R10" i="14"/>
  <c r="Q10" i="14"/>
  <c r="P10" i="14"/>
  <c r="E10" i="14"/>
  <c r="S9" i="14"/>
  <c r="R9" i="14"/>
  <c r="Q9" i="14"/>
  <c r="P9" i="14"/>
  <c r="E9" i="14"/>
  <c r="U9" i="14" s="1"/>
  <c r="U94" i="13"/>
  <c r="S94" i="13"/>
  <c r="R94" i="13"/>
  <c r="Q94" i="13"/>
  <c r="P94" i="13"/>
  <c r="E94" i="13"/>
  <c r="T94" i="13" s="1"/>
  <c r="U93" i="13"/>
  <c r="S93" i="13"/>
  <c r="R93" i="13"/>
  <c r="Q93" i="13"/>
  <c r="P93" i="13"/>
  <c r="E93" i="13"/>
  <c r="T93" i="13" s="1"/>
  <c r="S92" i="13"/>
  <c r="R92" i="13"/>
  <c r="Q92" i="13"/>
  <c r="P92" i="13"/>
  <c r="E92" i="13"/>
  <c r="S91" i="13"/>
  <c r="R91" i="13"/>
  <c r="Q91" i="13"/>
  <c r="P91" i="13"/>
  <c r="E91" i="13"/>
  <c r="U91" i="13" s="1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U88" i="13"/>
  <c r="S88" i="13"/>
  <c r="R88" i="13"/>
  <c r="Q88" i="13"/>
  <c r="P88" i="13"/>
  <c r="E88" i="13"/>
  <c r="T88" i="13" s="1"/>
  <c r="S87" i="13"/>
  <c r="R87" i="13"/>
  <c r="Q87" i="13"/>
  <c r="P87" i="13"/>
  <c r="E87" i="13"/>
  <c r="U87" i="13" s="1"/>
  <c r="V73" i="13"/>
  <c r="O73" i="13"/>
  <c r="N73" i="13"/>
  <c r="M73" i="13"/>
  <c r="L73" i="13"/>
  <c r="R73" i="13" s="1"/>
  <c r="K73" i="13"/>
  <c r="J73" i="13"/>
  <c r="I73" i="13"/>
  <c r="H73" i="13"/>
  <c r="G73" i="13"/>
  <c r="F73" i="13"/>
  <c r="C73" i="13"/>
  <c r="B73" i="13"/>
  <c r="V72" i="13"/>
  <c r="O72" i="13"/>
  <c r="N72" i="13"/>
  <c r="M72" i="13"/>
  <c r="S72" i="13" s="1"/>
  <c r="L72" i="13"/>
  <c r="K72" i="13"/>
  <c r="J72" i="13"/>
  <c r="I72" i="13"/>
  <c r="Q72" i="13" s="1"/>
  <c r="H72" i="13"/>
  <c r="G72" i="13"/>
  <c r="F72" i="13"/>
  <c r="C72" i="13"/>
  <c r="B72" i="13"/>
  <c r="V71" i="13"/>
  <c r="O71" i="13"/>
  <c r="N71" i="13"/>
  <c r="M71" i="13"/>
  <c r="L71" i="13"/>
  <c r="K71" i="13"/>
  <c r="J71" i="13"/>
  <c r="I71" i="13"/>
  <c r="H71" i="13"/>
  <c r="G71" i="13"/>
  <c r="F71" i="13"/>
  <c r="C71" i="13"/>
  <c r="B71" i="13"/>
  <c r="E71" i="13" s="1"/>
  <c r="T70" i="13"/>
  <c r="S70" i="13"/>
  <c r="R70" i="13"/>
  <c r="Q70" i="13"/>
  <c r="P70" i="13"/>
  <c r="E70" i="13"/>
  <c r="U70" i="13" s="1"/>
  <c r="S69" i="13"/>
  <c r="R69" i="13"/>
  <c r="Q69" i="13"/>
  <c r="P69" i="13"/>
  <c r="E69" i="13"/>
  <c r="U69" i="13" s="1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V66" i="13"/>
  <c r="O66" i="13"/>
  <c r="N66" i="13"/>
  <c r="M66" i="13"/>
  <c r="S66" i="13" s="1"/>
  <c r="L66" i="13"/>
  <c r="R66" i="13" s="1"/>
  <c r="K66" i="13"/>
  <c r="J66" i="13"/>
  <c r="I66" i="13"/>
  <c r="H66" i="13"/>
  <c r="G66" i="13"/>
  <c r="F66" i="13"/>
  <c r="C66" i="13"/>
  <c r="B66" i="13"/>
  <c r="E66" i="13" s="1"/>
  <c r="U65" i="13"/>
  <c r="S65" i="13"/>
  <c r="R65" i="13"/>
  <c r="Q65" i="13"/>
  <c r="P65" i="13"/>
  <c r="E65" i="13"/>
  <c r="T65" i="13" s="1"/>
  <c r="S64" i="13"/>
  <c r="R64" i="13"/>
  <c r="Q64" i="13"/>
  <c r="P64" i="13"/>
  <c r="E64" i="13"/>
  <c r="S63" i="13"/>
  <c r="R63" i="13"/>
  <c r="Q63" i="13"/>
  <c r="P63" i="13"/>
  <c r="E63" i="13"/>
  <c r="U63" i="13" s="1"/>
  <c r="S62" i="13"/>
  <c r="R62" i="13"/>
  <c r="Q62" i="13"/>
  <c r="P62" i="13"/>
  <c r="E62" i="13"/>
  <c r="U62" i="13" s="1"/>
  <c r="S61" i="13"/>
  <c r="R61" i="13"/>
  <c r="Q61" i="13"/>
  <c r="P61" i="13"/>
  <c r="E61" i="13"/>
  <c r="V59" i="13"/>
  <c r="O59" i="13"/>
  <c r="N59" i="13"/>
  <c r="M59" i="13"/>
  <c r="S59" i="13" s="1"/>
  <c r="L59" i="13"/>
  <c r="R59" i="13" s="1"/>
  <c r="K59" i="13"/>
  <c r="J59" i="13"/>
  <c r="I59" i="13"/>
  <c r="Q59" i="13" s="1"/>
  <c r="H59" i="13"/>
  <c r="G59" i="13"/>
  <c r="F59" i="13"/>
  <c r="C59" i="13"/>
  <c r="B59" i="13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S56" i="13"/>
  <c r="R56" i="13"/>
  <c r="Q56" i="13"/>
  <c r="P56" i="13"/>
  <c r="E56" i="13"/>
  <c r="U56" i="13" s="1"/>
  <c r="S55" i="13"/>
  <c r="R55" i="13"/>
  <c r="Q55" i="13"/>
  <c r="P55" i="13"/>
  <c r="E55" i="13"/>
  <c r="T55" i="13" s="1"/>
  <c r="V53" i="13"/>
  <c r="O53" i="13"/>
  <c r="N53" i="13"/>
  <c r="M53" i="13"/>
  <c r="S53" i="13" s="1"/>
  <c r="L53" i="13"/>
  <c r="R53" i="13" s="1"/>
  <c r="K53" i="13"/>
  <c r="J53" i="13"/>
  <c r="I53" i="13"/>
  <c r="H53" i="13"/>
  <c r="G53" i="13"/>
  <c r="F53" i="13"/>
  <c r="C53" i="13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T51" i="13" s="1"/>
  <c r="U50" i="13"/>
  <c r="S50" i="13"/>
  <c r="R50" i="13"/>
  <c r="Q50" i="13"/>
  <c r="P50" i="13"/>
  <c r="E50" i="13"/>
  <c r="T50" i="13" s="1"/>
  <c r="S49" i="13"/>
  <c r="R49" i="13"/>
  <c r="Q49" i="13"/>
  <c r="P49" i="13"/>
  <c r="E49" i="13"/>
  <c r="S48" i="13"/>
  <c r="R48" i="13"/>
  <c r="Q48" i="13"/>
  <c r="P48" i="13"/>
  <c r="E48" i="13"/>
  <c r="T47" i="13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S43" i="13"/>
  <c r="R43" i="13"/>
  <c r="Q43" i="13"/>
  <c r="P43" i="13"/>
  <c r="E43" i="13"/>
  <c r="U43" i="13" s="1"/>
  <c r="U42" i="13"/>
  <c r="T42" i="13"/>
  <c r="S42" i="13"/>
  <c r="R42" i="13"/>
  <c r="Q42" i="13"/>
  <c r="P42" i="13"/>
  <c r="E42" i="13"/>
  <c r="V40" i="13"/>
  <c r="O40" i="13"/>
  <c r="N40" i="13"/>
  <c r="M40" i="13"/>
  <c r="S40" i="13" s="1"/>
  <c r="L40" i="13"/>
  <c r="R40" i="13" s="1"/>
  <c r="K40" i="13"/>
  <c r="J40" i="13"/>
  <c r="I40" i="13"/>
  <c r="H40" i="13"/>
  <c r="G40" i="13"/>
  <c r="F40" i="13"/>
  <c r="C40" i="13"/>
  <c r="B40" i="13"/>
  <c r="E40" i="13" s="1"/>
  <c r="S39" i="13"/>
  <c r="R39" i="13"/>
  <c r="Q39" i="13"/>
  <c r="P39" i="13"/>
  <c r="E39" i="13"/>
  <c r="T39" i="13" s="1"/>
  <c r="U38" i="13"/>
  <c r="T38" i="13"/>
  <c r="S38" i="13"/>
  <c r="R38" i="13"/>
  <c r="Q38" i="13"/>
  <c r="P38" i="13"/>
  <c r="E38" i="13"/>
  <c r="T37" i="13"/>
  <c r="S37" i="13"/>
  <c r="R37" i="13"/>
  <c r="Q37" i="13"/>
  <c r="P37" i="13"/>
  <c r="E37" i="13"/>
  <c r="U37" i="13" s="1"/>
  <c r="S36" i="13"/>
  <c r="R36" i="13"/>
  <c r="Q36" i="13"/>
  <c r="P36" i="13"/>
  <c r="E36" i="13"/>
  <c r="U36" i="13" s="1"/>
  <c r="S35" i="13"/>
  <c r="R35" i="13"/>
  <c r="Q35" i="13"/>
  <c r="P35" i="13"/>
  <c r="T35" i="13" s="1"/>
  <c r="E35" i="13"/>
  <c r="V33" i="13"/>
  <c r="O33" i="13"/>
  <c r="N33" i="13"/>
  <c r="M33" i="13"/>
  <c r="S33" i="13" s="1"/>
  <c r="L33" i="13"/>
  <c r="R33" i="13" s="1"/>
  <c r="K33" i="13"/>
  <c r="J33" i="13"/>
  <c r="I33" i="13"/>
  <c r="H33" i="13"/>
  <c r="G33" i="13"/>
  <c r="F33" i="13"/>
  <c r="C33" i="13"/>
  <c r="B33" i="13"/>
  <c r="S32" i="13"/>
  <c r="R32" i="13"/>
  <c r="Q32" i="13"/>
  <c r="P32" i="13"/>
  <c r="E32" i="13"/>
  <c r="V30" i="13"/>
  <c r="S30" i="13"/>
  <c r="O30" i="13"/>
  <c r="N30" i="13"/>
  <c r="M30" i="13"/>
  <c r="L30" i="13"/>
  <c r="R30" i="13" s="1"/>
  <c r="K30" i="13"/>
  <c r="J30" i="13"/>
  <c r="I30" i="13"/>
  <c r="H30" i="13"/>
  <c r="G30" i="13"/>
  <c r="F30" i="13"/>
  <c r="C30" i="13"/>
  <c r="B30" i="13"/>
  <c r="E30" i="13" s="1"/>
  <c r="U29" i="13"/>
  <c r="T29" i="13"/>
  <c r="S29" i="13"/>
  <c r="R29" i="13"/>
  <c r="Q29" i="13"/>
  <c r="P29" i="13"/>
  <c r="E29" i="13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S26" i="13"/>
  <c r="R26" i="13"/>
  <c r="Q26" i="13"/>
  <c r="P26" i="13"/>
  <c r="E26" i="13"/>
  <c r="U26" i="13" s="1"/>
  <c r="V24" i="13"/>
  <c r="O24" i="13"/>
  <c r="N24" i="13"/>
  <c r="M24" i="13"/>
  <c r="S24" i="13" s="1"/>
  <c r="L24" i="13"/>
  <c r="R24" i="13" s="1"/>
  <c r="K24" i="13"/>
  <c r="J24" i="13"/>
  <c r="I24" i="13"/>
  <c r="Q24" i="13" s="1"/>
  <c r="H24" i="13"/>
  <c r="P24" i="13" s="1"/>
  <c r="G24" i="13"/>
  <c r="F24" i="13"/>
  <c r="E24" i="13"/>
  <c r="C24" i="13"/>
  <c r="B24" i="13"/>
  <c r="S23" i="13"/>
  <c r="R23" i="13"/>
  <c r="Q23" i="13"/>
  <c r="P23" i="13"/>
  <c r="E23" i="13"/>
  <c r="U23" i="13" s="1"/>
  <c r="S22" i="13"/>
  <c r="R22" i="13"/>
  <c r="Q22" i="13"/>
  <c r="P22" i="13"/>
  <c r="E22" i="13"/>
  <c r="U22" i="13" s="1"/>
  <c r="S21" i="13"/>
  <c r="R21" i="13"/>
  <c r="Q21" i="13"/>
  <c r="P21" i="13"/>
  <c r="E21" i="13"/>
  <c r="U21" i="13" s="1"/>
  <c r="S20" i="13"/>
  <c r="R20" i="13"/>
  <c r="Q20" i="13"/>
  <c r="P20" i="13"/>
  <c r="E20" i="13"/>
  <c r="S19" i="13"/>
  <c r="R19" i="13"/>
  <c r="Q19" i="13"/>
  <c r="P19" i="13"/>
  <c r="E19" i="13"/>
  <c r="S18" i="13"/>
  <c r="R18" i="13"/>
  <c r="Q18" i="13"/>
  <c r="P18" i="13"/>
  <c r="E18" i="13"/>
  <c r="U17" i="13"/>
  <c r="S17" i="13"/>
  <c r="R17" i="13"/>
  <c r="Q17" i="13"/>
  <c r="P17" i="13"/>
  <c r="E17" i="13"/>
  <c r="T17" i="13" s="1"/>
  <c r="V15" i="13"/>
  <c r="S15" i="13"/>
  <c r="O15" i="13"/>
  <c r="N15" i="13"/>
  <c r="M15" i="13"/>
  <c r="L15" i="13"/>
  <c r="R15" i="13" s="1"/>
  <c r="K15" i="13"/>
  <c r="J15" i="13"/>
  <c r="I15" i="13"/>
  <c r="Q15" i="13" s="1"/>
  <c r="H15" i="13"/>
  <c r="G15" i="13"/>
  <c r="F15" i="13"/>
  <c r="C15" i="13"/>
  <c r="B15" i="13"/>
  <c r="E15" i="13" s="1"/>
  <c r="T14" i="13"/>
  <c r="S14" i="13"/>
  <c r="R14" i="13"/>
  <c r="Q14" i="13"/>
  <c r="P14" i="13"/>
  <c r="E14" i="13"/>
  <c r="U14" i="13" s="1"/>
  <c r="S13" i="13"/>
  <c r="R13" i="13"/>
  <c r="Q13" i="13"/>
  <c r="P13" i="13"/>
  <c r="E13" i="13"/>
  <c r="U13" i="13" s="1"/>
  <c r="S12" i="13"/>
  <c r="R12" i="13"/>
  <c r="Q12" i="13"/>
  <c r="P12" i="13"/>
  <c r="E12" i="13"/>
  <c r="U12" i="13" s="1"/>
  <c r="S11" i="13"/>
  <c r="R11" i="13"/>
  <c r="Q11" i="13"/>
  <c r="P11" i="13"/>
  <c r="E11" i="13"/>
  <c r="S10" i="13"/>
  <c r="R10" i="13"/>
  <c r="Q10" i="13"/>
  <c r="P10" i="13"/>
  <c r="E10" i="13"/>
  <c r="S9" i="13"/>
  <c r="R9" i="13"/>
  <c r="Q9" i="13"/>
  <c r="P9" i="13"/>
  <c r="E9" i="13"/>
  <c r="S94" i="12"/>
  <c r="R94" i="12"/>
  <c r="Q94" i="12"/>
  <c r="P94" i="12"/>
  <c r="E94" i="12"/>
  <c r="U94" i="12" s="1"/>
  <c r="U93" i="12"/>
  <c r="S93" i="12"/>
  <c r="R93" i="12"/>
  <c r="Q93" i="12"/>
  <c r="P93" i="12"/>
  <c r="E93" i="12"/>
  <c r="T93" i="12" s="1"/>
  <c r="T92" i="12"/>
  <c r="S92" i="12"/>
  <c r="R92" i="12"/>
  <c r="Q92" i="12"/>
  <c r="P92" i="12"/>
  <c r="E92" i="12"/>
  <c r="U92" i="12" s="1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S89" i="12"/>
  <c r="R89" i="12"/>
  <c r="Q89" i="12"/>
  <c r="P89" i="12"/>
  <c r="E89" i="12"/>
  <c r="S88" i="12"/>
  <c r="R88" i="12"/>
  <c r="Q88" i="12"/>
  <c r="P88" i="12"/>
  <c r="E88" i="12"/>
  <c r="U88" i="12" s="1"/>
  <c r="S87" i="12"/>
  <c r="R87" i="12"/>
  <c r="Q87" i="12"/>
  <c r="P87" i="12"/>
  <c r="E87" i="12"/>
  <c r="U87" i="12" s="1"/>
  <c r="V73" i="12"/>
  <c r="O73" i="12"/>
  <c r="N73" i="12"/>
  <c r="M73" i="12"/>
  <c r="S73" i="12" s="1"/>
  <c r="L73" i="12"/>
  <c r="K73" i="12"/>
  <c r="J73" i="12"/>
  <c r="I73" i="12"/>
  <c r="H73" i="12"/>
  <c r="G73" i="12"/>
  <c r="F73" i="12"/>
  <c r="C73" i="12"/>
  <c r="B73" i="12"/>
  <c r="E73" i="12" s="1"/>
  <c r="V72" i="12"/>
  <c r="O72" i="12"/>
  <c r="N72" i="12"/>
  <c r="M72" i="12"/>
  <c r="S72" i="12" s="1"/>
  <c r="L72" i="12"/>
  <c r="R72" i="12" s="1"/>
  <c r="K72" i="12"/>
  <c r="J72" i="12"/>
  <c r="I72" i="12"/>
  <c r="Q72" i="12" s="1"/>
  <c r="H72" i="12"/>
  <c r="G72" i="12"/>
  <c r="F72" i="12"/>
  <c r="C72" i="12"/>
  <c r="B72" i="12"/>
  <c r="E72" i="12" s="1"/>
  <c r="V71" i="12"/>
  <c r="S71" i="12"/>
  <c r="O71" i="12"/>
  <c r="N71" i="12"/>
  <c r="M71" i="12"/>
  <c r="L71" i="12"/>
  <c r="R71" i="12" s="1"/>
  <c r="K71" i="12"/>
  <c r="J71" i="12"/>
  <c r="I71" i="12"/>
  <c r="Q71" i="12" s="1"/>
  <c r="H71" i="12"/>
  <c r="G71" i="12"/>
  <c r="F71" i="12"/>
  <c r="C71" i="12"/>
  <c r="B71" i="12"/>
  <c r="T70" i="12"/>
  <c r="S70" i="12"/>
  <c r="R70" i="12"/>
  <c r="Q70" i="12"/>
  <c r="P70" i="12"/>
  <c r="E70" i="12"/>
  <c r="U70" i="12" s="1"/>
  <c r="S69" i="12"/>
  <c r="R69" i="12"/>
  <c r="Q69" i="12"/>
  <c r="P69" i="12"/>
  <c r="E69" i="12"/>
  <c r="U69" i="12" s="1"/>
  <c r="V67" i="12"/>
  <c r="O67" i="12"/>
  <c r="N67" i="12"/>
  <c r="M67" i="12"/>
  <c r="L67" i="12"/>
  <c r="R67" i="12" s="1"/>
  <c r="K67" i="12"/>
  <c r="J67" i="12"/>
  <c r="I67" i="12"/>
  <c r="H67" i="12"/>
  <c r="G67" i="12"/>
  <c r="F67" i="12"/>
  <c r="C67" i="12"/>
  <c r="B67" i="12"/>
  <c r="V66" i="12"/>
  <c r="O66" i="12"/>
  <c r="N66" i="12"/>
  <c r="M66" i="12"/>
  <c r="S66" i="12" s="1"/>
  <c r="L66" i="12"/>
  <c r="R66" i="12" s="1"/>
  <c r="K66" i="12"/>
  <c r="J66" i="12"/>
  <c r="I66" i="12"/>
  <c r="H66" i="12"/>
  <c r="G66" i="12"/>
  <c r="F66" i="12"/>
  <c r="C66" i="12"/>
  <c r="B66" i="12"/>
  <c r="S65" i="12"/>
  <c r="R65" i="12"/>
  <c r="Q65" i="12"/>
  <c r="P65" i="12"/>
  <c r="E65" i="12"/>
  <c r="U65" i="12" s="1"/>
  <c r="U64" i="12"/>
  <c r="S64" i="12"/>
  <c r="R64" i="12"/>
  <c r="Q64" i="12"/>
  <c r="P64" i="12"/>
  <c r="E64" i="12"/>
  <c r="T64" i="12" s="1"/>
  <c r="S63" i="12"/>
  <c r="R63" i="12"/>
  <c r="Q63" i="12"/>
  <c r="P63" i="12"/>
  <c r="E63" i="12"/>
  <c r="S62" i="12"/>
  <c r="R62" i="12"/>
  <c r="Q62" i="12"/>
  <c r="P62" i="12"/>
  <c r="E62" i="12"/>
  <c r="U61" i="12"/>
  <c r="S61" i="12"/>
  <c r="R61" i="12"/>
  <c r="Q61" i="12"/>
  <c r="P61" i="12"/>
  <c r="E61" i="12"/>
  <c r="T61" i="12" s="1"/>
  <c r="V59" i="12"/>
  <c r="S59" i="12"/>
  <c r="O59" i="12"/>
  <c r="N59" i="12"/>
  <c r="M59" i="12"/>
  <c r="L59" i="12"/>
  <c r="R59" i="12" s="1"/>
  <c r="K59" i="12"/>
  <c r="J59" i="12"/>
  <c r="I59" i="12"/>
  <c r="Q59" i="12" s="1"/>
  <c r="H59" i="12"/>
  <c r="G59" i="12"/>
  <c r="F59" i="12"/>
  <c r="C59" i="12"/>
  <c r="B59" i="12"/>
  <c r="S58" i="12"/>
  <c r="R58" i="12"/>
  <c r="Q58" i="12"/>
  <c r="P58" i="12"/>
  <c r="E58" i="12"/>
  <c r="U58" i="12" s="1"/>
  <c r="U57" i="12"/>
  <c r="S57" i="12"/>
  <c r="R57" i="12"/>
  <c r="Q57" i="12"/>
  <c r="P57" i="12"/>
  <c r="E57" i="12"/>
  <c r="T57" i="12" s="1"/>
  <c r="S56" i="12"/>
  <c r="R56" i="12"/>
  <c r="Q56" i="12"/>
  <c r="P56" i="12"/>
  <c r="E56" i="12"/>
  <c r="S55" i="12"/>
  <c r="R55" i="12"/>
  <c r="Q55" i="12"/>
  <c r="P55" i="12"/>
  <c r="E55" i="12"/>
  <c r="U55" i="12" s="1"/>
  <c r="V53" i="12"/>
  <c r="O53" i="12"/>
  <c r="N53" i="12"/>
  <c r="M53" i="12"/>
  <c r="S53" i="12" s="1"/>
  <c r="L53" i="12"/>
  <c r="R53" i="12" s="1"/>
  <c r="K53" i="12"/>
  <c r="J53" i="12"/>
  <c r="I53" i="12"/>
  <c r="H53" i="12"/>
  <c r="G53" i="12"/>
  <c r="F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U48" i="12"/>
  <c r="S48" i="12"/>
  <c r="R48" i="12"/>
  <c r="Q48" i="12"/>
  <c r="P48" i="12"/>
  <c r="E48" i="12"/>
  <c r="T48" i="12" s="1"/>
  <c r="U47" i="12"/>
  <c r="T47" i="12"/>
  <c r="S47" i="12"/>
  <c r="R47" i="12"/>
  <c r="Q47" i="12"/>
  <c r="P47" i="12"/>
  <c r="E47" i="12"/>
  <c r="S46" i="12"/>
  <c r="R46" i="12"/>
  <c r="Q46" i="12"/>
  <c r="P46" i="12"/>
  <c r="E46" i="12"/>
  <c r="U46" i="12" s="1"/>
  <c r="T45" i="12"/>
  <c r="S45" i="12"/>
  <c r="R45" i="12"/>
  <c r="Q45" i="12"/>
  <c r="P45" i="12"/>
  <c r="E45" i="12"/>
  <c r="U45" i="12" s="1"/>
  <c r="S44" i="12"/>
  <c r="R44" i="12"/>
  <c r="Q44" i="12"/>
  <c r="P44" i="12"/>
  <c r="E44" i="12"/>
  <c r="S43" i="12"/>
  <c r="R43" i="12"/>
  <c r="Q43" i="12"/>
  <c r="P43" i="12"/>
  <c r="E43" i="12"/>
  <c r="U43" i="12" s="1"/>
  <c r="S42" i="12"/>
  <c r="R42" i="12"/>
  <c r="Q42" i="12"/>
  <c r="P42" i="12"/>
  <c r="E42" i="12"/>
  <c r="U42" i="12" s="1"/>
  <c r="V40" i="12"/>
  <c r="O40" i="12"/>
  <c r="N40" i="12"/>
  <c r="M40" i="12"/>
  <c r="S40" i="12" s="1"/>
  <c r="L40" i="12"/>
  <c r="R40" i="12" s="1"/>
  <c r="K40" i="12"/>
  <c r="J40" i="12"/>
  <c r="I40" i="12"/>
  <c r="H40" i="12"/>
  <c r="G40" i="12"/>
  <c r="F40" i="12"/>
  <c r="C40" i="12"/>
  <c r="B40" i="12"/>
  <c r="E40" i="12" s="1"/>
  <c r="S39" i="12"/>
  <c r="R39" i="12"/>
  <c r="Q39" i="12"/>
  <c r="P39" i="12"/>
  <c r="E39" i="12"/>
  <c r="U39" i="12" s="1"/>
  <c r="S38" i="12"/>
  <c r="R38" i="12"/>
  <c r="Q38" i="12"/>
  <c r="P38" i="12"/>
  <c r="E38" i="12"/>
  <c r="S37" i="12"/>
  <c r="R37" i="12"/>
  <c r="Q37" i="12"/>
  <c r="P37" i="12"/>
  <c r="E37" i="12"/>
  <c r="U37" i="12" s="1"/>
  <c r="U36" i="12"/>
  <c r="S36" i="12"/>
  <c r="R36" i="12"/>
  <c r="Q36" i="12"/>
  <c r="P36" i="12"/>
  <c r="E36" i="12"/>
  <c r="T36" i="12" s="1"/>
  <c r="U35" i="12"/>
  <c r="T35" i="12"/>
  <c r="S35" i="12"/>
  <c r="R35" i="12"/>
  <c r="Q35" i="12"/>
  <c r="P35" i="12"/>
  <c r="E35" i="12"/>
  <c r="V33" i="12"/>
  <c r="R33" i="12"/>
  <c r="O33" i="12"/>
  <c r="S33" i="12" s="1"/>
  <c r="N33" i="12"/>
  <c r="M33" i="12"/>
  <c r="L33" i="12"/>
  <c r="K33" i="12"/>
  <c r="J33" i="12"/>
  <c r="I33" i="12"/>
  <c r="H33" i="12"/>
  <c r="P33" i="12" s="1"/>
  <c r="G33" i="12"/>
  <c r="F33" i="12"/>
  <c r="C33" i="12"/>
  <c r="B33" i="12"/>
  <c r="E33" i="12" s="1"/>
  <c r="S32" i="12"/>
  <c r="R32" i="12"/>
  <c r="Q32" i="12"/>
  <c r="P32" i="12"/>
  <c r="E32" i="12"/>
  <c r="V30" i="12"/>
  <c r="O30" i="12"/>
  <c r="N30" i="12"/>
  <c r="M30" i="12"/>
  <c r="S30" i="12" s="1"/>
  <c r="L30" i="12"/>
  <c r="R30" i="12" s="1"/>
  <c r="K30" i="12"/>
  <c r="J30" i="12"/>
  <c r="I30" i="12"/>
  <c r="H30" i="12"/>
  <c r="G30" i="12"/>
  <c r="F30" i="12"/>
  <c r="C30" i="12"/>
  <c r="B30" i="12"/>
  <c r="E30" i="12" s="1"/>
  <c r="S29" i="12"/>
  <c r="R29" i="12"/>
  <c r="Q29" i="12"/>
  <c r="P29" i="12"/>
  <c r="E29" i="12"/>
  <c r="U29" i="12" s="1"/>
  <c r="U28" i="12"/>
  <c r="S28" i="12"/>
  <c r="R28" i="12"/>
  <c r="Q28" i="12"/>
  <c r="P28" i="12"/>
  <c r="E28" i="12"/>
  <c r="T28" i="12" s="1"/>
  <c r="U27" i="12"/>
  <c r="S27" i="12"/>
  <c r="R27" i="12"/>
  <c r="Q27" i="12"/>
  <c r="P27" i="12"/>
  <c r="E27" i="12"/>
  <c r="T27" i="12" s="1"/>
  <c r="S26" i="12"/>
  <c r="R26" i="12"/>
  <c r="Q26" i="12"/>
  <c r="P26" i="12"/>
  <c r="E26" i="12"/>
  <c r="V24" i="12"/>
  <c r="O24" i="12"/>
  <c r="N24" i="12"/>
  <c r="M24" i="12"/>
  <c r="S24" i="12" s="1"/>
  <c r="L24" i="12"/>
  <c r="R24" i="12" s="1"/>
  <c r="K24" i="12"/>
  <c r="J24" i="12"/>
  <c r="I24" i="12"/>
  <c r="H24" i="12"/>
  <c r="G24" i="12"/>
  <c r="F24" i="12"/>
  <c r="C24" i="12"/>
  <c r="B24" i="12"/>
  <c r="E24" i="12" s="1"/>
  <c r="U23" i="12"/>
  <c r="S23" i="12"/>
  <c r="R23" i="12"/>
  <c r="Q23" i="12"/>
  <c r="P23" i="12"/>
  <c r="E23" i="12"/>
  <c r="T23" i="12" s="1"/>
  <c r="U22" i="12"/>
  <c r="T22" i="12"/>
  <c r="S22" i="12"/>
  <c r="R22" i="12"/>
  <c r="Q22" i="12"/>
  <c r="P22" i="12"/>
  <c r="E22" i="12"/>
  <c r="U21" i="12"/>
  <c r="T21" i="12"/>
  <c r="S21" i="12"/>
  <c r="R21" i="12"/>
  <c r="Q21" i="12"/>
  <c r="P21" i="12"/>
  <c r="E21" i="12"/>
  <c r="T20" i="12"/>
  <c r="S20" i="12"/>
  <c r="R20" i="12"/>
  <c r="Q20" i="12"/>
  <c r="P20" i="12"/>
  <c r="E20" i="12"/>
  <c r="U20" i="12" s="1"/>
  <c r="S19" i="12"/>
  <c r="R19" i="12"/>
  <c r="Q19" i="12"/>
  <c r="P19" i="12"/>
  <c r="E19" i="12"/>
  <c r="S18" i="12"/>
  <c r="R18" i="12"/>
  <c r="Q18" i="12"/>
  <c r="P18" i="12"/>
  <c r="E18" i="12"/>
  <c r="U18" i="12" s="1"/>
  <c r="S17" i="12"/>
  <c r="R17" i="12"/>
  <c r="Q17" i="12"/>
  <c r="P17" i="12"/>
  <c r="E17" i="12"/>
  <c r="U17" i="12" s="1"/>
  <c r="V15" i="12"/>
  <c r="O15" i="12"/>
  <c r="N15" i="12"/>
  <c r="M15" i="12"/>
  <c r="S15" i="12" s="1"/>
  <c r="L15" i="12"/>
  <c r="R15" i="12" s="1"/>
  <c r="K15" i="12"/>
  <c r="J15" i="12"/>
  <c r="I15" i="12"/>
  <c r="H15" i="12"/>
  <c r="G15" i="12"/>
  <c r="F15" i="12"/>
  <c r="C15" i="12"/>
  <c r="B15" i="12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S12" i="12"/>
  <c r="R12" i="12"/>
  <c r="Q12" i="12"/>
  <c r="P12" i="12"/>
  <c r="E12" i="12"/>
  <c r="U11" i="12"/>
  <c r="S11" i="12"/>
  <c r="R11" i="12"/>
  <c r="Q11" i="12"/>
  <c r="P11" i="12"/>
  <c r="E11" i="12"/>
  <c r="T11" i="12" s="1"/>
  <c r="U10" i="12"/>
  <c r="T10" i="12"/>
  <c r="S10" i="12"/>
  <c r="R10" i="12"/>
  <c r="Q10" i="12"/>
  <c r="P10" i="12"/>
  <c r="E10" i="12"/>
  <c r="S9" i="12"/>
  <c r="R9" i="12"/>
  <c r="Q9" i="12"/>
  <c r="P9" i="12"/>
  <c r="E9" i="12"/>
  <c r="U9" i="12" s="1"/>
  <c r="S94" i="11"/>
  <c r="R94" i="11"/>
  <c r="Q94" i="11"/>
  <c r="P94" i="11"/>
  <c r="E94" i="11"/>
  <c r="U94" i="11" s="1"/>
  <c r="S93" i="11"/>
  <c r="R93" i="11"/>
  <c r="Q93" i="11"/>
  <c r="P93" i="11"/>
  <c r="E93" i="1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S90" i="11"/>
  <c r="R90" i="11"/>
  <c r="Q90" i="11"/>
  <c r="P90" i="11"/>
  <c r="E90" i="11"/>
  <c r="U89" i="11"/>
  <c r="T89" i="11"/>
  <c r="S89" i="11"/>
  <c r="R89" i="11"/>
  <c r="Q89" i="11"/>
  <c r="P89" i="11"/>
  <c r="E89" i="11"/>
  <c r="U88" i="11"/>
  <c r="T88" i="11"/>
  <c r="S88" i="11"/>
  <c r="R88" i="11"/>
  <c r="Q88" i="11"/>
  <c r="P88" i="11"/>
  <c r="E88" i="11"/>
  <c r="T87" i="11"/>
  <c r="S87" i="11"/>
  <c r="R87" i="11"/>
  <c r="Q87" i="11"/>
  <c r="P87" i="11"/>
  <c r="E87" i="11"/>
  <c r="U87" i="11" s="1"/>
  <c r="V73" i="11"/>
  <c r="O73" i="11"/>
  <c r="N73" i="11"/>
  <c r="M73" i="11"/>
  <c r="S73" i="11" s="1"/>
  <c r="L73" i="11"/>
  <c r="K73" i="11"/>
  <c r="J73" i="11"/>
  <c r="I73" i="11"/>
  <c r="H73" i="11"/>
  <c r="G73" i="11"/>
  <c r="F73" i="11"/>
  <c r="C73" i="11"/>
  <c r="B73" i="11"/>
  <c r="V72" i="11"/>
  <c r="O72" i="11"/>
  <c r="N72" i="11"/>
  <c r="M72" i="11"/>
  <c r="S72" i="11" s="1"/>
  <c r="L72" i="11"/>
  <c r="R72" i="11" s="1"/>
  <c r="K72" i="11"/>
  <c r="J72" i="11"/>
  <c r="I72" i="11"/>
  <c r="H72" i="11"/>
  <c r="G72" i="11"/>
  <c r="F72" i="11"/>
  <c r="C72" i="11"/>
  <c r="B72" i="11"/>
  <c r="V71" i="11"/>
  <c r="O71" i="11"/>
  <c r="N71" i="11"/>
  <c r="M71" i="11"/>
  <c r="S71" i="11" s="1"/>
  <c r="L71" i="11"/>
  <c r="R71" i="11" s="1"/>
  <c r="K71" i="11"/>
  <c r="J71" i="11"/>
  <c r="I71" i="11"/>
  <c r="Q71" i="11" s="1"/>
  <c r="H71" i="11"/>
  <c r="G71" i="11"/>
  <c r="F71" i="11"/>
  <c r="C71" i="11"/>
  <c r="E71" i="11" s="1"/>
  <c r="B71" i="11"/>
  <c r="S70" i="11"/>
  <c r="R70" i="11"/>
  <c r="Q70" i="11"/>
  <c r="P70" i="11"/>
  <c r="E70" i="11"/>
  <c r="U70" i="11" s="1"/>
  <c r="S69" i="11"/>
  <c r="R69" i="11"/>
  <c r="Q69" i="11"/>
  <c r="P69" i="11"/>
  <c r="E69" i="11"/>
  <c r="V67" i="11"/>
  <c r="O67" i="11"/>
  <c r="N67" i="11"/>
  <c r="M67" i="11"/>
  <c r="L67" i="11"/>
  <c r="K67" i="11"/>
  <c r="J67" i="11"/>
  <c r="I67" i="11"/>
  <c r="H67" i="11"/>
  <c r="P67" i="11" s="1"/>
  <c r="G67" i="11"/>
  <c r="F67" i="11"/>
  <c r="C67" i="11"/>
  <c r="B67" i="11"/>
  <c r="V66" i="11"/>
  <c r="O66" i="11"/>
  <c r="N66" i="11"/>
  <c r="M66" i="11"/>
  <c r="S66" i="11" s="1"/>
  <c r="L66" i="11"/>
  <c r="R66" i="11" s="1"/>
  <c r="K66" i="11"/>
  <c r="J66" i="11"/>
  <c r="I66" i="11"/>
  <c r="H66" i="11"/>
  <c r="G66" i="11"/>
  <c r="F66" i="11"/>
  <c r="C66" i="11"/>
  <c r="B66" i="11"/>
  <c r="S65" i="11"/>
  <c r="R65" i="11"/>
  <c r="Q65" i="11"/>
  <c r="P65" i="11"/>
  <c r="E65" i="11"/>
  <c r="U65" i="11" s="1"/>
  <c r="S64" i="11"/>
  <c r="R64" i="11"/>
  <c r="Q64" i="11"/>
  <c r="P64" i="11"/>
  <c r="E64" i="1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S61" i="11"/>
  <c r="R61" i="11"/>
  <c r="Q61" i="11"/>
  <c r="P61" i="11"/>
  <c r="E61" i="11"/>
  <c r="U61" i="11" s="1"/>
  <c r="V59" i="11"/>
  <c r="O59" i="11"/>
  <c r="N59" i="11"/>
  <c r="M59" i="11"/>
  <c r="S59" i="11" s="1"/>
  <c r="L59" i="11"/>
  <c r="R59" i="11" s="1"/>
  <c r="K59" i="11"/>
  <c r="J59" i="11"/>
  <c r="I59" i="11"/>
  <c r="Q59" i="11" s="1"/>
  <c r="H59" i="1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U56" i="11"/>
  <c r="T56" i="11"/>
  <c r="S56" i="11"/>
  <c r="R56" i="11"/>
  <c r="Q56" i="11"/>
  <c r="P56" i="11"/>
  <c r="E56" i="11"/>
  <c r="T55" i="11"/>
  <c r="S55" i="11"/>
  <c r="R55" i="11"/>
  <c r="Q55" i="11"/>
  <c r="P55" i="11"/>
  <c r="E55" i="11"/>
  <c r="U55" i="11" s="1"/>
  <c r="V53" i="11"/>
  <c r="S53" i="11"/>
  <c r="R53" i="11"/>
  <c r="O53" i="11"/>
  <c r="N53" i="11"/>
  <c r="M53" i="11"/>
  <c r="L53" i="11"/>
  <c r="K53" i="11"/>
  <c r="J53" i="11"/>
  <c r="I53" i="11"/>
  <c r="H53" i="11"/>
  <c r="G53" i="11"/>
  <c r="F53" i="11"/>
  <c r="C53" i="11"/>
  <c r="B53" i="1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T49" i="11"/>
  <c r="S49" i="11"/>
  <c r="R49" i="11"/>
  <c r="Q49" i="11"/>
  <c r="P49" i="11"/>
  <c r="E49" i="11"/>
  <c r="U49" i="11" s="1"/>
  <c r="U48" i="11"/>
  <c r="T48" i="11"/>
  <c r="S48" i="11"/>
  <c r="R48" i="11"/>
  <c r="Q48" i="11"/>
  <c r="P48" i="11"/>
  <c r="E48" i="1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U45" i="11"/>
  <c r="S45" i="11"/>
  <c r="R45" i="11"/>
  <c r="Q45" i="11"/>
  <c r="P45" i="11"/>
  <c r="E45" i="11"/>
  <c r="T45" i="11" s="1"/>
  <c r="T44" i="11"/>
  <c r="S44" i="11"/>
  <c r="R44" i="11"/>
  <c r="Q44" i="11"/>
  <c r="P44" i="11"/>
  <c r="E44" i="11"/>
  <c r="U44" i="11" s="1"/>
  <c r="S43" i="11"/>
  <c r="R43" i="11"/>
  <c r="Q43" i="11"/>
  <c r="P43" i="11"/>
  <c r="E43" i="11"/>
  <c r="U43" i="11" s="1"/>
  <c r="S42" i="11"/>
  <c r="R42" i="11"/>
  <c r="Q42" i="11"/>
  <c r="P42" i="11"/>
  <c r="E42" i="11"/>
  <c r="U42" i="11" s="1"/>
  <c r="V40" i="11"/>
  <c r="O40" i="11"/>
  <c r="N40" i="11"/>
  <c r="M40" i="11"/>
  <c r="S40" i="11" s="1"/>
  <c r="L40" i="11"/>
  <c r="R40" i="11" s="1"/>
  <c r="K40" i="11"/>
  <c r="J40" i="11"/>
  <c r="I40" i="11"/>
  <c r="H40" i="11"/>
  <c r="G40" i="11"/>
  <c r="F40" i="11"/>
  <c r="C40" i="11"/>
  <c r="B40" i="11"/>
  <c r="S39" i="11"/>
  <c r="R39" i="11"/>
  <c r="Q39" i="11"/>
  <c r="P39" i="11"/>
  <c r="E39" i="11"/>
  <c r="U39" i="11" s="1"/>
  <c r="S38" i="11"/>
  <c r="R38" i="11"/>
  <c r="Q38" i="11"/>
  <c r="P38" i="11"/>
  <c r="E38" i="11"/>
  <c r="T37" i="11"/>
  <c r="S37" i="11"/>
  <c r="R37" i="11"/>
  <c r="Q37" i="11"/>
  <c r="P37" i="11"/>
  <c r="E37" i="11"/>
  <c r="U37" i="11" s="1"/>
  <c r="S36" i="11"/>
  <c r="R36" i="11"/>
  <c r="Q36" i="11"/>
  <c r="U36" i="11" s="1"/>
  <c r="P36" i="11"/>
  <c r="T36" i="11" s="1"/>
  <c r="E36" i="11"/>
  <c r="S35" i="11"/>
  <c r="R35" i="11"/>
  <c r="Q35" i="11"/>
  <c r="P35" i="11"/>
  <c r="E35" i="11"/>
  <c r="V33" i="11"/>
  <c r="O33" i="11"/>
  <c r="N33" i="11"/>
  <c r="R33" i="11" s="1"/>
  <c r="M33" i="11"/>
  <c r="L33" i="11"/>
  <c r="K33" i="11"/>
  <c r="J33" i="11"/>
  <c r="I33" i="11"/>
  <c r="Q33" i="11" s="1"/>
  <c r="H33" i="11"/>
  <c r="P33" i="11" s="1"/>
  <c r="G33" i="11"/>
  <c r="F33" i="11"/>
  <c r="E33" i="11"/>
  <c r="C33" i="11"/>
  <c r="B33" i="11"/>
  <c r="S32" i="11"/>
  <c r="R32" i="11"/>
  <c r="Q32" i="11"/>
  <c r="U32" i="11" s="1"/>
  <c r="P32" i="11"/>
  <c r="T32" i="11" s="1"/>
  <c r="E32" i="11"/>
  <c r="V30" i="11"/>
  <c r="O30" i="11"/>
  <c r="N30" i="11"/>
  <c r="M30" i="11"/>
  <c r="S30" i="11" s="1"/>
  <c r="L30" i="11"/>
  <c r="R30" i="11" s="1"/>
  <c r="K30" i="11"/>
  <c r="J30" i="11"/>
  <c r="I30" i="11"/>
  <c r="H30" i="11"/>
  <c r="G30" i="11"/>
  <c r="F30" i="11"/>
  <c r="C30" i="11"/>
  <c r="B30" i="11"/>
  <c r="T29" i="11"/>
  <c r="S29" i="11"/>
  <c r="R29" i="11"/>
  <c r="Q29" i="11"/>
  <c r="P29" i="11"/>
  <c r="E29" i="11"/>
  <c r="U29" i="11" s="1"/>
  <c r="U28" i="11"/>
  <c r="T28" i="11"/>
  <c r="S28" i="11"/>
  <c r="R28" i="11"/>
  <c r="Q28" i="11"/>
  <c r="P28" i="11"/>
  <c r="E28" i="11"/>
  <c r="S27" i="11"/>
  <c r="R27" i="11"/>
  <c r="Q27" i="11"/>
  <c r="P27" i="11"/>
  <c r="E27" i="11"/>
  <c r="U27" i="11" s="1"/>
  <c r="S26" i="11"/>
  <c r="R26" i="11"/>
  <c r="Q26" i="11"/>
  <c r="P26" i="11"/>
  <c r="E26" i="11"/>
  <c r="U26" i="11" s="1"/>
  <c r="V24" i="11"/>
  <c r="O24" i="11"/>
  <c r="N24" i="11"/>
  <c r="M24" i="11"/>
  <c r="L24" i="11"/>
  <c r="R24" i="11" s="1"/>
  <c r="K24" i="11"/>
  <c r="J24" i="11"/>
  <c r="I24" i="11"/>
  <c r="Q24" i="11" s="1"/>
  <c r="H24" i="11"/>
  <c r="P24" i="11" s="1"/>
  <c r="G24" i="11"/>
  <c r="F24" i="11"/>
  <c r="C24" i="11"/>
  <c r="E24" i="11" s="1"/>
  <c r="B24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U21" i="11"/>
  <c r="S21" i="11"/>
  <c r="R21" i="11"/>
  <c r="Q21" i="11"/>
  <c r="P21" i="11"/>
  <c r="E21" i="11"/>
  <c r="T21" i="11" s="1"/>
  <c r="S20" i="11"/>
  <c r="R20" i="11"/>
  <c r="Q20" i="11"/>
  <c r="P20" i="11"/>
  <c r="E20" i="11"/>
  <c r="U20" i="11" s="1"/>
  <c r="U19" i="11"/>
  <c r="S19" i="11"/>
  <c r="R19" i="11"/>
  <c r="Q19" i="11"/>
  <c r="P19" i="11"/>
  <c r="E19" i="11"/>
  <c r="T19" i="11" s="1"/>
  <c r="S18" i="11"/>
  <c r="R18" i="11"/>
  <c r="Q18" i="11"/>
  <c r="P18" i="11"/>
  <c r="E18" i="11"/>
  <c r="U18" i="11" s="1"/>
  <c r="S17" i="11"/>
  <c r="R17" i="11"/>
  <c r="Q17" i="11"/>
  <c r="P17" i="11"/>
  <c r="E17" i="11"/>
  <c r="T17" i="11" s="1"/>
  <c r="V15" i="11"/>
  <c r="R15" i="11"/>
  <c r="O15" i="11"/>
  <c r="N15" i="11"/>
  <c r="M15" i="11"/>
  <c r="L15" i="11"/>
  <c r="K15" i="11"/>
  <c r="J15" i="11"/>
  <c r="I15" i="11"/>
  <c r="Q15" i="11" s="1"/>
  <c r="H15" i="11"/>
  <c r="G15" i="11"/>
  <c r="F15" i="11"/>
  <c r="C15" i="11"/>
  <c r="B15" i="11"/>
  <c r="T14" i="11"/>
  <c r="S14" i="11"/>
  <c r="R14" i="11"/>
  <c r="Q14" i="11"/>
  <c r="P14" i="11"/>
  <c r="E14" i="11"/>
  <c r="U14" i="11" s="1"/>
  <c r="S13" i="11"/>
  <c r="R13" i="11"/>
  <c r="Q13" i="11"/>
  <c r="P13" i="11"/>
  <c r="E13" i="11"/>
  <c r="U13" i="11" s="1"/>
  <c r="S12" i="11"/>
  <c r="R12" i="11"/>
  <c r="Q12" i="11"/>
  <c r="P12" i="11"/>
  <c r="E12" i="11"/>
  <c r="U12" i="11" s="1"/>
  <c r="S11" i="11"/>
  <c r="R11" i="11"/>
  <c r="Q11" i="11"/>
  <c r="P11" i="11"/>
  <c r="E11" i="11"/>
  <c r="U11" i="11" s="1"/>
  <c r="S10" i="11"/>
  <c r="R10" i="11"/>
  <c r="Q10" i="11"/>
  <c r="P10" i="11"/>
  <c r="E10" i="11"/>
  <c r="U10" i="11" s="1"/>
  <c r="S9" i="11"/>
  <c r="R9" i="11"/>
  <c r="Q9" i="11"/>
  <c r="P9" i="11"/>
  <c r="E9" i="11"/>
  <c r="U9" i="11" s="1"/>
  <c r="S94" i="10"/>
  <c r="R94" i="10"/>
  <c r="Q94" i="10"/>
  <c r="P94" i="10"/>
  <c r="E94" i="10"/>
  <c r="U94" i="10" s="1"/>
  <c r="S93" i="10"/>
  <c r="R93" i="10"/>
  <c r="Q93" i="10"/>
  <c r="P93" i="10"/>
  <c r="E93" i="10"/>
  <c r="U93" i="10" s="1"/>
  <c r="S92" i="10"/>
  <c r="R92" i="10"/>
  <c r="Q92" i="10"/>
  <c r="P92" i="10"/>
  <c r="E92" i="10"/>
  <c r="U91" i="10"/>
  <c r="T91" i="10"/>
  <c r="S91" i="10"/>
  <c r="R91" i="10"/>
  <c r="Q91" i="10"/>
  <c r="P91" i="10"/>
  <c r="E91" i="10"/>
  <c r="U90" i="10"/>
  <c r="T90" i="10"/>
  <c r="S90" i="10"/>
  <c r="R90" i="10"/>
  <c r="Q90" i="10"/>
  <c r="P90" i="10"/>
  <c r="E90" i="10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U87" i="10"/>
  <c r="S87" i="10"/>
  <c r="R87" i="10"/>
  <c r="Q87" i="10"/>
  <c r="P87" i="10"/>
  <c r="E87" i="10"/>
  <c r="T87" i="10" s="1"/>
  <c r="V73" i="10"/>
  <c r="O73" i="10"/>
  <c r="S73" i="10" s="1"/>
  <c r="N73" i="10"/>
  <c r="M73" i="10"/>
  <c r="L73" i="10"/>
  <c r="K73" i="10"/>
  <c r="J73" i="10"/>
  <c r="I73" i="10"/>
  <c r="H73" i="10"/>
  <c r="G73" i="10"/>
  <c r="F73" i="10"/>
  <c r="C73" i="10"/>
  <c r="B73" i="10"/>
  <c r="V72" i="10"/>
  <c r="O72" i="10"/>
  <c r="N72" i="10"/>
  <c r="M72" i="10"/>
  <c r="S72" i="10" s="1"/>
  <c r="L72" i="10"/>
  <c r="R72" i="10" s="1"/>
  <c r="K72" i="10"/>
  <c r="J72" i="10"/>
  <c r="I72" i="10"/>
  <c r="H72" i="10"/>
  <c r="G72" i="10"/>
  <c r="F72" i="10"/>
  <c r="E72" i="10"/>
  <c r="C72" i="10"/>
  <c r="B72" i="10"/>
  <c r="V71" i="10"/>
  <c r="O71" i="10"/>
  <c r="N71" i="10"/>
  <c r="M71" i="10"/>
  <c r="S71" i="10" s="1"/>
  <c r="L71" i="10"/>
  <c r="R71" i="10" s="1"/>
  <c r="K71" i="10"/>
  <c r="J71" i="10"/>
  <c r="I71" i="10"/>
  <c r="H71" i="10"/>
  <c r="G71" i="10"/>
  <c r="F71" i="10"/>
  <c r="C71" i="10"/>
  <c r="B71" i="10"/>
  <c r="S70" i="10"/>
  <c r="R70" i="10"/>
  <c r="Q70" i="10"/>
  <c r="P70" i="10"/>
  <c r="E70" i="10"/>
  <c r="U69" i="10"/>
  <c r="T69" i="10"/>
  <c r="S69" i="10"/>
  <c r="R69" i="10"/>
  <c r="Q69" i="10"/>
  <c r="P69" i="10"/>
  <c r="E69" i="10"/>
  <c r="V67" i="10"/>
  <c r="O67" i="10"/>
  <c r="S67" i="10" s="1"/>
  <c r="N67" i="10"/>
  <c r="M67" i="10"/>
  <c r="L67" i="10"/>
  <c r="K67" i="10"/>
  <c r="J67" i="10"/>
  <c r="I67" i="10"/>
  <c r="H67" i="10"/>
  <c r="G67" i="10"/>
  <c r="F67" i="10"/>
  <c r="C67" i="10"/>
  <c r="B67" i="10"/>
  <c r="V66" i="10"/>
  <c r="O66" i="10"/>
  <c r="N66" i="10"/>
  <c r="M66" i="10"/>
  <c r="S66" i="10" s="1"/>
  <c r="L66" i="10"/>
  <c r="R66" i="10" s="1"/>
  <c r="K66" i="10"/>
  <c r="J66" i="10"/>
  <c r="I66" i="10"/>
  <c r="H66" i="10"/>
  <c r="G66" i="10"/>
  <c r="F66" i="10"/>
  <c r="C66" i="10"/>
  <c r="B66" i="10"/>
  <c r="E66" i="10" s="1"/>
  <c r="U65" i="10"/>
  <c r="S65" i="10"/>
  <c r="R65" i="10"/>
  <c r="Q65" i="10"/>
  <c r="P65" i="10"/>
  <c r="E65" i="10"/>
  <c r="T65" i="10" s="1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U62" i="10"/>
  <c r="S62" i="10"/>
  <c r="R62" i="10"/>
  <c r="Q62" i="10"/>
  <c r="P62" i="10"/>
  <c r="E62" i="10"/>
  <c r="T62" i="10" s="1"/>
  <c r="U61" i="10"/>
  <c r="T61" i="10"/>
  <c r="S61" i="10"/>
  <c r="R61" i="10"/>
  <c r="Q61" i="10"/>
  <c r="P61" i="10"/>
  <c r="E61" i="10"/>
  <c r="V59" i="10"/>
  <c r="O59" i="10"/>
  <c r="N59" i="10"/>
  <c r="M59" i="10"/>
  <c r="S59" i="10" s="1"/>
  <c r="L59" i="10"/>
  <c r="R59" i="10" s="1"/>
  <c r="K59" i="10"/>
  <c r="J59" i="10"/>
  <c r="I59" i="10"/>
  <c r="H59" i="10"/>
  <c r="G59" i="10"/>
  <c r="F59" i="10"/>
  <c r="C59" i="10"/>
  <c r="B59" i="10"/>
  <c r="E59" i="10" s="1"/>
  <c r="U58" i="10"/>
  <c r="S58" i="10"/>
  <c r="R58" i="10"/>
  <c r="Q58" i="10"/>
  <c r="P58" i="10"/>
  <c r="E58" i="10"/>
  <c r="T58" i="10" s="1"/>
  <c r="T57" i="10"/>
  <c r="S57" i="10"/>
  <c r="R57" i="10"/>
  <c r="Q57" i="10"/>
  <c r="P57" i="10"/>
  <c r="E57" i="10"/>
  <c r="U57" i="10" s="1"/>
  <c r="S56" i="10"/>
  <c r="R56" i="10"/>
  <c r="Q56" i="10"/>
  <c r="P56" i="10"/>
  <c r="E56" i="10"/>
  <c r="U56" i="10" s="1"/>
  <c r="S55" i="10"/>
  <c r="R55" i="10"/>
  <c r="Q55" i="10"/>
  <c r="P55" i="10"/>
  <c r="E55" i="10"/>
  <c r="U55" i="10" s="1"/>
  <c r="V53" i="10"/>
  <c r="O53" i="10"/>
  <c r="N53" i="10"/>
  <c r="M53" i="10"/>
  <c r="S53" i="10" s="1"/>
  <c r="L53" i="10"/>
  <c r="R53" i="10" s="1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T49" i="10"/>
  <c r="S49" i="10"/>
  <c r="R49" i="10"/>
  <c r="Q49" i="10"/>
  <c r="P49" i="10"/>
  <c r="E49" i="10"/>
  <c r="U49" i="10" s="1"/>
  <c r="U48" i="10"/>
  <c r="T48" i="10"/>
  <c r="S48" i="10"/>
  <c r="R48" i="10"/>
  <c r="Q48" i="10"/>
  <c r="P48" i="10"/>
  <c r="E48" i="10"/>
  <c r="T47" i="10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U45" i="10"/>
  <c r="S45" i="10"/>
  <c r="R45" i="10"/>
  <c r="Q45" i="10"/>
  <c r="P45" i="10"/>
  <c r="E45" i="10"/>
  <c r="T45" i="10" s="1"/>
  <c r="S44" i="10"/>
  <c r="R44" i="10"/>
  <c r="Q44" i="10"/>
  <c r="P44" i="10"/>
  <c r="E44" i="10"/>
  <c r="U44" i="10" s="1"/>
  <c r="S43" i="10"/>
  <c r="R43" i="10"/>
  <c r="Q43" i="10"/>
  <c r="P43" i="10"/>
  <c r="E43" i="10"/>
  <c r="S42" i="10"/>
  <c r="R42" i="10"/>
  <c r="Q42" i="10"/>
  <c r="P42" i="10"/>
  <c r="E42" i="10"/>
  <c r="T42" i="10" s="1"/>
  <c r="V40" i="10"/>
  <c r="O40" i="10"/>
  <c r="N40" i="10"/>
  <c r="M40" i="10"/>
  <c r="S40" i="10" s="1"/>
  <c r="L40" i="10"/>
  <c r="R40" i="10" s="1"/>
  <c r="K40" i="10"/>
  <c r="J40" i="10"/>
  <c r="I40" i="10"/>
  <c r="H40" i="10"/>
  <c r="G40" i="10"/>
  <c r="F40" i="10"/>
  <c r="C40" i="10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T38" i="10" s="1"/>
  <c r="S37" i="10"/>
  <c r="R37" i="10"/>
  <c r="Q37" i="10"/>
  <c r="P37" i="10"/>
  <c r="E37" i="10"/>
  <c r="U37" i="10" s="1"/>
  <c r="U36" i="10"/>
  <c r="S36" i="10"/>
  <c r="R36" i="10"/>
  <c r="Q36" i="10"/>
  <c r="P36" i="10"/>
  <c r="E36" i="10"/>
  <c r="T36" i="10" s="1"/>
  <c r="S35" i="10"/>
  <c r="R35" i="10"/>
  <c r="Q35" i="10"/>
  <c r="P35" i="10"/>
  <c r="T35" i="10" s="1"/>
  <c r="E35" i="10"/>
  <c r="U35" i="10" s="1"/>
  <c r="V33" i="10"/>
  <c r="O33" i="10"/>
  <c r="N33" i="10"/>
  <c r="M33" i="10"/>
  <c r="S33" i="10" s="1"/>
  <c r="L33" i="10"/>
  <c r="R33" i="10" s="1"/>
  <c r="K33" i="10"/>
  <c r="J33" i="10"/>
  <c r="I33" i="10"/>
  <c r="H33" i="10"/>
  <c r="G33" i="10"/>
  <c r="F33" i="10"/>
  <c r="C33" i="10"/>
  <c r="B33" i="10"/>
  <c r="E33" i="10" s="1"/>
  <c r="S32" i="10"/>
  <c r="R32" i="10"/>
  <c r="Q32" i="10"/>
  <c r="P32" i="10"/>
  <c r="E32" i="10"/>
  <c r="U32" i="10" s="1"/>
  <c r="V30" i="10"/>
  <c r="O30" i="10"/>
  <c r="N30" i="10"/>
  <c r="M30" i="10"/>
  <c r="S30" i="10" s="1"/>
  <c r="L30" i="10"/>
  <c r="R30" i="10" s="1"/>
  <c r="K30" i="10"/>
  <c r="J30" i="10"/>
  <c r="I30" i="10"/>
  <c r="Q30" i="10" s="1"/>
  <c r="H30" i="10"/>
  <c r="G30" i="10"/>
  <c r="F30" i="10"/>
  <c r="C30" i="10"/>
  <c r="B30" i="10"/>
  <c r="E30" i="10" s="1"/>
  <c r="T29" i="10"/>
  <c r="S29" i="10"/>
  <c r="R29" i="10"/>
  <c r="Q29" i="10"/>
  <c r="P29" i="10"/>
  <c r="E29" i="10"/>
  <c r="U29" i="10" s="1"/>
  <c r="S28" i="10"/>
  <c r="R28" i="10"/>
  <c r="Q28" i="10"/>
  <c r="P28" i="10"/>
  <c r="E28" i="10"/>
  <c r="U28" i="10" s="1"/>
  <c r="S27" i="10"/>
  <c r="R27" i="10"/>
  <c r="Q27" i="10"/>
  <c r="P27" i="10"/>
  <c r="E27" i="10"/>
  <c r="U27" i="10" s="1"/>
  <c r="U26" i="10"/>
  <c r="S26" i="10"/>
  <c r="R26" i="10"/>
  <c r="Q26" i="10"/>
  <c r="P26" i="10"/>
  <c r="E26" i="10"/>
  <c r="T26" i="10" s="1"/>
  <c r="V24" i="10"/>
  <c r="O24" i="10"/>
  <c r="S24" i="10" s="1"/>
  <c r="N24" i="10"/>
  <c r="M24" i="10"/>
  <c r="L24" i="10"/>
  <c r="R24" i="10" s="1"/>
  <c r="K24" i="10"/>
  <c r="J24" i="10"/>
  <c r="I24" i="10"/>
  <c r="Q24" i="10" s="1"/>
  <c r="H24" i="10"/>
  <c r="G24" i="10"/>
  <c r="F24" i="10"/>
  <c r="C24" i="10"/>
  <c r="B24" i="10"/>
  <c r="E24" i="10" s="1"/>
  <c r="S23" i="10"/>
  <c r="R23" i="10"/>
  <c r="Q23" i="10"/>
  <c r="P23" i="10"/>
  <c r="E23" i="10"/>
  <c r="U23" i="10" s="1"/>
  <c r="U22" i="10"/>
  <c r="S22" i="10"/>
  <c r="R22" i="10"/>
  <c r="Q22" i="10"/>
  <c r="P22" i="10"/>
  <c r="E22" i="10"/>
  <c r="T22" i="10" s="1"/>
  <c r="T21" i="10"/>
  <c r="S21" i="10"/>
  <c r="R21" i="10"/>
  <c r="Q21" i="10"/>
  <c r="P21" i="10"/>
  <c r="E21" i="10"/>
  <c r="U21" i="10" s="1"/>
  <c r="S20" i="10"/>
  <c r="R20" i="10"/>
  <c r="Q20" i="10"/>
  <c r="P20" i="10"/>
  <c r="E20" i="10"/>
  <c r="S19" i="10"/>
  <c r="R19" i="10"/>
  <c r="Q19" i="10"/>
  <c r="P19" i="10"/>
  <c r="E19" i="10"/>
  <c r="U19" i="10" s="1"/>
  <c r="U18" i="10"/>
  <c r="S18" i="10"/>
  <c r="R18" i="10"/>
  <c r="Q18" i="10"/>
  <c r="P18" i="10"/>
  <c r="E18" i="10"/>
  <c r="T18" i="10" s="1"/>
  <c r="S17" i="10"/>
  <c r="R17" i="10"/>
  <c r="Q17" i="10"/>
  <c r="P17" i="10"/>
  <c r="E17" i="10"/>
  <c r="U17" i="10" s="1"/>
  <c r="V15" i="10"/>
  <c r="O15" i="10"/>
  <c r="N15" i="10"/>
  <c r="M15" i="10"/>
  <c r="L15" i="10"/>
  <c r="R15" i="10" s="1"/>
  <c r="K15" i="10"/>
  <c r="J15" i="10"/>
  <c r="I15" i="10"/>
  <c r="H15" i="10"/>
  <c r="P15" i="10" s="1"/>
  <c r="G15" i="10"/>
  <c r="F15" i="10"/>
  <c r="C15" i="10"/>
  <c r="B15" i="10"/>
  <c r="E15" i="10" s="1"/>
  <c r="U14" i="10"/>
  <c r="S14" i="10"/>
  <c r="R14" i="10"/>
  <c r="Q14" i="10"/>
  <c r="P14" i="10"/>
  <c r="E14" i="10"/>
  <c r="T14" i="10" s="1"/>
  <c r="S13" i="10"/>
  <c r="R13" i="10"/>
  <c r="Q13" i="10"/>
  <c r="P13" i="10"/>
  <c r="E13" i="10"/>
  <c r="S12" i="10"/>
  <c r="R12" i="10"/>
  <c r="Q12" i="10"/>
  <c r="P12" i="10"/>
  <c r="E12" i="10"/>
  <c r="U12" i="10" s="1"/>
  <c r="U11" i="10"/>
  <c r="S11" i="10"/>
  <c r="R11" i="10"/>
  <c r="Q11" i="10"/>
  <c r="P11" i="10"/>
  <c r="E11" i="10"/>
  <c r="T11" i="10" s="1"/>
  <c r="S10" i="10"/>
  <c r="R10" i="10"/>
  <c r="Q10" i="10"/>
  <c r="P10" i="10"/>
  <c r="E10" i="10"/>
  <c r="T10" i="10" s="1"/>
  <c r="S9" i="10"/>
  <c r="R9" i="10"/>
  <c r="Q9" i="10"/>
  <c r="P9" i="10"/>
  <c r="E9" i="10"/>
  <c r="U9" i="10" s="1"/>
  <c r="S94" i="9"/>
  <c r="R94" i="9"/>
  <c r="Q94" i="9"/>
  <c r="P94" i="9"/>
  <c r="E94" i="9"/>
  <c r="U94" i="9" s="1"/>
  <c r="S93" i="9"/>
  <c r="R93" i="9"/>
  <c r="Q93" i="9"/>
  <c r="P93" i="9"/>
  <c r="E93" i="9"/>
  <c r="U93" i="9" s="1"/>
  <c r="S92" i="9"/>
  <c r="R92" i="9"/>
  <c r="Q92" i="9"/>
  <c r="P92" i="9"/>
  <c r="E92" i="9"/>
  <c r="T92" i="9" s="1"/>
  <c r="U91" i="9"/>
  <c r="S91" i="9"/>
  <c r="R91" i="9"/>
  <c r="Q91" i="9"/>
  <c r="P91" i="9"/>
  <c r="E91" i="9"/>
  <c r="T91" i="9" s="1"/>
  <c r="T90" i="9"/>
  <c r="S90" i="9"/>
  <c r="R90" i="9"/>
  <c r="Q90" i="9"/>
  <c r="P90" i="9"/>
  <c r="E90" i="9"/>
  <c r="U90" i="9" s="1"/>
  <c r="S89" i="9"/>
  <c r="R89" i="9"/>
  <c r="Q89" i="9"/>
  <c r="P89" i="9"/>
  <c r="E89" i="9"/>
  <c r="S88" i="9"/>
  <c r="R88" i="9"/>
  <c r="Q88" i="9"/>
  <c r="P88" i="9"/>
  <c r="E88" i="9"/>
  <c r="U88" i="9" s="1"/>
  <c r="U87" i="9"/>
  <c r="S87" i="9"/>
  <c r="R87" i="9"/>
  <c r="Q87" i="9"/>
  <c r="P87" i="9"/>
  <c r="E87" i="9"/>
  <c r="T87" i="9" s="1"/>
  <c r="V73" i="9"/>
  <c r="O73" i="9"/>
  <c r="S73" i="9" s="1"/>
  <c r="N73" i="9"/>
  <c r="R73" i="9" s="1"/>
  <c r="M73" i="9"/>
  <c r="L73" i="9"/>
  <c r="K73" i="9"/>
  <c r="J73" i="9"/>
  <c r="I73" i="9"/>
  <c r="H73" i="9"/>
  <c r="P73" i="9" s="1"/>
  <c r="G73" i="9"/>
  <c r="F73" i="9"/>
  <c r="C73" i="9"/>
  <c r="B73" i="9"/>
  <c r="V72" i="9"/>
  <c r="O72" i="9"/>
  <c r="N72" i="9"/>
  <c r="M72" i="9"/>
  <c r="S72" i="9" s="1"/>
  <c r="L72" i="9"/>
  <c r="K72" i="9"/>
  <c r="J72" i="9"/>
  <c r="I72" i="9"/>
  <c r="H72" i="9"/>
  <c r="G72" i="9"/>
  <c r="F72" i="9"/>
  <c r="C72" i="9"/>
  <c r="B72" i="9"/>
  <c r="E72" i="9" s="1"/>
  <c r="V71" i="9"/>
  <c r="O71" i="9"/>
  <c r="N71" i="9"/>
  <c r="M71" i="9"/>
  <c r="S71" i="9" s="1"/>
  <c r="L71" i="9"/>
  <c r="R71" i="9" s="1"/>
  <c r="K71" i="9"/>
  <c r="J71" i="9"/>
  <c r="I71" i="9"/>
  <c r="H71" i="9"/>
  <c r="G71" i="9"/>
  <c r="F71" i="9"/>
  <c r="C71" i="9"/>
  <c r="B71" i="9"/>
  <c r="U70" i="9"/>
  <c r="S70" i="9"/>
  <c r="R70" i="9"/>
  <c r="Q70" i="9"/>
  <c r="P70" i="9"/>
  <c r="E70" i="9"/>
  <c r="T70" i="9" s="1"/>
  <c r="U69" i="9"/>
  <c r="T69" i="9"/>
  <c r="S69" i="9"/>
  <c r="R69" i="9"/>
  <c r="Q69" i="9"/>
  <c r="P69" i="9"/>
  <c r="E69" i="9"/>
  <c r="V67" i="9"/>
  <c r="S67" i="9"/>
  <c r="O67" i="9"/>
  <c r="N67" i="9"/>
  <c r="R67" i="9" s="1"/>
  <c r="M67" i="9"/>
  <c r="L67" i="9"/>
  <c r="K67" i="9"/>
  <c r="J67" i="9"/>
  <c r="I67" i="9"/>
  <c r="Q67" i="9" s="1"/>
  <c r="H67" i="9"/>
  <c r="G67" i="9"/>
  <c r="F67" i="9"/>
  <c r="C67" i="9"/>
  <c r="B67" i="9"/>
  <c r="V66" i="9"/>
  <c r="O66" i="9"/>
  <c r="N66" i="9"/>
  <c r="M66" i="9"/>
  <c r="S66" i="9" s="1"/>
  <c r="L66" i="9"/>
  <c r="R66" i="9" s="1"/>
  <c r="K66" i="9"/>
  <c r="J66" i="9"/>
  <c r="I66" i="9"/>
  <c r="H66" i="9"/>
  <c r="G66" i="9"/>
  <c r="F66" i="9"/>
  <c r="C66" i="9"/>
  <c r="B66" i="9"/>
  <c r="S65" i="9"/>
  <c r="R65" i="9"/>
  <c r="Q65" i="9"/>
  <c r="P65" i="9"/>
  <c r="E65" i="9"/>
  <c r="S64" i="9"/>
  <c r="R64" i="9"/>
  <c r="Q64" i="9"/>
  <c r="P64" i="9"/>
  <c r="E64" i="9"/>
  <c r="U64" i="9" s="1"/>
  <c r="S63" i="9"/>
  <c r="R63" i="9"/>
  <c r="Q63" i="9"/>
  <c r="P63" i="9"/>
  <c r="E63" i="9"/>
  <c r="T63" i="9" s="1"/>
  <c r="T62" i="9"/>
  <c r="S62" i="9"/>
  <c r="R62" i="9"/>
  <c r="Q62" i="9"/>
  <c r="P62" i="9"/>
  <c r="E62" i="9"/>
  <c r="U62" i="9" s="1"/>
  <c r="S61" i="9"/>
  <c r="R61" i="9"/>
  <c r="Q61" i="9"/>
  <c r="P61" i="9"/>
  <c r="E61" i="9"/>
  <c r="V59" i="9"/>
  <c r="S59" i="9"/>
  <c r="O59" i="9"/>
  <c r="N59" i="9"/>
  <c r="M59" i="9"/>
  <c r="L59" i="9"/>
  <c r="R59" i="9" s="1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U56" i="9"/>
  <c r="S56" i="9"/>
  <c r="R56" i="9"/>
  <c r="Q56" i="9"/>
  <c r="P56" i="9"/>
  <c r="E56" i="9"/>
  <c r="T56" i="9" s="1"/>
  <c r="T55" i="9"/>
  <c r="S55" i="9"/>
  <c r="R55" i="9"/>
  <c r="Q55" i="9"/>
  <c r="P55" i="9"/>
  <c r="E55" i="9"/>
  <c r="U55" i="9" s="1"/>
  <c r="V53" i="9"/>
  <c r="O53" i="9"/>
  <c r="N53" i="9"/>
  <c r="M53" i="9"/>
  <c r="S53" i="9" s="1"/>
  <c r="L53" i="9"/>
  <c r="R53" i="9" s="1"/>
  <c r="K53" i="9"/>
  <c r="J53" i="9"/>
  <c r="I53" i="9"/>
  <c r="H53" i="9"/>
  <c r="G53" i="9"/>
  <c r="F53" i="9"/>
  <c r="C53" i="9"/>
  <c r="B53" i="9"/>
  <c r="E53" i="9" s="1"/>
  <c r="T52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S48" i="9"/>
  <c r="R48" i="9"/>
  <c r="Q48" i="9"/>
  <c r="P48" i="9"/>
  <c r="E48" i="9"/>
  <c r="U48" i="9" s="1"/>
  <c r="S47" i="9"/>
  <c r="R47" i="9"/>
  <c r="Q47" i="9"/>
  <c r="P47" i="9"/>
  <c r="E47" i="9"/>
  <c r="T47" i="9" s="1"/>
  <c r="U46" i="9"/>
  <c r="S46" i="9"/>
  <c r="R46" i="9"/>
  <c r="Q46" i="9"/>
  <c r="P46" i="9"/>
  <c r="E46" i="9"/>
  <c r="T46" i="9" s="1"/>
  <c r="T45" i="9"/>
  <c r="S45" i="9"/>
  <c r="R45" i="9"/>
  <c r="Q45" i="9"/>
  <c r="P45" i="9"/>
  <c r="E45" i="9"/>
  <c r="U45" i="9" s="1"/>
  <c r="S44" i="9"/>
  <c r="R44" i="9"/>
  <c r="Q44" i="9"/>
  <c r="P44" i="9"/>
  <c r="E44" i="9"/>
  <c r="S43" i="9"/>
  <c r="R43" i="9"/>
  <c r="Q43" i="9"/>
  <c r="P43" i="9"/>
  <c r="E43" i="9"/>
  <c r="U43" i="9" s="1"/>
  <c r="U42" i="9"/>
  <c r="S42" i="9"/>
  <c r="R42" i="9"/>
  <c r="Q42" i="9"/>
  <c r="P42" i="9"/>
  <c r="E42" i="9"/>
  <c r="T42" i="9" s="1"/>
  <c r="V40" i="9"/>
  <c r="S40" i="9"/>
  <c r="O40" i="9"/>
  <c r="N40" i="9"/>
  <c r="M40" i="9"/>
  <c r="L40" i="9"/>
  <c r="R40" i="9" s="1"/>
  <c r="K40" i="9"/>
  <c r="J40" i="9"/>
  <c r="I40" i="9"/>
  <c r="Q40" i="9" s="1"/>
  <c r="H40" i="9"/>
  <c r="G40" i="9"/>
  <c r="F40" i="9"/>
  <c r="C40" i="9"/>
  <c r="B40" i="9"/>
  <c r="S39" i="9"/>
  <c r="R39" i="9"/>
  <c r="Q39" i="9"/>
  <c r="P39" i="9"/>
  <c r="E39" i="9"/>
  <c r="U39" i="9" s="1"/>
  <c r="S38" i="9"/>
  <c r="R38" i="9"/>
  <c r="Q38" i="9"/>
  <c r="P38" i="9"/>
  <c r="E38" i="9"/>
  <c r="U38" i="9" s="1"/>
  <c r="S37" i="9"/>
  <c r="R37" i="9"/>
  <c r="Q37" i="9"/>
  <c r="P37" i="9"/>
  <c r="E37" i="9"/>
  <c r="S36" i="9"/>
  <c r="R36" i="9"/>
  <c r="Q36" i="9"/>
  <c r="P36" i="9"/>
  <c r="E36" i="9"/>
  <c r="U36" i="9" s="1"/>
  <c r="S35" i="9"/>
  <c r="R35" i="9"/>
  <c r="Q35" i="9"/>
  <c r="P35" i="9"/>
  <c r="E35" i="9"/>
  <c r="U35" i="9" s="1"/>
  <c r="V33" i="9"/>
  <c r="O33" i="9"/>
  <c r="N33" i="9"/>
  <c r="M33" i="9"/>
  <c r="S33" i="9" s="1"/>
  <c r="L33" i="9"/>
  <c r="R33" i="9" s="1"/>
  <c r="K33" i="9"/>
  <c r="J33" i="9"/>
  <c r="I33" i="9"/>
  <c r="H33" i="9"/>
  <c r="P33" i="9" s="1"/>
  <c r="G33" i="9"/>
  <c r="F33" i="9"/>
  <c r="C33" i="9"/>
  <c r="B33" i="9"/>
  <c r="S32" i="9"/>
  <c r="R32" i="9"/>
  <c r="Q32" i="9"/>
  <c r="P32" i="9"/>
  <c r="E32" i="9"/>
  <c r="V30" i="9"/>
  <c r="O30" i="9"/>
  <c r="N30" i="9"/>
  <c r="M30" i="9"/>
  <c r="S30" i="9" s="1"/>
  <c r="L30" i="9"/>
  <c r="R30" i="9" s="1"/>
  <c r="K30" i="9"/>
  <c r="J30" i="9"/>
  <c r="I30" i="9"/>
  <c r="H30" i="9"/>
  <c r="G30" i="9"/>
  <c r="F30" i="9"/>
  <c r="C30" i="9"/>
  <c r="E30" i="9" s="1"/>
  <c r="B30" i="9"/>
  <c r="S29" i="9"/>
  <c r="R29" i="9"/>
  <c r="Q29" i="9"/>
  <c r="P29" i="9"/>
  <c r="E29" i="9"/>
  <c r="S28" i="9"/>
  <c r="R28" i="9"/>
  <c r="Q28" i="9"/>
  <c r="P28" i="9"/>
  <c r="E28" i="9"/>
  <c r="U28" i="9" s="1"/>
  <c r="S27" i="9"/>
  <c r="R27" i="9"/>
  <c r="Q27" i="9"/>
  <c r="P27" i="9"/>
  <c r="E27" i="9"/>
  <c r="T27" i="9" s="1"/>
  <c r="U26" i="9"/>
  <c r="S26" i="9"/>
  <c r="R26" i="9"/>
  <c r="Q26" i="9"/>
  <c r="P26" i="9"/>
  <c r="E26" i="9"/>
  <c r="T26" i="9" s="1"/>
  <c r="V24" i="9"/>
  <c r="O24" i="9"/>
  <c r="N24" i="9"/>
  <c r="M24" i="9"/>
  <c r="S24" i="9" s="1"/>
  <c r="L24" i="9"/>
  <c r="R24" i="9" s="1"/>
  <c r="K24" i="9"/>
  <c r="J24" i="9"/>
  <c r="I24" i="9"/>
  <c r="H24" i="9"/>
  <c r="G24" i="9"/>
  <c r="F24" i="9"/>
  <c r="C24" i="9"/>
  <c r="B24" i="9"/>
  <c r="U23" i="9"/>
  <c r="S23" i="9"/>
  <c r="R23" i="9"/>
  <c r="Q23" i="9"/>
  <c r="P23" i="9"/>
  <c r="E23" i="9"/>
  <c r="T23" i="9" s="1"/>
  <c r="U22" i="9"/>
  <c r="T22" i="9"/>
  <c r="S22" i="9"/>
  <c r="R22" i="9"/>
  <c r="Q22" i="9"/>
  <c r="P22" i="9"/>
  <c r="E22" i="9"/>
  <c r="T21" i="9"/>
  <c r="S21" i="9"/>
  <c r="R21" i="9"/>
  <c r="Q21" i="9"/>
  <c r="P21" i="9"/>
  <c r="E21" i="9"/>
  <c r="U21" i="9" s="1"/>
  <c r="S20" i="9"/>
  <c r="R20" i="9"/>
  <c r="Q20" i="9"/>
  <c r="P20" i="9"/>
  <c r="E20" i="9"/>
  <c r="U20" i="9" s="1"/>
  <c r="U19" i="9"/>
  <c r="S19" i="9"/>
  <c r="R19" i="9"/>
  <c r="Q19" i="9"/>
  <c r="P19" i="9"/>
  <c r="E19" i="9"/>
  <c r="T19" i="9" s="1"/>
  <c r="T18" i="9"/>
  <c r="S18" i="9"/>
  <c r="R18" i="9"/>
  <c r="Q18" i="9"/>
  <c r="P18" i="9"/>
  <c r="E18" i="9"/>
  <c r="U18" i="9" s="1"/>
  <c r="S17" i="9"/>
  <c r="R17" i="9"/>
  <c r="Q17" i="9"/>
  <c r="P17" i="9"/>
  <c r="E17" i="9"/>
  <c r="V15" i="9"/>
  <c r="O15" i="9"/>
  <c r="N15" i="9"/>
  <c r="R15" i="9" s="1"/>
  <c r="M15" i="9"/>
  <c r="L15" i="9"/>
  <c r="K15" i="9"/>
  <c r="J15" i="9"/>
  <c r="I15" i="9"/>
  <c r="H15" i="9"/>
  <c r="G15" i="9"/>
  <c r="F15" i="9"/>
  <c r="C15" i="9"/>
  <c r="B15" i="9"/>
  <c r="E15" i="9" s="1"/>
  <c r="T14" i="9"/>
  <c r="S14" i="9"/>
  <c r="R14" i="9"/>
  <c r="Q14" i="9"/>
  <c r="P14" i="9"/>
  <c r="E14" i="9"/>
  <c r="U14" i="9" s="1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S10" i="9"/>
  <c r="R10" i="9"/>
  <c r="Q10" i="9"/>
  <c r="P10" i="9"/>
  <c r="T10" i="9" s="1"/>
  <c r="E10" i="9"/>
  <c r="U10" i="9" s="1"/>
  <c r="S9" i="9"/>
  <c r="R9" i="9"/>
  <c r="Q9" i="9"/>
  <c r="P9" i="9"/>
  <c r="E9" i="9"/>
  <c r="S94" i="8"/>
  <c r="R94" i="8"/>
  <c r="Q94" i="8"/>
  <c r="P94" i="8"/>
  <c r="E94" i="8"/>
  <c r="U94" i="8" s="1"/>
  <c r="T93" i="8"/>
  <c r="S93" i="8"/>
  <c r="R93" i="8"/>
  <c r="Q93" i="8"/>
  <c r="P93" i="8"/>
  <c r="E93" i="8"/>
  <c r="U93" i="8" s="1"/>
  <c r="S92" i="8"/>
  <c r="R92" i="8"/>
  <c r="Q92" i="8"/>
  <c r="P92" i="8"/>
  <c r="E92" i="8"/>
  <c r="U92" i="8" s="1"/>
  <c r="S91" i="8"/>
  <c r="R91" i="8"/>
  <c r="Q91" i="8"/>
  <c r="P91" i="8"/>
  <c r="E91" i="8"/>
  <c r="S90" i="8"/>
  <c r="R90" i="8"/>
  <c r="Q90" i="8"/>
  <c r="P90" i="8"/>
  <c r="E90" i="8"/>
  <c r="S89" i="8"/>
  <c r="R89" i="8"/>
  <c r="Q89" i="8"/>
  <c r="P89" i="8"/>
  <c r="E89" i="8"/>
  <c r="T89" i="8" s="1"/>
  <c r="U88" i="8"/>
  <c r="S88" i="8"/>
  <c r="R88" i="8"/>
  <c r="Q88" i="8"/>
  <c r="P88" i="8"/>
  <c r="E88" i="8"/>
  <c r="T88" i="8" s="1"/>
  <c r="T87" i="8"/>
  <c r="S87" i="8"/>
  <c r="R87" i="8"/>
  <c r="Q87" i="8"/>
  <c r="P87" i="8"/>
  <c r="E87" i="8"/>
  <c r="U87" i="8" s="1"/>
  <c r="V73" i="8"/>
  <c r="O73" i="8"/>
  <c r="N73" i="8"/>
  <c r="M73" i="8"/>
  <c r="S73" i="8" s="1"/>
  <c r="L73" i="8"/>
  <c r="R73" i="8" s="1"/>
  <c r="K73" i="8"/>
  <c r="J73" i="8"/>
  <c r="I73" i="8"/>
  <c r="H73" i="8"/>
  <c r="G73" i="8"/>
  <c r="F73" i="8"/>
  <c r="C73" i="8"/>
  <c r="B73" i="8"/>
  <c r="E73" i="8" s="1"/>
  <c r="V72" i="8"/>
  <c r="S72" i="8"/>
  <c r="O72" i="8"/>
  <c r="N72" i="8"/>
  <c r="M72" i="8"/>
  <c r="L72" i="8"/>
  <c r="R72" i="8" s="1"/>
  <c r="K72" i="8"/>
  <c r="J72" i="8"/>
  <c r="I72" i="8"/>
  <c r="H72" i="8"/>
  <c r="G72" i="8"/>
  <c r="F72" i="8"/>
  <c r="C72" i="8"/>
  <c r="B72" i="8"/>
  <c r="V71" i="8"/>
  <c r="O71" i="8"/>
  <c r="N71" i="8"/>
  <c r="M71" i="8"/>
  <c r="S71" i="8" s="1"/>
  <c r="L71" i="8"/>
  <c r="R71" i="8" s="1"/>
  <c r="K71" i="8"/>
  <c r="J71" i="8"/>
  <c r="I71" i="8"/>
  <c r="H71" i="8"/>
  <c r="G71" i="8"/>
  <c r="F71" i="8"/>
  <c r="C71" i="8"/>
  <c r="E71" i="8" s="1"/>
  <c r="B71" i="8"/>
  <c r="S70" i="8"/>
  <c r="R70" i="8"/>
  <c r="Q70" i="8"/>
  <c r="P70" i="8"/>
  <c r="E70" i="8"/>
  <c r="S69" i="8"/>
  <c r="R69" i="8"/>
  <c r="Q69" i="8"/>
  <c r="P69" i="8"/>
  <c r="E69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V66" i="8"/>
  <c r="R66" i="8"/>
  <c r="O66" i="8"/>
  <c r="N66" i="8"/>
  <c r="M66" i="8"/>
  <c r="S66" i="8" s="1"/>
  <c r="L66" i="8"/>
  <c r="K66" i="8"/>
  <c r="J66" i="8"/>
  <c r="I66" i="8"/>
  <c r="H66" i="8"/>
  <c r="P66" i="8" s="1"/>
  <c r="G66" i="8"/>
  <c r="F66" i="8"/>
  <c r="C66" i="8"/>
  <c r="B66" i="8"/>
  <c r="U65" i="8"/>
  <c r="S65" i="8"/>
  <c r="R65" i="8"/>
  <c r="Q65" i="8"/>
  <c r="P65" i="8"/>
  <c r="E65" i="8"/>
  <c r="T65" i="8" s="1"/>
  <c r="T64" i="8"/>
  <c r="S64" i="8"/>
  <c r="R64" i="8"/>
  <c r="Q64" i="8"/>
  <c r="P64" i="8"/>
  <c r="E64" i="8"/>
  <c r="U64" i="8" s="1"/>
  <c r="S63" i="8"/>
  <c r="R63" i="8"/>
  <c r="Q63" i="8"/>
  <c r="P63" i="8"/>
  <c r="E63" i="8"/>
  <c r="S62" i="8"/>
  <c r="R62" i="8"/>
  <c r="Q62" i="8"/>
  <c r="P62" i="8"/>
  <c r="E62" i="8"/>
  <c r="S61" i="8"/>
  <c r="R61" i="8"/>
  <c r="Q61" i="8"/>
  <c r="P61" i="8"/>
  <c r="E61" i="8"/>
  <c r="U61" i="8" s="1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E59" i="8" s="1"/>
  <c r="S58" i="8"/>
  <c r="R58" i="8"/>
  <c r="Q58" i="8"/>
  <c r="P58" i="8"/>
  <c r="E58" i="8"/>
  <c r="S57" i="8"/>
  <c r="R57" i="8"/>
  <c r="Q57" i="8"/>
  <c r="P57" i="8"/>
  <c r="E57" i="8"/>
  <c r="T57" i="8" s="1"/>
  <c r="S56" i="8"/>
  <c r="R56" i="8"/>
  <c r="Q56" i="8"/>
  <c r="P56" i="8"/>
  <c r="E56" i="8"/>
  <c r="S55" i="8"/>
  <c r="R55" i="8"/>
  <c r="Q55" i="8"/>
  <c r="P55" i="8"/>
  <c r="E55" i="8"/>
  <c r="U55" i="8" s="1"/>
  <c r="V53" i="8"/>
  <c r="O53" i="8"/>
  <c r="N53" i="8"/>
  <c r="M53" i="8"/>
  <c r="S53" i="8" s="1"/>
  <c r="L53" i="8"/>
  <c r="R53" i="8" s="1"/>
  <c r="K53" i="8"/>
  <c r="J53" i="8"/>
  <c r="I53" i="8"/>
  <c r="H53" i="8"/>
  <c r="P53" i="8" s="1"/>
  <c r="G53" i="8"/>
  <c r="F53" i="8"/>
  <c r="C53" i="8"/>
  <c r="B53" i="8"/>
  <c r="E53" i="8" s="1"/>
  <c r="S52" i="8"/>
  <c r="R52" i="8"/>
  <c r="Q52" i="8"/>
  <c r="P52" i="8"/>
  <c r="E52" i="8"/>
  <c r="U52" i="8" s="1"/>
  <c r="S51" i="8"/>
  <c r="R51" i="8"/>
  <c r="Q51" i="8"/>
  <c r="P51" i="8"/>
  <c r="E51" i="8"/>
  <c r="T51" i="8" s="1"/>
  <c r="U50" i="8"/>
  <c r="S50" i="8"/>
  <c r="R50" i="8"/>
  <c r="Q50" i="8"/>
  <c r="P50" i="8"/>
  <c r="E50" i="8"/>
  <c r="T50" i="8" s="1"/>
  <c r="T49" i="8"/>
  <c r="S49" i="8"/>
  <c r="R49" i="8"/>
  <c r="Q49" i="8"/>
  <c r="P49" i="8"/>
  <c r="E49" i="8"/>
  <c r="U49" i="8" s="1"/>
  <c r="S48" i="8"/>
  <c r="R48" i="8"/>
  <c r="Q48" i="8"/>
  <c r="P48" i="8"/>
  <c r="E48" i="8"/>
  <c r="U48" i="8" s="1"/>
  <c r="S47" i="8"/>
  <c r="R47" i="8"/>
  <c r="Q47" i="8"/>
  <c r="P47" i="8"/>
  <c r="E47" i="8"/>
  <c r="T47" i="8" s="1"/>
  <c r="S46" i="8"/>
  <c r="R46" i="8"/>
  <c r="Q46" i="8"/>
  <c r="P46" i="8"/>
  <c r="E46" i="8"/>
  <c r="U46" i="8" s="1"/>
  <c r="S45" i="8"/>
  <c r="R45" i="8"/>
  <c r="Q45" i="8"/>
  <c r="P45" i="8"/>
  <c r="E45" i="8"/>
  <c r="T45" i="8" s="1"/>
  <c r="U44" i="8"/>
  <c r="T44" i="8"/>
  <c r="S44" i="8"/>
  <c r="R44" i="8"/>
  <c r="Q44" i="8"/>
  <c r="P44" i="8"/>
  <c r="E44" i="8"/>
  <c r="T43" i="8"/>
  <c r="S43" i="8"/>
  <c r="R43" i="8"/>
  <c r="Q43" i="8"/>
  <c r="P43" i="8"/>
  <c r="E43" i="8"/>
  <c r="S42" i="8"/>
  <c r="R42" i="8"/>
  <c r="Q42" i="8"/>
  <c r="P42" i="8"/>
  <c r="E42" i="8"/>
  <c r="V40" i="8"/>
  <c r="O40" i="8"/>
  <c r="N40" i="8"/>
  <c r="M40" i="8"/>
  <c r="S40" i="8" s="1"/>
  <c r="L40" i="8"/>
  <c r="R40" i="8" s="1"/>
  <c r="K40" i="8"/>
  <c r="J40" i="8"/>
  <c r="I40" i="8"/>
  <c r="Q40" i="8" s="1"/>
  <c r="H40" i="8"/>
  <c r="G40" i="8"/>
  <c r="F40" i="8"/>
  <c r="C40" i="8"/>
  <c r="B40" i="8"/>
  <c r="E40" i="8" s="1"/>
  <c r="S39" i="8"/>
  <c r="R39" i="8"/>
  <c r="Q39" i="8"/>
  <c r="P39" i="8"/>
  <c r="E39" i="8"/>
  <c r="U39" i="8" s="1"/>
  <c r="U38" i="8"/>
  <c r="S38" i="8"/>
  <c r="R38" i="8"/>
  <c r="Q38" i="8"/>
  <c r="P38" i="8"/>
  <c r="E38" i="8"/>
  <c r="T38" i="8" s="1"/>
  <c r="S37" i="8"/>
  <c r="R37" i="8"/>
  <c r="Q37" i="8"/>
  <c r="P37" i="8"/>
  <c r="E37" i="8"/>
  <c r="T36" i="8"/>
  <c r="S36" i="8"/>
  <c r="R36" i="8"/>
  <c r="Q36" i="8"/>
  <c r="P36" i="8"/>
  <c r="E36" i="8"/>
  <c r="U36" i="8" s="1"/>
  <c r="S35" i="8"/>
  <c r="R35" i="8"/>
  <c r="Q35" i="8"/>
  <c r="P35" i="8"/>
  <c r="E35" i="8"/>
  <c r="T35" i="8" s="1"/>
  <c r="V33" i="8"/>
  <c r="O33" i="8"/>
  <c r="N33" i="8"/>
  <c r="M33" i="8"/>
  <c r="S33" i="8" s="1"/>
  <c r="L33" i="8"/>
  <c r="R33" i="8" s="1"/>
  <c r="K33" i="8"/>
  <c r="J33" i="8"/>
  <c r="I33" i="8"/>
  <c r="H33" i="8"/>
  <c r="G33" i="8"/>
  <c r="F33" i="8"/>
  <c r="C33" i="8"/>
  <c r="B33" i="8"/>
  <c r="S32" i="8"/>
  <c r="R32" i="8"/>
  <c r="Q32" i="8"/>
  <c r="P32" i="8"/>
  <c r="E32" i="8"/>
  <c r="U32" i="8" s="1"/>
  <c r="V30" i="8"/>
  <c r="O30" i="8"/>
  <c r="N30" i="8"/>
  <c r="M30" i="8"/>
  <c r="S30" i="8" s="1"/>
  <c r="L30" i="8"/>
  <c r="K30" i="8"/>
  <c r="J30" i="8"/>
  <c r="I30" i="8"/>
  <c r="Q30" i="8" s="1"/>
  <c r="H30" i="8"/>
  <c r="G30" i="8"/>
  <c r="F30" i="8"/>
  <c r="C30" i="8"/>
  <c r="B30" i="8"/>
  <c r="E30" i="8" s="1"/>
  <c r="S29" i="8"/>
  <c r="R29" i="8"/>
  <c r="Q29" i="8"/>
  <c r="P29" i="8"/>
  <c r="E29" i="8"/>
  <c r="U29" i="8" s="1"/>
  <c r="U28" i="8"/>
  <c r="S28" i="8"/>
  <c r="R28" i="8"/>
  <c r="Q28" i="8"/>
  <c r="P28" i="8"/>
  <c r="E28" i="8"/>
  <c r="T28" i="8" s="1"/>
  <c r="T27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V24" i="8"/>
  <c r="O24" i="8"/>
  <c r="N24" i="8"/>
  <c r="M24" i="8"/>
  <c r="S24" i="8" s="1"/>
  <c r="L24" i="8"/>
  <c r="R24" i="8" s="1"/>
  <c r="K24" i="8"/>
  <c r="J24" i="8"/>
  <c r="I24" i="8"/>
  <c r="H24" i="8"/>
  <c r="P24" i="8" s="1"/>
  <c r="G24" i="8"/>
  <c r="F24" i="8"/>
  <c r="C24" i="8"/>
  <c r="B24" i="8"/>
  <c r="S23" i="8"/>
  <c r="R23" i="8"/>
  <c r="Q23" i="8"/>
  <c r="P23" i="8"/>
  <c r="E23" i="8"/>
  <c r="U23" i="8" s="1"/>
  <c r="S22" i="8"/>
  <c r="R22" i="8"/>
  <c r="Q22" i="8"/>
  <c r="P22" i="8"/>
  <c r="E22" i="8"/>
  <c r="U22" i="8" s="1"/>
  <c r="S21" i="8"/>
  <c r="R21" i="8"/>
  <c r="Q21" i="8"/>
  <c r="P21" i="8"/>
  <c r="E21" i="8"/>
  <c r="T21" i="8" s="1"/>
  <c r="S20" i="8"/>
  <c r="R20" i="8"/>
  <c r="Q20" i="8"/>
  <c r="P20" i="8"/>
  <c r="E20" i="8"/>
  <c r="T20" i="8" s="1"/>
  <c r="T19" i="8"/>
  <c r="S19" i="8"/>
  <c r="R19" i="8"/>
  <c r="Q19" i="8"/>
  <c r="P19" i="8"/>
  <c r="E19" i="8"/>
  <c r="U19" i="8" s="1"/>
  <c r="S18" i="8"/>
  <c r="R18" i="8"/>
  <c r="Q18" i="8"/>
  <c r="P18" i="8"/>
  <c r="E18" i="8"/>
  <c r="S17" i="8"/>
  <c r="R17" i="8"/>
  <c r="Q17" i="8"/>
  <c r="P17" i="8"/>
  <c r="E17" i="8"/>
  <c r="U17" i="8" s="1"/>
  <c r="V15" i="8"/>
  <c r="R15" i="8"/>
  <c r="O15" i="8"/>
  <c r="N15" i="8"/>
  <c r="M15" i="8"/>
  <c r="S15" i="8" s="1"/>
  <c r="L15" i="8"/>
  <c r="K15" i="8"/>
  <c r="J15" i="8"/>
  <c r="I15" i="8"/>
  <c r="Q15" i="8" s="1"/>
  <c r="H15" i="8"/>
  <c r="P15" i="8" s="1"/>
  <c r="G15" i="8"/>
  <c r="F15" i="8"/>
  <c r="C15" i="8"/>
  <c r="B15" i="8"/>
  <c r="E15" i="8" s="1"/>
  <c r="S14" i="8"/>
  <c r="R14" i="8"/>
  <c r="Q14" i="8"/>
  <c r="P14" i="8"/>
  <c r="E14" i="8"/>
  <c r="U14" i="8" s="1"/>
  <c r="S13" i="8"/>
  <c r="R13" i="8"/>
  <c r="Q13" i="8"/>
  <c r="P13" i="8"/>
  <c r="E13" i="8"/>
  <c r="U13" i="8" s="1"/>
  <c r="T12" i="8"/>
  <c r="S12" i="8"/>
  <c r="R12" i="8"/>
  <c r="Q12" i="8"/>
  <c r="P12" i="8"/>
  <c r="E12" i="8"/>
  <c r="U12" i="8" s="1"/>
  <c r="S11" i="8"/>
  <c r="R11" i="8"/>
  <c r="Q11" i="8"/>
  <c r="P11" i="8"/>
  <c r="E11" i="8"/>
  <c r="T11" i="8" s="1"/>
  <c r="S10" i="8"/>
  <c r="R10" i="8"/>
  <c r="Q10" i="8"/>
  <c r="P10" i="8"/>
  <c r="E10" i="8"/>
  <c r="U10" i="8" s="1"/>
  <c r="S9" i="8"/>
  <c r="R9" i="8"/>
  <c r="Q9" i="8"/>
  <c r="P9" i="8"/>
  <c r="E9" i="8"/>
  <c r="U9" i="8" s="1"/>
  <c r="T94" i="7"/>
  <c r="S94" i="7"/>
  <c r="R94" i="7"/>
  <c r="Q94" i="7"/>
  <c r="P94" i="7"/>
  <c r="E94" i="7"/>
  <c r="U94" i="7" s="1"/>
  <c r="S93" i="7"/>
  <c r="R93" i="7"/>
  <c r="Q93" i="7"/>
  <c r="P93" i="7"/>
  <c r="E93" i="7"/>
  <c r="U93" i="7" s="1"/>
  <c r="S92" i="7"/>
  <c r="R92" i="7"/>
  <c r="Q92" i="7"/>
  <c r="P92" i="7"/>
  <c r="E92" i="7"/>
  <c r="U92" i="7" s="1"/>
  <c r="S91" i="7"/>
  <c r="R91" i="7"/>
  <c r="Q91" i="7"/>
  <c r="P91" i="7"/>
  <c r="E91" i="7"/>
  <c r="T91" i="7" s="1"/>
  <c r="T90" i="7"/>
  <c r="S90" i="7"/>
  <c r="R90" i="7"/>
  <c r="Q90" i="7"/>
  <c r="P90" i="7"/>
  <c r="E90" i="7"/>
  <c r="U90" i="7" s="1"/>
  <c r="S89" i="7"/>
  <c r="R89" i="7"/>
  <c r="Q89" i="7"/>
  <c r="P89" i="7"/>
  <c r="E89" i="7"/>
  <c r="U89" i="7" s="1"/>
  <c r="S88" i="7"/>
  <c r="R88" i="7"/>
  <c r="Q88" i="7"/>
  <c r="P88" i="7"/>
  <c r="E88" i="7"/>
  <c r="U88" i="7" s="1"/>
  <c r="S87" i="7"/>
  <c r="R87" i="7"/>
  <c r="Q87" i="7"/>
  <c r="P87" i="7"/>
  <c r="E87" i="7"/>
  <c r="T87" i="7" s="1"/>
  <c r="V73" i="7"/>
  <c r="O73" i="7"/>
  <c r="N73" i="7"/>
  <c r="M73" i="7"/>
  <c r="S73" i="7" s="1"/>
  <c r="L73" i="7"/>
  <c r="R73" i="7" s="1"/>
  <c r="K73" i="7"/>
  <c r="J73" i="7"/>
  <c r="I73" i="7"/>
  <c r="H73" i="7"/>
  <c r="G73" i="7"/>
  <c r="F73" i="7"/>
  <c r="C73" i="7"/>
  <c r="B73" i="7"/>
  <c r="V72" i="7"/>
  <c r="O72" i="7"/>
  <c r="N72" i="7"/>
  <c r="M72" i="7"/>
  <c r="L72" i="7"/>
  <c r="R72" i="7" s="1"/>
  <c r="K72" i="7"/>
  <c r="J72" i="7"/>
  <c r="I72" i="7"/>
  <c r="Q72" i="7" s="1"/>
  <c r="H72" i="7"/>
  <c r="G72" i="7"/>
  <c r="F72" i="7"/>
  <c r="C72" i="7"/>
  <c r="B72" i="7"/>
  <c r="E72" i="7" s="1"/>
  <c r="V71" i="7"/>
  <c r="O71" i="7"/>
  <c r="N71" i="7"/>
  <c r="M71" i="7"/>
  <c r="L71" i="7"/>
  <c r="K71" i="7"/>
  <c r="J71" i="7"/>
  <c r="I71" i="7"/>
  <c r="Q71" i="7" s="1"/>
  <c r="H71" i="7"/>
  <c r="G71" i="7"/>
  <c r="F71" i="7"/>
  <c r="C71" i="7"/>
  <c r="E71" i="7" s="1"/>
  <c r="B71" i="7"/>
  <c r="S70" i="7"/>
  <c r="R70" i="7"/>
  <c r="Q70" i="7"/>
  <c r="P70" i="7"/>
  <c r="E70" i="7"/>
  <c r="S69" i="7"/>
  <c r="R69" i="7"/>
  <c r="Q69" i="7"/>
  <c r="P69" i="7"/>
  <c r="E69" i="7"/>
  <c r="U69" i="7" s="1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V66" i="7"/>
  <c r="O66" i="7"/>
  <c r="N66" i="7"/>
  <c r="M66" i="7"/>
  <c r="S66" i="7" s="1"/>
  <c r="L66" i="7"/>
  <c r="R66" i="7" s="1"/>
  <c r="K66" i="7"/>
  <c r="J66" i="7"/>
  <c r="I66" i="7"/>
  <c r="H66" i="7"/>
  <c r="G66" i="7"/>
  <c r="F66" i="7"/>
  <c r="C66" i="7"/>
  <c r="B66" i="7"/>
  <c r="E66" i="7" s="1"/>
  <c r="S65" i="7"/>
  <c r="R65" i="7"/>
  <c r="Q65" i="7"/>
  <c r="P65" i="7"/>
  <c r="E65" i="7"/>
  <c r="U65" i="7" s="1"/>
  <c r="U64" i="7"/>
  <c r="S64" i="7"/>
  <c r="R64" i="7"/>
  <c r="Q64" i="7"/>
  <c r="P64" i="7"/>
  <c r="E64" i="7"/>
  <c r="T64" i="7" s="1"/>
  <c r="S63" i="7"/>
  <c r="R63" i="7"/>
  <c r="Q63" i="7"/>
  <c r="P63" i="7"/>
  <c r="E63" i="7"/>
  <c r="S62" i="7"/>
  <c r="R62" i="7"/>
  <c r="Q62" i="7"/>
  <c r="P62" i="7"/>
  <c r="E62" i="7"/>
  <c r="U62" i="7" s="1"/>
  <c r="U61" i="7"/>
  <c r="S61" i="7"/>
  <c r="R61" i="7"/>
  <c r="Q61" i="7"/>
  <c r="P61" i="7"/>
  <c r="E61" i="7"/>
  <c r="T61" i="7" s="1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T56" i="7"/>
  <c r="S56" i="7"/>
  <c r="R56" i="7"/>
  <c r="Q56" i="7"/>
  <c r="P56" i="7"/>
  <c r="E56" i="7"/>
  <c r="U56" i="7" s="1"/>
  <c r="S55" i="7"/>
  <c r="R55" i="7"/>
  <c r="Q55" i="7"/>
  <c r="P55" i="7"/>
  <c r="E55" i="7"/>
  <c r="V53" i="7"/>
  <c r="O53" i="7"/>
  <c r="N53" i="7"/>
  <c r="M53" i="7"/>
  <c r="S53" i="7" s="1"/>
  <c r="L53" i="7"/>
  <c r="R53" i="7" s="1"/>
  <c r="K53" i="7"/>
  <c r="J53" i="7"/>
  <c r="I53" i="7"/>
  <c r="Q53" i="7" s="1"/>
  <c r="H53" i="7"/>
  <c r="G53" i="7"/>
  <c r="F53" i="7"/>
  <c r="C53" i="7"/>
  <c r="B53" i="7"/>
  <c r="S52" i="7"/>
  <c r="R52" i="7"/>
  <c r="Q52" i="7"/>
  <c r="P52" i="7"/>
  <c r="E52" i="7"/>
  <c r="U52" i="7" s="1"/>
  <c r="U51" i="7"/>
  <c r="S51" i="7"/>
  <c r="R51" i="7"/>
  <c r="Q51" i="7"/>
  <c r="P51" i="7"/>
  <c r="E51" i="7"/>
  <c r="T51" i="7" s="1"/>
  <c r="T50" i="7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T48" i="7" s="1"/>
  <c r="S47" i="7"/>
  <c r="R47" i="7"/>
  <c r="Q47" i="7"/>
  <c r="P47" i="7"/>
  <c r="E47" i="7"/>
  <c r="S46" i="7"/>
  <c r="R46" i="7"/>
  <c r="Q46" i="7"/>
  <c r="P46" i="7"/>
  <c r="E46" i="7"/>
  <c r="U46" i="7" s="1"/>
  <c r="S45" i="7"/>
  <c r="R45" i="7"/>
  <c r="Q45" i="7"/>
  <c r="P45" i="7"/>
  <c r="E45" i="7"/>
  <c r="T45" i="7" s="1"/>
  <c r="S44" i="7"/>
  <c r="R44" i="7"/>
  <c r="Q44" i="7"/>
  <c r="P44" i="7"/>
  <c r="E44" i="7"/>
  <c r="U44" i="7" s="1"/>
  <c r="U43" i="7"/>
  <c r="S43" i="7"/>
  <c r="R43" i="7"/>
  <c r="Q43" i="7"/>
  <c r="P43" i="7"/>
  <c r="E43" i="7"/>
  <c r="T43" i="7" s="1"/>
  <c r="S42" i="7"/>
  <c r="R42" i="7"/>
  <c r="Q42" i="7"/>
  <c r="P42" i="7"/>
  <c r="E42" i="7"/>
  <c r="V40" i="7"/>
  <c r="O40" i="7"/>
  <c r="N40" i="7"/>
  <c r="M40" i="7"/>
  <c r="S40" i="7" s="1"/>
  <c r="L40" i="7"/>
  <c r="R40" i="7" s="1"/>
  <c r="K40" i="7"/>
  <c r="J40" i="7"/>
  <c r="I40" i="7"/>
  <c r="Q40" i="7" s="1"/>
  <c r="H40" i="7"/>
  <c r="G40" i="7"/>
  <c r="F40" i="7"/>
  <c r="E40" i="7"/>
  <c r="C40" i="7"/>
  <c r="B40" i="7"/>
  <c r="U39" i="7"/>
  <c r="T39" i="7"/>
  <c r="S39" i="7"/>
  <c r="R39" i="7"/>
  <c r="Q39" i="7"/>
  <c r="P39" i="7"/>
  <c r="E39" i="7"/>
  <c r="S38" i="7"/>
  <c r="R38" i="7"/>
  <c r="Q38" i="7"/>
  <c r="P38" i="7"/>
  <c r="E38" i="7"/>
  <c r="U38" i="7" s="1"/>
  <c r="S37" i="7"/>
  <c r="R37" i="7"/>
  <c r="Q37" i="7"/>
  <c r="P37" i="7"/>
  <c r="E37" i="7"/>
  <c r="U37" i="7" s="1"/>
  <c r="S36" i="7"/>
  <c r="R36" i="7"/>
  <c r="Q36" i="7"/>
  <c r="P36" i="7"/>
  <c r="E36" i="7"/>
  <c r="T36" i="7" s="1"/>
  <c r="S35" i="7"/>
  <c r="R35" i="7"/>
  <c r="Q35" i="7"/>
  <c r="P35" i="7"/>
  <c r="E35" i="7"/>
  <c r="V33" i="7"/>
  <c r="O33" i="7"/>
  <c r="N33" i="7"/>
  <c r="M33" i="7"/>
  <c r="S33" i="7" s="1"/>
  <c r="L33" i="7"/>
  <c r="R33" i="7" s="1"/>
  <c r="K33" i="7"/>
  <c r="J33" i="7"/>
  <c r="I33" i="7"/>
  <c r="H33" i="7"/>
  <c r="G33" i="7"/>
  <c r="F33" i="7"/>
  <c r="E33" i="7"/>
  <c r="C33" i="7"/>
  <c r="B33" i="7"/>
  <c r="U32" i="7"/>
  <c r="S32" i="7"/>
  <c r="R32" i="7"/>
  <c r="Q32" i="7"/>
  <c r="P32" i="7"/>
  <c r="E32" i="7"/>
  <c r="V30" i="7"/>
  <c r="O30" i="7"/>
  <c r="N30" i="7"/>
  <c r="M30" i="7"/>
  <c r="S30" i="7" s="1"/>
  <c r="L30" i="7"/>
  <c r="R30" i="7" s="1"/>
  <c r="K30" i="7"/>
  <c r="J30" i="7"/>
  <c r="I30" i="7"/>
  <c r="H30" i="7"/>
  <c r="G30" i="7"/>
  <c r="F30" i="7"/>
  <c r="C30" i="7"/>
  <c r="B30" i="7"/>
  <c r="E30" i="7" s="1"/>
  <c r="S29" i="7"/>
  <c r="R29" i="7"/>
  <c r="Q29" i="7"/>
  <c r="P29" i="7"/>
  <c r="E29" i="7"/>
  <c r="U29" i="7" s="1"/>
  <c r="S28" i="7"/>
  <c r="R28" i="7"/>
  <c r="Q28" i="7"/>
  <c r="P28" i="7"/>
  <c r="E28" i="7"/>
  <c r="T28" i="7" s="1"/>
  <c r="S27" i="7"/>
  <c r="R27" i="7"/>
  <c r="Q27" i="7"/>
  <c r="P27" i="7"/>
  <c r="E27" i="7"/>
  <c r="S26" i="7"/>
  <c r="R26" i="7"/>
  <c r="Q26" i="7"/>
  <c r="P26" i="7"/>
  <c r="E26" i="7"/>
  <c r="U26" i="7" s="1"/>
  <c r="V24" i="7"/>
  <c r="O24" i="7"/>
  <c r="N24" i="7"/>
  <c r="M24" i="7"/>
  <c r="S24" i="7" s="1"/>
  <c r="L24" i="7"/>
  <c r="R24" i="7" s="1"/>
  <c r="K24" i="7"/>
  <c r="J24" i="7"/>
  <c r="I24" i="7"/>
  <c r="H24" i="7"/>
  <c r="G24" i="7"/>
  <c r="F24" i="7"/>
  <c r="C24" i="7"/>
  <c r="E24" i="7" s="1"/>
  <c r="B24" i="7"/>
  <c r="S23" i="7"/>
  <c r="R23" i="7"/>
  <c r="Q23" i="7"/>
  <c r="P23" i="7"/>
  <c r="E23" i="7"/>
  <c r="S22" i="7"/>
  <c r="R22" i="7"/>
  <c r="Q22" i="7"/>
  <c r="P22" i="7"/>
  <c r="E22" i="7"/>
  <c r="U22" i="7" s="1"/>
  <c r="U21" i="7"/>
  <c r="S21" i="7"/>
  <c r="R21" i="7"/>
  <c r="Q21" i="7"/>
  <c r="P21" i="7"/>
  <c r="E21" i="7"/>
  <c r="T21" i="7" s="1"/>
  <c r="S20" i="7"/>
  <c r="R20" i="7"/>
  <c r="Q20" i="7"/>
  <c r="U20" i="7" s="1"/>
  <c r="P20" i="7"/>
  <c r="E20" i="7"/>
  <c r="T20" i="7" s="1"/>
  <c r="U19" i="7"/>
  <c r="T19" i="7"/>
  <c r="S19" i="7"/>
  <c r="R19" i="7"/>
  <c r="Q19" i="7"/>
  <c r="P19" i="7"/>
  <c r="E19" i="7"/>
  <c r="S18" i="7"/>
  <c r="R18" i="7"/>
  <c r="Q18" i="7"/>
  <c r="P18" i="7"/>
  <c r="E18" i="7"/>
  <c r="U18" i="7" s="1"/>
  <c r="S17" i="7"/>
  <c r="R17" i="7"/>
  <c r="Q17" i="7"/>
  <c r="P17" i="7"/>
  <c r="E17" i="7"/>
  <c r="U17" i="7" s="1"/>
  <c r="V15" i="7"/>
  <c r="O15" i="7"/>
  <c r="N15" i="7"/>
  <c r="M15" i="7"/>
  <c r="S15" i="7" s="1"/>
  <c r="L15" i="7"/>
  <c r="K15" i="7"/>
  <c r="J15" i="7"/>
  <c r="I15" i="7"/>
  <c r="Q15" i="7" s="1"/>
  <c r="H15" i="7"/>
  <c r="G15" i="7"/>
  <c r="F15" i="7"/>
  <c r="C15" i="7"/>
  <c r="E15" i="7" s="1"/>
  <c r="B15" i="7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T12" i="7" s="1"/>
  <c r="S11" i="7"/>
  <c r="R11" i="7"/>
  <c r="Q11" i="7"/>
  <c r="P11" i="7"/>
  <c r="E11" i="7"/>
  <c r="S10" i="7"/>
  <c r="R10" i="7"/>
  <c r="Q10" i="7"/>
  <c r="P10" i="7"/>
  <c r="E10" i="7"/>
  <c r="U10" i="7" s="1"/>
  <c r="S9" i="7"/>
  <c r="R9" i="7"/>
  <c r="Q9" i="7"/>
  <c r="P9" i="7"/>
  <c r="E9" i="7"/>
  <c r="U9" i="7" s="1"/>
  <c r="T94" i="6"/>
  <c r="S94" i="6"/>
  <c r="R94" i="6"/>
  <c r="Q94" i="6"/>
  <c r="P94" i="6"/>
  <c r="E94" i="6"/>
  <c r="U94" i="6" s="1"/>
  <c r="S93" i="6"/>
  <c r="R93" i="6"/>
  <c r="Q93" i="6"/>
  <c r="P93" i="6"/>
  <c r="E93" i="6"/>
  <c r="U93" i="6" s="1"/>
  <c r="S92" i="6"/>
  <c r="R92" i="6"/>
  <c r="Q92" i="6"/>
  <c r="P92" i="6"/>
  <c r="E92" i="6"/>
  <c r="U92" i="6" s="1"/>
  <c r="S91" i="6"/>
  <c r="R91" i="6"/>
  <c r="Q91" i="6"/>
  <c r="P91" i="6"/>
  <c r="E91" i="6"/>
  <c r="U91" i="6" s="1"/>
  <c r="U90" i="6"/>
  <c r="S90" i="6"/>
  <c r="R90" i="6"/>
  <c r="Q90" i="6"/>
  <c r="P90" i="6"/>
  <c r="E90" i="6"/>
  <c r="T90" i="6" s="1"/>
  <c r="S89" i="6"/>
  <c r="R89" i="6"/>
  <c r="Q89" i="6"/>
  <c r="P89" i="6"/>
  <c r="E89" i="6"/>
  <c r="S88" i="6"/>
  <c r="R88" i="6"/>
  <c r="Q88" i="6"/>
  <c r="P88" i="6"/>
  <c r="E88" i="6"/>
  <c r="U88" i="6" s="1"/>
  <c r="U87" i="6"/>
  <c r="S87" i="6"/>
  <c r="R87" i="6"/>
  <c r="Q87" i="6"/>
  <c r="P87" i="6"/>
  <c r="E87" i="6"/>
  <c r="T87" i="6" s="1"/>
  <c r="V73" i="6"/>
  <c r="O73" i="6"/>
  <c r="N73" i="6"/>
  <c r="M73" i="6"/>
  <c r="S73" i="6" s="1"/>
  <c r="L73" i="6"/>
  <c r="K73" i="6"/>
  <c r="J73" i="6"/>
  <c r="I73" i="6"/>
  <c r="H73" i="6"/>
  <c r="G73" i="6"/>
  <c r="F73" i="6"/>
  <c r="C73" i="6"/>
  <c r="B73" i="6"/>
  <c r="V72" i="6"/>
  <c r="O72" i="6"/>
  <c r="N72" i="6"/>
  <c r="M72" i="6"/>
  <c r="L72" i="6"/>
  <c r="R72" i="6" s="1"/>
  <c r="K72" i="6"/>
  <c r="J72" i="6"/>
  <c r="I72" i="6"/>
  <c r="H72" i="6"/>
  <c r="G72" i="6"/>
  <c r="F72" i="6"/>
  <c r="C72" i="6"/>
  <c r="B72" i="6"/>
  <c r="E72" i="6" s="1"/>
  <c r="V71" i="6"/>
  <c r="O71" i="6"/>
  <c r="N71" i="6"/>
  <c r="M71" i="6"/>
  <c r="S71" i="6" s="1"/>
  <c r="L71" i="6"/>
  <c r="R71" i="6" s="1"/>
  <c r="K71" i="6"/>
  <c r="J71" i="6"/>
  <c r="I71" i="6"/>
  <c r="Q71" i="6" s="1"/>
  <c r="H71" i="6"/>
  <c r="G71" i="6"/>
  <c r="F71" i="6"/>
  <c r="C71" i="6"/>
  <c r="B71" i="6"/>
  <c r="S70" i="6"/>
  <c r="R70" i="6"/>
  <c r="Q70" i="6"/>
  <c r="P70" i="6"/>
  <c r="E70" i="6"/>
  <c r="U70" i="6" s="1"/>
  <c r="S69" i="6"/>
  <c r="R69" i="6"/>
  <c r="Q69" i="6"/>
  <c r="P69" i="6"/>
  <c r="E69" i="6"/>
  <c r="V67" i="6"/>
  <c r="O67" i="6"/>
  <c r="N67" i="6"/>
  <c r="M67" i="6"/>
  <c r="L67" i="6"/>
  <c r="R67" i="6" s="1"/>
  <c r="K67" i="6"/>
  <c r="J67" i="6"/>
  <c r="I67" i="6"/>
  <c r="H67" i="6"/>
  <c r="G67" i="6"/>
  <c r="F67" i="6"/>
  <c r="C67" i="6"/>
  <c r="B67" i="6"/>
  <c r="V66" i="6"/>
  <c r="S66" i="6"/>
  <c r="Q66" i="6"/>
  <c r="O66" i="6"/>
  <c r="N66" i="6"/>
  <c r="M66" i="6"/>
  <c r="L66" i="6"/>
  <c r="R66" i="6" s="1"/>
  <c r="K66" i="6"/>
  <c r="J66" i="6"/>
  <c r="I66" i="6"/>
  <c r="H66" i="6"/>
  <c r="G66" i="6"/>
  <c r="F66" i="6"/>
  <c r="C66" i="6"/>
  <c r="B66" i="6"/>
  <c r="E66" i="6" s="1"/>
  <c r="T65" i="6"/>
  <c r="S65" i="6"/>
  <c r="R65" i="6"/>
  <c r="Q65" i="6"/>
  <c r="P65" i="6"/>
  <c r="E65" i="6"/>
  <c r="U65" i="6" s="1"/>
  <c r="S64" i="6"/>
  <c r="R64" i="6"/>
  <c r="Q64" i="6"/>
  <c r="P64" i="6"/>
  <c r="E64" i="6"/>
  <c r="U64" i="6" s="1"/>
  <c r="S63" i="6"/>
  <c r="R63" i="6"/>
  <c r="Q63" i="6"/>
  <c r="P63" i="6"/>
  <c r="E63" i="6"/>
  <c r="U63" i="6" s="1"/>
  <c r="S62" i="6"/>
  <c r="R62" i="6"/>
  <c r="Q62" i="6"/>
  <c r="P62" i="6"/>
  <c r="E62" i="6"/>
  <c r="U62" i="6" s="1"/>
  <c r="U61" i="6"/>
  <c r="S61" i="6"/>
  <c r="R61" i="6"/>
  <c r="Q61" i="6"/>
  <c r="P61" i="6"/>
  <c r="E61" i="6"/>
  <c r="V59" i="6"/>
  <c r="O59" i="6"/>
  <c r="N59" i="6"/>
  <c r="M59" i="6"/>
  <c r="S59" i="6" s="1"/>
  <c r="L59" i="6"/>
  <c r="R59" i="6" s="1"/>
  <c r="K59" i="6"/>
  <c r="J59" i="6"/>
  <c r="I59" i="6"/>
  <c r="H59" i="6"/>
  <c r="G59" i="6"/>
  <c r="F59" i="6"/>
  <c r="C59" i="6"/>
  <c r="B59" i="6"/>
  <c r="S58" i="6"/>
  <c r="R58" i="6"/>
  <c r="Q58" i="6"/>
  <c r="P58" i="6"/>
  <c r="E58" i="6"/>
  <c r="U58" i="6" s="1"/>
  <c r="U57" i="6"/>
  <c r="S57" i="6"/>
  <c r="R57" i="6"/>
  <c r="Q57" i="6"/>
  <c r="P57" i="6"/>
  <c r="E57" i="6"/>
  <c r="T57" i="6" s="1"/>
  <c r="S56" i="6"/>
  <c r="R56" i="6"/>
  <c r="Q56" i="6"/>
  <c r="P56" i="6"/>
  <c r="E56" i="6"/>
  <c r="S55" i="6"/>
  <c r="R55" i="6"/>
  <c r="Q55" i="6"/>
  <c r="P55" i="6"/>
  <c r="E55" i="6"/>
  <c r="U55" i="6" s="1"/>
  <c r="V53" i="6"/>
  <c r="O53" i="6"/>
  <c r="N53" i="6"/>
  <c r="M53" i="6"/>
  <c r="S53" i="6" s="1"/>
  <c r="L53" i="6"/>
  <c r="R53" i="6" s="1"/>
  <c r="K53" i="6"/>
  <c r="J53" i="6"/>
  <c r="I53" i="6"/>
  <c r="H53" i="6"/>
  <c r="G53" i="6"/>
  <c r="F53" i="6"/>
  <c r="C53" i="6"/>
  <c r="B53" i="6"/>
  <c r="S52" i="6"/>
  <c r="R52" i="6"/>
  <c r="Q52" i="6"/>
  <c r="P52" i="6"/>
  <c r="E52" i="6"/>
  <c r="S51" i="6"/>
  <c r="R51" i="6"/>
  <c r="Q51" i="6"/>
  <c r="P51" i="6"/>
  <c r="E51" i="6"/>
  <c r="U51" i="6" s="1"/>
  <c r="S50" i="6"/>
  <c r="R50" i="6"/>
  <c r="Q50" i="6"/>
  <c r="P50" i="6"/>
  <c r="E50" i="6"/>
  <c r="T50" i="6" s="1"/>
  <c r="S49" i="6"/>
  <c r="R49" i="6"/>
  <c r="Q49" i="6"/>
  <c r="P49" i="6"/>
  <c r="E49" i="6"/>
  <c r="U49" i="6" s="1"/>
  <c r="U48" i="6"/>
  <c r="S48" i="6"/>
  <c r="R48" i="6"/>
  <c r="Q48" i="6"/>
  <c r="P48" i="6"/>
  <c r="E48" i="6"/>
  <c r="T48" i="6" s="1"/>
  <c r="S47" i="6"/>
  <c r="R47" i="6"/>
  <c r="Q47" i="6"/>
  <c r="P47" i="6"/>
  <c r="E47" i="6"/>
  <c r="S46" i="6"/>
  <c r="R46" i="6"/>
  <c r="Q46" i="6"/>
  <c r="P46" i="6"/>
  <c r="E46" i="6"/>
  <c r="U46" i="6" s="1"/>
  <c r="S45" i="6"/>
  <c r="R45" i="6"/>
  <c r="Q45" i="6"/>
  <c r="P45" i="6"/>
  <c r="E45" i="6"/>
  <c r="T45" i="6" s="1"/>
  <c r="S44" i="6"/>
  <c r="R44" i="6"/>
  <c r="Q44" i="6"/>
  <c r="P44" i="6"/>
  <c r="E44" i="6"/>
  <c r="S43" i="6"/>
  <c r="R43" i="6"/>
  <c r="Q43" i="6"/>
  <c r="P43" i="6"/>
  <c r="E43" i="6"/>
  <c r="U43" i="6" s="1"/>
  <c r="S42" i="6"/>
  <c r="R42" i="6"/>
  <c r="Q42" i="6"/>
  <c r="P42" i="6"/>
  <c r="E42" i="6"/>
  <c r="T42" i="6" s="1"/>
  <c r="V40" i="6"/>
  <c r="O40" i="6"/>
  <c r="N40" i="6"/>
  <c r="M40" i="6"/>
  <c r="S40" i="6" s="1"/>
  <c r="L40" i="6"/>
  <c r="R40" i="6" s="1"/>
  <c r="K40" i="6"/>
  <c r="J40" i="6"/>
  <c r="I40" i="6"/>
  <c r="H40" i="6"/>
  <c r="G40" i="6"/>
  <c r="F40" i="6"/>
  <c r="C40" i="6"/>
  <c r="B40" i="6"/>
  <c r="E40" i="6" s="1"/>
  <c r="S39" i="6"/>
  <c r="R39" i="6"/>
  <c r="Q39" i="6"/>
  <c r="P39" i="6"/>
  <c r="E39" i="6"/>
  <c r="U39" i="6" s="1"/>
  <c r="S38" i="6"/>
  <c r="R38" i="6"/>
  <c r="Q38" i="6"/>
  <c r="P38" i="6"/>
  <c r="E38" i="6"/>
  <c r="U38" i="6" s="1"/>
  <c r="U37" i="6"/>
  <c r="S37" i="6"/>
  <c r="R37" i="6"/>
  <c r="Q37" i="6"/>
  <c r="P37" i="6"/>
  <c r="E37" i="6"/>
  <c r="T37" i="6" s="1"/>
  <c r="S36" i="6"/>
  <c r="R36" i="6"/>
  <c r="Q36" i="6"/>
  <c r="P36" i="6"/>
  <c r="E36" i="6"/>
  <c r="U36" i="6" s="1"/>
  <c r="S35" i="6"/>
  <c r="R35" i="6"/>
  <c r="Q35" i="6"/>
  <c r="P35" i="6"/>
  <c r="T35" i="6" s="1"/>
  <c r="E35" i="6"/>
  <c r="V33" i="6"/>
  <c r="R33" i="6"/>
  <c r="O33" i="6"/>
  <c r="N33" i="6"/>
  <c r="M33" i="6"/>
  <c r="S33" i="6" s="1"/>
  <c r="L33" i="6"/>
  <c r="K33" i="6"/>
  <c r="J33" i="6"/>
  <c r="I33" i="6"/>
  <c r="H33" i="6"/>
  <c r="P33" i="6" s="1"/>
  <c r="G33" i="6"/>
  <c r="F33" i="6"/>
  <c r="C33" i="6"/>
  <c r="B33" i="6"/>
  <c r="E33" i="6" s="1"/>
  <c r="S32" i="6"/>
  <c r="R32" i="6"/>
  <c r="Q32" i="6"/>
  <c r="P32" i="6"/>
  <c r="T32" i="6" s="1"/>
  <c r="E32" i="6"/>
  <c r="U32" i="6" s="1"/>
  <c r="V30" i="6"/>
  <c r="O30" i="6"/>
  <c r="N30" i="6"/>
  <c r="M30" i="6"/>
  <c r="S30" i="6" s="1"/>
  <c r="L30" i="6"/>
  <c r="R30" i="6" s="1"/>
  <c r="K30" i="6"/>
  <c r="J30" i="6"/>
  <c r="I30" i="6"/>
  <c r="H30" i="6"/>
  <c r="P30" i="6" s="1"/>
  <c r="G30" i="6"/>
  <c r="F30" i="6"/>
  <c r="C30" i="6"/>
  <c r="B30" i="6"/>
  <c r="E30" i="6" s="1"/>
  <c r="U29" i="6"/>
  <c r="S29" i="6"/>
  <c r="R29" i="6"/>
  <c r="Q29" i="6"/>
  <c r="P29" i="6"/>
  <c r="E29" i="6"/>
  <c r="T29" i="6" s="1"/>
  <c r="T28" i="6"/>
  <c r="S28" i="6"/>
  <c r="R28" i="6"/>
  <c r="Q28" i="6"/>
  <c r="P28" i="6"/>
  <c r="E28" i="6"/>
  <c r="U28" i="6" s="1"/>
  <c r="S27" i="6"/>
  <c r="R27" i="6"/>
  <c r="Q27" i="6"/>
  <c r="P27" i="6"/>
  <c r="E27" i="6"/>
  <c r="U27" i="6" s="1"/>
  <c r="S26" i="6"/>
  <c r="R26" i="6"/>
  <c r="Q26" i="6"/>
  <c r="P26" i="6"/>
  <c r="E26" i="6"/>
  <c r="U26" i="6" s="1"/>
  <c r="V24" i="6"/>
  <c r="O24" i="6"/>
  <c r="N24" i="6"/>
  <c r="M24" i="6"/>
  <c r="S24" i="6" s="1"/>
  <c r="L24" i="6"/>
  <c r="R24" i="6" s="1"/>
  <c r="K24" i="6"/>
  <c r="J24" i="6"/>
  <c r="I24" i="6"/>
  <c r="H24" i="6"/>
  <c r="P24" i="6" s="1"/>
  <c r="G24" i="6"/>
  <c r="F24" i="6"/>
  <c r="C24" i="6"/>
  <c r="E24" i="6" s="1"/>
  <c r="B24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T21" i="6" s="1"/>
  <c r="S20" i="6"/>
  <c r="R20" i="6"/>
  <c r="Q20" i="6"/>
  <c r="P20" i="6"/>
  <c r="E20" i="6"/>
  <c r="S19" i="6"/>
  <c r="R19" i="6"/>
  <c r="Q19" i="6"/>
  <c r="P19" i="6"/>
  <c r="E19" i="6"/>
  <c r="U19" i="6" s="1"/>
  <c r="U18" i="6"/>
  <c r="S18" i="6"/>
  <c r="R18" i="6"/>
  <c r="Q18" i="6"/>
  <c r="P18" i="6"/>
  <c r="E18" i="6"/>
  <c r="T18" i="6" s="1"/>
  <c r="U17" i="6"/>
  <c r="S17" i="6"/>
  <c r="R17" i="6"/>
  <c r="Q17" i="6"/>
  <c r="P17" i="6"/>
  <c r="E17" i="6"/>
  <c r="T17" i="6" s="1"/>
  <c r="V15" i="6"/>
  <c r="O15" i="6"/>
  <c r="S15" i="6" s="1"/>
  <c r="N15" i="6"/>
  <c r="M15" i="6"/>
  <c r="L15" i="6"/>
  <c r="R15" i="6" s="1"/>
  <c r="K15" i="6"/>
  <c r="J15" i="6"/>
  <c r="I15" i="6"/>
  <c r="H15" i="6"/>
  <c r="G15" i="6"/>
  <c r="F15" i="6"/>
  <c r="C15" i="6"/>
  <c r="B15" i="6"/>
  <c r="S14" i="6"/>
  <c r="R14" i="6"/>
  <c r="Q14" i="6"/>
  <c r="P14" i="6"/>
  <c r="E14" i="6"/>
  <c r="T14" i="6" s="1"/>
  <c r="S13" i="6"/>
  <c r="R13" i="6"/>
  <c r="Q13" i="6"/>
  <c r="P13" i="6"/>
  <c r="E13" i="6"/>
  <c r="U13" i="6" s="1"/>
  <c r="U12" i="6"/>
  <c r="S12" i="6"/>
  <c r="R12" i="6"/>
  <c r="Q12" i="6"/>
  <c r="P12" i="6"/>
  <c r="E12" i="6"/>
  <c r="T12" i="6" s="1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U9" i="6" s="1"/>
  <c r="S94" i="5"/>
  <c r="R94" i="5"/>
  <c r="Q94" i="5"/>
  <c r="P94" i="5"/>
  <c r="E94" i="5"/>
  <c r="U94" i="5" s="1"/>
  <c r="S93" i="5"/>
  <c r="R93" i="5"/>
  <c r="Q93" i="5"/>
  <c r="P93" i="5"/>
  <c r="E93" i="5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U88" i="5" s="1"/>
  <c r="S87" i="5"/>
  <c r="R87" i="5"/>
  <c r="Q87" i="5"/>
  <c r="P87" i="5"/>
  <c r="E87" i="5"/>
  <c r="T87" i="5" s="1"/>
  <c r="V73" i="5"/>
  <c r="O73" i="5"/>
  <c r="N73" i="5"/>
  <c r="M73" i="5"/>
  <c r="S73" i="5" s="1"/>
  <c r="L73" i="5"/>
  <c r="K73" i="5"/>
  <c r="J73" i="5"/>
  <c r="I73" i="5"/>
  <c r="H73" i="5"/>
  <c r="G73" i="5"/>
  <c r="F73" i="5"/>
  <c r="C73" i="5"/>
  <c r="B73" i="5"/>
  <c r="V72" i="5"/>
  <c r="R72" i="5"/>
  <c r="O72" i="5"/>
  <c r="N72" i="5"/>
  <c r="M72" i="5"/>
  <c r="S72" i="5" s="1"/>
  <c r="L72" i="5"/>
  <c r="K72" i="5"/>
  <c r="J72" i="5"/>
  <c r="I72" i="5"/>
  <c r="H72" i="5"/>
  <c r="P72" i="5" s="1"/>
  <c r="G72" i="5"/>
  <c r="F72" i="5"/>
  <c r="C72" i="5"/>
  <c r="B72" i="5"/>
  <c r="E72" i="5" s="1"/>
  <c r="V71" i="5"/>
  <c r="O71" i="5"/>
  <c r="N71" i="5"/>
  <c r="M71" i="5"/>
  <c r="L71" i="5"/>
  <c r="R71" i="5" s="1"/>
  <c r="K71" i="5"/>
  <c r="J71" i="5"/>
  <c r="I71" i="5"/>
  <c r="H71" i="5"/>
  <c r="G71" i="5"/>
  <c r="F71" i="5"/>
  <c r="C71" i="5"/>
  <c r="B71" i="5"/>
  <c r="E71" i="5" s="1"/>
  <c r="S70" i="5"/>
  <c r="R70" i="5"/>
  <c r="Q70" i="5"/>
  <c r="P70" i="5"/>
  <c r="E70" i="5"/>
  <c r="T70" i="5" s="1"/>
  <c r="S69" i="5"/>
  <c r="R69" i="5"/>
  <c r="Q69" i="5"/>
  <c r="P69" i="5"/>
  <c r="E69" i="5"/>
  <c r="U69" i="5" s="1"/>
  <c r="V67" i="5"/>
  <c r="O67" i="5"/>
  <c r="N67" i="5"/>
  <c r="M67" i="5"/>
  <c r="L67" i="5"/>
  <c r="R67" i="5" s="1"/>
  <c r="K67" i="5"/>
  <c r="J67" i="5"/>
  <c r="I67" i="5"/>
  <c r="H67" i="5"/>
  <c r="G67" i="5"/>
  <c r="F67" i="5"/>
  <c r="C67" i="5"/>
  <c r="B67" i="5"/>
  <c r="V66" i="5"/>
  <c r="O66" i="5"/>
  <c r="N66" i="5"/>
  <c r="M66" i="5"/>
  <c r="S66" i="5" s="1"/>
  <c r="L66" i="5"/>
  <c r="R66" i="5" s="1"/>
  <c r="K66" i="5"/>
  <c r="J66" i="5"/>
  <c r="I66" i="5"/>
  <c r="Q66" i="5" s="1"/>
  <c r="H66" i="5"/>
  <c r="G66" i="5"/>
  <c r="F66" i="5"/>
  <c r="C66" i="5"/>
  <c r="E66" i="5" s="1"/>
  <c r="B66" i="5"/>
  <c r="S65" i="5"/>
  <c r="R65" i="5"/>
  <c r="Q65" i="5"/>
  <c r="P65" i="5"/>
  <c r="E65" i="5"/>
  <c r="U65" i="5" s="1"/>
  <c r="S64" i="5"/>
  <c r="R64" i="5"/>
  <c r="Q64" i="5"/>
  <c r="P64" i="5"/>
  <c r="E64" i="5"/>
  <c r="S63" i="5"/>
  <c r="R63" i="5"/>
  <c r="Q63" i="5"/>
  <c r="P63" i="5"/>
  <c r="E63" i="5"/>
  <c r="T63" i="5" s="1"/>
  <c r="T62" i="5"/>
  <c r="S62" i="5"/>
  <c r="R62" i="5"/>
  <c r="Q62" i="5"/>
  <c r="P62" i="5"/>
  <c r="E62" i="5"/>
  <c r="U62" i="5" s="1"/>
  <c r="S61" i="5"/>
  <c r="R61" i="5"/>
  <c r="Q61" i="5"/>
  <c r="P61" i="5"/>
  <c r="E61" i="5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B59" i="5"/>
  <c r="E59" i="5" s="1"/>
  <c r="U58" i="5"/>
  <c r="S58" i="5"/>
  <c r="R58" i="5"/>
  <c r="Q58" i="5"/>
  <c r="P58" i="5"/>
  <c r="E58" i="5"/>
  <c r="T58" i="5" s="1"/>
  <c r="T57" i="5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U55" i="5" s="1"/>
  <c r="V53" i="5"/>
  <c r="O53" i="5"/>
  <c r="N53" i="5"/>
  <c r="M53" i="5"/>
  <c r="S53" i="5" s="1"/>
  <c r="L53" i="5"/>
  <c r="R53" i="5" s="1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T50" i="5" s="1"/>
  <c r="S49" i="5"/>
  <c r="R49" i="5"/>
  <c r="Q49" i="5"/>
  <c r="P49" i="5"/>
  <c r="E49" i="5"/>
  <c r="U49" i="5" s="1"/>
  <c r="S48" i="5"/>
  <c r="R48" i="5"/>
  <c r="Q48" i="5"/>
  <c r="P48" i="5"/>
  <c r="E48" i="5"/>
  <c r="S47" i="5"/>
  <c r="R47" i="5"/>
  <c r="Q47" i="5"/>
  <c r="P47" i="5"/>
  <c r="E47" i="5"/>
  <c r="T47" i="5" s="1"/>
  <c r="U46" i="5"/>
  <c r="T46" i="5"/>
  <c r="S46" i="5"/>
  <c r="R46" i="5"/>
  <c r="Q46" i="5"/>
  <c r="P46" i="5"/>
  <c r="E46" i="5"/>
  <c r="T45" i="5"/>
  <c r="S45" i="5"/>
  <c r="R45" i="5"/>
  <c r="Q45" i="5"/>
  <c r="P45" i="5"/>
  <c r="E45" i="5"/>
  <c r="U45" i="5" s="1"/>
  <c r="S44" i="5"/>
  <c r="R44" i="5"/>
  <c r="Q44" i="5"/>
  <c r="P44" i="5"/>
  <c r="E44" i="5"/>
  <c r="U44" i="5" s="1"/>
  <c r="S43" i="5"/>
  <c r="R43" i="5"/>
  <c r="Q43" i="5"/>
  <c r="P43" i="5"/>
  <c r="E43" i="5"/>
  <c r="U42" i="5"/>
  <c r="S42" i="5"/>
  <c r="R42" i="5"/>
  <c r="Q42" i="5"/>
  <c r="P42" i="5"/>
  <c r="E42" i="5"/>
  <c r="T42" i="5" s="1"/>
  <c r="V40" i="5"/>
  <c r="O40" i="5"/>
  <c r="N40" i="5"/>
  <c r="M40" i="5"/>
  <c r="S40" i="5" s="1"/>
  <c r="L40" i="5"/>
  <c r="R40" i="5" s="1"/>
  <c r="K40" i="5"/>
  <c r="J40" i="5"/>
  <c r="I40" i="5"/>
  <c r="H40" i="5"/>
  <c r="G40" i="5"/>
  <c r="F40" i="5"/>
  <c r="C40" i="5"/>
  <c r="B40" i="5"/>
  <c r="E40" i="5" s="1"/>
  <c r="S39" i="5"/>
  <c r="R39" i="5"/>
  <c r="Q39" i="5"/>
  <c r="P39" i="5"/>
  <c r="E39" i="5"/>
  <c r="U39" i="5" s="1"/>
  <c r="S38" i="5"/>
  <c r="R38" i="5"/>
  <c r="Q38" i="5"/>
  <c r="P38" i="5"/>
  <c r="E38" i="5"/>
  <c r="T38" i="5" s="1"/>
  <c r="S37" i="5"/>
  <c r="R37" i="5"/>
  <c r="Q37" i="5"/>
  <c r="P37" i="5"/>
  <c r="E37" i="5"/>
  <c r="S36" i="5"/>
  <c r="R36" i="5"/>
  <c r="Q36" i="5"/>
  <c r="P36" i="5"/>
  <c r="E36" i="5"/>
  <c r="S35" i="5"/>
  <c r="R35" i="5"/>
  <c r="Q35" i="5"/>
  <c r="P35" i="5"/>
  <c r="E35" i="5"/>
  <c r="U35" i="5" s="1"/>
  <c r="V33" i="5"/>
  <c r="S33" i="5"/>
  <c r="O33" i="5"/>
  <c r="N33" i="5"/>
  <c r="M33" i="5"/>
  <c r="L33" i="5"/>
  <c r="R33" i="5" s="1"/>
  <c r="K33" i="5"/>
  <c r="J33" i="5"/>
  <c r="I33" i="5"/>
  <c r="H33" i="5"/>
  <c r="G33" i="5"/>
  <c r="F33" i="5"/>
  <c r="C33" i="5"/>
  <c r="B33" i="5"/>
  <c r="E33" i="5" s="1"/>
  <c r="S32" i="5"/>
  <c r="R32" i="5"/>
  <c r="Q32" i="5"/>
  <c r="P32" i="5"/>
  <c r="E32" i="5"/>
  <c r="V30" i="5"/>
  <c r="O30" i="5"/>
  <c r="N30" i="5"/>
  <c r="M30" i="5"/>
  <c r="S30" i="5" s="1"/>
  <c r="L30" i="5"/>
  <c r="R30" i="5" s="1"/>
  <c r="K30" i="5"/>
  <c r="J30" i="5"/>
  <c r="I30" i="5"/>
  <c r="Q30" i="5" s="1"/>
  <c r="H30" i="5"/>
  <c r="G30" i="5"/>
  <c r="F30" i="5"/>
  <c r="C30" i="5"/>
  <c r="E30" i="5" s="1"/>
  <c r="B30" i="5"/>
  <c r="S29" i="5"/>
  <c r="R29" i="5"/>
  <c r="Q29" i="5"/>
  <c r="P29" i="5"/>
  <c r="E29" i="5"/>
  <c r="U29" i="5" s="1"/>
  <c r="S28" i="5"/>
  <c r="R28" i="5"/>
  <c r="Q28" i="5"/>
  <c r="P28" i="5"/>
  <c r="E28" i="5"/>
  <c r="U27" i="5"/>
  <c r="S27" i="5"/>
  <c r="R27" i="5"/>
  <c r="Q27" i="5"/>
  <c r="P27" i="5"/>
  <c r="E27" i="5"/>
  <c r="T27" i="5" s="1"/>
  <c r="T26" i="5"/>
  <c r="S26" i="5"/>
  <c r="R26" i="5"/>
  <c r="Q26" i="5"/>
  <c r="P26" i="5"/>
  <c r="E26" i="5"/>
  <c r="U26" i="5" s="1"/>
  <c r="V24" i="5"/>
  <c r="O24" i="5"/>
  <c r="N24" i="5"/>
  <c r="M24" i="5"/>
  <c r="S24" i="5" s="1"/>
  <c r="L24" i="5"/>
  <c r="R24" i="5" s="1"/>
  <c r="K24" i="5"/>
  <c r="J24" i="5"/>
  <c r="I24" i="5"/>
  <c r="H24" i="5"/>
  <c r="G24" i="5"/>
  <c r="F24" i="5"/>
  <c r="C24" i="5"/>
  <c r="B24" i="5"/>
  <c r="E24" i="5" s="1"/>
  <c r="U23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T20" i="5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T18" i="5" s="1"/>
  <c r="T17" i="5"/>
  <c r="S17" i="5"/>
  <c r="R17" i="5"/>
  <c r="Q17" i="5"/>
  <c r="P17" i="5"/>
  <c r="E17" i="5"/>
  <c r="U17" i="5" s="1"/>
  <c r="V15" i="5"/>
  <c r="O15" i="5"/>
  <c r="N15" i="5"/>
  <c r="M15" i="5"/>
  <c r="L15" i="5"/>
  <c r="R15" i="5" s="1"/>
  <c r="K15" i="5"/>
  <c r="J15" i="5"/>
  <c r="I15" i="5"/>
  <c r="H15" i="5"/>
  <c r="G15" i="5"/>
  <c r="F15" i="5"/>
  <c r="C15" i="5"/>
  <c r="B15" i="5"/>
  <c r="S14" i="5"/>
  <c r="R14" i="5"/>
  <c r="Q14" i="5"/>
  <c r="P14" i="5"/>
  <c r="E14" i="5"/>
  <c r="T14" i="5" s="1"/>
  <c r="T13" i="5"/>
  <c r="S13" i="5"/>
  <c r="R13" i="5"/>
  <c r="Q13" i="5"/>
  <c r="P13" i="5"/>
  <c r="E13" i="5"/>
  <c r="U13" i="5" s="1"/>
  <c r="S12" i="5"/>
  <c r="R12" i="5"/>
  <c r="Q12" i="5"/>
  <c r="P12" i="5"/>
  <c r="E12" i="5"/>
  <c r="S11" i="5"/>
  <c r="R11" i="5"/>
  <c r="Q11" i="5"/>
  <c r="P11" i="5"/>
  <c r="E11" i="5"/>
  <c r="T11" i="5" s="1"/>
  <c r="T10" i="5"/>
  <c r="S10" i="5"/>
  <c r="R10" i="5"/>
  <c r="Q10" i="5"/>
  <c r="P10" i="5"/>
  <c r="E10" i="5"/>
  <c r="S9" i="5"/>
  <c r="R9" i="5"/>
  <c r="Q9" i="5"/>
  <c r="P9" i="5"/>
  <c r="E9" i="5"/>
  <c r="U9" i="5" s="1"/>
  <c r="S94" i="4"/>
  <c r="R94" i="4"/>
  <c r="Q94" i="4"/>
  <c r="P94" i="4"/>
  <c r="E94" i="4"/>
  <c r="U94" i="4" s="1"/>
  <c r="S93" i="4"/>
  <c r="R93" i="4"/>
  <c r="Q93" i="4"/>
  <c r="P93" i="4"/>
  <c r="E93" i="4"/>
  <c r="U93" i="4" s="1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S89" i="4"/>
  <c r="R89" i="4"/>
  <c r="Q89" i="4"/>
  <c r="P89" i="4"/>
  <c r="E89" i="4"/>
  <c r="T89" i="4" s="1"/>
  <c r="S88" i="4"/>
  <c r="R88" i="4"/>
  <c r="Q88" i="4"/>
  <c r="P88" i="4"/>
  <c r="E88" i="4"/>
  <c r="U88" i="4" s="1"/>
  <c r="U87" i="4"/>
  <c r="S87" i="4"/>
  <c r="R87" i="4"/>
  <c r="Q87" i="4"/>
  <c r="P87" i="4"/>
  <c r="E87" i="4"/>
  <c r="T87" i="4" s="1"/>
  <c r="V73" i="4"/>
  <c r="O73" i="4"/>
  <c r="N73" i="4"/>
  <c r="M73" i="4"/>
  <c r="L73" i="4"/>
  <c r="K73" i="4"/>
  <c r="J73" i="4"/>
  <c r="I73" i="4"/>
  <c r="H73" i="4"/>
  <c r="G73" i="4"/>
  <c r="F73" i="4"/>
  <c r="C73" i="4"/>
  <c r="B73" i="4"/>
  <c r="E73" i="4" s="1"/>
  <c r="V72" i="4"/>
  <c r="O72" i="4"/>
  <c r="N72" i="4"/>
  <c r="M72" i="4"/>
  <c r="S72" i="4" s="1"/>
  <c r="L72" i="4"/>
  <c r="R72" i="4" s="1"/>
  <c r="K72" i="4"/>
  <c r="J72" i="4"/>
  <c r="I72" i="4"/>
  <c r="Q72" i="4" s="1"/>
  <c r="H72" i="4"/>
  <c r="G72" i="4"/>
  <c r="F72" i="4"/>
  <c r="C72" i="4"/>
  <c r="B72" i="4"/>
  <c r="V71" i="4"/>
  <c r="O71" i="4"/>
  <c r="N71" i="4"/>
  <c r="R71" i="4" s="1"/>
  <c r="M71" i="4"/>
  <c r="S71" i="4" s="1"/>
  <c r="L71" i="4"/>
  <c r="K71" i="4"/>
  <c r="J71" i="4"/>
  <c r="I71" i="4"/>
  <c r="H71" i="4"/>
  <c r="G71" i="4"/>
  <c r="F71" i="4"/>
  <c r="C71" i="4"/>
  <c r="B71" i="4"/>
  <c r="S70" i="4"/>
  <c r="R70" i="4"/>
  <c r="Q70" i="4"/>
  <c r="P70" i="4"/>
  <c r="E70" i="4"/>
  <c r="S69" i="4"/>
  <c r="R69" i="4"/>
  <c r="Q69" i="4"/>
  <c r="P69" i="4"/>
  <c r="E69" i="4"/>
  <c r="U69" i="4" s="1"/>
  <c r="V67" i="4"/>
  <c r="O67" i="4"/>
  <c r="N67" i="4"/>
  <c r="R67" i="4" s="1"/>
  <c r="M67" i="4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S66" i="4" s="1"/>
  <c r="L66" i="4"/>
  <c r="R66" i="4" s="1"/>
  <c r="K66" i="4"/>
  <c r="J66" i="4"/>
  <c r="I66" i="4"/>
  <c r="H66" i="4"/>
  <c r="G66" i="4"/>
  <c r="F66" i="4"/>
  <c r="C66" i="4"/>
  <c r="B66" i="4"/>
  <c r="E66" i="4" s="1"/>
  <c r="T65" i="4"/>
  <c r="S65" i="4"/>
  <c r="R65" i="4"/>
  <c r="Q65" i="4"/>
  <c r="P65" i="4"/>
  <c r="E65" i="4"/>
  <c r="U65" i="4" s="1"/>
  <c r="S64" i="4"/>
  <c r="R64" i="4"/>
  <c r="Q64" i="4"/>
  <c r="P64" i="4"/>
  <c r="E64" i="4"/>
  <c r="S63" i="4"/>
  <c r="R63" i="4"/>
  <c r="Q63" i="4"/>
  <c r="P63" i="4"/>
  <c r="E63" i="4"/>
  <c r="T63" i="4" s="1"/>
  <c r="S62" i="4"/>
  <c r="R62" i="4"/>
  <c r="Q62" i="4"/>
  <c r="P62" i="4"/>
  <c r="E62" i="4"/>
  <c r="U62" i="4" s="1"/>
  <c r="T61" i="4"/>
  <c r="S61" i="4"/>
  <c r="R61" i="4"/>
  <c r="Q61" i="4"/>
  <c r="P61" i="4"/>
  <c r="E61" i="4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E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U56" i="4"/>
  <c r="S56" i="4"/>
  <c r="R56" i="4"/>
  <c r="Q56" i="4"/>
  <c r="P56" i="4"/>
  <c r="E56" i="4"/>
  <c r="T56" i="4" s="1"/>
  <c r="U55" i="4"/>
  <c r="T55" i="4"/>
  <c r="S55" i="4"/>
  <c r="R55" i="4"/>
  <c r="Q55" i="4"/>
  <c r="P55" i="4"/>
  <c r="E55" i="4"/>
  <c r="V53" i="4"/>
  <c r="O53" i="4"/>
  <c r="N53" i="4"/>
  <c r="M53" i="4"/>
  <c r="S53" i="4" s="1"/>
  <c r="L53" i="4"/>
  <c r="R53" i="4" s="1"/>
  <c r="K53" i="4"/>
  <c r="J53" i="4"/>
  <c r="I53" i="4"/>
  <c r="H53" i="4"/>
  <c r="G53" i="4"/>
  <c r="F53" i="4"/>
  <c r="C53" i="4"/>
  <c r="B53" i="4"/>
  <c r="U52" i="4"/>
  <c r="S52" i="4"/>
  <c r="R52" i="4"/>
  <c r="Q52" i="4"/>
  <c r="P52" i="4"/>
  <c r="E52" i="4"/>
  <c r="T52" i="4" s="1"/>
  <c r="T51" i="4"/>
  <c r="S51" i="4"/>
  <c r="R51" i="4"/>
  <c r="Q51" i="4"/>
  <c r="P51" i="4"/>
  <c r="E51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T47" i="4" s="1"/>
  <c r="T46" i="4"/>
  <c r="S46" i="4"/>
  <c r="R46" i="4"/>
  <c r="Q46" i="4"/>
  <c r="P46" i="4"/>
  <c r="E46" i="4"/>
  <c r="U46" i="4" s="1"/>
  <c r="S45" i="4"/>
  <c r="R45" i="4"/>
  <c r="Q45" i="4"/>
  <c r="P45" i="4"/>
  <c r="E45" i="4"/>
  <c r="T45" i="4" s="1"/>
  <c r="S44" i="4"/>
  <c r="R44" i="4"/>
  <c r="Q44" i="4"/>
  <c r="P44" i="4"/>
  <c r="E44" i="4"/>
  <c r="U44" i="4" s="1"/>
  <c r="U43" i="4"/>
  <c r="S43" i="4"/>
  <c r="R43" i="4"/>
  <c r="Q43" i="4"/>
  <c r="P43" i="4"/>
  <c r="E43" i="4"/>
  <c r="T43" i="4" s="1"/>
  <c r="U42" i="4"/>
  <c r="T42" i="4"/>
  <c r="S42" i="4"/>
  <c r="R42" i="4"/>
  <c r="Q42" i="4"/>
  <c r="P42" i="4"/>
  <c r="E42" i="4"/>
  <c r="V40" i="4"/>
  <c r="O40" i="4"/>
  <c r="N40" i="4"/>
  <c r="M40" i="4"/>
  <c r="S40" i="4" s="1"/>
  <c r="L40" i="4"/>
  <c r="R40" i="4" s="1"/>
  <c r="K40" i="4"/>
  <c r="J40" i="4"/>
  <c r="I40" i="4"/>
  <c r="H40" i="4"/>
  <c r="G40" i="4"/>
  <c r="F40" i="4"/>
  <c r="C40" i="4"/>
  <c r="B40" i="4"/>
  <c r="E40" i="4" s="1"/>
  <c r="S39" i="4"/>
  <c r="R39" i="4"/>
  <c r="Q39" i="4"/>
  <c r="P39" i="4"/>
  <c r="E39" i="4"/>
  <c r="S38" i="4"/>
  <c r="R38" i="4"/>
  <c r="Q38" i="4"/>
  <c r="P38" i="4"/>
  <c r="E38" i="4"/>
  <c r="U38" i="4" s="1"/>
  <c r="S37" i="4"/>
  <c r="R37" i="4"/>
  <c r="Q37" i="4"/>
  <c r="P37" i="4"/>
  <c r="E37" i="4"/>
  <c r="U37" i="4" s="1"/>
  <c r="S36" i="4"/>
  <c r="R36" i="4"/>
  <c r="Q36" i="4"/>
  <c r="P36" i="4"/>
  <c r="E36" i="4"/>
  <c r="T36" i="4" s="1"/>
  <c r="S35" i="4"/>
  <c r="R35" i="4"/>
  <c r="Q35" i="4"/>
  <c r="P35" i="4"/>
  <c r="E35" i="4"/>
  <c r="U35" i="4" s="1"/>
  <c r="V33" i="4"/>
  <c r="O33" i="4"/>
  <c r="N33" i="4"/>
  <c r="M33" i="4"/>
  <c r="S33" i="4" s="1"/>
  <c r="L33" i="4"/>
  <c r="K33" i="4"/>
  <c r="J33" i="4"/>
  <c r="I33" i="4"/>
  <c r="H33" i="4"/>
  <c r="G33" i="4"/>
  <c r="F33" i="4"/>
  <c r="C33" i="4"/>
  <c r="B33" i="4"/>
  <c r="S32" i="4"/>
  <c r="R32" i="4"/>
  <c r="Q32" i="4"/>
  <c r="P32" i="4"/>
  <c r="E32" i="4"/>
  <c r="V30" i="4"/>
  <c r="S30" i="4"/>
  <c r="O30" i="4"/>
  <c r="N30" i="4"/>
  <c r="M30" i="4"/>
  <c r="L30" i="4"/>
  <c r="R30" i="4" s="1"/>
  <c r="K30" i="4"/>
  <c r="J30" i="4"/>
  <c r="I30" i="4"/>
  <c r="Q30" i="4" s="1"/>
  <c r="H30" i="4"/>
  <c r="P30" i="4" s="1"/>
  <c r="G30" i="4"/>
  <c r="F30" i="4"/>
  <c r="C30" i="4"/>
  <c r="B30" i="4"/>
  <c r="E30" i="4" s="1"/>
  <c r="S29" i="4"/>
  <c r="R29" i="4"/>
  <c r="Q29" i="4"/>
  <c r="P29" i="4"/>
  <c r="E29" i="4"/>
  <c r="U29" i="4" s="1"/>
  <c r="S28" i="4"/>
  <c r="R28" i="4"/>
  <c r="Q28" i="4"/>
  <c r="P28" i="4"/>
  <c r="E28" i="4"/>
  <c r="S27" i="4"/>
  <c r="R27" i="4"/>
  <c r="Q27" i="4"/>
  <c r="P27" i="4"/>
  <c r="E27" i="4"/>
  <c r="T26" i="4"/>
  <c r="S26" i="4"/>
  <c r="R26" i="4"/>
  <c r="Q26" i="4"/>
  <c r="P26" i="4"/>
  <c r="E26" i="4"/>
  <c r="U26" i="4" s="1"/>
  <c r="V24" i="4"/>
  <c r="R24" i="4"/>
  <c r="O24" i="4"/>
  <c r="N24" i="4"/>
  <c r="M24" i="4"/>
  <c r="S24" i="4" s="1"/>
  <c r="L24" i="4"/>
  <c r="K24" i="4"/>
  <c r="J24" i="4"/>
  <c r="I24" i="4"/>
  <c r="H24" i="4"/>
  <c r="G24" i="4"/>
  <c r="F24" i="4"/>
  <c r="C24" i="4"/>
  <c r="B24" i="4"/>
  <c r="E24" i="4" s="1"/>
  <c r="S23" i="4"/>
  <c r="R23" i="4"/>
  <c r="Q23" i="4"/>
  <c r="P23" i="4"/>
  <c r="E23" i="4"/>
  <c r="U23" i="4" s="1"/>
  <c r="S22" i="4"/>
  <c r="R22" i="4"/>
  <c r="Q22" i="4"/>
  <c r="P22" i="4"/>
  <c r="E22" i="4"/>
  <c r="T22" i="4" s="1"/>
  <c r="S21" i="4"/>
  <c r="R21" i="4"/>
  <c r="Q21" i="4"/>
  <c r="P21" i="4"/>
  <c r="E21" i="4"/>
  <c r="U21" i="4" s="1"/>
  <c r="S20" i="4"/>
  <c r="R20" i="4"/>
  <c r="Q20" i="4"/>
  <c r="P20" i="4"/>
  <c r="E20" i="4"/>
  <c r="T20" i="4" s="1"/>
  <c r="U19" i="4"/>
  <c r="T19" i="4"/>
  <c r="S19" i="4"/>
  <c r="R19" i="4"/>
  <c r="Q19" i="4"/>
  <c r="P19" i="4"/>
  <c r="E19" i="4"/>
  <c r="S18" i="4"/>
  <c r="R18" i="4"/>
  <c r="Q18" i="4"/>
  <c r="P18" i="4"/>
  <c r="E18" i="4"/>
  <c r="U18" i="4" s="1"/>
  <c r="T17" i="4"/>
  <c r="S17" i="4"/>
  <c r="R17" i="4"/>
  <c r="Q17" i="4"/>
  <c r="P17" i="4"/>
  <c r="E17" i="4"/>
  <c r="U17" i="4" s="1"/>
  <c r="V15" i="4"/>
  <c r="O15" i="4"/>
  <c r="N15" i="4"/>
  <c r="R15" i="4" s="1"/>
  <c r="M15" i="4"/>
  <c r="L15" i="4"/>
  <c r="K15" i="4"/>
  <c r="J15" i="4"/>
  <c r="I15" i="4"/>
  <c r="H15" i="4"/>
  <c r="G15" i="4"/>
  <c r="F15" i="4"/>
  <c r="E15" i="4"/>
  <c r="C15" i="4"/>
  <c r="B15" i="4"/>
  <c r="U14" i="4"/>
  <c r="T14" i="4"/>
  <c r="S14" i="4"/>
  <c r="R14" i="4"/>
  <c r="Q14" i="4"/>
  <c r="P14" i="4"/>
  <c r="E14" i="4"/>
  <c r="S13" i="4"/>
  <c r="R13" i="4"/>
  <c r="Q13" i="4"/>
  <c r="P13" i="4"/>
  <c r="E13" i="4"/>
  <c r="U13" i="4" s="1"/>
  <c r="S12" i="4"/>
  <c r="R12" i="4"/>
  <c r="Q12" i="4"/>
  <c r="P12" i="4"/>
  <c r="E12" i="4"/>
  <c r="T12" i="4" s="1"/>
  <c r="U11" i="4"/>
  <c r="S11" i="4"/>
  <c r="R11" i="4"/>
  <c r="Q11" i="4"/>
  <c r="P11" i="4"/>
  <c r="E11" i="4"/>
  <c r="T11" i="4" s="1"/>
  <c r="S10" i="4"/>
  <c r="R10" i="4"/>
  <c r="Q10" i="4"/>
  <c r="P10" i="4"/>
  <c r="E10" i="4"/>
  <c r="U10" i="4" s="1"/>
  <c r="U9" i="4"/>
  <c r="S9" i="4"/>
  <c r="R9" i="4"/>
  <c r="Q9" i="4"/>
  <c r="P9" i="4"/>
  <c r="E9" i="4"/>
  <c r="T9" i="4" s="1"/>
  <c r="U94" i="3"/>
  <c r="T94" i="3"/>
  <c r="S94" i="3"/>
  <c r="R94" i="3"/>
  <c r="Q94" i="3"/>
  <c r="P94" i="3"/>
  <c r="E94" i="3"/>
  <c r="T93" i="3"/>
  <c r="S93" i="3"/>
  <c r="R93" i="3"/>
  <c r="Q93" i="3"/>
  <c r="P93" i="3"/>
  <c r="E93" i="3"/>
  <c r="U93" i="3" s="1"/>
  <c r="S92" i="3"/>
  <c r="R92" i="3"/>
  <c r="Q92" i="3"/>
  <c r="P92" i="3"/>
  <c r="E92" i="3"/>
  <c r="T92" i="3" s="1"/>
  <c r="S91" i="3"/>
  <c r="R91" i="3"/>
  <c r="Q91" i="3"/>
  <c r="P91" i="3"/>
  <c r="E91" i="3"/>
  <c r="U91" i="3" s="1"/>
  <c r="S90" i="3"/>
  <c r="R90" i="3"/>
  <c r="Q90" i="3"/>
  <c r="P90" i="3"/>
  <c r="E90" i="3"/>
  <c r="T90" i="3" s="1"/>
  <c r="U89" i="3"/>
  <c r="S89" i="3"/>
  <c r="R89" i="3"/>
  <c r="Q89" i="3"/>
  <c r="P89" i="3"/>
  <c r="E89" i="3"/>
  <c r="T89" i="3" s="1"/>
  <c r="U88" i="3"/>
  <c r="T88" i="3"/>
  <c r="S88" i="3"/>
  <c r="R88" i="3"/>
  <c r="Q88" i="3"/>
  <c r="P88" i="3"/>
  <c r="E88" i="3"/>
  <c r="S87" i="3"/>
  <c r="R87" i="3"/>
  <c r="Q87" i="3"/>
  <c r="P87" i="3"/>
  <c r="E87" i="3"/>
  <c r="W73" i="3"/>
  <c r="V73" i="3"/>
  <c r="O73" i="3"/>
  <c r="N73" i="3"/>
  <c r="M73" i="3"/>
  <c r="S73" i="3" s="1"/>
  <c r="L73" i="3"/>
  <c r="K73" i="3"/>
  <c r="J73" i="3"/>
  <c r="I73" i="3"/>
  <c r="Q73" i="3" s="1"/>
  <c r="H73" i="3"/>
  <c r="G73" i="3"/>
  <c r="F73" i="3"/>
  <c r="C73" i="3"/>
  <c r="B73" i="3"/>
  <c r="V72" i="3"/>
  <c r="O72" i="3"/>
  <c r="S72" i="3" s="1"/>
  <c r="N72" i="3"/>
  <c r="M72" i="3"/>
  <c r="L72" i="3"/>
  <c r="K72" i="3"/>
  <c r="J72" i="3"/>
  <c r="I72" i="3"/>
  <c r="H72" i="3"/>
  <c r="G72" i="3"/>
  <c r="F72" i="3"/>
  <c r="C72" i="3"/>
  <c r="B72" i="3"/>
  <c r="E72" i="3" s="1"/>
  <c r="V71" i="3"/>
  <c r="O71" i="3"/>
  <c r="N71" i="3"/>
  <c r="M71" i="3"/>
  <c r="S71" i="3" s="1"/>
  <c r="L71" i="3"/>
  <c r="R71" i="3" s="1"/>
  <c r="K71" i="3"/>
  <c r="J71" i="3"/>
  <c r="I71" i="3"/>
  <c r="H71" i="3"/>
  <c r="G71" i="3"/>
  <c r="F71" i="3"/>
  <c r="C71" i="3"/>
  <c r="E71" i="3" s="1"/>
  <c r="B71" i="3"/>
  <c r="S70" i="3"/>
  <c r="R70" i="3"/>
  <c r="Q70" i="3"/>
  <c r="P70" i="3"/>
  <c r="E70" i="3"/>
  <c r="S69" i="3"/>
  <c r="R69" i="3"/>
  <c r="Q69" i="3"/>
  <c r="P69" i="3"/>
  <c r="E69" i="3"/>
  <c r="U69" i="3" s="1"/>
  <c r="W67" i="3"/>
  <c r="V67" i="3"/>
  <c r="O67" i="3"/>
  <c r="N67" i="3"/>
  <c r="M67" i="3"/>
  <c r="S67" i="3" s="1"/>
  <c r="L67" i="3"/>
  <c r="K67" i="3"/>
  <c r="J67" i="3"/>
  <c r="I67" i="3"/>
  <c r="H67" i="3"/>
  <c r="G67" i="3"/>
  <c r="F67" i="3"/>
  <c r="C67" i="3"/>
  <c r="B67" i="3"/>
  <c r="V66" i="3"/>
  <c r="S66" i="3"/>
  <c r="O66" i="3"/>
  <c r="N66" i="3"/>
  <c r="M66" i="3"/>
  <c r="L66" i="3"/>
  <c r="R66" i="3" s="1"/>
  <c r="K66" i="3"/>
  <c r="J66" i="3"/>
  <c r="I66" i="3"/>
  <c r="Q66" i="3" s="1"/>
  <c r="H66" i="3"/>
  <c r="P66" i="3" s="1"/>
  <c r="G66" i="3"/>
  <c r="F66" i="3"/>
  <c r="C66" i="3"/>
  <c r="B66" i="3"/>
  <c r="E66" i="3" s="1"/>
  <c r="S65" i="3"/>
  <c r="R65" i="3"/>
  <c r="Q65" i="3"/>
  <c r="P65" i="3"/>
  <c r="E65" i="3"/>
  <c r="U65" i="3" s="1"/>
  <c r="S64" i="3"/>
  <c r="R64" i="3"/>
  <c r="Q64" i="3"/>
  <c r="P64" i="3"/>
  <c r="E64" i="3"/>
  <c r="T64" i="3" s="1"/>
  <c r="U63" i="3"/>
  <c r="S63" i="3"/>
  <c r="R63" i="3"/>
  <c r="Q63" i="3"/>
  <c r="P63" i="3"/>
  <c r="E63" i="3"/>
  <c r="T63" i="3" s="1"/>
  <c r="U62" i="3"/>
  <c r="T62" i="3"/>
  <c r="S62" i="3"/>
  <c r="R62" i="3"/>
  <c r="Q62" i="3"/>
  <c r="P62" i="3"/>
  <c r="E62" i="3"/>
  <c r="T61" i="3"/>
  <c r="S61" i="3"/>
  <c r="R61" i="3"/>
  <c r="Q61" i="3"/>
  <c r="P61" i="3"/>
  <c r="E61" i="3"/>
  <c r="U61" i="3" s="1"/>
  <c r="V59" i="3"/>
  <c r="S59" i="3"/>
  <c r="R59" i="3"/>
  <c r="O59" i="3"/>
  <c r="N59" i="3"/>
  <c r="M59" i="3"/>
  <c r="L59" i="3"/>
  <c r="K59" i="3"/>
  <c r="J59" i="3"/>
  <c r="I59" i="3"/>
  <c r="H59" i="3"/>
  <c r="G59" i="3"/>
  <c r="F59" i="3"/>
  <c r="C59" i="3"/>
  <c r="B59" i="3"/>
  <c r="E59" i="3" s="1"/>
  <c r="U58" i="3"/>
  <c r="T58" i="3"/>
  <c r="S58" i="3"/>
  <c r="R58" i="3"/>
  <c r="Q58" i="3"/>
  <c r="P58" i="3"/>
  <c r="E58" i="3"/>
  <c r="S57" i="3"/>
  <c r="R57" i="3"/>
  <c r="Q57" i="3"/>
  <c r="P57" i="3"/>
  <c r="E57" i="3"/>
  <c r="U57" i="3" s="1"/>
  <c r="T56" i="3"/>
  <c r="S56" i="3"/>
  <c r="R56" i="3"/>
  <c r="Q56" i="3"/>
  <c r="P56" i="3"/>
  <c r="E56" i="3"/>
  <c r="U56" i="3" s="1"/>
  <c r="S55" i="3"/>
  <c r="R55" i="3"/>
  <c r="Q55" i="3"/>
  <c r="P55" i="3"/>
  <c r="E55" i="3"/>
  <c r="T55" i="3" s="1"/>
  <c r="W53" i="3"/>
  <c r="V53" i="3"/>
  <c r="O53" i="3"/>
  <c r="N53" i="3"/>
  <c r="M53" i="3"/>
  <c r="S53" i="3" s="1"/>
  <c r="L53" i="3"/>
  <c r="K53" i="3"/>
  <c r="J53" i="3"/>
  <c r="I53" i="3"/>
  <c r="H53" i="3"/>
  <c r="G53" i="3"/>
  <c r="F53" i="3"/>
  <c r="C53" i="3"/>
  <c r="B53" i="3"/>
  <c r="S52" i="3"/>
  <c r="R52" i="3"/>
  <c r="Q52" i="3"/>
  <c r="P52" i="3"/>
  <c r="E52" i="3"/>
  <c r="T52" i="3" s="1"/>
  <c r="S51" i="3"/>
  <c r="R51" i="3"/>
  <c r="Q51" i="3"/>
  <c r="P51" i="3"/>
  <c r="E51" i="3"/>
  <c r="T51" i="3" s="1"/>
  <c r="S50" i="3"/>
  <c r="R50" i="3"/>
  <c r="Q50" i="3"/>
  <c r="P50" i="3"/>
  <c r="E50" i="3"/>
  <c r="T50" i="3" s="1"/>
  <c r="U49" i="3"/>
  <c r="S49" i="3"/>
  <c r="R49" i="3"/>
  <c r="Q49" i="3"/>
  <c r="P49" i="3"/>
  <c r="E49" i="3"/>
  <c r="T49" i="3" s="1"/>
  <c r="U48" i="3"/>
  <c r="T48" i="3"/>
  <c r="S48" i="3"/>
  <c r="R48" i="3"/>
  <c r="Q48" i="3"/>
  <c r="P48" i="3"/>
  <c r="E48" i="3"/>
  <c r="T47" i="3"/>
  <c r="S47" i="3"/>
  <c r="R47" i="3"/>
  <c r="Q47" i="3"/>
  <c r="P47" i="3"/>
  <c r="E47" i="3"/>
  <c r="U47" i="3" s="1"/>
  <c r="S46" i="3"/>
  <c r="R46" i="3"/>
  <c r="Q46" i="3"/>
  <c r="P46" i="3"/>
  <c r="E46" i="3"/>
  <c r="T46" i="3" s="1"/>
  <c r="S45" i="3"/>
  <c r="R45" i="3"/>
  <c r="Q45" i="3"/>
  <c r="P45" i="3"/>
  <c r="E45" i="3"/>
  <c r="U45" i="3" s="1"/>
  <c r="U44" i="3"/>
  <c r="S44" i="3"/>
  <c r="R44" i="3"/>
  <c r="Q44" i="3"/>
  <c r="P44" i="3"/>
  <c r="E44" i="3"/>
  <c r="T44" i="3" s="1"/>
  <c r="S43" i="3"/>
  <c r="R43" i="3"/>
  <c r="Q43" i="3"/>
  <c r="P43" i="3"/>
  <c r="E43" i="3"/>
  <c r="T43" i="3" s="1"/>
  <c r="S42" i="3"/>
  <c r="R42" i="3"/>
  <c r="Q42" i="3"/>
  <c r="P42" i="3"/>
  <c r="E42" i="3"/>
  <c r="T42" i="3" s="1"/>
  <c r="V40" i="3"/>
  <c r="O40" i="3"/>
  <c r="N40" i="3"/>
  <c r="M40" i="3"/>
  <c r="S40" i="3" s="1"/>
  <c r="L40" i="3"/>
  <c r="K40" i="3"/>
  <c r="J40" i="3"/>
  <c r="I40" i="3"/>
  <c r="H40" i="3"/>
  <c r="G40" i="3"/>
  <c r="F40" i="3"/>
  <c r="C40" i="3"/>
  <c r="E40" i="3" s="1"/>
  <c r="B40" i="3"/>
  <c r="T39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S37" i="3"/>
  <c r="R37" i="3"/>
  <c r="Q37" i="3"/>
  <c r="P37" i="3"/>
  <c r="E37" i="3"/>
  <c r="T37" i="3" s="1"/>
  <c r="U36" i="3"/>
  <c r="S36" i="3"/>
  <c r="R36" i="3"/>
  <c r="Q36" i="3"/>
  <c r="P36" i="3"/>
  <c r="E36" i="3"/>
  <c r="T36" i="3" s="1"/>
  <c r="S35" i="3"/>
  <c r="R35" i="3"/>
  <c r="Q35" i="3"/>
  <c r="P35" i="3"/>
  <c r="E35" i="3"/>
  <c r="U35" i="3" s="1"/>
  <c r="V33" i="3"/>
  <c r="O33" i="3"/>
  <c r="N33" i="3"/>
  <c r="R33" i="3" s="1"/>
  <c r="M33" i="3"/>
  <c r="S33" i="3" s="1"/>
  <c r="L33" i="3"/>
  <c r="K33" i="3"/>
  <c r="J33" i="3"/>
  <c r="I33" i="3"/>
  <c r="H33" i="3"/>
  <c r="G33" i="3"/>
  <c r="F33" i="3"/>
  <c r="E33" i="3"/>
  <c r="C33" i="3"/>
  <c r="B33" i="3"/>
  <c r="S32" i="3"/>
  <c r="R32" i="3"/>
  <c r="Q32" i="3"/>
  <c r="U32" i="3" s="1"/>
  <c r="P32" i="3"/>
  <c r="T32" i="3" s="1"/>
  <c r="E32" i="3"/>
  <c r="V30" i="3"/>
  <c r="O30" i="3"/>
  <c r="N30" i="3"/>
  <c r="M30" i="3"/>
  <c r="S30" i="3" s="1"/>
  <c r="L30" i="3"/>
  <c r="R30" i="3" s="1"/>
  <c r="K30" i="3"/>
  <c r="J30" i="3"/>
  <c r="I30" i="3"/>
  <c r="H30" i="3"/>
  <c r="G30" i="3"/>
  <c r="F30" i="3"/>
  <c r="C30" i="3"/>
  <c r="B30" i="3"/>
  <c r="E30" i="3" s="1"/>
  <c r="S29" i="3"/>
  <c r="R29" i="3"/>
  <c r="Q29" i="3"/>
  <c r="P29" i="3"/>
  <c r="E29" i="3"/>
  <c r="U29" i="3" s="1"/>
  <c r="S28" i="3"/>
  <c r="R28" i="3"/>
  <c r="Q28" i="3"/>
  <c r="P28" i="3"/>
  <c r="E28" i="3"/>
  <c r="U28" i="3" s="1"/>
  <c r="U27" i="3"/>
  <c r="T27" i="3"/>
  <c r="S27" i="3"/>
  <c r="R27" i="3"/>
  <c r="Q27" i="3"/>
  <c r="P27" i="3"/>
  <c r="E27" i="3"/>
  <c r="U26" i="3"/>
  <c r="T26" i="3"/>
  <c r="S26" i="3"/>
  <c r="R26" i="3"/>
  <c r="Q26" i="3"/>
  <c r="P26" i="3"/>
  <c r="E26" i="3"/>
  <c r="V24" i="3"/>
  <c r="R24" i="3"/>
  <c r="O24" i="3"/>
  <c r="N24" i="3"/>
  <c r="M24" i="3"/>
  <c r="S24" i="3" s="1"/>
  <c r="L24" i="3"/>
  <c r="K24" i="3"/>
  <c r="J24" i="3"/>
  <c r="I24" i="3"/>
  <c r="H24" i="3"/>
  <c r="G24" i="3"/>
  <c r="F24" i="3"/>
  <c r="C24" i="3"/>
  <c r="B24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U21" i="3"/>
  <c r="S21" i="3"/>
  <c r="R21" i="3"/>
  <c r="Q21" i="3"/>
  <c r="P21" i="3"/>
  <c r="E21" i="3"/>
  <c r="T21" i="3" s="1"/>
  <c r="S20" i="3"/>
  <c r="R20" i="3"/>
  <c r="Q20" i="3"/>
  <c r="P20" i="3"/>
  <c r="E20" i="3"/>
  <c r="T20" i="3" s="1"/>
  <c r="S19" i="3"/>
  <c r="R19" i="3"/>
  <c r="Q19" i="3"/>
  <c r="P19" i="3"/>
  <c r="E19" i="3"/>
  <c r="U19" i="3" s="1"/>
  <c r="S18" i="3"/>
  <c r="R18" i="3"/>
  <c r="Q18" i="3"/>
  <c r="P18" i="3"/>
  <c r="E18" i="3"/>
  <c r="T18" i="3" s="1"/>
  <c r="T17" i="3"/>
  <c r="S17" i="3"/>
  <c r="R17" i="3"/>
  <c r="Q17" i="3"/>
  <c r="P17" i="3"/>
  <c r="E17" i="3"/>
  <c r="U17" i="3" s="1"/>
  <c r="V15" i="3"/>
  <c r="O15" i="3"/>
  <c r="S15" i="3" s="1"/>
  <c r="N15" i="3"/>
  <c r="R15" i="3" s="1"/>
  <c r="M15" i="3"/>
  <c r="L15" i="3"/>
  <c r="K15" i="3"/>
  <c r="J15" i="3"/>
  <c r="I15" i="3"/>
  <c r="H15" i="3"/>
  <c r="G15" i="3"/>
  <c r="F15" i="3"/>
  <c r="C15" i="3"/>
  <c r="B15" i="3"/>
  <c r="E15" i="3" s="1"/>
  <c r="S14" i="3"/>
  <c r="R14" i="3"/>
  <c r="Q14" i="3"/>
  <c r="P14" i="3"/>
  <c r="E14" i="3"/>
  <c r="T14" i="3" s="1"/>
  <c r="S13" i="3"/>
  <c r="R13" i="3"/>
  <c r="Q13" i="3"/>
  <c r="P13" i="3"/>
  <c r="E13" i="3"/>
  <c r="U13" i="3" s="1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T10" i="3" s="1"/>
  <c r="U9" i="3"/>
  <c r="T9" i="3"/>
  <c r="S9" i="3"/>
  <c r="R9" i="3"/>
  <c r="Q9" i="3"/>
  <c r="P9" i="3"/>
  <c r="E9" i="3"/>
  <c r="S94" i="2"/>
  <c r="R94" i="2"/>
  <c r="Q94" i="2"/>
  <c r="P94" i="2"/>
  <c r="E94" i="2"/>
  <c r="U94" i="2" s="1"/>
  <c r="S93" i="2"/>
  <c r="R93" i="2"/>
  <c r="Q93" i="2"/>
  <c r="P93" i="2"/>
  <c r="E93" i="2"/>
  <c r="U93" i="2" s="1"/>
  <c r="S92" i="2"/>
  <c r="R92" i="2"/>
  <c r="Q92" i="2"/>
  <c r="P92" i="2"/>
  <c r="E92" i="2"/>
  <c r="T92" i="2" s="1"/>
  <c r="S91" i="2"/>
  <c r="R91" i="2"/>
  <c r="Q91" i="2"/>
  <c r="P91" i="2"/>
  <c r="E91" i="2"/>
  <c r="U91" i="2" s="1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U87" i="2"/>
  <c r="T87" i="2"/>
  <c r="S87" i="2"/>
  <c r="R87" i="2"/>
  <c r="Q87" i="2"/>
  <c r="P87" i="2"/>
  <c r="E87" i="2"/>
  <c r="V73" i="2"/>
  <c r="O73" i="2"/>
  <c r="N73" i="2"/>
  <c r="M73" i="2"/>
  <c r="S73" i="2" s="1"/>
  <c r="L73" i="2"/>
  <c r="K73" i="2"/>
  <c r="J73" i="2"/>
  <c r="I73" i="2"/>
  <c r="H73" i="2"/>
  <c r="G73" i="2"/>
  <c r="F73" i="2"/>
  <c r="C73" i="2"/>
  <c r="B73" i="2"/>
  <c r="V72" i="2"/>
  <c r="O72" i="2"/>
  <c r="N72" i="2"/>
  <c r="M72" i="2"/>
  <c r="S72" i="2" s="1"/>
  <c r="L72" i="2"/>
  <c r="R72" i="2" s="1"/>
  <c r="K72" i="2"/>
  <c r="J72" i="2"/>
  <c r="I72" i="2"/>
  <c r="H72" i="2"/>
  <c r="G72" i="2"/>
  <c r="F72" i="2"/>
  <c r="C72" i="2"/>
  <c r="B72" i="2"/>
  <c r="E72" i="2" s="1"/>
  <c r="V71" i="2"/>
  <c r="O71" i="2"/>
  <c r="N71" i="2"/>
  <c r="M71" i="2"/>
  <c r="S71" i="2" s="1"/>
  <c r="L71" i="2"/>
  <c r="R71" i="2" s="1"/>
  <c r="K71" i="2"/>
  <c r="J71" i="2"/>
  <c r="I71" i="2"/>
  <c r="H71" i="2"/>
  <c r="G71" i="2"/>
  <c r="F71" i="2"/>
  <c r="C71" i="2"/>
  <c r="B71" i="2"/>
  <c r="U70" i="2"/>
  <c r="S70" i="2"/>
  <c r="R70" i="2"/>
  <c r="Q70" i="2"/>
  <c r="P70" i="2"/>
  <c r="E70" i="2"/>
  <c r="T70" i="2" s="1"/>
  <c r="S69" i="2"/>
  <c r="R69" i="2"/>
  <c r="Q69" i="2"/>
  <c r="P69" i="2"/>
  <c r="E69" i="2"/>
  <c r="U69" i="2" s="1"/>
  <c r="V67" i="2"/>
  <c r="O67" i="2"/>
  <c r="N67" i="2"/>
  <c r="M67" i="2"/>
  <c r="L67" i="2"/>
  <c r="R67" i="2" s="1"/>
  <c r="K67" i="2"/>
  <c r="J67" i="2"/>
  <c r="I67" i="2"/>
  <c r="H67" i="2"/>
  <c r="G67" i="2"/>
  <c r="F67" i="2"/>
  <c r="C67" i="2"/>
  <c r="B67" i="2"/>
  <c r="V66" i="2"/>
  <c r="R66" i="2"/>
  <c r="O66" i="2"/>
  <c r="N66" i="2"/>
  <c r="M66" i="2"/>
  <c r="L66" i="2"/>
  <c r="K66" i="2"/>
  <c r="J66" i="2"/>
  <c r="I66" i="2"/>
  <c r="H66" i="2"/>
  <c r="P66" i="2" s="1"/>
  <c r="G66" i="2"/>
  <c r="F66" i="2"/>
  <c r="C66" i="2"/>
  <c r="B66" i="2"/>
  <c r="E66" i="2" s="1"/>
  <c r="U65" i="2"/>
  <c r="T65" i="2"/>
  <c r="S65" i="2"/>
  <c r="R65" i="2"/>
  <c r="Q65" i="2"/>
  <c r="P65" i="2"/>
  <c r="E65" i="2"/>
  <c r="S64" i="2"/>
  <c r="R64" i="2"/>
  <c r="Q64" i="2"/>
  <c r="P64" i="2"/>
  <c r="E64" i="2"/>
  <c r="U64" i="2" s="1"/>
  <c r="S63" i="2"/>
  <c r="R63" i="2"/>
  <c r="Q63" i="2"/>
  <c r="P63" i="2"/>
  <c r="E63" i="2"/>
  <c r="U63" i="2" s="1"/>
  <c r="U62" i="2"/>
  <c r="S62" i="2"/>
  <c r="R62" i="2"/>
  <c r="Q62" i="2"/>
  <c r="P62" i="2"/>
  <c r="E62" i="2"/>
  <c r="T62" i="2" s="1"/>
  <c r="T61" i="2"/>
  <c r="S61" i="2"/>
  <c r="R61" i="2"/>
  <c r="Q61" i="2"/>
  <c r="P61" i="2"/>
  <c r="E61" i="2"/>
  <c r="V59" i="2"/>
  <c r="R59" i="2"/>
  <c r="O59" i="2"/>
  <c r="N59" i="2"/>
  <c r="M59" i="2"/>
  <c r="S59" i="2" s="1"/>
  <c r="L59" i="2"/>
  <c r="K59" i="2"/>
  <c r="J59" i="2"/>
  <c r="I59" i="2"/>
  <c r="H59" i="2"/>
  <c r="G59" i="2"/>
  <c r="F59" i="2"/>
  <c r="C59" i="2"/>
  <c r="E59" i="2" s="1"/>
  <c r="B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T56" i="2" s="1"/>
  <c r="S55" i="2"/>
  <c r="R55" i="2"/>
  <c r="Q55" i="2"/>
  <c r="P55" i="2"/>
  <c r="E55" i="2"/>
  <c r="U55" i="2" s="1"/>
  <c r="V53" i="2"/>
  <c r="O53" i="2"/>
  <c r="N53" i="2"/>
  <c r="M53" i="2"/>
  <c r="S53" i="2" s="1"/>
  <c r="L53" i="2"/>
  <c r="R53" i="2" s="1"/>
  <c r="K53" i="2"/>
  <c r="J53" i="2"/>
  <c r="I53" i="2"/>
  <c r="H53" i="2"/>
  <c r="P53" i="2" s="1"/>
  <c r="G53" i="2"/>
  <c r="F53" i="2"/>
  <c r="C53" i="2"/>
  <c r="B53" i="2"/>
  <c r="S52" i="2"/>
  <c r="R52" i="2"/>
  <c r="Q52" i="2"/>
  <c r="P52" i="2"/>
  <c r="E52" i="2"/>
  <c r="T52" i="2" s="1"/>
  <c r="S51" i="2"/>
  <c r="R51" i="2"/>
  <c r="Q51" i="2"/>
  <c r="P51" i="2"/>
  <c r="E51" i="2"/>
  <c r="U51" i="2" s="1"/>
  <c r="S50" i="2"/>
  <c r="R50" i="2"/>
  <c r="Q50" i="2"/>
  <c r="P50" i="2"/>
  <c r="E50" i="2"/>
  <c r="T50" i="2" s="1"/>
  <c r="U49" i="2"/>
  <c r="T49" i="2"/>
  <c r="S49" i="2"/>
  <c r="R49" i="2"/>
  <c r="Q49" i="2"/>
  <c r="P49" i="2"/>
  <c r="E49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T45" i="2"/>
  <c r="S45" i="2"/>
  <c r="R45" i="2"/>
  <c r="Q45" i="2"/>
  <c r="P45" i="2"/>
  <c r="E45" i="2"/>
  <c r="U45" i="2" s="1"/>
  <c r="S44" i="2"/>
  <c r="R44" i="2"/>
  <c r="Q44" i="2"/>
  <c r="P44" i="2"/>
  <c r="E44" i="2"/>
  <c r="T44" i="2" s="1"/>
  <c r="S43" i="2"/>
  <c r="R43" i="2"/>
  <c r="Q43" i="2"/>
  <c r="P43" i="2"/>
  <c r="E43" i="2"/>
  <c r="U43" i="2" s="1"/>
  <c r="U42" i="2"/>
  <c r="S42" i="2"/>
  <c r="R42" i="2"/>
  <c r="Q42" i="2"/>
  <c r="P42" i="2"/>
  <c r="E42" i="2"/>
  <c r="T42" i="2" s="1"/>
  <c r="V40" i="2"/>
  <c r="O40" i="2"/>
  <c r="S40" i="2" s="1"/>
  <c r="N40" i="2"/>
  <c r="M40" i="2"/>
  <c r="L40" i="2"/>
  <c r="R40" i="2" s="1"/>
  <c r="K40" i="2"/>
  <c r="J40" i="2"/>
  <c r="I40" i="2"/>
  <c r="H40" i="2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U38" i="2" s="1"/>
  <c r="P38" i="2"/>
  <c r="E38" i="2"/>
  <c r="T38" i="2" s="1"/>
  <c r="U37" i="2"/>
  <c r="T37" i="2"/>
  <c r="S37" i="2"/>
  <c r="R37" i="2"/>
  <c r="Q37" i="2"/>
  <c r="P37" i="2"/>
  <c r="E37" i="2"/>
  <c r="S36" i="2"/>
  <c r="R36" i="2"/>
  <c r="Q36" i="2"/>
  <c r="P36" i="2"/>
  <c r="E36" i="2"/>
  <c r="U35" i="2"/>
  <c r="T35" i="2"/>
  <c r="S35" i="2"/>
  <c r="R35" i="2"/>
  <c r="Q35" i="2"/>
  <c r="P35" i="2"/>
  <c r="E35" i="2"/>
  <c r="V33" i="2"/>
  <c r="S33" i="2"/>
  <c r="O33" i="2"/>
  <c r="N33" i="2"/>
  <c r="M33" i="2"/>
  <c r="L33" i="2"/>
  <c r="R33" i="2" s="1"/>
  <c r="K33" i="2"/>
  <c r="J33" i="2"/>
  <c r="I33" i="2"/>
  <c r="Q33" i="2" s="1"/>
  <c r="H33" i="2"/>
  <c r="P33" i="2" s="1"/>
  <c r="G33" i="2"/>
  <c r="F33" i="2"/>
  <c r="C33" i="2"/>
  <c r="B33" i="2"/>
  <c r="E33" i="2" s="1"/>
  <c r="S32" i="2"/>
  <c r="R32" i="2"/>
  <c r="Q32" i="2"/>
  <c r="P32" i="2"/>
  <c r="E32" i="2"/>
  <c r="V30" i="2"/>
  <c r="O30" i="2"/>
  <c r="N30" i="2"/>
  <c r="M30" i="2"/>
  <c r="L30" i="2"/>
  <c r="R30" i="2" s="1"/>
  <c r="K30" i="2"/>
  <c r="J30" i="2"/>
  <c r="I30" i="2"/>
  <c r="H30" i="2"/>
  <c r="G30" i="2"/>
  <c r="F30" i="2"/>
  <c r="C30" i="2"/>
  <c r="B30" i="2"/>
  <c r="E30" i="2" s="1"/>
  <c r="S29" i="2"/>
  <c r="R29" i="2"/>
  <c r="Q29" i="2"/>
  <c r="P29" i="2"/>
  <c r="E29" i="2"/>
  <c r="U29" i="2" s="1"/>
  <c r="S28" i="2"/>
  <c r="R28" i="2"/>
  <c r="Q28" i="2"/>
  <c r="P28" i="2"/>
  <c r="E28" i="2"/>
  <c r="U28" i="2" s="1"/>
  <c r="S27" i="2"/>
  <c r="R27" i="2"/>
  <c r="Q27" i="2"/>
  <c r="P27" i="2"/>
  <c r="E27" i="2"/>
  <c r="U27" i="2" s="1"/>
  <c r="U26" i="2"/>
  <c r="S26" i="2"/>
  <c r="R26" i="2"/>
  <c r="Q26" i="2"/>
  <c r="P26" i="2"/>
  <c r="E26" i="2"/>
  <c r="T26" i="2" s="1"/>
  <c r="V24" i="2"/>
  <c r="O24" i="2"/>
  <c r="N24" i="2"/>
  <c r="M24" i="2"/>
  <c r="S24" i="2" s="1"/>
  <c r="L24" i="2"/>
  <c r="R24" i="2" s="1"/>
  <c r="K24" i="2"/>
  <c r="J24" i="2"/>
  <c r="I24" i="2"/>
  <c r="H24" i="2"/>
  <c r="G24" i="2"/>
  <c r="F24" i="2"/>
  <c r="C24" i="2"/>
  <c r="B24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T21" i="2"/>
  <c r="S21" i="2"/>
  <c r="R21" i="2"/>
  <c r="Q21" i="2"/>
  <c r="P21" i="2"/>
  <c r="E21" i="2"/>
  <c r="U21" i="2" s="1"/>
  <c r="S20" i="2"/>
  <c r="R20" i="2"/>
  <c r="Q20" i="2"/>
  <c r="P20" i="2"/>
  <c r="E20" i="2"/>
  <c r="S19" i="2"/>
  <c r="R19" i="2"/>
  <c r="Q19" i="2"/>
  <c r="P19" i="2"/>
  <c r="E19" i="2"/>
  <c r="U19" i="2" s="1"/>
  <c r="U18" i="2"/>
  <c r="S18" i="2"/>
  <c r="R18" i="2"/>
  <c r="Q18" i="2"/>
  <c r="P18" i="2"/>
  <c r="E18" i="2"/>
  <c r="T18" i="2" s="1"/>
  <c r="T17" i="2"/>
  <c r="S17" i="2"/>
  <c r="R17" i="2"/>
  <c r="Q17" i="2"/>
  <c r="P17" i="2"/>
  <c r="E17" i="2"/>
  <c r="U17" i="2" s="1"/>
  <c r="V15" i="2"/>
  <c r="R15" i="2"/>
  <c r="O15" i="2"/>
  <c r="N15" i="2"/>
  <c r="M15" i="2"/>
  <c r="S15" i="2" s="1"/>
  <c r="L15" i="2"/>
  <c r="K15" i="2"/>
  <c r="J15" i="2"/>
  <c r="I15" i="2"/>
  <c r="H15" i="2"/>
  <c r="P15" i="2" s="1"/>
  <c r="G15" i="2"/>
  <c r="F15" i="2"/>
  <c r="C15" i="2"/>
  <c r="B15" i="2"/>
  <c r="E15" i="2" s="1"/>
  <c r="S14" i="2"/>
  <c r="R14" i="2"/>
  <c r="Q14" i="2"/>
  <c r="U14" i="2" s="1"/>
  <c r="P14" i="2"/>
  <c r="E14" i="2"/>
  <c r="S13" i="2"/>
  <c r="R13" i="2"/>
  <c r="Q13" i="2"/>
  <c r="P13" i="2"/>
  <c r="E13" i="2"/>
  <c r="U13" i="2" s="1"/>
  <c r="S12" i="2"/>
  <c r="R12" i="2"/>
  <c r="Q12" i="2"/>
  <c r="P12" i="2"/>
  <c r="E12" i="2"/>
  <c r="U12" i="2" s="1"/>
  <c r="T11" i="2"/>
  <c r="S11" i="2"/>
  <c r="R11" i="2"/>
  <c r="Q11" i="2"/>
  <c r="P11" i="2"/>
  <c r="E11" i="2"/>
  <c r="U11" i="2" s="1"/>
  <c r="S10" i="2"/>
  <c r="R10" i="2"/>
  <c r="Q10" i="2"/>
  <c r="U10" i="2" s="1"/>
  <c r="P10" i="2"/>
  <c r="E10" i="2"/>
  <c r="T10" i="2" s="1"/>
  <c r="S9" i="2"/>
  <c r="R9" i="2"/>
  <c r="Q9" i="2"/>
  <c r="P9" i="2"/>
  <c r="E9" i="2"/>
  <c r="S94" i="1"/>
  <c r="R94" i="1"/>
  <c r="Q94" i="1"/>
  <c r="P94" i="1"/>
  <c r="E94" i="1"/>
  <c r="T94" i="1" s="1"/>
  <c r="S93" i="1"/>
  <c r="R93" i="1"/>
  <c r="Q93" i="1"/>
  <c r="P93" i="1"/>
  <c r="E93" i="1"/>
  <c r="U93" i="1" s="1"/>
  <c r="S92" i="1"/>
  <c r="R92" i="1"/>
  <c r="Q92" i="1"/>
  <c r="P92" i="1"/>
  <c r="E92" i="1"/>
  <c r="T92" i="1" s="1"/>
  <c r="U91" i="1"/>
  <c r="T91" i="1"/>
  <c r="S91" i="1"/>
  <c r="R91" i="1"/>
  <c r="Q91" i="1"/>
  <c r="P91" i="1"/>
  <c r="E91" i="1"/>
  <c r="S90" i="1"/>
  <c r="R90" i="1"/>
  <c r="Q90" i="1"/>
  <c r="P90" i="1"/>
  <c r="E90" i="1"/>
  <c r="U90" i="1" s="1"/>
  <c r="U89" i="1"/>
  <c r="S89" i="1"/>
  <c r="R89" i="1"/>
  <c r="Q89" i="1"/>
  <c r="P89" i="1"/>
  <c r="E89" i="1"/>
  <c r="T89" i="1" s="1"/>
  <c r="U88" i="1"/>
  <c r="T88" i="1"/>
  <c r="S88" i="1"/>
  <c r="R88" i="1"/>
  <c r="Q88" i="1"/>
  <c r="P88" i="1"/>
  <c r="E88" i="1"/>
  <c r="S87" i="1"/>
  <c r="R87" i="1"/>
  <c r="Q87" i="1"/>
  <c r="P87" i="1"/>
  <c r="E87" i="1"/>
  <c r="U87" i="1" s="1"/>
  <c r="W73" i="1"/>
  <c r="V73" i="1"/>
  <c r="O73" i="1"/>
  <c r="N73" i="1"/>
  <c r="M73" i="1"/>
  <c r="L73" i="1"/>
  <c r="K73" i="1"/>
  <c r="J73" i="1"/>
  <c r="I73" i="1"/>
  <c r="H73" i="1"/>
  <c r="G73" i="1"/>
  <c r="F73" i="1"/>
  <c r="C73" i="1"/>
  <c r="B73" i="1"/>
  <c r="W72" i="1"/>
  <c r="V72" i="1"/>
  <c r="S72" i="1"/>
  <c r="O72" i="1"/>
  <c r="N72" i="1"/>
  <c r="M72" i="1"/>
  <c r="L72" i="1"/>
  <c r="R72" i="1" s="1"/>
  <c r="K72" i="1"/>
  <c r="J72" i="1"/>
  <c r="I72" i="1"/>
  <c r="Q72" i="1" s="1"/>
  <c r="H72" i="1"/>
  <c r="G72" i="1"/>
  <c r="F72" i="1"/>
  <c r="C72" i="1"/>
  <c r="B72" i="1"/>
  <c r="W71" i="1"/>
  <c r="V71" i="1"/>
  <c r="O71" i="1"/>
  <c r="N71" i="1"/>
  <c r="M71" i="1"/>
  <c r="L71" i="1"/>
  <c r="R71" i="1" s="1"/>
  <c r="K71" i="1"/>
  <c r="J71" i="1"/>
  <c r="I71" i="1"/>
  <c r="H71" i="1"/>
  <c r="P71" i="1" s="1"/>
  <c r="G71" i="1"/>
  <c r="F71" i="1"/>
  <c r="C71" i="1"/>
  <c r="B71" i="1"/>
  <c r="E71" i="1" s="1"/>
  <c r="T70" i="1"/>
  <c r="S70" i="1"/>
  <c r="R70" i="1"/>
  <c r="Q70" i="1"/>
  <c r="P70" i="1"/>
  <c r="E70" i="1"/>
  <c r="U70" i="1" s="1"/>
  <c r="S69" i="1"/>
  <c r="R69" i="1"/>
  <c r="Q69" i="1"/>
  <c r="P69" i="1"/>
  <c r="E69" i="1"/>
  <c r="U69" i="1" s="1"/>
  <c r="W67" i="1"/>
  <c r="V67" i="1"/>
  <c r="O67" i="1"/>
  <c r="N67" i="1"/>
  <c r="M67" i="1"/>
  <c r="S67" i="1" s="1"/>
  <c r="L67" i="1"/>
  <c r="K67" i="1"/>
  <c r="J67" i="1"/>
  <c r="I67" i="1"/>
  <c r="H67" i="1"/>
  <c r="G67" i="1"/>
  <c r="F67" i="1"/>
  <c r="C67" i="1"/>
  <c r="B67" i="1"/>
  <c r="W66" i="1"/>
  <c r="V66" i="1"/>
  <c r="R66" i="1"/>
  <c r="O66" i="1"/>
  <c r="N66" i="1"/>
  <c r="M66" i="1"/>
  <c r="S66" i="1" s="1"/>
  <c r="L66" i="1"/>
  <c r="K66" i="1"/>
  <c r="J66" i="1"/>
  <c r="I66" i="1"/>
  <c r="Q66" i="1" s="1"/>
  <c r="H66" i="1"/>
  <c r="P66" i="1" s="1"/>
  <c r="G66" i="1"/>
  <c r="F66" i="1"/>
  <c r="C66" i="1"/>
  <c r="E66" i="1" s="1"/>
  <c r="B66" i="1"/>
  <c r="T65" i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T61" i="1"/>
  <c r="S61" i="1"/>
  <c r="R61" i="1"/>
  <c r="Q61" i="1"/>
  <c r="P61" i="1"/>
  <c r="E61" i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E59" i="1" s="1"/>
  <c r="B59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R56" i="1"/>
  <c r="Q56" i="1"/>
  <c r="P56" i="1"/>
  <c r="E56" i="1"/>
  <c r="T56" i="1" s="1"/>
  <c r="S55" i="1"/>
  <c r="R55" i="1"/>
  <c r="Q55" i="1"/>
  <c r="P55" i="1"/>
  <c r="E55" i="1"/>
  <c r="U55" i="1" s="1"/>
  <c r="W53" i="1"/>
  <c r="V53" i="1"/>
  <c r="O53" i="1"/>
  <c r="N53" i="1"/>
  <c r="M53" i="1"/>
  <c r="S53" i="1" s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U48" i="1"/>
  <c r="T48" i="1"/>
  <c r="S48" i="1"/>
  <c r="R48" i="1"/>
  <c r="Q48" i="1"/>
  <c r="P48" i="1"/>
  <c r="E48" i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U45" i="1"/>
  <c r="T45" i="1"/>
  <c r="S45" i="1"/>
  <c r="R45" i="1"/>
  <c r="Q45" i="1"/>
  <c r="P45" i="1"/>
  <c r="E45" i="1"/>
  <c r="S44" i="1"/>
  <c r="R44" i="1"/>
  <c r="Q44" i="1"/>
  <c r="P44" i="1"/>
  <c r="T44" i="1" s="1"/>
  <c r="E44" i="1"/>
  <c r="S43" i="1"/>
  <c r="R43" i="1"/>
  <c r="Q43" i="1"/>
  <c r="P43" i="1"/>
  <c r="E43" i="1"/>
  <c r="U43" i="1" s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J40" i="1"/>
  <c r="I40" i="1"/>
  <c r="H40" i="1"/>
  <c r="G40" i="1"/>
  <c r="F40" i="1"/>
  <c r="C40" i="1"/>
  <c r="B40" i="1"/>
  <c r="E40" i="1" s="1"/>
  <c r="T39" i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U36" i="1" s="1"/>
  <c r="P36" i="1"/>
  <c r="E36" i="1"/>
  <c r="S35" i="1"/>
  <c r="R35" i="1"/>
  <c r="Q35" i="1"/>
  <c r="P35" i="1"/>
  <c r="E35" i="1"/>
  <c r="U35" i="1" s="1"/>
  <c r="V33" i="1"/>
  <c r="O33" i="1"/>
  <c r="N33" i="1"/>
  <c r="M33" i="1"/>
  <c r="S33" i="1" s="1"/>
  <c r="L33" i="1"/>
  <c r="R33" i="1" s="1"/>
  <c r="K33" i="1"/>
  <c r="J33" i="1"/>
  <c r="I33" i="1"/>
  <c r="H33" i="1"/>
  <c r="G33" i="1"/>
  <c r="F33" i="1"/>
  <c r="C33" i="1"/>
  <c r="B33" i="1"/>
  <c r="E33" i="1" s="1"/>
  <c r="U32" i="1"/>
  <c r="S32" i="1"/>
  <c r="R32" i="1"/>
  <c r="Q32" i="1"/>
  <c r="P32" i="1"/>
  <c r="E32" i="1"/>
  <c r="V30" i="1"/>
  <c r="O30" i="1"/>
  <c r="S30" i="1" s="1"/>
  <c r="N30" i="1"/>
  <c r="M30" i="1"/>
  <c r="L30" i="1"/>
  <c r="R30" i="1" s="1"/>
  <c r="K30" i="1"/>
  <c r="J30" i="1"/>
  <c r="I30" i="1"/>
  <c r="H30" i="1"/>
  <c r="P30" i="1" s="1"/>
  <c r="G30" i="1"/>
  <c r="F30" i="1"/>
  <c r="C30" i="1"/>
  <c r="B30" i="1"/>
  <c r="E30" i="1" s="1"/>
  <c r="S29" i="1"/>
  <c r="R29" i="1"/>
  <c r="Q29" i="1"/>
  <c r="P29" i="1"/>
  <c r="E29" i="1"/>
  <c r="U29" i="1" s="1"/>
  <c r="S28" i="1"/>
  <c r="R28" i="1"/>
  <c r="Q28" i="1"/>
  <c r="P28" i="1"/>
  <c r="E28" i="1"/>
  <c r="T28" i="1" s="1"/>
  <c r="U27" i="1"/>
  <c r="T27" i="1"/>
  <c r="S27" i="1"/>
  <c r="R27" i="1"/>
  <c r="Q27" i="1"/>
  <c r="P27" i="1"/>
  <c r="E27" i="1"/>
  <c r="S26" i="1"/>
  <c r="R26" i="1"/>
  <c r="Q26" i="1"/>
  <c r="P26" i="1"/>
  <c r="E26" i="1"/>
  <c r="U26" i="1" s="1"/>
  <c r="W24" i="1"/>
  <c r="V24" i="1"/>
  <c r="O24" i="1"/>
  <c r="N24" i="1"/>
  <c r="M24" i="1"/>
  <c r="S24" i="1" s="1"/>
  <c r="L24" i="1"/>
  <c r="R24" i="1" s="1"/>
  <c r="K24" i="1"/>
  <c r="J24" i="1"/>
  <c r="I24" i="1"/>
  <c r="H24" i="1"/>
  <c r="G24" i="1"/>
  <c r="F24" i="1"/>
  <c r="C24" i="1"/>
  <c r="B24" i="1"/>
  <c r="E24" i="1" s="1"/>
  <c r="S23" i="1"/>
  <c r="R23" i="1"/>
  <c r="Q23" i="1"/>
  <c r="P23" i="1"/>
  <c r="E23" i="1"/>
  <c r="T23" i="1" s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U19" i="1" s="1"/>
  <c r="P19" i="1"/>
  <c r="T19" i="1" s="1"/>
  <c r="E19" i="1"/>
  <c r="S18" i="1"/>
  <c r="R18" i="1"/>
  <c r="Q18" i="1"/>
  <c r="P18" i="1"/>
  <c r="E18" i="1"/>
  <c r="U18" i="1" s="1"/>
  <c r="S17" i="1"/>
  <c r="R17" i="1"/>
  <c r="Q17" i="1"/>
  <c r="P17" i="1"/>
  <c r="E17" i="1"/>
  <c r="T17" i="1" s="1"/>
  <c r="V15" i="1"/>
  <c r="O15" i="1"/>
  <c r="N15" i="1"/>
  <c r="M15" i="1"/>
  <c r="S15" i="1" s="1"/>
  <c r="L15" i="1"/>
  <c r="K15" i="1"/>
  <c r="J15" i="1"/>
  <c r="I15" i="1"/>
  <c r="H15" i="1"/>
  <c r="G15" i="1"/>
  <c r="F15" i="1"/>
  <c r="E15" i="1"/>
  <c r="C15" i="1"/>
  <c r="B15" i="1"/>
  <c r="S14" i="1"/>
  <c r="R14" i="1"/>
  <c r="Q14" i="1"/>
  <c r="P14" i="1"/>
  <c r="E14" i="1"/>
  <c r="U14" i="1" s="1"/>
  <c r="S13" i="1"/>
  <c r="R13" i="1"/>
  <c r="Q13" i="1"/>
  <c r="P13" i="1"/>
  <c r="E13" i="1"/>
  <c r="T13" i="1" s="1"/>
  <c r="S12" i="1"/>
  <c r="R12" i="1"/>
  <c r="Q12" i="1"/>
  <c r="P12" i="1"/>
  <c r="E12" i="1"/>
  <c r="U12" i="1" s="1"/>
  <c r="S11" i="1"/>
  <c r="R11" i="1"/>
  <c r="Q11" i="1"/>
  <c r="P11" i="1"/>
  <c r="E11" i="1"/>
  <c r="T11" i="1" s="1"/>
  <c r="U10" i="1"/>
  <c r="S10" i="1"/>
  <c r="R10" i="1"/>
  <c r="Q10" i="1"/>
  <c r="P10" i="1"/>
  <c r="E10" i="1"/>
  <c r="T10" i="1" s="1"/>
  <c r="S9" i="1"/>
  <c r="R9" i="1"/>
  <c r="Q9" i="1"/>
  <c r="P9" i="1"/>
  <c r="E9" i="1"/>
  <c r="U9" i="1" s="1"/>
  <c r="U37" i="5" l="1"/>
  <c r="T37" i="5"/>
  <c r="T14" i="1"/>
  <c r="T20" i="1"/>
  <c r="P24" i="1"/>
  <c r="Q30" i="1"/>
  <c r="T38" i="1"/>
  <c r="P40" i="1"/>
  <c r="U49" i="1"/>
  <c r="T52" i="1"/>
  <c r="Q71" i="1"/>
  <c r="T9" i="2"/>
  <c r="Q15" i="2"/>
  <c r="T27" i="2"/>
  <c r="S30" i="2"/>
  <c r="U36" i="2"/>
  <c r="T46" i="2"/>
  <c r="U50" i="2"/>
  <c r="Q53" i="2"/>
  <c r="Q66" i="2"/>
  <c r="P15" i="3"/>
  <c r="Q59" i="3"/>
  <c r="E67" i="3"/>
  <c r="R67" i="3"/>
  <c r="T70" i="4"/>
  <c r="U70" i="4"/>
  <c r="U20" i="6"/>
  <c r="T20" i="6"/>
  <c r="U42" i="8"/>
  <c r="T42" i="8"/>
  <c r="U58" i="8"/>
  <c r="T58" i="8"/>
  <c r="T19" i="22"/>
  <c r="U19" i="22"/>
  <c r="T22" i="22"/>
  <c r="U22" i="22"/>
  <c r="U47" i="6"/>
  <c r="T47" i="6"/>
  <c r="P15" i="1"/>
  <c r="Q24" i="1"/>
  <c r="U24" i="1" s="1"/>
  <c r="T32" i="1"/>
  <c r="Q40" i="1"/>
  <c r="E53" i="1"/>
  <c r="R53" i="1"/>
  <c r="E72" i="1"/>
  <c r="R73" i="1"/>
  <c r="P24" i="2"/>
  <c r="Q59" i="2"/>
  <c r="E67" i="2"/>
  <c r="E71" i="2"/>
  <c r="P24" i="3"/>
  <c r="P33" i="3"/>
  <c r="U70" i="10"/>
  <c r="T70" i="10"/>
  <c r="U38" i="11"/>
  <c r="T38" i="11"/>
  <c r="U61" i="24"/>
  <c r="T61" i="24"/>
  <c r="Q24" i="2"/>
  <c r="Q24" i="3"/>
  <c r="Q33" i="3"/>
  <c r="U87" i="3"/>
  <c r="T87" i="3"/>
  <c r="U27" i="4"/>
  <c r="T27" i="4"/>
  <c r="U89" i="9"/>
  <c r="T89" i="9"/>
  <c r="T12" i="12"/>
  <c r="U12" i="12"/>
  <c r="U11" i="13"/>
  <c r="T11" i="13"/>
  <c r="P33" i="1"/>
  <c r="T33" i="1" s="1"/>
  <c r="T35" i="1"/>
  <c r="U58" i="1"/>
  <c r="T63" i="1"/>
  <c r="T13" i="2"/>
  <c r="T23" i="2"/>
  <c r="P30" i="2"/>
  <c r="P40" i="2"/>
  <c r="U90" i="2"/>
  <c r="T93" i="2"/>
  <c r="U14" i="3"/>
  <c r="T23" i="3"/>
  <c r="U42" i="3"/>
  <c r="Q53" i="3"/>
  <c r="U55" i="7"/>
  <c r="T55" i="7"/>
  <c r="S15" i="10"/>
  <c r="T50" i="10"/>
  <c r="U50" i="10"/>
  <c r="T28" i="4"/>
  <c r="U28" i="4"/>
  <c r="U63" i="10"/>
  <c r="T63" i="10"/>
  <c r="U114" i="10"/>
  <c r="T114" i="10"/>
  <c r="U11" i="1"/>
  <c r="T18" i="1"/>
  <c r="T22" i="1"/>
  <c r="Q33" i="1"/>
  <c r="R40" i="1"/>
  <c r="U44" i="1"/>
  <c r="T62" i="1"/>
  <c r="S71" i="1"/>
  <c r="T87" i="1"/>
  <c r="U92" i="1"/>
  <c r="T20" i="2"/>
  <c r="T22" i="2"/>
  <c r="T29" i="2"/>
  <c r="Q30" i="2"/>
  <c r="U30" i="2" s="1"/>
  <c r="Q40" i="2"/>
  <c r="E53" i="2"/>
  <c r="T63" i="2"/>
  <c r="S66" i="2"/>
  <c r="S67" i="2"/>
  <c r="P72" i="2"/>
  <c r="T89" i="2"/>
  <c r="T22" i="3"/>
  <c r="T29" i="3"/>
  <c r="Q30" i="3"/>
  <c r="U37" i="3"/>
  <c r="P40" i="3"/>
  <c r="T45" i="3"/>
  <c r="U64" i="3"/>
  <c r="U70" i="3"/>
  <c r="T70" i="3"/>
  <c r="S71" i="5"/>
  <c r="Q30" i="6"/>
  <c r="U42" i="7"/>
  <c r="T42" i="7"/>
  <c r="U92" i="10"/>
  <c r="T92" i="10"/>
  <c r="U18" i="8"/>
  <c r="T18" i="8"/>
  <c r="U13" i="10"/>
  <c r="T13" i="10"/>
  <c r="T90" i="11"/>
  <c r="U90" i="11"/>
  <c r="Q15" i="1"/>
  <c r="U23" i="1"/>
  <c r="R15" i="1"/>
  <c r="U28" i="1"/>
  <c r="T36" i="1"/>
  <c r="S40" i="1"/>
  <c r="P53" i="1"/>
  <c r="P72" i="1"/>
  <c r="T14" i="2"/>
  <c r="E24" i="2"/>
  <c r="U32" i="2"/>
  <c r="P71" i="2"/>
  <c r="Q72" i="2"/>
  <c r="U10" i="3"/>
  <c r="T13" i="3"/>
  <c r="E24" i="3"/>
  <c r="Q40" i="3"/>
  <c r="U39" i="4"/>
  <c r="T39" i="4"/>
  <c r="E15" i="5"/>
  <c r="U61" i="5"/>
  <c r="T61" i="5"/>
  <c r="U9" i="9"/>
  <c r="T9" i="9"/>
  <c r="U44" i="9"/>
  <c r="T44" i="9"/>
  <c r="R72" i="9"/>
  <c r="U61" i="9"/>
  <c r="T61" i="9"/>
  <c r="U64" i="11"/>
  <c r="T64" i="11"/>
  <c r="T93" i="11"/>
  <c r="U93" i="11"/>
  <c r="P72" i="3"/>
  <c r="Q24" i="4"/>
  <c r="T32" i="4"/>
  <c r="U47" i="4"/>
  <c r="T50" i="4"/>
  <c r="S67" i="4"/>
  <c r="U92" i="4"/>
  <c r="T9" i="5"/>
  <c r="S15" i="5"/>
  <c r="U18" i="5"/>
  <c r="T22" i="5"/>
  <c r="U50" i="5"/>
  <c r="Q72" i="5"/>
  <c r="T13" i="6"/>
  <c r="Q33" i="6"/>
  <c r="T36" i="6"/>
  <c r="U50" i="6"/>
  <c r="T64" i="6"/>
  <c r="T70" i="6"/>
  <c r="T93" i="6"/>
  <c r="T14" i="7"/>
  <c r="T18" i="7"/>
  <c r="T38" i="7"/>
  <c r="U45" i="7"/>
  <c r="U48" i="7"/>
  <c r="T52" i="7"/>
  <c r="T88" i="7"/>
  <c r="T14" i="8"/>
  <c r="T32" i="8"/>
  <c r="U45" i="8"/>
  <c r="T48" i="8"/>
  <c r="E66" i="8"/>
  <c r="Q72" i="8"/>
  <c r="T92" i="8"/>
  <c r="T39" i="9"/>
  <c r="T51" i="9"/>
  <c r="U58" i="9"/>
  <c r="T17" i="10"/>
  <c r="T28" i="10"/>
  <c r="U38" i="10"/>
  <c r="T46" i="10"/>
  <c r="P66" i="10"/>
  <c r="T13" i="11"/>
  <c r="T20" i="11"/>
  <c r="T43" i="11"/>
  <c r="P66" i="11"/>
  <c r="T9" i="12"/>
  <c r="U18" i="13"/>
  <c r="T18" i="13"/>
  <c r="U14" i="14"/>
  <c r="T14" i="14"/>
  <c r="E24" i="14"/>
  <c r="U23" i="15"/>
  <c r="T23" i="15"/>
  <c r="U32" i="15"/>
  <c r="T32" i="15"/>
  <c r="U49" i="16"/>
  <c r="T49" i="16"/>
  <c r="U49" i="17"/>
  <c r="T49" i="17"/>
  <c r="U63" i="17"/>
  <c r="T63" i="17"/>
  <c r="U49" i="18"/>
  <c r="T49" i="18"/>
  <c r="T93" i="18"/>
  <c r="U93" i="18"/>
  <c r="T49" i="23"/>
  <c r="U49" i="23"/>
  <c r="E30" i="24"/>
  <c r="U30" i="24" s="1"/>
  <c r="Q72" i="3"/>
  <c r="P15" i="4"/>
  <c r="U20" i="4"/>
  <c r="T23" i="4"/>
  <c r="T29" i="4"/>
  <c r="P33" i="4"/>
  <c r="T33" i="4" s="1"/>
  <c r="T37" i="4"/>
  <c r="S73" i="4"/>
  <c r="T88" i="4"/>
  <c r="Q24" i="6"/>
  <c r="U42" i="6"/>
  <c r="U45" i="6"/>
  <c r="T49" i="6"/>
  <c r="R15" i="7"/>
  <c r="P33" i="7"/>
  <c r="T44" i="7"/>
  <c r="P71" i="7"/>
  <c r="R30" i="8"/>
  <c r="P33" i="8"/>
  <c r="U35" i="8"/>
  <c r="P59" i="8"/>
  <c r="Q15" i="9"/>
  <c r="T20" i="9"/>
  <c r="U27" i="9"/>
  <c r="Q30" i="9"/>
  <c r="U32" i="9"/>
  <c r="T38" i="9"/>
  <c r="U47" i="9"/>
  <c r="T50" i="9"/>
  <c r="T57" i="9"/>
  <c r="P66" i="9"/>
  <c r="P72" i="9"/>
  <c r="U92" i="9"/>
  <c r="T9" i="10"/>
  <c r="Q15" i="10"/>
  <c r="T27" i="10"/>
  <c r="T37" i="10"/>
  <c r="U42" i="10"/>
  <c r="Q66" i="10"/>
  <c r="T12" i="11"/>
  <c r="E15" i="11"/>
  <c r="U17" i="11"/>
  <c r="P40" i="11"/>
  <c r="T42" i="11"/>
  <c r="T52" i="11"/>
  <c r="Q66" i="11"/>
  <c r="U26" i="12"/>
  <c r="T26" i="12"/>
  <c r="U62" i="12"/>
  <c r="T62" i="12"/>
  <c r="U32" i="13"/>
  <c r="T32" i="13"/>
  <c r="T46" i="14"/>
  <c r="U46" i="14"/>
  <c r="U89" i="14"/>
  <c r="T89" i="14"/>
  <c r="U28" i="16"/>
  <c r="T28" i="16"/>
  <c r="U94" i="16"/>
  <c r="T94" i="16"/>
  <c r="U35" i="17"/>
  <c r="T35" i="17"/>
  <c r="U91" i="17"/>
  <c r="T91" i="17"/>
  <c r="E72" i="18"/>
  <c r="T90" i="18"/>
  <c r="U90" i="18"/>
  <c r="U21" i="19"/>
  <c r="T21" i="19"/>
  <c r="U92" i="21"/>
  <c r="T92" i="21"/>
  <c r="U46" i="23"/>
  <c r="T46" i="23"/>
  <c r="P71" i="3"/>
  <c r="Q15" i="4"/>
  <c r="P40" i="4"/>
  <c r="E72" i="4"/>
  <c r="T91" i="4"/>
  <c r="U38" i="5"/>
  <c r="U63" i="5"/>
  <c r="T91" i="5"/>
  <c r="U21" i="6"/>
  <c r="T63" i="6"/>
  <c r="E71" i="6"/>
  <c r="T92" i="6"/>
  <c r="U28" i="7"/>
  <c r="E53" i="7"/>
  <c r="U57" i="7"/>
  <c r="U87" i="7"/>
  <c r="U91" i="7"/>
  <c r="T13" i="8"/>
  <c r="U20" i="8"/>
  <c r="T23" i="8"/>
  <c r="E40" i="9"/>
  <c r="U63" i="9"/>
  <c r="Q66" i="9"/>
  <c r="E67" i="9"/>
  <c r="P71" i="9"/>
  <c r="Q72" i="9"/>
  <c r="P40" i="10"/>
  <c r="P71" i="10"/>
  <c r="P72" i="10"/>
  <c r="T94" i="10"/>
  <c r="T18" i="11"/>
  <c r="P30" i="11"/>
  <c r="Q40" i="11"/>
  <c r="T51" i="11"/>
  <c r="E59" i="11"/>
  <c r="P72" i="11"/>
  <c r="T94" i="11"/>
  <c r="U44" i="12"/>
  <c r="T44" i="12"/>
  <c r="U49" i="13"/>
  <c r="T49" i="13"/>
  <c r="U21" i="17"/>
  <c r="T21" i="17"/>
  <c r="U65" i="20"/>
  <c r="T65" i="20"/>
  <c r="T90" i="20"/>
  <c r="U90" i="20"/>
  <c r="U93" i="20"/>
  <c r="T93" i="20"/>
  <c r="T27" i="21"/>
  <c r="U27" i="21"/>
  <c r="U43" i="21"/>
  <c r="T43" i="21"/>
  <c r="T63" i="21"/>
  <c r="U63" i="21"/>
  <c r="U28" i="23"/>
  <c r="T28" i="23"/>
  <c r="Q71" i="3"/>
  <c r="Q40" i="4"/>
  <c r="T58" i="4"/>
  <c r="U63" i="4"/>
  <c r="P15" i="5"/>
  <c r="P33" i="5"/>
  <c r="T33" i="5" s="1"/>
  <c r="U87" i="5"/>
  <c r="T90" i="5"/>
  <c r="T94" i="5"/>
  <c r="P40" i="6"/>
  <c r="P72" i="6"/>
  <c r="Q24" i="7"/>
  <c r="Q24" i="9"/>
  <c r="Q71" i="9"/>
  <c r="P24" i="10"/>
  <c r="P33" i="10"/>
  <c r="Q40" i="10"/>
  <c r="Q71" i="10"/>
  <c r="Q72" i="10"/>
  <c r="T93" i="10"/>
  <c r="S24" i="11"/>
  <c r="Q30" i="11"/>
  <c r="S33" i="11"/>
  <c r="T39" i="11"/>
  <c r="T50" i="11"/>
  <c r="T65" i="11"/>
  <c r="Q72" i="11"/>
  <c r="U56" i="14"/>
  <c r="T56" i="14"/>
  <c r="U11" i="15"/>
  <c r="T11" i="15"/>
  <c r="U17" i="16"/>
  <c r="T17" i="16"/>
  <c r="U48" i="17"/>
  <c r="T48" i="17"/>
  <c r="T55" i="17"/>
  <c r="U55" i="17"/>
  <c r="U62" i="17"/>
  <c r="T62" i="17"/>
  <c r="T12" i="21"/>
  <c r="U12" i="21"/>
  <c r="U19" i="21"/>
  <c r="T19" i="21"/>
  <c r="U88" i="22"/>
  <c r="T88" i="22"/>
  <c r="U20" i="23"/>
  <c r="T20" i="23"/>
  <c r="U87" i="23"/>
  <c r="T87" i="23"/>
  <c r="U51" i="4"/>
  <c r="P66" i="4"/>
  <c r="U10" i="5"/>
  <c r="P40" i="5"/>
  <c r="E53" i="5"/>
  <c r="T38" i="6"/>
  <c r="E53" i="6"/>
  <c r="E24" i="8"/>
  <c r="E72" i="8"/>
  <c r="Q33" i="10"/>
  <c r="S15" i="11"/>
  <c r="E66" i="11"/>
  <c r="U32" i="12"/>
  <c r="U64" i="13"/>
  <c r="T64" i="13"/>
  <c r="U88" i="14"/>
  <c r="T88" i="14"/>
  <c r="U89" i="15"/>
  <c r="T89" i="15"/>
  <c r="U93" i="16"/>
  <c r="T93" i="16"/>
  <c r="U45" i="17"/>
  <c r="T45" i="17"/>
  <c r="U48" i="20"/>
  <c r="T48" i="20"/>
  <c r="E33" i="4"/>
  <c r="R33" i="4"/>
  <c r="Q66" i="4"/>
  <c r="E71" i="4"/>
  <c r="U14" i="5"/>
  <c r="Q59" i="5"/>
  <c r="T69" i="5"/>
  <c r="T23" i="6"/>
  <c r="T27" i="6"/>
  <c r="P66" i="6"/>
  <c r="P67" i="6"/>
  <c r="P71" i="6"/>
  <c r="R73" i="6"/>
  <c r="U12" i="7"/>
  <c r="P15" i="7"/>
  <c r="Q30" i="7"/>
  <c r="U36" i="7"/>
  <c r="P40" i="7"/>
  <c r="Q66" i="7"/>
  <c r="R71" i="7"/>
  <c r="S72" i="7"/>
  <c r="T93" i="7"/>
  <c r="U11" i="8"/>
  <c r="T26" i="8"/>
  <c r="P30" i="8"/>
  <c r="E33" i="8"/>
  <c r="P40" i="8"/>
  <c r="U51" i="8"/>
  <c r="Q66" i="8"/>
  <c r="S15" i="9"/>
  <c r="T43" i="9"/>
  <c r="T88" i="9"/>
  <c r="U10" i="10"/>
  <c r="T12" i="10"/>
  <c r="U20" i="10"/>
  <c r="T23" i="10"/>
  <c r="P30" i="10"/>
  <c r="T32" i="10"/>
  <c r="U51" i="10"/>
  <c r="P15" i="11"/>
  <c r="E40" i="11"/>
  <c r="P71" i="11"/>
  <c r="T19" i="12"/>
  <c r="U19" i="12"/>
  <c r="U56" i="12"/>
  <c r="T56" i="12"/>
  <c r="U89" i="12"/>
  <c r="T89" i="12"/>
  <c r="T19" i="13"/>
  <c r="U19" i="13"/>
  <c r="U48" i="13"/>
  <c r="T48" i="13"/>
  <c r="U92" i="13"/>
  <c r="T92" i="13"/>
  <c r="U19" i="14"/>
  <c r="T19" i="14"/>
  <c r="U39" i="14"/>
  <c r="T39" i="14"/>
  <c r="E24" i="15"/>
  <c r="E33" i="15"/>
  <c r="U52" i="15"/>
  <c r="T52" i="15"/>
  <c r="U50" i="16"/>
  <c r="T50" i="16"/>
  <c r="T90" i="16"/>
  <c r="U90" i="16"/>
  <c r="U20" i="17"/>
  <c r="T20" i="17"/>
  <c r="U9" i="18"/>
  <c r="T9" i="18"/>
  <c r="U50" i="18"/>
  <c r="T50" i="18"/>
  <c r="P72" i="4"/>
  <c r="T32" i="7"/>
  <c r="S71" i="7"/>
  <c r="T17" i="8"/>
  <c r="T94" i="8"/>
  <c r="E24" i="9"/>
  <c r="E33" i="9"/>
  <c r="E66" i="9"/>
  <c r="E71" i="9"/>
  <c r="E40" i="10"/>
  <c r="E71" i="10"/>
  <c r="E30" i="11"/>
  <c r="U30" i="11" s="1"/>
  <c r="E72" i="11"/>
  <c r="U52" i="12"/>
  <c r="T52" i="12"/>
  <c r="U63" i="12"/>
  <c r="T63" i="12"/>
  <c r="E33" i="13"/>
  <c r="U33" i="13" s="1"/>
  <c r="E73" i="13"/>
  <c r="U55" i="14"/>
  <c r="T55" i="14"/>
  <c r="U10" i="15"/>
  <c r="T10" i="15"/>
  <c r="U29" i="16"/>
  <c r="T29" i="16"/>
  <c r="U37" i="16"/>
  <c r="T37" i="16"/>
  <c r="T92" i="17"/>
  <c r="U92" i="17"/>
  <c r="E72" i="19"/>
  <c r="U104" i="13"/>
  <c r="T104" i="13"/>
  <c r="E15" i="12"/>
  <c r="Q33" i="12"/>
  <c r="U33" i="12" s="1"/>
  <c r="T46" i="12"/>
  <c r="T58" i="12"/>
  <c r="E66" i="12"/>
  <c r="T69" i="12"/>
  <c r="T91" i="12"/>
  <c r="T13" i="13"/>
  <c r="T23" i="13"/>
  <c r="T36" i="13"/>
  <c r="P66" i="13"/>
  <c r="P71" i="13"/>
  <c r="T87" i="13"/>
  <c r="T9" i="14"/>
  <c r="U22" i="14"/>
  <c r="P33" i="14"/>
  <c r="U62" i="14"/>
  <c r="P72" i="14"/>
  <c r="T28" i="15"/>
  <c r="U37" i="15"/>
  <c r="Q40" i="15"/>
  <c r="T45" i="15"/>
  <c r="T57" i="15"/>
  <c r="U69" i="15"/>
  <c r="P71" i="15"/>
  <c r="T91" i="15"/>
  <c r="E24" i="16"/>
  <c r="P33" i="16"/>
  <c r="T33" i="16" s="1"/>
  <c r="T39" i="16"/>
  <c r="T43" i="16"/>
  <c r="R53" i="16"/>
  <c r="T87" i="16"/>
  <c r="T23" i="17"/>
  <c r="Q30" i="17"/>
  <c r="T42" i="17"/>
  <c r="U52" i="17"/>
  <c r="E66" i="17"/>
  <c r="T11" i="18"/>
  <c r="Q24" i="18"/>
  <c r="Q33" i="18"/>
  <c r="U56" i="18"/>
  <c r="P59" i="18"/>
  <c r="T61" i="19"/>
  <c r="U28" i="20"/>
  <c r="T28" i="20"/>
  <c r="P30" i="20"/>
  <c r="T61" i="20"/>
  <c r="U61" i="20"/>
  <c r="S71" i="20"/>
  <c r="P72" i="20"/>
  <c r="E15" i="21"/>
  <c r="Q40" i="21"/>
  <c r="T48" i="21"/>
  <c r="U48" i="21"/>
  <c r="U51" i="21"/>
  <c r="U89" i="21"/>
  <c r="T89" i="21"/>
  <c r="S15" i="22"/>
  <c r="P40" i="23"/>
  <c r="U62" i="23"/>
  <c r="S67" i="23"/>
  <c r="P15" i="24"/>
  <c r="Q53" i="12"/>
  <c r="E71" i="12"/>
  <c r="T90" i="12"/>
  <c r="U10" i="13"/>
  <c r="T12" i="13"/>
  <c r="T27" i="13"/>
  <c r="U51" i="13"/>
  <c r="U55" i="13"/>
  <c r="E59" i="13"/>
  <c r="Q66" i="13"/>
  <c r="Q71" i="13"/>
  <c r="R72" i="13"/>
  <c r="U26" i="14"/>
  <c r="Q33" i="14"/>
  <c r="U33" i="14" s="1"/>
  <c r="T42" i="14"/>
  <c r="T50" i="14"/>
  <c r="Q72" i="14"/>
  <c r="U91" i="14"/>
  <c r="U13" i="15"/>
  <c r="Q71" i="15"/>
  <c r="R72" i="15"/>
  <c r="T94" i="15"/>
  <c r="U19" i="16"/>
  <c r="P30" i="16"/>
  <c r="Q33" i="16"/>
  <c r="R40" i="16"/>
  <c r="R15" i="17"/>
  <c r="T32" i="17"/>
  <c r="E53" i="17"/>
  <c r="R53" i="17"/>
  <c r="P15" i="18"/>
  <c r="S53" i="18"/>
  <c r="Q59" i="18"/>
  <c r="E71" i="18"/>
  <c r="S71" i="18"/>
  <c r="U56" i="19"/>
  <c r="T56" i="19"/>
  <c r="Q30" i="20"/>
  <c r="T57" i="20"/>
  <c r="U57" i="20"/>
  <c r="Q72" i="20"/>
  <c r="U89" i="20"/>
  <c r="T89" i="20"/>
  <c r="E33" i="21"/>
  <c r="R33" i="21"/>
  <c r="T51" i="21"/>
  <c r="U14" i="22"/>
  <c r="T14" i="22"/>
  <c r="R15" i="22"/>
  <c r="U46" i="22"/>
  <c r="T46" i="22"/>
  <c r="U87" i="22"/>
  <c r="T87" i="22"/>
  <c r="U35" i="23"/>
  <c r="U38" i="23"/>
  <c r="T38" i="23"/>
  <c r="Q40" i="23"/>
  <c r="U57" i="23"/>
  <c r="U12" i="24"/>
  <c r="Q15" i="24"/>
  <c r="T18" i="31"/>
  <c r="U18" i="31"/>
  <c r="U107" i="27"/>
  <c r="T107" i="27"/>
  <c r="U98" i="24"/>
  <c r="T98" i="24"/>
  <c r="U101" i="20"/>
  <c r="T101" i="20"/>
  <c r="E59" i="12"/>
  <c r="P40" i="13"/>
  <c r="E72" i="13"/>
  <c r="T10" i="14"/>
  <c r="P15" i="14"/>
  <c r="P24" i="14"/>
  <c r="P40" i="14"/>
  <c r="P71" i="14"/>
  <c r="P24" i="15"/>
  <c r="P33" i="15"/>
  <c r="P53" i="15"/>
  <c r="P73" i="15"/>
  <c r="Q30" i="16"/>
  <c r="E67" i="16"/>
  <c r="E24" i="17"/>
  <c r="P40" i="18"/>
  <c r="U17" i="19"/>
  <c r="T17" i="19"/>
  <c r="U20" i="19"/>
  <c r="T20" i="19"/>
  <c r="U44" i="20"/>
  <c r="T44" i="20"/>
  <c r="U47" i="20"/>
  <c r="T47" i="20"/>
  <c r="U70" i="20"/>
  <c r="T70" i="20"/>
  <c r="U11" i="21"/>
  <c r="T11" i="21"/>
  <c r="T43" i="22"/>
  <c r="U43" i="22"/>
  <c r="U9" i="23"/>
  <c r="T9" i="23"/>
  <c r="U42" i="23"/>
  <c r="T42" i="23"/>
  <c r="U13" i="24"/>
  <c r="T13" i="24"/>
  <c r="T106" i="24"/>
  <c r="U106" i="24"/>
  <c r="P15" i="12"/>
  <c r="P24" i="12"/>
  <c r="P30" i="12"/>
  <c r="P40" i="12"/>
  <c r="T40" i="12" s="1"/>
  <c r="P33" i="13"/>
  <c r="Q40" i="13"/>
  <c r="Q15" i="14"/>
  <c r="Q24" i="14"/>
  <c r="Q40" i="14"/>
  <c r="Q71" i="14"/>
  <c r="P15" i="15"/>
  <c r="Q24" i="15"/>
  <c r="U24" i="15" s="1"/>
  <c r="Q33" i="15"/>
  <c r="Q53" i="15"/>
  <c r="Q73" i="15"/>
  <c r="P15" i="16"/>
  <c r="P24" i="16"/>
  <c r="P72" i="16"/>
  <c r="P33" i="17"/>
  <c r="P66" i="17"/>
  <c r="P71" i="17"/>
  <c r="P72" i="17"/>
  <c r="U94" i="18"/>
  <c r="T94" i="18"/>
  <c r="U11" i="20"/>
  <c r="T11" i="20"/>
  <c r="U23" i="20"/>
  <c r="T23" i="20"/>
  <c r="U27" i="20"/>
  <c r="T27" i="20"/>
  <c r="U94" i="20"/>
  <c r="T94" i="20"/>
  <c r="U47" i="21"/>
  <c r="T47" i="21"/>
  <c r="U88" i="21"/>
  <c r="T88" i="21"/>
  <c r="U70" i="22"/>
  <c r="T70" i="22"/>
  <c r="U50" i="23"/>
  <c r="T50" i="23"/>
  <c r="T62" i="24"/>
  <c r="U62" i="24"/>
  <c r="U43" i="26"/>
  <c r="T43" i="26"/>
  <c r="U39" i="28"/>
  <c r="T39" i="28"/>
  <c r="U55" i="28"/>
  <c r="T55" i="28"/>
  <c r="U94" i="28"/>
  <c r="T94" i="28"/>
  <c r="Q15" i="12"/>
  <c r="Q24" i="12"/>
  <c r="Q30" i="12"/>
  <c r="U38" i="12"/>
  <c r="Q40" i="12"/>
  <c r="P66" i="12"/>
  <c r="Q73" i="12"/>
  <c r="U20" i="13"/>
  <c r="P30" i="13"/>
  <c r="Q33" i="13"/>
  <c r="E67" i="13"/>
  <c r="R71" i="13"/>
  <c r="U29" i="14"/>
  <c r="R33" i="14"/>
  <c r="P53" i="14"/>
  <c r="R73" i="14"/>
  <c r="Q15" i="15"/>
  <c r="P30" i="15"/>
  <c r="R71" i="15"/>
  <c r="S72" i="15"/>
  <c r="Q15" i="16"/>
  <c r="Q24" i="16"/>
  <c r="Q72" i="16"/>
  <c r="U10" i="17"/>
  <c r="Q33" i="17"/>
  <c r="Q66" i="17"/>
  <c r="R67" i="17"/>
  <c r="Q71" i="17"/>
  <c r="P53" i="18"/>
  <c r="U36" i="19"/>
  <c r="T36" i="19"/>
  <c r="Q53" i="19"/>
  <c r="E73" i="19"/>
  <c r="R73" i="19"/>
  <c r="U89" i="19"/>
  <c r="T89" i="19"/>
  <c r="P24" i="20"/>
  <c r="Q24" i="20"/>
  <c r="U36" i="20"/>
  <c r="T36" i="20"/>
  <c r="U56" i="20"/>
  <c r="T56" i="20"/>
  <c r="T28" i="21"/>
  <c r="U28" i="21"/>
  <c r="T32" i="21"/>
  <c r="U32" i="21"/>
  <c r="S33" i="21"/>
  <c r="U44" i="21"/>
  <c r="T44" i="21"/>
  <c r="Q66" i="21"/>
  <c r="T93" i="21"/>
  <c r="U93" i="21"/>
  <c r="U10" i="22"/>
  <c r="P71" i="22"/>
  <c r="R33" i="23"/>
  <c r="Q66" i="25"/>
  <c r="U87" i="25"/>
  <c r="T87" i="25"/>
  <c r="U13" i="26"/>
  <c r="U28" i="27"/>
  <c r="T28" i="27"/>
  <c r="U88" i="27"/>
  <c r="T88" i="27"/>
  <c r="T23" i="28"/>
  <c r="U23" i="28"/>
  <c r="T32" i="12"/>
  <c r="Q66" i="12"/>
  <c r="P71" i="12"/>
  <c r="P72" i="12"/>
  <c r="P15" i="13"/>
  <c r="Q30" i="13"/>
  <c r="U35" i="13"/>
  <c r="U39" i="13"/>
  <c r="T63" i="13"/>
  <c r="S71" i="13"/>
  <c r="P72" i="13"/>
  <c r="T18" i="14"/>
  <c r="S33" i="14"/>
  <c r="T38" i="14"/>
  <c r="Q53" i="14"/>
  <c r="P66" i="14"/>
  <c r="U20" i="15"/>
  <c r="Q30" i="15"/>
  <c r="S71" i="15"/>
  <c r="P72" i="15"/>
  <c r="E30" i="16"/>
  <c r="P40" i="16"/>
  <c r="U45" i="16"/>
  <c r="T51" i="16"/>
  <c r="U28" i="17"/>
  <c r="E15" i="18"/>
  <c r="R15" i="18"/>
  <c r="U22" i="18"/>
  <c r="P30" i="18"/>
  <c r="U39" i="18"/>
  <c r="T51" i="18"/>
  <c r="U32" i="19"/>
  <c r="P33" i="20"/>
  <c r="U52" i="20"/>
  <c r="T52" i="20"/>
  <c r="U64" i="20"/>
  <c r="T64" i="21"/>
  <c r="U64" i="21"/>
  <c r="T10" i="22"/>
  <c r="U23" i="22"/>
  <c r="T23" i="22"/>
  <c r="Q40" i="22"/>
  <c r="U42" i="22"/>
  <c r="T42" i="22"/>
  <c r="P30" i="23"/>
  <c r="E72" i="23"/>
  <c r="U45" i="24"/>
  <c r="T45" i="24"/>
  <c r="T26" i="26"/>
  <c r="U26" i="26"/>
  <c r="T63" i="27"/>
  <c r="U63" i="27"/>
  <c r="U50" i="29"/>
  <c r="T50" i="29"/>
  <c r="T70" i="29"/>
  <c r="U70" i="29"/>
  <c r="P33" i="30"/>
  <c r="P40" i="30"/>
  <c r="U90" i="30"/>
  <c r="T90" i="30"/>
  <c r="P66" i="31"/>
  <c r="T99" i="29"/>
  <c r="U99" i="29"/>
  <c r="U102" i="13"/>
  <c r="T102" i="13"/>
  <c r="T98" i="12"/>
  <c r="U98" i="12"/>
  <c r="T42" i="26"/>
  <c r="U42" i="26"/>
  <c r="U92" i="26"/>
  <c r="T92" i="26"/>
  <c r="Q30" i="29"/>
  <c r="U44" i="29"/>
  <c r="T44" i="29"/>
  <c r="P71" i="29"/>
  <c r="P59" i="31"/>
  <c r="U99" i="20"/>
  <c r="T99" i="20"/>
  <c r="T110" i="11"/>
  <c r="U110" i="11"/>
  <c r="T106" i="5"/>
  <c r="U106" i="5"/>
  <c r="T99" i="4"/>
  <c r="U99" i="4"/>
  <c r="E59" i="19"/>
  <c r="S15" i="20"/>
  <c r="Q53" i="20"/>
  <c r="P66" i="20"/>
  <c r="Q71" i="20"/>
  <c r="Q24" i="21"/>
  <c r="P33" i="21"/>
  <c r="S72" i="21"/>
  <c r="P15" i="22"/>
  <c r="P24" i="22"/>
  <c r="P30" i="22"/>
  <c r="E59" i="22"/>
  <c r="P66" i="22"/>
  <c r="Q71" i="22"/>
  <c r="U89" i="22"/>
  <c r="P24" i="23"/>
  <c r="T32" i="23"/>
  <c r="U47" i="23"/>
  <c r="P67" i="23"/>
  <c r="P72" i="23"/>
  <c r="T19" i="24"/>
  <c r="U9" i="26"/>
  <c r="T9" i="26"/>
  <c r="T38" i="26"/>
  <c r="U38" i="26"/>
  <c r="U51" i="26"/>
  <c r="P24" i="27"/>
  <c r="Q40" i="28"/>
  <c r="U42" i="29"/>
  <c r="P24" i="30"/>
  <c r="P72" i="30"/>
  <c r="T29" i="31"/>
  <c r="U104" i="25"/>
  <c r="T104" i="25"/>
  <c r="R96" i="14"/>
  <c r="U114" i="12"/>
  <c r="R15" i="19"/>
  <c r="P40" i="19"/>
  <c r="P40" i="20"/>
  <c r="Q66" i="20"/>
  <c r="P15" i="21"/>
  <c r="Q33" i="21"/>
  <c r="P72" i="21"/>
  <c r="Q15" i="22"/>
  <c r="Q24" i="22"/>
  <c r="Q30" i="22"/>
  <c r="S33" i="22"/>
  <c r="Q66" i="22"/>
  <c r="R15" i="23"/>
  <c r="P33" i="23"/>
  <c r="Q67" i="23"/>
  <c r="U67" i="23" s="1"/>
  <c r="Q72" i="23"/>
  <c r="T70" i="24"/>
  <c r="U70" i="24"/>
  <c r="U20" i="25"/>
  <c r="T20" i="25"/>
  <c r="T50" i="26"/>
  <c r="U50" i="26"/>
  <c r="T47" i="28"/>
  <c r="U47" i="28"/>
  <c r="R96" i="22"/>
  <c r="U98" i="15"/>
  <c r="T98" i="15"/>
  <c r="Q53" i="18"/>
  <c r="E59" i="18"/>
  <c r="P71" i="18"/>
  <c r="T10" i="19"/>
  <c r="S15" i="19"/>
  <c r="U29" i="19"/>
  <c r="R30" i="19"/>
  <c r="R33" i="19"/>
  <c r="P72" i="19"/>
  <c r="Q15" i="20"/>
  <c r="T32" i="20"/>
  <c r="Q40" i="20"/>
  <c r="Q15" i="21"/>
  <c r="S40" i="21"/>
  <c r="E53" i="21"/>
  <c r="R71" i="21"/>
  <c r="Q72" i="21"/>
  <c r="E73" i="21"/>
  <c r="R73" i="21"/>
  <c r="P33" i="22"/>
  <c r="S40" i="22"/>
  <c r="T11" i="23"/>
  <c r="R30" i="23"/>
  <c r="T51" i="23"/>
  <c r="E59" i="23"/>
  <c r="P66" i="23"/>
  <c r="P71" i="23"/>
  <c r="R73" i="23"/>
  <c r="Q30" i="24"/>
  <c r="Q67" i="24"/>
  <c r="U67" i="24" s="1"/>
  <c r="U91" i="25"/>
  <c r="T91" i="25"/>
  <c r="E30" i="26"/>
  <c r="Q66" i="26"/>
  <c r="R67" i="26"/>
  <c r="U89" i="27"/>
  <c r="T89" i="27"/>
  <c r="T44" i="28"/>
  <c r="U44" i="28"/>
  <c r="T56" i="28"/>
  <c r="U56" i="28"/>
  <c r="T89" i="28"/>
  <c r="U89" i="28"/>
  <c r="U20" i="29"/>
  <c r="T20" i="29"/>
  <c r="Q40" i="29"/>
  <c r="U40" i="29" s="1"/>
  <c r="T50" i="30"/>
  <c r="U50" i="30"/>
  <c r="Q30" i="31"/>
  <c r="U114" i="24"/>
  <c r="T114" i="24"/>
  <c r="T114" i="20"/>
  <c r="U114" i="20"/>
  <c r="P66" i="18"/>
  <c r="Q71" i="18"/>
  <c r="Q72" i="18"/>
  <c r="R73" i="18"/>
  <c r="E33" i="19"/>
  <c r="S33" i="19"/>
  <c r="E53" i="19"/>
  <c r="E53" i="20"/>
  <c r="R71" i="20"/>
  <c r="S72" i="20"/>
  <c r="U38" i="21"/>
  <c r="S53" i="21"/>
  <c r="P59" i="21"/>
  <c r="U69" i="21"/>
  <c r="S73" i="21"/>
  <c r="Q33" i="22"/>
  <c r="P40" i="22"/>
  <c r="R67" i="22"/>
  <c r="E71" i="22"/>
  <c r="P73" i="22"/>
  <c r="P15" i="23"/>
  <c r="S30" i="23"/>
  <c r="Q66" i="23"/>
  <c r="Q71" i="23"/>
  <c r="S73" i="23"/>
  <c r="T46" i="24"/>
  <c r="U46" i="24"/>
  <c r="Q33" i="25"/>
  <c r="U37" i="26"/>
  <c r="T37" i="26"/>
  <c r="T57" i="27"/>
  <c r="U57" i="27"/>
  <c r="R73" i="27"/>
  <c r="S15" i="28"/>
  <c r="E73" i="28"/>
  <c r="T51" i="29"/>
  <c r="T69" i="30"/>
  <c r="U94" i="30"/>
  <c r="T94" i="30"/>
  <c r="U28" i="31"/>
  <c r="T28" i="31"/>
  <c r="U105" i="30"/>
  <c r="T105" i="30"/>
  <c r="U103" i="20"/>
  <c r="T103" i="20"/>
  <c r="T107" i="18"/>
  <c r="U107" i="18"/>
  <c r="E96" i="7"/>
  <c r="T96" i="7" s="1"/>
  <c r="U32" i="24"/>
  <c r="T38" i="24"/>
  <c r="T43" i="24"/>
  <c r="T47" i="24"/>
  <c r="S53" i="24"/>
  <c r="U58" i="24"/>
  <c r="T63" i="24"/>
  <c r="Q72" i="24"/>
  <c r="T18" i="25"/>
  <c r="P30" i="25"/>
  <c r="P40" i="25"/>
  <c r="E15" i="26"/>
  <c r="U22" i="26"/>
  <c r="T27" i="26"/>
  <c r="E33" i="26"/>
  <c r="T39" i="26"/>
  <c r="P15" i="27"/>
  <c r="T20" i="27"/>
  <c r="Q24" i="27"/>
  <c r="T36" i="27"/>
  <c r="U48" i="27"/>
  <c r="P15" i="28"/>
  <c r="T35" i="28"/>
  <c r="T48" i="28"/>
  <c r="T64" i="28"/>
  <c r="E67" i="28"/>
  <c r="R72" i="28"/>
  <c r="T56" i="29"/>
  <c r="P66" i="29"/>
  <c r="T87" i="29"/>
  <c r="T91" i="29"/>
  <c r="T58" i="30"/>
  <c r="U63" i="30"/>
  <c r="U69" i="30"/>
  <c r="T87" i="30"/>
  <c r="T91" i="30"/>
  <c r="T12" i="31"/>
  <c r="Q40" i="31"/>
  <c r="T52" i="31"/>
  <c r="T56" i="31"/>
  <c r="Q59" i="31"/>
  <c r="Q66" i="31"/>
  <c r="R67" i="31"/>
  <c r="E71" i="31"/>
  <c r="E80" i="20"/>
  <c r="E80" i="17"/>
  <c r="R96" i="18"/>
  <c r="L113" i="2"/>
  <c r="R113" i="2" s="1"/>
  <c r="T32" i="24"/>
  <c r="U50" i="24"/>
  <c r="P66" i="24"/>
  <c r="U69" i="24"/>
  <c r="P71" i="24"/>
  <c r="T88" i="24"/>
  <c r="T92" i="24"/>
  <c r="T26" i="25"/>
  <c r="Q30" i="25"/>
  <c r="U35" i="25"/>
  <c r="T36" i="25"/>
  <c r="Q40" i="25"/>
  <c r="T48" i="25"/>
  <c r="T52" i="25"/>
  <c r="T64" i="25"/>
  <c r="U88" i="25"/>
  <c r="R15" i="26"/>
  <c r="T17" i="26"/>
  <c r="T21" i="26"/>
  <c r="P30" i="26"/>
  <c r="T55" i="26"/>
  <c r="P72" i="26"/>
  <c r="Q15" i="27"/>
  <c r="Q40" i="27"/>
  <c r="U44" i="27"/>
  <c r="P73" i="27"/>
  <c r="T90" i="27"/>
  <c r="Q33" i="28"/>
  <c r="U52" i="28"/>
  <c r="S67" i="28"/>
  <c r="T26" i="29"/>
  <c r="Q33" i="29"/>
  <c r="T55" i="29"/>
  <c r="U63" i="29"/>
  <c r="Q66" i="29"/>
  <c r="Q15" i="30"/>
  <c r="T62" i="30"/>
  <c r="Q66" i="30"/>
  <c r="T32" i="31"/>
  <c r="T44" i="31"/>
  <c r="P72" i="31"/>
  <c r="T88" i="31"/>
  <c r="E80" i="23"/>
  <c r="E80" i="19"/>
  <c r="E80" i="15"/>
  <c r="E80" i="7"/>
  <c r="T107" i="30"/>
  <c r="T102" i="27"/>
  <c r="T106" i="23"/>
  <c r="U111" i="23"/>
  <c r="T111" i="19"/>
  <c r="U105" i="18"/>
  <c r="T114" i="15"/>
  <c r="T109" i="14"/>
  <c r="T106" i="12"/>
  <c r="T108" i="12"/>
  <c r="U108" i="11"/>
  <c r="T111" i="10"/>
  <c r="T106" i="6"/>
  <c r="P33" i="24"/>
  <c r="Q66" i="24"/>
  <c r="S15" i="25"/>
  <c r="P24" i="25"/>
  <c r="P71" i="25"/>
  <c r="Q30" i="26"/>
  <c r="U32" i="26"/>
  <c r="P71" i="26"/>
  <c r="Q72" i="26"/>
  <c r="E30" i="27"/>
  <c r="E71" i="27"/>
  <c r="P72" i="27"/>
  <c r="E53" i="28"/>
  <c r="Q59" i="28"/>
  <c r="P24" i="29"/>
  <c r="E72" i="29"/>
  <c r="U10" i="30"/>
  <c r="E59" i="30"/>
  <c r="P24" i="31"/>
  <c r="E30" i="31"/>
  <c r="T30" i="31" s="1"/>
  <c r="Q72" i="31"/>
  <c r="R73" i="31"/>
  <c r="E80" i="28"/>
  <c r="Q33" i="24"/>
  <c r="P40" i="24"/>
  <c r="T49" i="24"/>
  <c r="T65" i="24"/>
  <c r="R72" i="24"/>
  <c r="U10" i="25"/>
  <c r="Q24" i="25"/>
  <c r="U39" i="25"/>
  <c r="T44" i="25"/>
  <c r="U51" i="25"/>
  <c r="T56" i="25"/>
  <c r="U63" i="25"/>
  <c r="U69" i="25"/>
  <c r="Q71" i="25"/>
  <c r="R72" i="25"/>
  <c r="P15" i="26"/>
  <c r="P24" i="26"/>
  <c r="T29" i="26"/>
  <c r="P33" i="26"/>
  <c r="T47" i="26"/>
  <c r="P53" i="26"/>
  <c r="T63" i="26"/>
  <c r="Q71" i="26"/>
  <c r="E24" i="27"/>
  <c r="Q72" i="27"/>
  <c r="P24" i="28"/>
  <c r="S53" i="28"/>
  <c r="S71" i="28"/>
  <c r="Q15" i="29"/>
  <c r="Q24" i="29"/>
  <c r="R33" i="30"/>
  <c r="P15" i="31"/>
  <c r="Q24" i="31"/>
  <c r="P33" i="31"/>
  <c r="E66" i="31"/>
  <c r="P71" i="31"/>
  <c r="E80" i="26"/>
  <c r="T100" i="13"/>
  <c r="Q40" i="24"/>
  <c r="E30" i="25"/>
  <c r="T10" i="26"/>
  <c r="Q53" i="26"/>
  <c r="P66" i="26"/>
  <c r="E15" i="27"/>
  <c r="T29" i="27"/>
  <c r="E15" i="28"/>
  <c r="E33" i="28"/>
  <c r="U33" i="28" s="1"/>
  <c r="P72" i="28"/>
  <c r="E33" i="29"/>
  <c r="S71" i="29"/>
  <c r="E33" i="30"/>
  <c r="S67" i="30"/>
  <c r="E80" i="22"/>
  <c r="E96" i="26"/>
  <c r="U96" i="26" s="1"/>
  <c r="E71" i="24"/>
  <c r="Q15" i="25"/>
  <c r="U19" i="25"/>
  <c r="T46" i="25"/>
  <c r="T13" i="26"/>
  <c r="T23" i="26"/>
  <c r="T49" i="26"/>
  <c r="T51" i="26"/>
  <c r="E71" i="26"/>
  <c r="U91" i="26"/>
  <c r="U19" i="27"/>
  <c r="U21" i="27"/>
  <c r="P30" i="27"/>
  <c r="E66" i="27"/>
  <c r="E72" i="27"/>
  <c r="T88" i="28"/>
  <c r="U51" i="29"/>
  <c r="Q72" i="29"/>
  <c r="U92" i="29"/>
  <c r="T32" i="30"/>
  <c r="U42" i="30"/>
  <c r="T49" i="30"/>
  <c r="E73" i="30"/>
  <c r="U14" i="31"/>
  <c r="E24" i="31"/>
  <c r="U24" i="31" s="1"/>
  <c r="U29" i="31"/>
  <c r="P30" i="31"/>
  <c r="U42" i="31"/>
  <c r="U106" i="26"/>
  <c r="R96" i="8"/>
  <c r="P53" i="31"/>
  <c r="Q53" i="31"/>
  <c r="E67" i="31"/>
  <c r="P67" i="31"/>
  <c r="U57" i="31"/>
  <c r="Q67" i="31"/>
  <c r="P73" i="31"/>
  <c r="R96" i="31"/>
  <c r="T100" i="31"/>
  <c r="T98" i="31"/>
  <c r="T106" i="31"/>
  <c r="E80" i="31"/>
  <c r="E67" i="30"/>
  <c r="P53" i="30"/>
  <c r="Q59" i="30"/>
  <c r="Q67" i="30"/>
  <c r="R73" i="30"/>
  <c r="P73" i="30"/>
  <c r="Q73" i="30"/>
  <c r="U73" i="30" s="1"/>
  <c r="P59" i="30"/>
  <c r="P67" i="30"/>
  <c r="T110" i="30"/>
  <c r="U108" i="30"/>
  <c r="T99" i="30"/>
  <c r="T97" i="30"/>
  <c r="P53" i="29"/>
  <c r="E53" i="29"/>
  <c r="U47" i="29"/>
  <c r="S53" i="29"/>
  <c r="Q67" i="29"/>
  <c r="E73" i="29"/>
  <c r="P59" i="29"/>
  <c r="R73" i="29"/>
  <c r="Q59" i="29"/>
  <c r="T58" i="29"/>
  <c r="E67" i="29"/>
  <c r="S67" i="29"/>
  <c r="P73" i="29"/>
  <c r="Q73" i="29"/>
  <c r="U109" i="29"/>
  <c r="U106" i="29"/>
  <c r="T108" i="29"/>
  <c r="U104" i="29"/>
  <c r="U98" i="29"/>
  <c r="T100" i="29"/>
  <c r="U107" i="29"/>
  <c r="P53" i="28"/>
  <c r="Q53" i="28"/>
  <c r="P67" i="28"/>
  <c r="P73" i="28"/>
  <c r="E59" i="28"/>
  <c r="Q67" i="28"/>
  <c r="Q73" i="28"/>
  <c r="U73" i="28" s="1"/>
  <c r="T108" i="28"/>
  <c r="U106" i="28"/>
  <c r="T97" i="28"/>
  <c r="T47" i="27"/>
  <c r="P53" i="27"/>
  <c r="Q53" i="27"/>
  <c r="R67" i="27"/>
  <c r="Q73" i="27"/>
  <c r="E67" i="27"/>
  <c r="P59" i="27"/>
  <c r="Q59" i="27"/>
  <c r="T58" i="27"/>
  <c r="P67" i="27"/>
  <c r="T67" i="27" s="1"/>
  <c r="E73" i="27"/>
  <c r="Q67" i="27"/>
  <c r="T99" i="27"/>
  <c r="U97" i="27"/>
  <c r="T104" i="27"/>
  <c r="E67" i="26"/>
  <c r="R73" i="26"/>
  <c r="S53" i="26"/>
  <c r="E73" i="26"/>
  <c r="Q59" i="26"/>
  <c r="S73" i="26"/>
  <c r="P73" i="26"/>
  <c r="T73" i="26" s="1"/>
  <c r="U58" i="26"/>
  <c r="P67" i="26"/>
  <c r="Q73" i="26"/>
  <c r="T57" i="26"/>
  <c r="Q67" i="26"/>
  <c r="U67" i="26" s="1"/>
  <c r="T109" i="26"/>
  <c r="T111" i="26"/>
  <c r="T97" i="26"/>
  <c r="P53" i="25"/>
  <c r="Q53" i="25"/>
  <c r="R73" i="25"/>
  <c r="U47" i="25"/>
  <c r="Q73" i="25"/>
  <c r="U73" i="25" s="1"/>
  <c r="E67" i="25"/>
  <c r="R67" i="25"/>
  <c r="E73" i="25"/>
  <c r="P59" i="25"/>
  <c r="P67" i="25"/>
  <c r="Q59" i="25"/>
  <c r="Q67" i="25"/>
  <c r="U67" i="25" s="1"/>
  <c r="T58" i="25"/>
  <c r="P73" i="25"/>
  <c r="U105" i="25"/>
  <c r="U99" i="25"/>
  <c r="T110" i="25"/>
  <c r="T108" i="25"/>
  <c r="P53" i="24"/>
  <c r="Q53" i="24"/>
  <c r="R67" i="24"/>
  <c r="S73" i="24"/>
  <c r="E53" i="24"/>
  <c r="R53" i="24"/>
  <c r="P73" i="24"/>
  <c r="T73" i="24" s="1"/>
  <c r="T57" i="24"/>
  <c r="E59" i="24"/>
  <c r="U59" i="24" s="1"/>
  <c r="E73" i="24"/>
  <c r="R73" i="24"/>
  <c r="U109" i="24"/>
  <c r="U107" i="24"/>
  <c r="U101" i="24"/>
  <c r="P53" i="23"/>
  <c r="E73" i="23"/>
  <c r="Q53" i="23"/>
  <c r="R53" i="23"/>
  <c r="Q59" i="23"/>
  <c r="T58" i="23"/>
  <c r="P73" i="23"/>
  <c r="T73" i="23" s="1"/>
  <c r="Q73" i="23"/>
  <c r="R96" i="23"/>
  <c r="T105" i="23"/>
  <c r="U103" i="23"/>
  <c r="T110" i="23"/>
  <c r="T108" i="23"/>
  <c r="S67" i="22"/>
  <c r="T47" i="22"/>
  <c r="P53" i="22"/>
  <c r="E73" i="22"/>
  <c r="Q53" i="22"/>
  <c r="E67" i="22"/>
  <c r="Q59" i="22"/>
  <c r="P67" i="22"/>
  <c r="T67" i="22" s="1"/>
  <c r="Q73" i="22"/>
  <c r="Q67" i="22"/>
  <c r="T101" i="22"/>
  <c r="T103" i="22"/>
  <c r="T105" i="22"/>
  <c r="T97" i="22"/>
  <c r="T108" i="22"/>
  <c r="T106" i="22"/>
  <c r="P67" i="21"/>
  <c r="R53" i="21"/>
  <c r="P53" i="21"/>
  <c r="Q53" i="21"/>
  <c r="E67" i="21"/>
  <c r="Q59" i="21"/>
  <c r="Q67" i="21"/>
  <c r="U67" i="21" s="1"/>
  <c r="S67" i="21"/>
  <c r="P73" i="21"/>
  <c r="R67" i="21"/>
  <c r="Q73" i="21"/>
  <c r="T108" i="21"/>
  <c r="T110" i="21"/>
  <c r="R53" i="20"/>
  <c r="E73" i="20"/>
  <c r="P53" i="20"/>
  <c r="P59" i="20"/>
  <c r="R67" i="20"/>
  <c r="P73" i="20"/>
  <c r="Q59" i="20"/>
  <c r="E67" i="20"/>
  <c r="S67" i="20"/>
  <c r="Q73" i="20"/>
  <c r="U73" i="20" s="1"/>
  <c r="P67" i="20"/>
  <c r="T67" i="20" s="1"/>
  <c r="R73" i="20"/>
  <c r="Q67" i="20"/>
  <c r="S73" i="20"/>
  <c r="T107" i="20"/>
  <c r="S73" i="19"/>
  <c r="P53" i="19"/>
  <c r="E67" i="19"/>
  <c r="P73" i="19"/>
  <c r="T73" i="19" s="1"/>
  <c r="S67" i="19"/>
  <c r="Q73" i="19"/>
  <c r="T98" i="19"/>
  <c r="T100" i="19"/>
  <c r="T102" i="19"/>
  <c r="T47" i="18"/>
  <c r="S73" i="18"/>
  <c r="E67" i="18"/>
  <c r="Q67" i="18"/>
  <c r="E73" i="18"/>
  <c r="S67" i="18"/>
  <c r="P73" i="18"/>
  <c r="T57" i="18"/>
  <c r="R67" i="18"/>
  <c r="Q73" i="18"/>
  <c r="U73" i="18" s="1"/>
  <c r="P67" i="18"/>
  <c r="U97" i="18"/>
  <c r="T109" i="18"/>
  <c r="E80" i="18"/>
  <c r="R73" i="17"/>
  <c r="T47" i="17"/>
  <c r="P53" i="17"/>
  <c r="S67" i="17"/>
  <c r="U58" i="17"/>
  <c r="S73" i="17"/>
  <c r="E59" i="17"/>
  <c r="P73" i="17"/>
  <c r="Q73" i="17"/>
  <c r="P59" i="17"/>
  <c r="Q59" i="17"/>
  <c r="P67" i="17"/>
  <c r="Q67" i="17"/>
  <c r="U67" i="17" s="1"/>
  <c r="T109" i="17"/>
  <c r="T111" i="17"/>
  <c r="E96" i="17"/>
  <c r="U96" i="17" s="1"/>
  <c r="S53" i="16"/>
  <c r="S67" i="16"/>
  <c r="Q53" i="16"/>
  <c r="U53" i="16" s="1"/>
  <c r="P67" i="16"/>
  <c r="E73" i="16"/>
  <c r="E59" i="16"/>
  <c r="U59" i="16" s="1"/>
  <c r="R67" i="16"/>
  <c r="P73" i="16"/>
  <c r="T73" i="16" s="1"/>
  <c r="Q73" i="16"/>
  <c r="Q59" i="16"/>
  <c r="U100" i="16"/>
  <c r="U102" i="16"/>
  <c r="T108" i="16"/>
  <c r="T110" i="16"/>
  <c r="E53" i="15"/>
  <c r="R67" i="15"/>
  <c r="Q67" i="15"/>
  <c r="Q59" i="15"/>
  <c r="T110" i="15"/>
  <c r="T102" i="15"/>
  <c r="T104" i="15"/>
  <c r="T106" i="15"/>
  <c r="U57" i="14"/>
  <c r="E67" i="14"/>
  <c r="R67" i="14"/>
  <c r="S73" i="14"/>
  <c r="P59" i="14"/>
  <c r="P73" i="14"/>
  <c r="Q59" i="14"/>
  <c r="P67" i="14"/>
  <c r="Q73" i="14"/>
  <c r="Q67" i="14"/>
  <c r="U58" i="14"/>
  <c r="E59" i="14"/>
  <c r="T59" i="14" s="1"/>
  <c r="U111" i="14"/>
  <c r="T101" i="14"/>
  <c r="T103" i="14"/>
  <c r="T105" i="14"/>
  <c r="T97" i="14"/>
  <c r="E80" i="14"/>
  <c r="E53" i="13"/>
  <c r="S73" i="13"/>
  <c r="P53" i="13"/>
  <c r="Q53" i="13"/>
  <c r="P67" i="13"/>
  <c r="Q67" i="13"/>
  <c r="P73" i="13"/>
  <c r="T73" i="13" s="1"/>
  <c r="R67" i="13"/>
  <c r="Q73" i="13"/>
  <c r="P59" i="13"/>
  <c r="S67" i="13"/>
  <c r="T110" i="13"/>
  <c r="P73" i="12"/>
  <c r="E53" i="12"/>
  <c r="S67" i="12"/>
  <c r="P53" i="12"/>
  <c r="E67" i="12"/>
  <c r="P67" i="12"/>
  <c r="R73" i="12"/>
  <c r="Q67" i="12"/>
  <c r="P59" i="12"/>
  <c r="T104" i="12"/>
  <c r="S96" i="12"/>
  <c r="P53" i="11"/>
  <c r="Q67" i="11"/>
  <c r="R73" i="11"/>
  <c r="Q53" i="11"/>
  <c r="R67" i="11"/>
  <c r="E53" i="11"/>
  <c r="S67" i="11"/>
  <c r="P73" i="11"/>
  <c r="Q73" i="11"/>
  <c r="U57" i="11"/>
  <c r="E67" i="11"/>
  <c r="P59" i="11"/>
  <c r="E73" i="11"/>
  <c r="T100" i="11"/>
  <c r="R96" i="11"/>
  <c r="E53" i="10"/>
  <c r="Q67" i="10"/>
  <c r="P73" i="10"/>
  <c r="P53" i="10"/>
  <c r="T53" i="10" s="1"/>
  <c r="R67" i="10"/>
  <c r="Q53" i="10"/>
  <c r="U53" i="10" s="1"/>
  <c r="E73" i="10"/>
  <c r="R73" i="10"/>
  <c r="Q73" i="10"/>
  <c r="E67" i="10"/>
  <c r="P59" i="10"/>
  <c r="Q59" i="10"/>
  <c r="P67" i="10"/>
  <c r="T100" i="10"/>
  <c r="U105" i="10"/>
  <c r="M113" i="10"/>
  <c r="S113" i="10" s="1"/>
  <c r="U98" i="10"/>
  <c r="P53" i="9"/>
  <c r="Q59" i="9"/>
  <c r="P67" i="9"/>
  <c r="T67" i="9" s="1"/>
  <c r="E59" i="9"/>
  <c r="U59" i="9" s="1"/>
  <c r="Q73" i="9"/>
  <c r="P59" i="9"/>
  <c r="E73" i="9"/>
  <c r="T110" i="9"/>
  <c r="L113" i="9"/>
  <c r="R113" i="9" s="1"/>
  <c r="E67" i="8"/>
  <c r="Q53" i="8"/>
  <c r="R67" i="8"/>
  <c r="P73" i="8"/>
  <c r="Q73" i="8"/>
  <c r="T104" i="8"/>
  <c r="T106" i="8"/>
  <c r="U102" i="8"/>
  <c r="R67" i="7"/>
  <c r="E73" i="7"/>
  <c r="P67" i="7"/>
  <c r="T67" i="7" s="1"/>
  <c r="P53" i="7"/>
  <c r="P59" i="7"/>
  <c r="Q67" i="7"/>
  <c r="Q59" i="7"/>
  <c r="P73" i="7"/>
  <c r="T73" i="7" s="1"/>
  <c r="Q73" i="7"/>
  <c r="E59" i="7"/>
  <c r="E67" i="7"/>
  <c r="S67" i="7"/>
  <c r="U104" i="7"/>
  <c r="U102" i="7"/>
  <c r="T100" i="7"/>
  <c r="R96" i="7"/>
  <c r="T105" i="7"/>
  <c r="U110" i="7"/>
  <c r="E73" i="6"/>
  <c r="Q53" i="6"/>
  <c r="E67" i="6"/>
  <c r="P59" i="6"/>
  <c r="Q59" i="6"/>
  <c r="P73" i="6"/>
  <c r="T73" i="6" s="1"/>
  <c r="E59" i="6"/>
  <c r="Q67" i="6"/>
  <c r="U67" i="6" s="1"/>
  <c r="U109" i="6"/>
  <c r="T100" i="6"/>
  <c r="E73" i="5"/>
  <c r="S67" i="5"/>
  <c r="P73" i="5"/>
  <c r="P53" i="5"/>
  <c r="U47" i="5"/>
  <c r="Q53" i="5"/>
  <c r="U53" i="5" s="1"/>
  <c r="P59" i="5"/>
  <c r="U100" i="5"/>
  <c r="T98" i="5"/>
  <c r="P67" i="4"/>
  <c r="P53" i="4"/>
  <c r="Q53" i="4"/>
  <c r="E53" i="4"/>
  <c r="Q59" i="4"/>
  <c r="R73" i="4"/>
  <c r="E67" i="4"/>
  <c r="Q73" i="4"/>
  <c r="U73" i="4" s="1"/>
  <c r="T97" i="4"/>
  <c r="U107" i="4"/>
  <c r="S96" i="4"/>
  <c r="P53" i="3"/>
  <c r="Q67" i="3"/>
  <c r="R53" i="3"/>
  <c r="E53" i="3"/>
  <c r="P59" i="3"/>
  <c r="E73" i="3"/>
  <c r="T57" i="3"/>
  <c r="R73" i="3"/>
  <c r="P67" i="3"/>
  <c r="U106" i="3"/>
  <c r="U99" i="3"/>
  <c r="T104" i="3"/>
  <c r="T47" i="2"/>
  <c r="Q67" i="2"/>
  <c r="U67" i="2" s="1"/>
  <c r="E73" i="2"/>
  <c r="R73" i="2"/>
  <c r="P67" i="2"/>
  <c r="P59" i="2"/>
  <c r="T58" i="2"/>
  <c r="P73" i="2"/>
  <c r="T73" i="2" s="1"/>
  <c r="T57" i="2"/>
  <c r="Q73" i="2"/>
  <c r="U73" i="2" s="1"/>
  <c r="T98" i="2"/>
  <c r="T106" i="2"/>
  <c r="U104" i="2"/>
  <c r="T111" i="2"/>
  <c r="E67" i="1"/>
  <c r="Q53" i="1"/>
  <c r="U53" i="1" s="1"/>
  <c r="E73" i="1"/>
  <c r="T57" i="1"/>
  <c r="R67" i="1"/>
  <c r="S73" i="1"/>
  <c r="P67" i="1"/>
  <c r="T67" i="1" s="1"/>
  <c r="P73" i="1"/>
  <c r="T73" i="1" s="1"/>
  <c r="Q67" i="1"/>
  <c r="U67" i="1" s="1"/>
  <c r="P59" i="1"/>
  <c r="Q73" i="1"/>
  <c r="U73" i="1" s="1"/>
  <c r="Q59" i="1"/>
  <c r="T99" i="1"/>
  <c r="T101" i="1"/>
  <c r="U24" i="3"/>
  <c r="T24" i="3"/>
  <c r="U59" i="3"/>
  <c r="T59" i="3"/>
  <c r="U30" i="4"/>
  <c r="T30" i="4"/>
  <c r="U24" i="2"/>
  <c r="T24" i="2"/>
  <c r="U30" i="1"/>
  <c r="T30" i="1"/>
  <c r="T24" i="1"/>
  <c r="U33" i="1"/>
  <c r="U33" i="2"/>
  <c r="T33" i="2"/>
  <c r="U59" i="2"/>
  <c r="T59" i="2"/>
  <c r="U59" i="1"/>
  <c r="T59" i="1"/>
  <c r="U30" i="5"/>
  <c r="T30" i="5"/>
  <c r="T12" i="1"/>
  <c r="U13" i="1"/>
  <c r="U17" i="1"/>
  <c r="T29" i="1"/>
  <c r="T37" i="1"/>
  <c r="U38" i="1"/>
  <c r="T42" i="1"/>
  <c r="T50" i="1"/>
  <c r="U51" i="1"/>
  <c r="T55" i="1"/>
  <c r="U56" i="1"/>
  <c r="T93" i="1"/>
  <c r="U94" i="1"/>
  <c r="T19" i="2"/>
  <c r="U20" i="2"/>
  <c r="T39" i="2"/>
  <c r="T43" i="2"/>
  <c r="U44" i="2"/>
  <c r="T51" i="2"/>
  <c r="U52" i="2"/>
  <c r="T55" i="2"/>
  <c r="U56" i="2"/>
  <c r="T91" i="2"/>
  <c r="T11" i="3"/>
  <c r="U12" i="3"/>
  <c r="U20" i="3"/>
  <c r="U38" i="3"/>
  <c r="R40" i="3"/>
  <c r="U46" i="3"/>
  <c r="U52" i="3"/>
  <c r="U55" i="3"/>
  <c r="T65" i="3"/>
  <c r="U92" i="3"/>
  <c r="T21" i="4"/>
  <c r="U22" i="4"/>
  <c r="Q33" i="4"/>
  <c r="U33" i="4" s="1"/>
  <c r="T35" i="4"/>
  <c r="T44" i="4"/>
  <c r="U45" i="4"/>
  <c r="T49" i="4"/>
  <c r="T57" i="4"/>
  <c r="U66" i="4"/>
  <c r="T66" i="4"/>
  <c r="U61" i="4"/>
  <c r="P71" i="4"/>
  <c r="P73" i="4"/>
  <c r="U90" i="4"/>
  <c r="T90" i="4"/>
  <c r="U12" i="5"/>
  <c r="T12" i="5"/>
  <c r="Q24" i="5"/>
  <c r="T49" i="5"/>
  <c r="T65" i="5"/>
  <c r="E67" i="5"/>
  <c r="P71" i="5"/>
  <c r="U93" i="5"/>
  <c r="T93" i="5"/>
  <c r="E15" i="6"/>
  <c r="U24" i="6"/>
  <c r="T24" i="6"/>
  <c r="Q40" i="6"/>
  <c r="U89" i="6"/>
  <c r="T89" i="6"/>
  <c r="P30" i="7"/>
  <c r="U59" i="7"/>
  <c r="T59" i="7"/>
  <c r="T30" i="2"/>
  <c r="U66" i="1"/>
  <c r="T66" i="1"/>
  <c r="T15" i="2"/>
  <c r="T67" i="2"/>
  <c r="U15" i="2"/>
  <c r="U66" i="2"/>
  <c r="T66" i="2"/>
  <c r="Q71" i="2"/>
  <c r="T19" i="3"/>
  <c r="P30" i="3"/>
  <c r="T91" i="3"/>
  <c r="U12" i="4"/>
  <c r="S15" i="4"/>
  <c r="U32" i="4"/>
  <c r="Q71" i="4"/>
  <c r="T29" i="5"/>
  <c r="U32" i="5"/>
  <c r="T32" i="5"/>
  <c r="T44" i="5"/>
  <c r="T52" i="5"/>
  <c r="Q71" i="5"/>
  <c r="Q73" i="5"/>
  <c r="U73" i="5" s="1"/>
  <c r="U10" i="6"/>
  <c r="S67" i="6"/>
  <c r="S72" i="6"/>
  <c r="U63" i="7"/>
  <c r="T63" i="7"/>
  <c r="U70" i="7"/>
  <c r="T70" i="7"/>
  <c r="U24" i="8"/>
  <c r="T24" i="8"/>
  <c r="U71" i="1"/>
  <c r="T71" i="1"/>
  <c r="U72" i="1"/>
  <c r="T72" i="1"/>
  <c r="U24" i="4"/>
  <c r="T24" i="4"/>
  <c r="U59" i="4"/>
  <c r="T59" i="4"/>
  <c r="U59" i="5"/>
  <c r="T59" i="5"/>
  <c r="U56" i="6"/>
  <c r="T56" i="6"/>
  <c r="U59" i="6"/>
  <c r="T59" i="6"/>
  <c r="T33" i="7"/>
  <c r="T33" i="8"/>
  <c r="U56" i="8"/>
  <c r="T56" i="8"/>
  <c r="T53" i="1"/>
  <c r="T9" i="1"/>
  <c r="T21" i="1"/>
  <c r="T26" i="1"/>
  <c r="T47" i="1"/>
  <c r="T64" i="1"/>
  <c r="T90" i="1"/>
  <c r="T12" i="2"/>
  <c r="T28" i="2"/>
  <c r="T32" i="2"/>
  <c r="T36" i="2"/>
  <c r="U53" i="2"/>
  <c r="T53" i="2"/>
  <c r="T48" i="2"/>
  <c r="T64" i="2"/>
  <c r="T69" i="2"/>
  <c r="T88" i="2"/>
  <c r="T94" i="2"/>
  <c r="U18" i="3"/>
  <c r="T28" i="3"/>
  <c r="T35" i="3"/>
  <c r="U50" i="3"/>
  <c r="T69" i="3"/>
  <c r="U90" i="3"/>
  <c r="T10" i="4"/>
  <c r="T18" i="4"/>
  <c r="U40" i="4"/>
  <c r="T40" i="4"/>
  <c r="T38" i="4"/>
  <c r="T62" i="4"/>
  <c r="U64" i="4"/>
  <c r="T64" i="4"/>
  <c r="T69" i="4"/>
  <c r="T94" i="4"/>
  <c r="U24" i="5"/>
  <c r="T24" i="5"/>
  <c r="T56" i="5"/>
  <c r="U70" i="5"/>
  <c r="T89" i="5"/>
  <c r="T11" i="6"/>
  <c r="U52" i="6"/>
  <c r="T52" i="6"/>
  <c r="U24" i="7"/>
  <c r="U47" i="7"/>
  <c r="T47" i="7"/>
  <c r="U24" i="10"/>
  <c r="T24" i="10"/>
  <c r="U33" i="10"/>
  <c r="T33" i="10"/>
  <c r="U24" i="11"/>
  <c r="T24" i="11"/>
  <c r="U59" i="11"/>
  <c r="T59" i="11"/>
  <c r="Q15" i="3"/>
  <c r="U51" i="3"/>
  <c r="P73" i="3"/>
  <c r="T73" i="3" s="1"/>
  <c r="Q67" i="4"/>
  <c r="U67" i="4" s="1"/>
  <c r="Q33" i="5"/>
  <c r="U33" i="5" s="1"/>
  <c r="U36" i="5"/>
  <c r="T36" i="5"/>
  <c r="P67" i="5"/>
  <c r="T67" i="5" s="1"/>
  <c r="R73" i="5"/>
  <c r="P15" i="6"/>
  <c r="U44" i="6"/>
  <c r="T44" i="6"/>
  <c r="P53" i="6"/>
  <c r="Q73" i="6"/>
  <c r="U73" i="6" s="1"/>
  <c r="U73" i="7"/>
  <c r="U67" i="7"/>
  <c r="U15" i="7"/>
  <c r="T15" i="7"/>
  <c r="T9" i="7"/>
  <c r="U27" i="7"/>
  <c r="T27" i="7"/>
  <c r="U30" i="7"/>
  <c r="T30" i="7"/>
  <c r="U40" i="1"/>
  <c r="T40" i="1"/>
  <c r="P24" i="4"/>
  <c r="P59" i="4"/>
  <c r="Q67" i="5"/>
  <c r="Q15" i="6"/>
  <c r="U15" i="6" s="1"/>
  <c r="Q72" i="6"/>
  <c r="U23" i="7"/>
  <c r="T23" i="7"/>
  <c r="P66" i="7"/>
  <c r="Q24" i="8"/>
  <c r="T11" i="9"/>
  <c r="U11" i="9"/>
  <c r="U33" i="3"/>
  <c r="T33" i="3"/>
  <c r="U40" i="3"/>
  <c r="T40" i="3"/>
  <c r="U53" i="3"/>
  <c r="T53" i="3"/>
  <c r="U43" i="3"/>
  <c r="U72" i="3"/>
  <c r="T72" i="3"/>
  <c r="U71" i="3"/>
  <c r="T71" i="3"/>
  <c r="U48" i="4"/>
  <c r="T48" i="4"/>
  <c r="U71" i="4"/>
  <c r="T71" i="4"/>
  <c r="U72" i="4"/>
  <c r="T72" i="4"/>
  <c r="U40" i="5"/>
  <c r="T40" i="5"/>
  <c r="T35" i="5"/>
  <c r="U48" i="5"/>
  <c r="T48" i="5"/>
  <c r="U64" i="5"/>
  <c r="T64" i="5"/>
  <c r="P66" i="5"/>
  <c r="U30" i="6"/>
  <c r="T30" i="6"/>
  <c r="P24" i="7"/>
  <c r="T24" i="7" s="1"/>
  <c r="Q33" i="7"/>
  <c r="U33" i="7" s="1"/>
  <c r="U30" i="8"/>
  <c r="T30" i="8"/>
  <c r="U37" i="8"/>
  <c r="T37" i="8"/>
  <c r="U62" i="8"/>
  <c r="T62" i="8"/>
  <c r="U15" i="1"/>
  <c r="T15" i="1"/>
  <c r="U72" i="2"/>
  <c r="U71" i="2"/>
  <c r="T71" i="2"/>
  <c r="T72" i="2"/>
  <c r="U30" i="3"/>
  <c r="T30" i="3"/>
  <c r="T43" i="1"/>
  <c r="U61" i="1"/>
  <c r="T69" i="1"/>
  <c r="U9" i="2"/>
  <c r="U40" i="2"/>
  <c r="T40" i="2"/>
  <c r="U61" i="2"/>
  <c r="U92" i="2"/>
  <c r="U66" i="3"/>
  <c r="T66" i="3"/>
  <c r="R72" i="3"/>
  <c r="T73" i="4"/>
  <c r="T67" i="4"/>
  <c r="U15" i="4"/>
  <c r="T15" i="4"/>
  <c r="T13" i="4"/>
  <c r="U36" i="4"/>
  <c r="U89" i="4"/>
  <c r="U11" i="5"/>
  <c r="Q15" i="5"/>
  <c r="U15" i="5" s="1"/>
  <c r="P24" i="5"/>
  <c r="U28" i="5"/>
  <c r="T28" i="5"/>
  <c r="P30" i="5"/>
  <c r="Q40" i="5"/>
  <c r="U51" i="5"/>
  <c r="U92" i="5"/>
  <c r="U14" i="6"/>
  <c r="U11" i="7"/>
  <c r="T11" i="7"/>
  <c r="U40" i="7"/>
  <c r="T40" i="7"/>
  <c r="U35" i="7"/>
  <c r="T35" i="7"/>
  <c r="P72" i="7"/>
  <c r="Q33" i="8"/>
  <c r="U33" i="8" s="1"/>
  <c r="U33" i="6"/>
  <c r="T33" i="6"/>
  <c r="U40" i="6"/>
  <c r="T40" i="6"/>
  <c r="U53" i="8"/>
  <c r="T53" i="8"/>
  <c r="U59" i="8"/>
  <c r="T59" i="8"/>
  <c r="U63" i="8"/>
  <c r="T63" i="8"/>
  <c r="U17" i="9"/>
  <c r="T17" i="9"/>
  <c r="U59" i="10"/>
  <c r="T59" i="10"/>
  <c r="T33" i="12"/>
  <c r="T53" i="5"/>
  <c r="T19" i="6"/>
  <c r="T39" i="6"/>
  <c r="T43" i="6"/>
  <c r="T51" i="6"/>
  <c r="T55" i="6"/>
  <c r="U72" i="6"/>
  <c r="U71" i="6"/>
  <c r="T71" i="6"/>
  <c r="T72" i="6"/>
  <c r="T88" i="6"/>
  <c r="T10" i="7"/>
  <c r="T22" i="7"/>
  <c r="T26" i="7"/>
  <c r="T46" i="7"/>
  <c r="T58" i="7"/>
  <c r="T62" i="7"/>
  <c r="T69" i="7"/>
  <c r="T89" i="7"/>
  <c r="T10" i="8"/>
  <c r="U21" i="8"/>
  <c r="T29" i="8"/>
  <c r="T46" i="8"/>
  <c r="T52" i="8"/>
  <c r="T55" i="8"/>
  <c r="P67" i="8"/>
  <c r="T67" i="8" s="1"/>
  <c r="P71" i="8"/>
  <c r="U12" i="9"/>
  <c r="T12" i="9"/>
  <c r="P24" i="9"/>
  <c r="U30" i="13"/>
  <c r="T30" i="13"/>
  <c r="T15" i="6"/>
  <c r="T67" i="6"/>
  <c r="U66" i="6"/>
  <c r="T66" i="6"/>
  <c r="Q67" i="8"/>
  <c r="U67" i="8" s="1"/>
  <c r="U71" i="8"/>
  <c r="T71" i="8"/>
  <c r="U72" i="8"/>
  <c r="T72" i="8"/>
  <c r="U69" i="8"/>
  <c r="T69" i="8"/>
  <c r="Q71" i="8"/>
  <c r="Q33" i="9"/>
  <c r="U33" i="9" s="1"/>
  <c r="T33" i="14"/>
  <c r="T24" i="15"/>
  <c r="U33" i="15"/>
  <c r="T33" i="15"/>
  <c r="U53" i="6"/>
  <c r="T53" i="6"/>
  <c r="U72" i="7"/>
  <c r="T72" i="7"/>
  <c r="U71" i="7"/>
  <c r="T71" i="7"/>
  <c r="Q59" i="8"/>
  <c r="U91" i="8"/>
  <c r="T91" i="8"/>
  <c r="U30" i="9"/>
  <c r="T30" i="9"/>
  <c r="U65" i="9"/>
  <c r="T65" i="9"/>
  <c r="U24" i="12"/>
  <c r="T24" i="12"/>
  <c r="U30" i="12"/>
  <c r="T30" i="12"/>
  <c r="U24" i="14"/>
  <c r="T24" i="14"/>
  <c r="U66" i="7"/>
  <c r="T66" i="7"/>
  <c r="U40" i="8"/>
  <c r="T40" i="8"/>
  <c r="U66" i="8"/>
  <c r="T66" i="8"/>
  <c r="T61" i="8"/>
  <c r="U24" i="9"/>
  <c r="T24" i="9"/>
  <c r="T33" i="9"/>
  <c r="P40" i="9"/>
  <c r="Q53" i="9"/>
  <c r="U30" i="10"/>
  <c r="T30" i="10"/>
  <c r="U30" i="15"/>
  <c r="T30" i="15"/>
  <c r="U59" i="15"/>
  <c r="T59" i="15"/>
  <c r="U73" i="3"/>
  <c r="U67" i="3"/>
  <c r="T67" i="3"/>
  <c r="U15" i="3"/>
  <c r="T15" i="3"/>
  <c r="U53" i="4"/>
  <c r="T53" i="4"/>
  <c r="T93" i="4"/>
  <c r="T19" i="5"/>
  <c r="T39" i="5"/>
  <c r="T43" i="5"/>
  <c r="T51" i="5"/>
  <c r="T55" i="5"/>
  <c r="U72" i="5"/>
  <c r="T72" i="5"/>
  <c r="U71" i="5"/>
  <c r="T71" i="5"/>
  <c r="T88" i="5"/>
  <c r="T10" i="6"/>
  <c r="T22" i="6"/>
  <c r="T26" i="6"/>
  <c r="U35" i="6"/>
  <c r="T46" i="6"/>
  <c r="T58" i="6"/>
  <c r="T62" i="6"/>
  <c r="T69" i="6"/>
  <c r="T91" i="6"/>
  <c r="T13" i="7"/>
  <c r="T17" i="7"/>
  <c r="T29" i="7"/>
  <c r="T37" i="7"/>
  <c r="T49" i="7"/>
  <c r="T65" i="7"/>
  <c r="T92" i="7"/>
  <c r="U73" i="8"/>
  <c r="T73" i="8"/>
  <c r="U15" i="8"/>
  <c r="T15" i="8"/>
  <c r="T9" i="8"/>
  <c r="T39" i="8"/>
  <c r="U43" i="8"/>
  <c r="S67" i="8"/>
  <c r="U89" i="8"/>
  <c r="U13" i="9"/>
  <c r="T13" i="9"/>
  <c r="U29" i="9"/>
  <c r="T29" i="9"/>
  <c r="U37" i="9"/>
  <c r="T37" i="9"/>
  <c r="U49" i="9"/>
  <c r="T49" i="9"/>
  <c r="U24" i="16"/>
  <c r="T24" i="16"/>
  <c r="U67" i="5"/>
  <c r="T73" i="5"/>
  <c r="T15" i="5"/>
  <c r="U43" i="5"/>
  <c r="U66" i="5"/>
  <c r="T66" i="5"/>
  <c r="T9" i="6"/>
  <c r="T61" i="6"/>
  <c r="U69" i="6"/>
  <c r="U53" i="7"/>
  <c r="T53" i="7"/>
  <c r="T22" i="8"/>
  <c r="U47" i="8"/>
  <c r="U57" i="8"/>
  <c r="U70" i="8"/>
  <c r="T70" i="8"/>
  <c r="P72" i="8"/>
  <c r="U90" i="8"/>
  <c r="T90" i="8"/>
  <c r="P15" i="9"/>
  <c r="P30" i="9"/>
  <c r="U59" i="12"/>
  <c r="T59" i="12"/>
  <c r="T59" i="16"/>
  <c r="U33" i="11"/>
  <c r="T33" i="11"/>
  <c r="U40" i="11"/>
  <c r="T40" i="11"/>
  <c r="U73" i="13"/>
  <c r="U67" i="13"/>
  <c r="T67" i="13"/>
  <c r="U15" i="13"/>
  <c r="T15" i="13"/>
  <c r="U59" i="13"/>
  <c r="T59" i="13"/>
  <c r="U66" i="13"/>
  <c r="T66" i="13"/>
  <c r="U30" i="14"/>
  <c r="T30" i="14"/>
  <c r="U38" i="17"/>
  <c r="T38" i="17"/>
  <c r="U72" i="11"/>
  <c r="T72" i="11"/>
  <c r="U71" i="11"/>
  <c r="T71" i="11"/>
  <c r="U40" i="14"/>
  <c r="T40" i="14"/>
  <c r="U26" i="16"/>
  <c r="T26" i="16"/>
  <c r="U66" i="16"/>
  <c r="T66" i="16"/>
  <c r="T61" i="16"/>
  <c r="U70" i="16"/>
  <c r="T70" i="16"/>
  <c r="U40" i="9"/>
  <c r="T40" i="9"/>
  <c r="U73" i="11"/>
  <c r="U67" i="11"/>
  <c r="T73" i="11"/>
  <c r="T67" i="11"/>
  <c r="U15" i="11"/>
  <c r="T15" i="11"/>
  <c r="U66" i="11"/>
  <c r="T66" i="11"/>
  <c r="U53" i="13"/>
  <c r="T53" i="13"/>
  <c r="U72" i="14"/>
  <c r="U71" i="14"/>
  <c r="T71" i="14"/>
  <c r="T72" i="14"/>
  <c r="U66" i="15"/>
  <c r="T66" i="15"/>
  <c r="P67" i="15"/>
  <c r="U30" i="16"/>
  <c r="T30" i="16"/>
  <c r="U46" i="16"/>
  <c r="T46" i="16"/>
  <c r="U92" i="16"/>
  <c r="T92" i="16"/>
  <c r="U24" i="17"/>
  <c r="T24" i="17"/>
  <c r="U59" i="17"/>
  <c r="T59" i="17"/>
  <c r="U59" i="18"/>
  <c r="T59" i="18"/>
  <c r="U72" i="9"/>
  <c r="T72" i="9"/>
  <c r="U71" i="9"/>
  <c r="T71" i="9"/>
  <c r="U40" i="12"/>
  <c r="U73" i="14"/>
  <c r="T73" i="14"/>
  <c r="U67" i="14"/>
  <c r="T15" i="14"/>
  <c r="T67" i="14"/>
  <c r="U15" i="14"/>
  <c r="U66" i="14"/>
  <c r="T66" i="14"/>
  <c r="T64" i="15"/>
  <c r="U10" i="16"/>
  <c r="T10" i="16"/>
  <c r="U40" i="16"/>
  <c r="T40" i="16"/>
  <c r="U35" i="16"/>
  <c r="P66" i="16"/>
  <c r="U18" i="17"/>
  <c r="T18" i="17"/>
  <c r="U30" i="17"/>
  <c r="T30" i="17"/>
  <c r="U30" i="18"/>
  <c r="T30" i="18"/>
  <c r="U73" i="9"/>
  <c r="U67" i="9"/>
  <c r="T73" i="9"/>
  <c r="U15" i="9"/>
  <c r="T15" i="9"/>
  <c r="U66" i="9"/>
  <c r="T66" i="9"/>
  <c r="U53" i="11"/>
  <c r="T53" i="11"/>
  <c r="T39" i="12"/>
  <c r="T43" i="12"/>
  <c r="T51" i="12"/>
  <c r="T55" i="12"/>
  <c r="U71" i="12"/>
  <c r="T71" i="12"/>
  <c r="U72" i="12"/>
  <c r="T72" i="12"/>
  <c r="T88" i="12"/>
  <c r="T10" i="13"/>
  <c r="T22" i="13"/>
  <c r="T26" i="13"/>
  <c r="T46" i="13"/>
  <c r="T58" i="13"/>
  <c r="T62" i="13"/>
  <c r="T69" i="13"/>
  <c r="T91" i="13"/>
  <c r="T13" i="14"/>
  <c r="T17" i="14"/>
  <c r="T29" i="14"/>
  <c r="T37" i="14"/>
  <c r="T49" i="14"/>
  <c r="T65" i="14"/>
  <c r="T94" i="14"/>
  <c r="T20" i="15"/>
  <c r="U40" i="15"/>
  <c r="T40" i="15"/>
  <c r="T43" i="15"/>
  <c r="T49" i="15"/>
  <c r="T69" i="15"/>
  <c r="T93" i="15"/>
  <c r="U33" i="16"/>
  <c r="S33" i="16"/>
  <c r="T38" i="16"/>
  <c r="T42" i="16"/>
  <c r="T47" i="16"/>
  <c r="U57" i="16"/>
  <c r="U63" i="16"/>
  <c r="T63" i="16"/>
  <c r="Q66" i="16"/>
  <c r="Q67" i="16"/>
  <c r="U67" i="16" s="1"/>
  <c r="U71" i="16"/>
  <c r="T71" i="16"/>
  <c r="U72" i="16"/>
  <c r="T72" i="16"/>
  <c r="U69" i="16"/>
  <c r="T69" i="16"/>
  <c r="Q71" i="16"/>
  <c r="U14" i="17"/>
  <c r="T14" i="17"/>
  <c r="U24" i="18"/>
  <c r="T24" i="18"/>
  <c r="U33" i="18"/>
  <c r="T33" i="18"/>
  <c r="T94" i="9"/>
  <c r="T20" i="10"/>
  <c r="U40" i="10"/>
  <c r="T40" i="10"/>
  <c r="T44" i="10"/>
  <c r="T52" i="10"/>
  <c r="T56" i="10"/>
  <c r="T89" i="10"/>
  <c r="T11" i="11"/>
  <c r="T23" i="11"/>
  <c r="T27" i="11"/>
  <c r="T35" i="11"/>
  <c r="T47" i="11"/>
  <c r="T63" i="11"/>
  <c r="T70" i="11"/>
  <c r="T92" i="11"/>
  <c r="U67" i="12"/>
  <c r="U73" i="12"/>
  <c r="T73" i="12"/>
  <c r="U15" i="12"/>
  <c r="T67" i="12"/>
  <c r="T15" i="12"/>
  <c r="T14" i="12"/>
  <c r="T18" i="12"/>
  <c r="T38" i="12"/>
  <c r="T42" i="12"/>
  <c r="T50" i="12"/>
  <c r="U66" i="12"/>
  <c r="T66" i="12"/>
  <c r="T87" i="12"/>
  <c r="T9" i="13"/>
  <c r="T21" i="13"/>
  <c r="T45" i="13"/>
  <c r="T57" i="13"/>
  <c r="T61" i="13"/>
  <c r="T90" i="13"/>
  <c r="T12" i="14"/>
  <c r="T28" i="14"/>
  <c r="T32" i="14"/>
  <c r="T36" i="14"/>
  <c r="U53" i="14"/>
  <c r="T53" i="14"/>
  <c r="T48" i="14"/>
  <c r="T64" i="14"/>
  <c r="T93" i="14"/>
  <c r="T19" i="15"/>
  <c r="T39" i="15"/>
  <c r="U63" i="15"/>
  <c r="T92" i="15"/>
  <c r="U73" i="16"/>
  <c r="U15" i="16"/>
  <c r="T15" i="16"/>
  <c r="T67" i="16"/>
  <c r="T9" i="16"/>
  <c r="T11" i="16"/>
  <c r="U21" i="16"/>
  <c r="P53" i="16"/>
  <c r="T53" i="16" s="1"/>
  <c r="T56" i="16"/>
  <c r="U58" i="16"/>
  <c r="T58" i="16"/>
  <c r="P15" i="17"/>
  <c r="T15" i="17" s="1"/>
  <c r="T28" i="9"/>
  <c r="T32" i="9"/>
  <c r="T36" i="9"/>
  <c r="U53" i="9"/>
  <c r="T53" i="9"/>
  <c r="T48" i="9"/>
  <c r="T64" i="9"/>
  <c r="T93" i="9"/>
  <c r="T19" i="10"/>
  <c r="T39" i="10"/>
  <c r="T43" i="10"/>
  <c r="T51" i="10"/>
  <c r="T55" i="10"/>
  <c r="U72" i="10"/>
  <c r="U71" i="10"/>
  <c r="T71" i="10"/>
  <c r="T72" i="10"/>
  <c r="T88" i="10"/>
  <c r="T10" i="11"/>
  <c r="T22" i="11"/>
  <c r="T26" i="11"/>
  <c r="U35" i="11"/>
  <c r="T46" i="11"/>
  <c r="T58" i="11"/>
  <c r="T62" i="11"/>
  <c r="T69" i="11"/>
  <c r="T91" i="11"/>
  <c r="T13" i="12"/>
  <c r="T17" i="12"/>
  <c r="T29" i="12"/>
  <c r="T37" i="12"/>
  <c r="T49" i="12"/>
  <c r="T65" i="12"/>
  <c r="T94" i="12"/>
  <c r="U9" i="13"/>
  <c r="T20" i="13"/>
  <c r="T33" i="13"/>
  <c r="U40" i="13"/>
  <c r="T40" i="13"/>
  <c r="T44" i="13"/>
  <c r="T52" i="13"/>
  <c r="T56" i="13"/>
  <c r="U61" i="13"/>
  <c r="T89" i="13"/>
  <c r="T11" i="14"/>
  <c r="T23" i="14"/>
  <c r="T27" i="14"/>
  <c r="T35" i="14"/>
  <c r="T47" i="14"/>
  <c r="T63" i="14"/>
  <c r="T70" i="14"/>
  <c r="T92" i="14"/>
  <c r="U73" i="15"/>
  <c r="U67" i="15"/>
  <c r="T73" i="15"/>
  <c r="T67" i="15"/>
  <c r="U15" i="15"/>
  <c r="T15" i="15"/>
  <c r="T14" i="15"/>
  <c r="T18" i="15"/>
  <c r="T48" i="15"/>
  <c r="P59" i="15"/>
  <c r="T62" i="15"/>
  <c r="U87" i="15"/>
  <c r="T20" i="16"/>
  <c r="U22" i="16"/>
  <c r="T22" i="16"/>
  <c r="T52" i="16"/>
  <c r="T55" i="16"/>
  <c r="U61" i="16"/>
  <c r="U33" i="19"/>
  <c r="T33" i="19"/>
  <c r="T35" i="9"/>
  <c r="U73" i="10"/>
  <c r="T73" i="10"/>
  <c r="U67" i="10"/>
  <c r="T15" i="10"/>
  <c r="T67" i="10"/>
  <c r="U15" i="10"/>
  <c r="U43" i="10"/>
  <c r="U66" i="10"/>
  <c r="T66" i="10"/>
  <c r="T9" i="11"/>
  <c r="T61" i="11"/>
  <c r="U69" i="11"/>
  <c r="U53" i="12"/>
  <c r="T53" i="12"/>
  <c r="U24" i="13"/>
  <c r="T24" i="13"/>
  <c r="T43" i="13"/>
  <c r="U72" i="13"/>
  <c r="T72" i="13"/>
  <c r="U71" i="13"/>
  <c r="T71" i="13"/>
  <c r="U35" i="14"/>
  <c r="T69" i="14"/>
  <c r="E40" i="15"/>
  <c r="U53" i="15"/>
  <c r="T53" i="15"/>
  <c r="T61" i="15"/>
  <c r="U72" i="15"/>
  <c r="T72" i="15"/>
  <c r="U71" i="15"/>
  <c r="T71" i="15"/>
  <c r="E72" i="15"/>
  <c r="U88" i="15"/>
  <c r="T88" i="15"/>
  <c r="P59" i="16"/>
  <c r="U62" i="16"/>
  <c r="T62" i="16"/>
  <c r="U33" i="17"/>
  <c r="T33" i="17"/>
  <c r="U40" i="19"/>
  <c r="T40" i="19"/>
  <c r="U35" i="19"/>
  <c r="T55" i="19"/>
  <c r="U55" i="19"/>
  <c r="U24" i="20"/>
  <c r="T24" i="20"/>
  <c r="U30" i="19"/>
  <c r="U59" i="19"/>
  <c r="T59" i="19"/>
  <c r="U33" i="22"/>
  <c r="T33" i="22"/>
  <c r="Q72" i="17"/>
  <c r="U40" i="18"/>
  <c r="T40" i="18"/>
  <c r="Q40" i="18"/>
  <c r="U72" i="18"/>
  <c r="U71" i="18"/>
  <c r="T71" i="18"/>
  <c r="T72" i="18"/>
  <c r="U69" i="18"/>
  <c r="P15" i="19"/>
  <c r="T15" i="19" s="1"/>
  <c r="T19" i="19"/>
  <c r="U19" i="19"/>
  <c r="U24" i="19"/>
  <c r="T24" i="19"/>
  <c r="T39" i="19"/>
  <c r="U39" i="19"/>
  <c r="U33" i="21"/>
  <c r="T33" i="21"/>
  <c r="P40" i="17"/>
  <c r="Q40" i="17"/>
  <c r="U72" i="17"/>
  <c r="T72" i="17"/>
  <c r="U71" i="17"/>
  <c r="T71" i="17"/>
  <c r="U66" i="18"/>
  <c r="T66" i="18"/>
  <c r="U61" i="18"/>
  <c r="U73" i="19"/>
  <c r="U67" i="19"/>
  <c r="U15" i="19"/>
  <c r="Q15" i="19"/>
  <c r="T30" i="23"/>
  <c r="U53" i="18"/>
  <c r="T53" i="18"/>
  <c r="T43" i="18"/>
  <c r="P30" i="19"/>
  <c r="T30" i="19" s="1"/>
  <c r="Q30" i="19"/>
  <c r="Q40" i="19"/>
  <c r="U53" i="19"/>
  <c r="T53" i="19"/>
  <c r="T43" i="19"/>
  <c r="U43" i="19"/>
  <c r="P67" i="19"/>
  <c r="T67" i="19" s="1"/>
  <c r="U70" i="19"/>
  <c r="T70" i="19"/>
  <c r="U92" i="19"/>
  <c r="T92" i="19"/>
  <c r="U14" i="20"/>
  <c r="T14" i="20"/>
  <c r="U59" i="20"/>
  <c r="T59" i="20"/>
  <c r="U73" i="17"/>
  <c r="T67" i="17"/>
  <c r="T73" i="17"/>
  <c r="U15" i="17"/>
  <c r="U66" i="17"/>
  <c r="T66" i="17"/>
  <c r="U61" i="17"/>
  <c r="T65" i="17"/>
  <c r="T88" i="17"/>
  <c r="T94" i="17"/>
  <c r="U18" i="18"/>
  <c r="T29" i="18"/>
  <c r="T37" i="18"/>
  <c r="T45" i="18"/>
  <c r="T52" i="18"/>
  <c r="T55" i="18"/>
  <c r="T70" i="18"/>
  <c r="T92" i="18"/>
  <c r="T12" i="19"/>
  <c r="T29" i="19"/>
  <c r="T32" i="19"/>
  <c r="T35" i="19"/>
  <c r="U47" i="19"/>
  <c r="T47" i="19"/>
  <c r="T51" i="19"/>
  <c r="U51" i="19"/>
  <c r="P59" i="19"/>
  <c r="P66" i="19"/>
  <c r="Q66" i="19"/>
  <c r="Q67" i="19"/>
  <c r="P71" i="19"/>
  <c r="Q72" i="19"/>
  <c r="P15" i="20"/>
  <c r="U18" i="20"/>
  <c r="T18" i="20"/>
  <c r="U59" i="23"/>
  <c r="T59" i="23"/>
  <c r="T91" i="16"/>
  <c r="T13" i="17"/>
  <c r="T17" i="17"/>
  <c r="T29" i="17"/>
  <c r="T37" i="17"/>
  <c r="T53" i="17"/>
  <c r="T46" i="17"/>
  <c r="U56" i="17"/>
  <c r="T64" i="17"/>
  <c r="Q15" i="18"/>
  <c r="T17" i="18"/>
  <c r="T23" i="18"/>
  <c r="T28" i="18"/>
  <c r="T32" i="18"/>
  <c r="T36" i="18"/>
  <c r="T62" i="18"/>
  <c r="P72" i="18"/>
  <c r="T91" i="18"/>
  <c r="T11" i="19"/>
  <c r="T28" i="19"/>
  <c r="T44" i="19"/>
  <c r="Q59" i="19"/>
  <c r="U63" i="19"/>
  <c r="T63" i="19"/>
  <c r="Q71" i="19"/>
  <c r="U30" i="20"/>
  <c r="T30" i="20"/>
  <c r="U30" i="21"/>
  <c r="T30" i="21"/>
  <c r="Q53" i="17"/>
  <c r="U53" i="17" s="1"/>
  <c r="T93" i="17"/>
  <c r="U14" i="18"/>
  <c r="T35" i="18"/>
  <c r="T44" i="18"/>
  <c r="U51" i="18"/>
  <c r="R53" i="18"/>
  <c r="T69" i="18"/>
  <c r="E40" i="19"/>
  <c r="T48" i="19"/>
  <c r="T52" i="19"/>
  <c r="U24" i="22"/>
  <c r="T24" i="22"/>
  <c r="U66" i="19"/>
  <c r="T66" i="19"/>
  <c r="U88" i="19"/>
  <c r="U10" i="20"/>
  <c r="U22" i="20"/>
  <c r="U26" i="20"/>
  <c r="U46" i="20"/>
  <c r="U58" i="20"/>
  <c r="U62" i="20"/>
  <c r="U91" i="20"/>
  <c r="U13" i="21"/>
  <c r="U17" i="21"/>
  <c r="U29" i="21"/>
  <c r="U37" i="21"/>
  <c r="U53" i="21"/>
  <c r="T53" i="21"/>
  <c r="U49" i="21"/>
  <c r="U65" i="21"/>
  <c r="U94" i="21"/>
  <c r="U20" i="22"/>
  <c r="U44" i="22"/>
  <c r="U52" i="22"/>
  <c r="U56" i="22"/>
  <c r="U72" i="22"/>
  <c r="U71" i="22"/>
  <c r="T71" i="22"/>
  <c r="T72" i="22"/>
  <c r="U21" i="23"/>
  <c r="U33" i="23"/>
  <c r="T33" i="23"/>
  <c r="U22" i="24"/>
  <c r="T22" i="24"/>
  <c r="U27" i="24"/>
  <c r="T27" i="24"/>
  <c r="U48" i="24"/>
  <c r="T48" i="24"/>
  <c r="U33" i="20"/>
  <c r="T33" i="20"/>
  <c r="U40" i="20"/>
  <c r="T40" i="20"/>
  <c r="U73" i="22"/>
  <c r="T73" i="22"/>
  <c r="U67" i="22"/>
  <c r="T15" i="22"/>
  <c r="U15" i="22"/>
  <c r="U59" i="22"/>
  <c r="T59" i="22"/>
  <c r="U66" i="22"/>
  <c r="T66" i="22"/>
  <c r="U53" i="23"/>
  <c r="T53" i="23"/>
  <c r="T43" i="23"/>
  <c r="U70" i="23"/>
  <c r="T70" i="23"/>
  <c r="T30" i="24"/>
  <c r="U40" i="24"/>
  <c r="T40" i="24"/>
  <c r="U35" i="24"/>
  <c r="T35" i="24"/>
  <c r="U24" i="25"/>
  <c r="T24" i="25"/>
  <c r="T93" i="19"/>
  <c r="T19" i="20"/>
  <c r="T39" i="20"/>
  <c r="T43" i="20"/>
  <c r="T51" i="20"/>
  <c r="T55" i="20"/>
  <c r="U71" i="20"/>
  <c r="T71" i="20"/>
  <c r="U72" i="20"/>
  <c r="T72" i="20"/>
  <c r="T88" i="20"/>
  <c r="T10" i="21"/>
  <c r="T22" i="21"/>
  <c r="T26" i="21"/>
  <c r="T46" i="21"/>
  <c r="T58" i="21"/>
  <c r="T62" i="21"/>
  <c r="T91" i="21"/>
  <c r="T13" i="22"/>
  <c r="T17" i="22"/>
  <c r="T29" i="22"/>
  <c r="T37" i="22"/>
  <c r="T49" i="22"/>
  <c r="T65" i="22"/>
  <c r="T94" i="22"/>
  <c r="T45" i="23"/>
  <c r="U65" i="23"/>
  <c r="U33" i="25"/>
  <c r="T33" i="25"/>
  <c r="U33" i="27"/>
  <c r="T33" i="27"/>
  <c r="U67" i="20"/>
  <c r="T73" i="20"/>
  <c r="U15" i="20"/>
  <c r="T15" i="20"/>
  <c r="T38" i="20"/>
  <c r="T42" i="20"/>
  <c r="T50" i="20"/>
  <c r="U66" i="20"/>
  <c r="T66" i="20"/>
  <c r="T87" i="20"/>
  <c r="T9" i="21"/>
  <c r="T21" i="21"/>
  <c r="T45" i="21"/>
  <c r="T57" i="21"/>
  <c r="T61" i="21"/>
  <c r="T90" i="21"/>
  <c r="T12" i="22"/>
  <c r="T28" i="22"/>
  <c r="T32" i="22"/>
  <c r="T36" i="22"/>
  <c r="U53" i="22"/>
  <c r="T53" i="22"/>
  <c r="T48" i="22"/>
  <c r="T64" i="22"/>
  <c r="T93" i="22"/>
  <c r="U19" i="23"/>
  <c r="U66" i="23"/>
  <c r="T66" i="23"/>
  <c r="R67" i="23"/>
  <c r="U59" i="26"/>
  <c r="T59" i="26"/>
  <c r="U40" i="21"/>
  <c r="T40" i="21"/>
  <c r="U73" i="23"/>
  <c r="T67" i="23"/>
  <c r="U15" i="23"/>
  <c r="T15" i="23"/>
  <c r="Q24" i="23"/>
  <c r="P30" i="24"/>
  <c r="U30" i="27"/>
  <c r="T30" i="27"/>
  <c r="U53" i="20"/>
  <c r="T53" i="20"/>
  <c r="U24" i="21"/>
  <c r="T24" i="21"/>
  <c r="U72" i="21"/>
  <c r="T72" i="21"/>
  <c r="U71" i="21"/>
  <c r="T71" i="21"/>
  <c r="T91" i="22"/>
  <c r="T13" i="23"/>
  <c r="T17" i="23"/>
  <c r="T23" i="23"/>
  <c r="U55" i="23"/>
  <c r="U24" i="24"/>
  <c r="T24" i="24"/>
  <c r="U33" i="24"/>
  <c r="T33" i="24"/>
  <c r="U24" i="26"/>
  <c r="T24" i="26"/>
  <c r="U24" i="27"/>
  <c r="T24" i="27"/>
  <c r="U73" i="21"/>
  <c r="T67" i="21"/>
  <c r="U15" i="21"/>
  <c r="T73" i="21"/>
  <c r="T15" i="21"/>
  <c r="U59" i="21"/>
  <c r="T59" i="21"/>
  <c r="U66" i="21"/>
  <c r="T66" i="21"/>
  <c r="U30" i="22"/>
  <c r="T30" i="22"/>
  <c r="T45" i="22"/>
  <c r="T57" i="22"/>
  <c r="T61" i="22"/>
  <c r="T90" i="22"/>
  <c r="T12" i="23"/>
  <c r="Q30" i="23"/>
  <c r="U30" i="23" s="1"/>
  <c r="U40" i="23"/>
  <c r="T40" i="23"/>
  <c r="T35" i="23"/>
  <c r="U43" i="23"/>
  <c r="T48" i="23"/>
  <c r="U63" i="23"/>
  <c r="U10" i="24"/>
  <c r="T10" i="24"/>
  <c r="U30" i="25"/>
  <c r="T30" i="25"/>
  <c r="U33" i="26"/>
  <c r="T33" i="26"/>
  <c r="U40" i="17"/>
  <c r="T40" i="17"/>
  <c r="T73" i="18"/>
  <c r="U67" i="18"/>
  <c r="T15" i="18"/>
  <c r="T67" i="18"/>
  <c r="U15" i="18"/>
  <c r="U72" i="19"/>
  <c r="T72" i="19"/>
  <c r="U71" i="19"/>
  <c r="T71" i="19"/>
  <c r="U35" i="20"/>
  <c r="T69" i="20"/>
  <c r="U9" i="22"/>
  <c r="U40" i="22"/>
  <c r="T40" i="22"/>
  <c r="U61" i="22"/>
  <c r="E24" i="23"/>
  <c r="U29" i="23"/>
  <c r="U37" i="23"/>
  <c r="P59" i="23"/>
  <c r="U88" i="23"/>
  <c r="T88" i="23"/>
  <c r="P59" i="24"/>
  <c r="T67" i="25"/>
  <c r="T73" i="25"/>
  <c r="U15" i="25"/>
  <c r="T15" i="25"/>
  <c r="U59" i="25"/>
  <c r="T59" i="25"/>
  <c r="U66" i="25"/>
  <c r="T66" i="25"/>
  <c r="U30" i="26"/>
  <c r="T30" i="26"/>
  <c r="U46" i="28"/>
  <c r="T46" i="28"/>
  <c r="U30" i="29"/>
  <c r="T30" i="29"/>
  <c r="T92" i="23"/>
  <c r="U73" i="24"/>
  <c r="T67" i="24"/>
  <c r="U15" i="24"/>
  <c r="T15" i="24"/>
  <c r="T14" i="24"/>
  <c r="T18" i="24"/>
  <c r="T39" i="24"/>
  <c r="T44" i="24"/>
  <c r="T52" i="24"/>
  <c r="T56" i="24"/>
  <c r="T91" i="24"/>
  <c r="T13" i="25"/>
  <c r="T17" i="25"/>
  <c r="T29" i="25"/>
  <c r="T37" i="25"/>
  <c r="T49" i="25"/>
  <c r="T65" i="25"/>
  <c r="T94" i="25"/>
  <c r="T20" i="26"/>
  <c r="U40" i="26"/>
  <c r="T40" i="26"/>
  <c r="T44" i="26"/>
  <c r="T52" i="26"/>
  <c r="T56" i="26"/>
  <c r="T89" i="26"/>
  <c r="T11" i="27"/>
  <c r="T23" i="27"/>
  <c r="T27" i="27"/>
  <c r="T35" i="27"/>
  <c r="T38" i="27"/>
  <c r="U72" i="27"/>
  <c r="T72" i="27"/>
  <c r="U71" i="27"/>
  <c r="T71" i="27"/>
  <c r="U94" i="27"/>
  <c r="U20" i="28"/>
  <c r="U59" i="28"/>
  <c r="T59" i="28"/>
  <c r="Q66" i="28"/>
  <c r="U33" i="29"/>
  <c r="T33" i="29"/>
  <c r="U53" i="25"/>
  <c r="T53" i="25"/>
  <c r="U72" i="26"/>
  <c r="U71" i="26"/>
  <c r="T71" i="26"/>
  <c r="T72" i="26"/>
  <c r="P30" i="28"/>
  <c r="U62" i="28"/>
  <c r="T62" i="28"/>
  <c r="U71" i="28"/>
  <c r="T71" i="28"/>
  <c r="U72" i="28"/>
  <c r="T72" i="28"/>
  <c r="U69" i="28"/>
  <c r="T69" i="28"/>
  <c r="Q72" i="28"/>
  <c r="U59" i="30"/>
  <c r="T59" i="30"/>
  <c r="T29" i="24"/>
  <c r="T37" i="24"/>
  <c r="T42" i="24"/>
  <c r="U66" i="24"/>
  <c r="T66" i="24"/>
  <c r="U71" i="24"/>
  <c r="T71" i="24"/>
  <c r="U72" i="24"/>
  <c r="T72" i="24"/>
  <c r="U73" i="26"/>
  <c r="T15" i="26"/>
  <c r="T67" i="26"/>
  <c r="U15" i="26"/>
  <c r="U66" i="26"/>
  <c r="T66" i="26"/>
  <c r="U42" i="27"/>
  <c r="T56" i="27"/>
  <c r="E59" i="27"/>
  <c r="T93" i="27"/>
  <c r="T19" i="28"/>
  <c r="Q30" i="28"/>
  <c r="U58" i="28"/>
  <c r="T58" i="28"/>
  <c r="U24" i="30"/>
  <c r="T24" i="30"/>
  <c r="U40" i="27"/>
  <c r="T40" i="27"/>
  <c r="U53" i="27"/>
  <c r="T53" i="27"/>
  <c r="U43" i="27"/>
  <c r="P66" i="27"/>
  <c r="U26" i="28"/>
  <c r="T26" i="28"/>
  <c r="T33" i="28"/>
  <c r="P59" i="28"/>
  <c r="Q71" i="28"/>
  <c r="U24" i="29"/>
  <c r="T24" i="29"/>
  <c r="U33" i="30"/>
  <c r="T33" i="30"/>
  <c r="U72" i="23"/>
  <c r="T72" i="23"/>
  <c r="U71" i="23"/>
  <c r="T71" i="23"/>
  <c r="U53" i="24"/>
  <c r="T53" i="24"/>
  <c r="T64" i="24"/>
  <c r="T87" i="24"/>
  <c r="T9" i="25"/>
  <c r="T21" i="25"/>
  <c r="T45" i="25"/>
  <c r="T57" i="25"/>
  <c r="T61" i="25"/>
  <c r="T90" i="25"/>
  <c r="T12" i="26"/>
  <c r="T28" i="26"/>
  <c r="T32" i="26"/>
  <c r="T36" i="26"/>
  <c r="U53" i="26"/>
  <c r="T53" i="26"/>
  <c r="T48" i="26"/>
  <c r="T64" i="26"/>
  <c r="T93" i="26"/>
  <c r="T19" i="27"/>
  <c r="T46" i="27"/>
  <c r="T52" i="27"/>
  <c r="T55" i="27"/>
  <c r="T65" i="27"/>
  <c r="Q66" i="27"/>
  <c r="T70" i="27"/>
  <c r="Q71" i="27"/>
  <c r="U92" i="27"/>
  <c r="U18" i="28"/>
  <c r="U24" i="28"/>
  <c r="T24" i="28"/>
  <c r="U30" i="31"/>
  <c r="U9" i="25"/>
  <c r="U40" i="25"/>
  <c r="T40" i="25"/>
  <c r="U61" i="25"/>
  <c r="U73" i="27"/>
  <c r="U67" i="27"/>
  <c r="T73" i="27"/>
  <c r="U15" i="27"/>
  <c r="T15" i="27"/>
  <c r="R40" i="27"/>
  <c r="T64" i="27"/>
  <c r="T69" i="27"/>
  <c r="T91" i="27"/>
  <c r="Q15" i="28"/>
  <c r="T17" i="28"/>
  <c r="U30" i="28"/>
  <c r="T30" i="28"/>
  <c r="U9" i="24"/>
  <c r="T43" i="25"/>
  <c r="U72" i="25"/>
  <c r="T72" i="25"/>
  <c r="U71" i="25"/>
  <c r="T71" i="25"/>
  <c r="U35" i="26"/>
  <c r="T69" i="26"/>
  <c r="T51" i="27"/>
  <c r="U69" i="27"/>
  <c r="U10" i="28"/>
  <c r="U14" i="28"/>
  <c r="U22" i="28"/>
  <c r="T22" i="28"/>
  <c r="U59" i="31"/>
  <c r="T59" i="31"/>
  <c r="U38" i="28"/>
  <c r="U42" i="28"/>
  <c r="U50" i="28"/>
  <c r="U87" i="28"/>
  <c r="U21" i="29"/>
  <c r="T40" i="29"/>
  <c r="U45" i="29"/>
  <c r="T52" i="29"/>
  <c r="U57" i="29"/>
  <c r="T89" i="29"/>
  <c r="U90" i="29"/>
  <c r="T11" i="30"/>
  <c r="U12" i="30"/>
  <c r="T23" i="30"/>
  <c r="T27" i="30"/>
  <c r="U28" i="30"/>
  <c r="U32" i="30"/>
  <c r="T35" i="30"/>
  <c r="U36" i="30"/>
  <c r="T47" i="30"/>
  <c r="U48" i="30"/>
  <c r="U64" i="30"/>
  <c r="U93" i="30"/>
  <c r="U73" i="31"/>
  <c r="U67" i="31"/>
  <c r="T73" i="31"/>
  <c r="T67" i="31"/>
  <c r="U15" i="31"/>
  <c r="T15" i="31"/>
  <c r="U19" i="31"/>
  <c r="U39" i="31"/>
  <c r="U51" i="31"/>
  <c r="U55" i="31"/>
  <c r="U66" i="31"/>
  <c r="T66" i="31"/>
  <c r="T87" i="31"/>
  <c r="E80" i="30"/>
  <c r="E80" i="9"/>
  <c r="T103" i="1"/>
  <c r="U107" i="1"/>
  <c r="U109" i="1"/>
  <c r="T111" i="1"/>
  <c r="S96" i="30"/>
  <c r="S96" i="25"/>
  <c r="S96" i="23"/>
  <c r="U103" i="19"/>
  <c r="T103" i="19"/>
  <c r="U114" i="19"/>
  <c r="T114" i="19"/>
  <c r="U53" i="28"/>
  <c r="T53" i="28"/>
  <c r="U72" i="29"/>
  <c r="T72" i="29"/>
  <c r="U71" i="29"/>
  <c r="T71" i="29"/>
  <c r="T65" i="31"/>
  <c r="T94" i="31"/>
  <c r="E80" i="1"/>
  <c r="E80" i="11"/>
  <c r="L113" i="1"/>
  <c r="R113" i="1" s="1"/>
  <c r="M113" i="29"/>
  <c r="S113" i="29" s="1"/>
  <c r="T101" i="26"/>
  <c r="T103" i="26"/>
  <c r="T105" i="26"/>
  <c r="U104" i="24"/>
  <c r="U106" i="20"/>
  <c r="T106" i="20"/>
  <c r="U97" i="19"/>
  <c r="T97" i="19"/>
  <c r="U106" i="19"/>
  <c r="T106" i="19"/>
  <c r="U73" i="29"/>
  <c r="U67" i="29"/>
  <c r="T67" i="29"/>
  <c r="T73" i="29"/>
  <c r="U15" i="29"/>
  <c r="T15" i="29"/>
  <c r="U59" i="29"/>
  <c r="T59" i="29"/>
  <c r="U66" i="29"/>
  <c r="T66" i="29"/>
  <c r="U30" i="30"/>
  <c r="T30" i="30"/>
  <c r="T57" i="30"/>
  <c r="T61" i="30"/>
  <c r="U53" i="31"/>
  <c r="T53" i="31"/>
  <c r="T64" i="31"/>
  <c r="T93" i="31"/>
  <c r="U101" i="26"/>
  <c r="T91" i="28"/>
  <c r="T13" i="29"/>
  <c r="T17" i="29"/>
  <c r="T29" i="29"/>
  <c r="T37" i="29"/>
  <c r="T49" i="29"/>
  <c r="T65" i="29"/>
  <c r="T94" i="29"/>
  <c r="T20" i="30"/>
  <c r="U40" i="30"/>
  <c r="T40" i="30"/>
  <c r="T44" i="30"/>
  <c r="T52" i="30"/>
  <c r="T56" i="30"/>
  <c r="T89" i="30"/>
  <c r="T11" i="31"/>
  <c r="T23" i="31"/>
  <c r="T27" i="31"/>
  <c r="T35" i="31"/>
  <c r="T47" i="31"/>
  <c r="T63" i="31"/>
  <c r="T70" i="31"/>
  <c r="T92" i="31"/>
  <c r="E80" i="24"/>
  <c r="E80" i="10"/>
  <c r="E80" i="3"/>
  <c r="U101" i="31"/>
  <c r="T103" i="31"/>
  <c r="U109" i="31"/>
  <c r="U100" i="30"/>
  <c r="T102" i="30"/>
  <c r="T103" i="28"/>
  <c r="T105" i="28"/>
  <c r="T111" i="28"/>
  <c r="T110" i="27"/>
  <c r="L113" i="26"/>
  <c r="R113" i="26" s="1"/>
  <c r="E96" i="25"/>
  <c r="U96" i="25" s="1"/>
  <c r="T98" i="23"/>
  <c r="T100" i="23"/>
  <c r="T102" i="23"/>
  <c r="T98" i="22"/>
  <c r="T99" i="21"/>
  <c r="U104" i="20"/>
  <c r="T104" i="20"/>
  <c r="U66" i="27"/>
  <c r="T66" i="27"/>
  <c r="T87" i="27"/>
  <c r="T9" i="28"/>
  <c r="T21" i="28"/>
  <c r="T45" i="28"/>
  <c r="T57" i="28"/>
  <c r="T61" i="28"/>
  <c r="T90" i="28"/>
  <c r="T12" i="29"/>
  <c r="T28" i="29"/>
  <c r="T32" i="29"/>
  <c r="T36" i="29"/>
  <c r="U53" i="29"/>
  <c r="T53" i="29"/>
  <c r="T48" i="29"/>
  <c r="T64" i="29"/>
  <c r="T93" i="29"/>
  <c r="T19" i="30"/>
  <c r="T39" i="30"/>
  <c r="T43" i="30"/>
  <c r="T51" i="30"/>
  <c r="T55" i="30"/>
  <c r="U72" i="30"/>
  <c r="U71" i="30"/>
  <c r="T71" i="30"/>
  <c r="T72" i="30"/>
  <c r="T22" i="31"/>
  <c r="T26" i="31"/>
  <c r="T46" i="31"/>
  <c r="T58" i="31"/>
  <c r="T62" i="31"/>
  <c r="T69" i="31"/>
  <c r="T91" i="31"/>
  <c r="E80" i="25"/>
  <c r="E80" i="13"/>
  <c r="E80" i="6"/>
  <c r="U102" i="1"/>
  <c r="T104" i="1"/>
  <c r="U110" i="1"/>
  <c r="M113" i="31"/>
  <c r="S113" i="31" s="1"/>
  <c r="R96" i="28"/>
  <c r="T99" i="28"/>
  <c r="T107" i="28"/>
  <c r="T114" i="28"/>
  <c r="T98" i="27"/>
  <c r="T106" i="27"/>
  <c r="T109" i="22"/>
  <c r="T111" i="22"/>
  <c r="T97" i="21"/>
  <c r="U98" i="20"/>
  <c r="T98" i="20"/>
  <c r="U40" i="28"/>
  <c r="T40" i="28"/>
  <c r="T35" i="29"/>
  <c r="T73" i="30"/>
  <c r="U67" i="30"/>
  <c r="T15" i="30"/>
  <c r="T67" i="30"/>
  <c r="U15" i="30"/>
  <c r="U66" i="30"/>
  <c r="T66" i="30"/>
  <c r="T9" i="31"/>
  <c r="T61" i="31"/>
  <c r="T90" i="31"/>
  <c r="E80" i="27"/>
  <c r="E80" i="16"/>
  <c r="E80" i="2"/>
  <c r="S96" i="28"/>
  <c r="E96" i="28"/>
  <c r="T103" i="24"/>
  <c r="T111" i="24"/>
  <c r="M113" i="21"/>
  <c r="S113" i="21" s="1"/>
  <c r="S96" i="21"/>
  <c r="T111" i="20"/>
  <c r="U110" i="19"/>
  <c r="T110" i="19"/>
  <c r="U33" i="31"/>
  <c r="T33" i="31"/>
  <c r="U40" i="31"/>
  <c r="T40" i="31"/>
  <c r="T89" i="31"/>
  <c r="T109" i="20"/>
  <c r="U67" i="28"/>
  <c r="T73" i="28"/>
  <c r="U15" i="28"/>
  <c r="T67" i="28"/>
  <c r="T15" i="28"/>
  <c r="U43" i="28"/>
  <c r="U66" i="28"/>
  <c r="T66" i="28"/>
  <c r="T9" i="29"/>
  <c r="T61" i="29"/>
  <c r="U69" i="29"/>
  <c r="U53" i="30"/>
  <c r="T53" i="30"/>
  <c r="T43" i="31"/>
  <c r="U72" i="31"/>
  <c r="T72" i="31"/>
  <c r="U71" i="31"/>
  <c r="T71" i="31"/>
  <c r="E80" i="8"/>
  <c r="T114" i="1"/>
  <c r="T102" i="31"/>
  <c r="T110" i="31"/>
  <c r="R96" i="30"/>
  <c r="T101" i="30"/>
  <c r="T109" i="30"/>
  <c r="T114" i="30"/>
  <c r="U108" i="19"/>
  <c r="T108" i="19"/>
  <c r="M113" i="14"/>
  <c r="S113" i="14" s="1"/>
  <c r="T114" i="2"/>
  <c r="L113" i="10"/>
  <c r="R113" i="10" s="1"/>
  <c r="S96" i="6"/>
  <c r="L113" i="17"/>
  <c r="R113" i="17" s="1"/>
  <c r="T97" i="16"/>
  <c r="T99" i="16"/>
  <c r="T105" i="16"/>
  <c r="T107" i="16"/>
  <c r="T98" i="14"/>
  <c r="T100" i="14"/>
  <c r="T97" i="13"/>
  <c r="T99" i="13"/>
  <c r="T107" i="13"/>
  <c r="T109" i="13"/>
  <c r="L113" i="13"/>
  <c r="R113" i="13" s="1"/>
  <c r="U98" i="11"/>
  <c r="U97" i="10"/>
  <c r="U98" i="9"/>
  <c r="U106" i="9"/>
  <c r="T101" i="8"/>
  <c r="U111" i="8"/>
  <c r="M113" i="8"/>
  <c r="S113" i="8" s="1"/>
  <c r="T109" i="7"/>
  <c r="T102" i="6"/>
  <c r="T104" i="6"/>
  <c r="T108" i="6"/>
  <c r="T99" i="5"/>
  <c r="T105" i="5"/>
  <c r="T98" i="4"/>
  <c r="T106" i="4"/>
  <c r="U98" i="3"/>
  <c r="U108" i="3"/>
  <c r="T103" i="2"/>
  <c r="E96" i="19"/>
  <c r="T96" i="19" s="1"/>
  <c r="T102" i="18"/>
  <c r="T104" i="18"/>
  <c r="T98" i="17"/>
  <c r="T100" i="17"/>
  <c r="T106" i="17"/>
  <c r="T108" i="17"/>
  <c r="R96" i="16"/>
  <c r="U103" i="16"/>
  <c r="U111" i="16"/>
  <c r="T99" i="15"/>
  <c r="T101" i="15"/>
  <c r="T106" i="14"/>
  <c r="T108" i="14"/>
  <c r="T105" i="13"/>
  <c r="T101" i="12"/>
  <c r="T103" i="12"/>
  <c r="U111" i="12"/>
  <c r="U97" i="8"/>
  <c r="U103" i="8"/>
  <c r="T99" i="7"/>
  <c r="T101" i="7"/>
  <c r="T111" i="7"/>
  <c r="T110" i="6"/>
  <c r="S96" i="5"/>
  <c r="T101" i="5"/>
  <c r="T103" i="5"/>
  <c r="T107" i="5"/>
  <c r="T100" i="4"/>
  <c r="T102" i="4"/>
  <c r="T108" i="4"/>
  <c r="T110" i="4"/>
  <c r="U100" i="3"/>
  <c r="U105" i="2"/>
  <c r="T110" i="18"/>
  <c r="T114" i="18"/>
  <c r="U104" i="17"/>
  <c r="S96" i="16"/>
  <c r="T107" i="15"/>
  <c r="T109" i="15"/>
  <c r="S96" i="13"/>
  <c r="T109" i="12"/>
  <c r="T103" i="11"/>
  <c r="T105" i="11"/>
  <c r="T111" i="11"/>
  <c r="T104" i="10"/>
  <c r="T110" i="10"/>
  <c r="T103" i="9"/>
  <c r="U105" i="8"/>
  <c r="T97" i="7"/>
  <c r="T103" i="7"/>
  <c r="M113" i="7"/>
  <c r="S113" i="7" s="1"/>
  <c r="T99" i="6"/>
  <c r="T109" i="5"/>
  <c r="T111" i="5"/>
  <c r="T105" i="3"/>
  <c r="U97" i="2"/>
  <c r="U107" i="2"/>
  <c r="R96" i="19"/>
  <c r="T105" i="19"/>
  <c r="M113" i="19"/>
  <c r="S113" i="19" s="1"/>
  <c r="T114" i="14"/>
  <c r="T97" i="11"/>
  <c r="T102" i="10"/>
  <c r="T106" i="10"/>
  <c r="T108" i="10"/>
  <c r="T97" i="9"/>
  <c r="T101" i="9"/>
  <c r="T105" i="9"/>
  <c r="T109" i="9"/>
  <c r="T111" i="9"/>
  <c r="T110" i="8"/>
  <c r="T107" i="6"/>
  <c r="U114" i="6"/>
  <c r="E96" i="4"/>
  <c r="T96" i="4" s="1"/>
  <c r="T105" i="4"/>
  <c r="T97" i="3"/>
  <c r="T107" i="3"/>
  <c r="U99" i="2"/>
  <c r="T114" i="11"/>
  <c r="E96" i="9"/>
  <c r="E113" i="9" s="1"/>
  <c r="U113" i="9" s="1"/>
  <c r="T99" i="9"/>
  <c r="T107" i="9"/>
  <c r="T114" i="9"/>
  <c r="T100" i="8"/>
  <c r="U101" i="6"/>
  <c r="E96" i="5"/>
  <c r="T96" i="5" s="1"/>
  <c r="R96" i="4"/>
  <c r="E96" i="2"/>
  <c r="E113" i="2" s="1"/>
  <c r="U113" i="2" s="1"/>
  <c r="U96" i="28"/>
  <c r="T96" i="28"/>
  <c r="E113" i="28"/>
  <c r="E96" i="31"/>
  <c r="T114" i="29"/>
  <c r="T97" i="25"/>
  <c r="E96" i="23"/>
  <c r="T99" i="22"/>
  <c r="U98" i="21"/>
  <c r="E96" i="21"/>
  <c r="T98" i="21"/>
  <c r="U106" i="21"/>
  <c r="T106" i="21"/>
  <c r="T98" i="1"/>
  <c r="T106" i="1"/>
  <c r="T97" i="31"/>
  <c r="T105" i="31"/>
  <c r="T104" i="30"/>
  <c r="E96" i="29"/>
  <c r="T103" i="29"/>
  <c r="T111" i="29"/>
  <c r="L113" i="29"/>
  <c r="R113" i="29" s="1"/>
  <c r="T102" i="28"/>
  <c r="T110" i="28"/>
  <c r="T101" i="27"/>
  <c r="T109" i="27"/>
  <c r="T114" i="27"/>
  <c r="T100" i="26"/>
  <c r="T108" i="26"/>
  <c r="E113" i="26"/>
  <c r="M113" i="26"/>
  <c r="S113" i="26" s="1"/>
  <c r="E96" i="1"/>
  <c r="E96" i="24"/>
  <c r="L113" i="24"/>
  <c r="R113" i="24" s="1"/>
  <c r="U102" i="22"/>
  <c r="T102" i="22"/>
  <c r="U104" i="22"/>
  <c r="T104" i="22"/>
  <c r="U97" i="20"/>
  <c r="T97" i="20"/>
  <c r="E96" i="20"/>
  <c r="T100" i="1"/>
  <c r="T108" i="1"/>
  <c r="M113" i="1"/>
  <c r="S113" i="1" s="1"/>
  <c r="T99" i="31"/>
  <c r="T107" i="31"/>
  <c r="T98" i="30"/>
  <c r="T106" i="30"/>
  <c r="T97" i="29"/>
  <c r="T105" i="29"/>
  <c r="T104" i="28"/>
  <c r="E96" i="27"/>
  <c r="T103" i="27"/>
  <c r="T111" i="27"/>
  <c r="L113" i="27"/>
  <c r="R113" i="27" s="1"/>
  <c r="T96" i="26"/>
  <c r="T102" i="26"/>
  <c r="T110" i="26"/>
  <c r="T101" i="25"/>
  <c r="T109" i="25"/>
  <c r="T114" i="25"/>
  <c r="T100" i="24"/>
  <c r="T108" i="24"/>
  <c r="M113" i="24"/>
  <c r="S113" i="24" s="1"/>
  <c r="T99" i="23"/>
  <c r="T107" i="23"/>
  <c r="T100" i="22"/>
  <c r="U110" i="22"/>
  <c r="T110" i="22"/>
  <c r="U105" i="20"/>
  <c r="T105" i="20"/>
  <c r="T97" i="1"/>
  <c r="T105" i="1"/>
  <c r="T104" i="31"/>
  <c r="E96" i="30"/>
  <c r="T103" i="30"/>
  <c r="T111" i="30"/>
  <c r="T102" i="29"/>
  <c r="T110" i="29"/>
  <c r="T101" i="28"/>
  <c r="U104" i="28"/>
  <c r="T109" i="28"/>
  <c r="T100" i="27"/>
  <c r="T108" i="27"/>
  <c r="T99" i="26"/>
  <c r="T107" i="26"/>
  <c r="T98" i="25"/>
  <c r="T106" i="25"/>
  <c r="T97" i="24"/>
  <c r="T105" i="24"/>
  <c r="T104" i="23"/>
  <c r="E96" i="22"/>
  <c r="U101" i="21"/>
  <c r="T101" i="21"/>
  <c r="U109" i="21"/>
  <c r="T109" i="21"/>
  <c r="U104" i="19"/>
  <c r="T104" i="19"/>
  <c r="T114" i="31"/>
  <c r="T104" i="26"/>
  <c r="T103" i="25"/>
  <c r="T111" i="25"/>
  <c r="T102" i="24"/>
  <c r="T110" i="24"/>
  <c r="T101" i="23"/>
  <c r="T109" i="23"/>
  <c r="T114" i="23"/>
  <c r="M113" i="22"/>
  <c r="S113" i="22" s="1"/>
  <c r="U107" i="22"/>
  <c r="T107" i="22"/>
  <c r="U114" i="22"/>
  <c r="R96" i="20"/>
  <c r="L113" i="20"/>
  <c r="R113" i="20" s="1"/>
  <c r="U114" i="17"/>
  <c r="E96" i="14"/>
  <c r="S96" i="9"/>
  <c r="M113" i="9"/>
  <c r="S113" i="9" s="1"/>
  <c r="U99" i="8"/>
  <c r="T99" i="8"/>
  <c r="U105" i="6"/>
  <c r="T105" i="6"/>
  <c r="U107" i="8"/>
  <c r="T107" i="8"/>
  <c r="R96" i="6"/>
  <c r="L113" i="6"/>
  <c r="R113" i="6" s="1"/>
  <c r="T104" i="21"/>
  <c r="E113" i="17"/>
  <c r="M113" i="17"/>
  <c r="S113" i="17" s="1"/>
  <c r="E96" i="11"/>
  <c r="T114" i="21"/>
  <c r="T100" i="20"/>
  <c r="T108" i="20"/>
  <c r="M113" i="20"/>
  <c r="S113" i="20" s="1"/>
  <c r="T99" i="19"/>
  <c r="T107" i="19"/>
  <c r="T98" i="18"/>
  <c r="T106" i="18"/>
  <c r="T97" i="17"/>
  <c r="T105" i="17"/>
  <c r="T104" i="16"/>
  <c r="E96" i="15"/>
  <c r="T103" i="15"/>
  <c r="T111" i="15"/>
  <c r="L113" i="15"/>
  <c r="R113" i="15" s="1"/>
  <c r="T102" i="14"/>
  <c r="T110" i="14"/>
  <c r="T101" i="13"/>
  <c r="T106" i="13"/>
  <c r="T111" i="13"/>
  <c r="T100" i="12"/>
  <c r="T105" i="12"/>
  <c r="T110" i="12"/>
  <c r="T102" i="11"/>
  <c r="T107" i="11"/>
  <c r="E96" i="10"/>
  <c r="U100" i="9"/>
  <c r="T100" i="9"/>
  <c r="T109" i="8"/>
  <c r="T107" i="7"/>
  <c r="E113" i="7"/>
  <c r="U99" i="19"/>
  <c r="E96" i="18"/>
  <c r="T103" i="18"/>
  <c r="T111" i="18"/>
  <c r="T96" i="17"/>
  <c r="T102" i="17"/>
  <c r="T110" i="17"/>
  <c r="T101" i="16"/>
  <c r="T109" i="16"/>
  <c r="T114" i="16"/>
  <c r="T100" i="15"/>
  <c r="T108" i="15"/>
  <c r="M113" i="15"/>
  <c r="S113" i="15" s="1"/>
  <c r="T99" i="14"/>
  <c r="T107" i="14"/>
  <c r="T98" i="13"/>
  <c r="E96" i="12"/>
  <c r="S96" i="11"/>
  <c r="U99" i="10"/>
  <c r="T101" i="10"/>
  <c r="T103" i="10"/>
  <c r="U109" i="10"/>
  <c r="T109" i="10"/>
  <c r="U108" i="9"/>
  <c r="T108" i="9"/>
  <c r="U98" i="7"/>
  <c r="T98" i="7"/>
  <c r="T103" i="21"/>
  <c r="T111" i="21"/>
  <c r="T102" i="20"/>
  <c r="T110" i="20"/>
  <c r="T101" i="19"/>
  <c r="T109" i="19"/>
  <c r="T100" i="18"/>
  <c r="T108" i="18"/>
  <c r="M113" i="18"/>
  <c r="S113" i="18" s="1"/>
  <c r="T99" i="17"/>
  <c r="T107" i="17"/>
  <c r="T98" i="16"/>
  <c r="T106" i="16"/>
  <c r="T97" i="15"/>
  <c r="T105" i="15"/>
  <c r="T104" i="14"/>
  <c r="E96" i="13"/>
  <c r="T103" i="13"/>
  <c r="U108" i="13"/>
  <c r="T114" i="13"/>
  <c r="R96" i="12"/>
  <c r="T97" i="12"/>
  <c r="T102" i="12"/>
  <c r="U107" i="12"/>
  <c r="T99" i="11"/>
  <c r="T104" i="11"/>
  <c r="T109" i="11"/>
  <c r="T102" i="9"/>
  <c r="U96" i="7"/>
  <c r="U106" i="7"/>
  <c r="T106" i="7"/>
  <c r="T98" i="6"/>
  <c r="E96" i="16"/>
  <c r="U99" i="12"/>
  <c r="T101" i="11"/>
  <c r="U106" i="11"/>
  <c r="U107" i="10"/>
  <c r="T108" i="8"/>
  <c r="T108" i="7"/>
  <c r="U97" i="6"/>
  <c r="T97" i="6"/>
  <c r="E96" i="6"/>
  <c r="E96" i="8"/>
  <c r="U97" i="7"/>
  <c r="R96" i="5"/>
  <c r="U101" i="3"/>
  <c r="U109" i="3"/>
  <c r="S96" i="2"/>
  <c r="U100" i="2"/>
  <c r="U108" i="2"/>
  <c r="T104" i="4"/>
  <c r="E96" i="3"/>
  <c r="T103" i="3"/>
  <c r="T111" i="3"/>
  <c r="T102" i="2"/>
  <c r="T110" i="2"/>
  <c r="T103" i="6"/>
  <c r="T111" i="6"/>
  <c r="U97" i="5"/>
  <c r="T102" i="5"/>
  <c r="T110" i="5"/>
  <c r="T101" i="4"/>
  <c r="T109" i="4"/>
  <c r="T114" i="4"/>
  <c r="M113" i="3"/>
  <c r="S113" i="3" s="1"/>
  <c r="T114" i="7"/>
  <c r="U101" i="4"/>
  <c r="T104" i="5"/>
  <c r="T103" i="4"/>
  <c r="T111" i="4"/>
  <c r="T102" i="3"/>
  <c r="T110" i="3"/>
  <c r="T101" i="2"/>
  <c r="T109" i="2"/>
  <c r="T114" i="5"/>
  <c r="T30" i="11" l="1"/>
  <c r="U96" i="2"/>
  <c r="U96" i="9"/>
  <c r="T24" i="31"/>
  <c r="T59" i="24"/>
  <c r="T59" i="9"/>
  <c r="U59" i="14"/>
  <c r="E113" i="25"/>
  <c r="T113" i="25" s="1"/>
  <c r="U96" i="19"/>
  <c r="T113" i="9"/>
  <c r="T96" i="9"/>
  <c r="U96" i="4"/>
  <c r="E113" i="4"/>
  <c r="T113" i="2"/>
  <c r="U96" i="5"/>
  <c r="U59" i="27"/>
  <c r="T59" i="27"/>
  <c r="U24" i="23"/>
  <c r="T24" i="23"/>
  <c r="T96" i="2"/>
  <c r="E113" i="19"/>
  <c r="T113" i="19" s="1"/>
  <c r="T96" i="25"/>
  <c r="E113" i="5"/>
  <c r="U113" i="5" s="1"/>
  <c r="U96" i="20"/>
  <c r="T96" i="20"/>
  <c r="E113" i="20"/>
  <c r="U96" i="24"/>
  <c r="T96" i="24"/>
  <c r="E113" i="24"/>
  <c r="U96" i="31"/>
  <c r="T96" i="31"/>
  <c r="E113" i="31"/>
  <c r="U96" i="8"/>
  <c r="T96" i="8"/>
  <c r="E113" i="8"/>
  <c r="E113" i="11"/>
  <c r="U96" i="11"/>
  <c r="T96" i="11"/>
  <c r="T96" i="18"/>
  <c r="E113" i="18"/>
  <c r="U96" i="18"/>
  <c r="U96" i="1"/>
  <c r="T96" i="1"/>
  <c r="E113" i="1"/>
  <c r="T113" i="28"/>
  <c r="U113" i="28"/>
  <c r="U96" i="15"/>
  <c r="T96" i="15"/>
  <c r="E113" i="15"/>
  <c r="U113" i="17"/>
  <c r="T113" i="17"/>
  <c r="E113" i="21"/>
  <c r="T96" i="21"/>
  <c r="U96" i="21"/>
  <c r="E113" i="13"/>
  <c r="U96" i="13"/>
  <c r="T96" i="13"/>
  <c r="U113" i="26"/>
  <c r="T113" i="26"/>
  <c r="U96" i="3"/>
  <c r="T96" i="3"/>
  <c r="E113" i="3"/>
  <c r="U113" i="4"/>
  <c r="T113" i="4"/>
  <c r="U96" i="10"/>
  <c r="E113" i="10"/>
  <c r="T96" i="10"/>
  <c r="T96" i="6"/>
  <c r="E113" i="6"/>
  <c r="U96" i="6"/>
  <c r="U96" i="12"/>
  <c r="T96" i="12"/>
  <c r="E113" i="12"/>
  <c r="T113" i="5"/>
  <c r="E113" i="22"/>
  <c r="U96" i="22"/>
  <c r="T96" i="22"/>
  <c r="T96" i="27"/>
  <c r="E113" i="27"/>
  <c r="U96" i="27"/>
  <c r="U96" i="23"/>
  <c r="T96" i="23"/>
  <c r="E113" i="23"/>
  <c r="E113" i="16"/>
  <c r="U96" i="16"/>
  <c r="T96" i="16"/>
  <c r="T113" i="7"/>
  <c r="U113" i="7"/>
  <c r="U96" i="14"/>
  <c r="T96" i="14"/>
  <c r="E113" i="14"/>
  <c r="E113" i="30"/>
  <c r="U96" i="30"/>
  <c r="T96" i="30"/>
  <c r="U96" i="29"/>
  <c r="T96" i="29"/>
  <c r="E113" i="29"/>
  <c r="U113" i="25"/>
  <c r="U113" i="19" l="1"/>
  <c r="U113" i="13"/>
  <c r="T113" i="13"/>
  <c r="U113" i="24"/>
  <c r="T113" i="24"/>
  <c r="U113" i="23"/>
  <c r="T113" i="23"/>
  <c r="U113" i="11"/>
  <c r="T113" i="11"/>
  <c r="U113" i="14"/>
  <c r="T113" i="14"/>
  <c r="U113" i="29"/>
  <c r="T113" i="29"/>
  <c r="U113" i="12"/>
  <c r="T113" i="12"/>
  <c r="T113" i="8"/>
  <c r="U113" i="8"/>
  <c r="U113" i="30"/>
  <c r="T113" i="30"/>
  <c r="U113" i="27"/>
  <c r="T113" i="27"/>
  <c r="U113" i="10"/>
  <c r="T113" i="10"/>
  <c r="U113" i="20"/>
  <c r="T113" i="20"/>
  <c r="U113" i="16"/>
  <c r="T113" i="16"/>
  <c r="U113" i="6"/>
  <c r="T113" i="6"/>
  <c r="U113" i="22"/>
  <c r="T113" i="22"/>
  <c r="U113" i="3"/>
  <c r="T113" i="3"/>
  <c r="U113" i="1"/>
  <c r="T113" i="1"/>
  <c r="U113" i="15"/>
  <c r="T113" i="15"/>
  <c r="U113" i="21"/>
  <c r="T113" i="21"/>
  <c r="U113" i="18"/>
  <c r="T113" i="18"/>
  <c r="U113" i="31"/>
  <c r="T113" i="31"/>
</calcChain>
</file>

<file path=xl/sharedStrings.xml><?xml version="1.0" encoding="utf-8"?>
<sst xmlns="http://schemas.openxmlformats.org/spreadsheetml/2006/main" count="7280" uniqueCount="156">
  <si>
    <t>Figures Finalised as at 2024/07/29</t>
  </si>
  <si>
    <t/>
  </si>
  <si>
    <t>4th Quarter Ended 30 June 2024</t>
  </si>
  <si>
    <t>CONDITIONAL GRANTS TRANSFERRED FROM NATIONAL DEPARTMENTS AND ACTUAL PAYMENTS MADE BY MUNICIPALITIES: PRELIMINARY RESULTS</t>
  </si>
  <si>
    <t>AGGREGRATED INFORMATION FOR WESTERN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</si>
  <si>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</si>
  <si>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</si>
  <si>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</si>
  <si>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</si>
  <si>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</si>
  <si>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</si>
  <si>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</si>
  <si>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</si>
  <si>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</si>
  <si>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</si>
  <si>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5 of 2023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</si>
  <si>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</si>
  <si>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</si>
  <si>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</si>
  <si>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</si>
  <si>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</si>
  <si>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</si>
  <si>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</si>
  <si>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</si>
  <si>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</si>
  <si>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</si>
  <si>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</si>
  <si>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</si>
  <si>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</si>
  <si>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</si>
  <si>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</si>
  <si>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</si>
  <si>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</si>
  <si>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</si>
  <si>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</si>
  <si>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</si>
  <si>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</si>
  <si>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</si>
  <si>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</si>
  <si>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</si>
  <si>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</si>
  <si>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</si>
  <si>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</si>
  <si>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</si>
  <si>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</si>
  <si>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</si>
  <si>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</si>
  <si>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</si>
  <si>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</si>
  <si>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</si>
  <si>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</si>
  <si>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</si>
  <si>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</si>
  <si>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</si>
  <si>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</si>
  <si>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</si>
  <si>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</si>
  <si>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</si>
  <si>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</si>
  <si>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</si>
  <si>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</si>
  <si>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</si>
  <si>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</si>
  <si>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</si>
  <si>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</si>
  <si>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</si>
  <si>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</si>
  <si>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</si>
  <si>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</si>
  <si>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</si>
  <si>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</si>
  <si>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</si>
  <si>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</si>
  <si>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</si>
  <si>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</si>
  <si>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</si>
  <si>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</si>
  <si>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</si>
  <si>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</si>
  <si>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</si>
  <si>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</si>
  <si>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</si>
  <si>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</si>
  <si>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</si>
  <si>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</si>
  <si>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</si>
  <si>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</si>
  <si>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</si>
  <si>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</si>
  <si>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</si>
  <si>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</si>
  <si>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</si>
  <si>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</si>
  <si>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</si>
  <si>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</si>
  <si>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</si>
  <si>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</si>
  <si>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</si>
  <si>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</si>
  <si>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</si>
  <si>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</si>
  <si>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</si>
  <si>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</si>
  <si>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</si>
  <si>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</si>
  <si>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</si>
  <si>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</si>
  <si>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</si>
  <si>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</si>
  <si>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</si>
  <si>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</si>
  <si>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</si>
  <si>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</si>
  <si>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</si>
  <si>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</si>
  <si>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</si>
  <si>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</si>
  <si>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</si>
  <si>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WEST COAST (DC1)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</si>
  <si>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</si>
  <si>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</si>
  <si>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</si>
  <si>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</si>
  <si>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</si>
  <si>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CAPE WINELANDS DM (DC2)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</si>
  <si>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</si>
  <si>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</si>
  <si>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</si>
  <si>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</si>
  <si>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OVERBERG (DC3)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</si>
  <si>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</si>
  <si>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</si>
  <si>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</si>
  <si>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</si>
  <si>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</si>
  <si>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</si>
  <si>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</si>
  <si>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GARDEN ROUTE (DC4)</t>
  </si>
  <si>
    <t>WESTERN CAPE: LAINGSBURG (WC051)</t>
  </si>
  <si>
    <t>WESTERN CAPE: PRINCE ALBERT (WC052)</t>
  </si>
  <si>
    <t>WESTERN CAPE: BEAUFORT WEST (WC053)</t>
  </si>
  <si>
    <t>WESTERN CAPE: CENTRAL KAROO (DC5)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</si>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</sst>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68877000</v>
      </c>
      <c r="H9" s="93">
        <v>20170000</v>
      </c>
      <c r="I9" s="94">
        <v>6713458</v>
      </c>
      <c r="J9" s="93">
        <v>14770000</v>
      </c>
      <c r="K9" s="94">
        <v>14010733</v>
      </c>
      <c r="L9" s="93">
        <v>14511000</v>
      </c>
      <c r="M9" s="94">
        <v>14037915</v>
      </c>
      <c r="N9" s="93">
        <v>19426000</v>
      </c>
      <c r="O9" s="94">
        <v>17243735</v>
      </c>
      <c r="P9" s="93">
        <f>$H9       +$J9       +$L9       +$N9</f>
        <v>68877000</v>
      </c>
      <c r="Q9" s="94">
        <f>$I9       +$K9       +$M9       +$O9</f>
        <v>52005841</v>
      </c>
      <c r="R9" s="48">
        <f>IF(($L9       =0),0,((($N9       -$L9       )/$L9       )*100))</f>
        <v>33.870856591551238</v>
      </c>
      <c r="S9" s="49">
        <f>IF(($M9       =0),0,((($O9       -$M9       )/$M9       )*100))</f>
        <v>22.836867155841876</v>
      </c>
      <c r="T9" s="48">
        <f>IF(($E9       =0),0,(($P9       /$E9       )*100))</f>
        <v>100</v>
      </c>
      <c r="U9" s="50">
        <f>IF(($E9       =0),0,(($Q9       /$E9       )*100))</f>
        <v>75.505380606007805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48721000</v>
      </c>
      <c r="C10" s="92"/>
      <c r="D10" s="92"/>
      <c r="E10" s="92">
        <f t="shared" ref="E10:E15" si="0">$B10      +$C10      +$D10</f>
        <v>48721000</v>
      </c>
      <c r="F10" s="93">
        <v>48721000</v>
      </c>
      <c r="G10" s="94">
        <v>48721000</v>
      </c>
      <c r="H10" s="93">
        <v>7451000</v>
      </c>
      <c r="I10" s="94">
        <v>5635138</v>
      </c>
      <c r="J10" s="93">
        <v>12034000</v>
      </c>
      <c r="K10" s="94">
        <v>11650691</v>
      </c>
      <c r="L10" s="93">
        <v>6197000</v>
      </c>
      <c r="M10" s="94">
        <v>6872145</v>
      </c>
      <c r="N10" s="93">
        <v>14470000</v>
      </c>
      <c r="O10" s="94">
        <v>13843985</v>
      </c>
      <c r="P10" s="93">
        <f t="shared" ref="P10:P15" si="1">$H10      +$J10      +$L10      +$N10</f>
        <v>40152000</v>
      </c>
      <c r="Q10" s="94">
        <f t="shared" ref="Q10:Q15" si="2">$I10      +$K10      +$M10      +$O10</f>
        <v>38001959</v>
      </c>
      <c r="R10" s="48">
        <f t="shared" ref="R10:R15" si="3">IF(($L10      =0),0,((($N10      -$L10      )/$L10      )*100))</f>
        <v>133.50008068420203</v>
      </c>
      <c r="S10" s="49">
        <f t="shared" ref="S10:S15" si="4">IF(($M10      =0),0,((($O10      -$M10      )/$M10      )*100))</f>
        <v>101.4507115318434</v>
      </c>
      <c r="T10" s="48">
        <f t="shared" ref="T10:T14" si="5">IF(($E10      =0),0,(($P10      /$E10      )*100))</f>
        <v>82.412101557849795</v>
      </c>
      <c r="U10" s="50">
        <f t="shared" ref="U10:U14" si="6">IF(($E10      =0),0,(($Q10      /$E10      )*100))</f>
        <v>77.999135896225454</v>
      </c>
      <c r="V10" s="93">
        <v>677000</v>
      </c>
      <c r="W10" s="94" t="s">
        <v>36</v>
      </c>
    </row>
    <row r="11" spans="1:23" ht="12.95" customHeight="1" x14ac:dyDescent="0.2">
      <c r="A11" s="47" t="s">
        <v>38</v>
      </c>
      <c r="B11" s="92">
        <v>15500000</v>
      </c>
      <c r="C11" s="92">
        <v>637000</v>
      </c>
      <c r="D11" s="92"/>
      <c r="E11" s="92">
        <f t="shared" si="0"/>
        <v>16137000</v>
      </c>
      <c r="F11" s="93">
        <v>16137000</v>
      </c>
      <c r="G11" s="94">
        <v>16137000</v>
      </c>
      <c r="H11" s="93">
        <v>4669000</v>
      </c>
      <c r="I11" s="94">
        <v>4039200</v>
      </c>
      <c r="J11" s="93">
        <v>1903000</v>
      </c>
      <c r="K11" s="94">
        <v>3276521</v>
      </c>
      <c r="L11" s="93">
        <v>4369000</v>
      </c>
      <c r="M11" s="94">
        <v>4373006</v>
      </c>
      <c r="N11" s="93">
        <v>3048000</v>
      </c>
      <c r="O11" s="94">
        <v>2470201</v>
      </c>
      <c r="P11" s="93">
        <f t="shared" si="1"/>
        <v>13989000</v>
      </c>
      <c r="Q11" s="94">
        <f t="shared" si="2"/>
        <v>14158928</v>
      </c>
      <c r="R11" s="48">
        <f t="shared" si="3"/>
        <v>-30.235751888303959</v>
      </c>
      <c r="S11" s="49">
        <f t="shared" si="4"/>
        <v>-43.512517476536736</v>
      </c>
      <c r="T11" s="48">
        <f t="shared" si="5"/>
        <v>86.688975646030869</v>
      </c>
      <c r="U11" s="50">
        <f t="shared" si="6"/>
        <v>87.742009047530516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290162000</v>
      </c>
      <c r="C13" s="92">
        <v>-21603000</v>
      </c>
      <c r="D13" s="92"/>
      <c r="E13" s="92">
        <f t="shared" si="0"/>
        <v>268559000</v>
      </c>
      <c r="F13" s="93">
        <v>268559000</v>
      </c>
      <c r="G13" s="94">
        <v>268559000</v>
      </c>
      <c r="H13" s="93">
        <v>29052000</v>
      </c>
      <c r="I13" s="94">
        <v>35159259</v>
      </c>
      <c r="J13" s="93">
        <v>51624000</v>
      </c>
      <c r="K13" s="94">
        <v>47947783</v>
      </c>
      <c r="L13" s="93">
        <v>54602000</v>
      </c>
      <c r="M13" s="94">
        <v>79196368</v>
      </c>
      <c r="N13" s="93">
        <v>79597000</v>
      </c>
      <c r="O13" s="94">
        <v>57972062</v>
      </c>
      <c r="P13" s="93">
        <f t="shared" si="1"/>
        <v>214875000</v>
      </c>
      <c r="Q13" s="94">
        <f t="shared" si="2"/>
        <v>220275472</v>
      </c>
      <c r="R13" s="48">
        <f t="shared" si="3"/>
        <v>45.776711475770121</v>
      </c>
      <c r="S13" s="49">
        <f t="shared" si="4"/>
        <v>-26.799595153151468</v>
      </c>
      <c r="T13" s="48">
        <f t="shared" si="5"/>
        <v>80.010351542863958</v>
      </c>
      <c r="U13" s="50">
        <f t="shared" si="6"/>
        <v>82.021258643352112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4000000</v>
      </c>
      <c r="C14" s="92">
        <v>-2058000</v>
      </c>
      <c r="D14" s="92"/>
      <c r="E14" s="92">
        <f t="shared" si="0"/>
        <v>1942000</v>
      </c>
      <c r="F14" s="93">
        <v>1942000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427260000</v>
      </c>
      <c r="C15" s="95">
        <f>SUM(C9:C14)</f>
        <v>-23024000</v>
      </c>
      <c r="D15" s="95"/>
      <c r="E15" s="95">
        <f t="shared" si="0"/>
        <v>404236000</v>
      </c>
      <c r="F15" s="96">
        <f t="shared" ref="F15:O15" si="7">SUM(F9:F14)</f>
        <v>404236000</v>
      </c>
      <c r="G15" s="97">
        <f t="shared" si="7"/>
        <v>402294000</v>
      </c>
      <c r="H15" s="96">
        <f t="shared" si="7"/>
        <v>61342000</v>
      </c>
      <c r="I15" s="97">
        <f t="shared" si="7"/>
        <v>51547055</v>
      </c>
      <c r="J15" s="96">
        <f t="shared" si="7"/>
        <v>80331000</v>
      </c>
      <c r="K15" s="97">
        <f t="shared" si="7"/>
        <v>76885728</v>
      </c>
      <c r="L15" s="96">
        <f t="shared" si="7"/>
        <v>79679000</v>
      </c>
      <c r="M15" s="97">
        <f t="shared" si="7"/>
        <v>104479434</v>
      </c>
      <c r="N15" s="96">
        <f t="shared" si="7"/>
        <v>116541000</v>
      </c>
      <c r="O15" s="97">
        <f t="shared" si="7"/>
        <v>91529983</v>
      </c>
      <c r="P15" s="96">
        <f t="shared" si="1"/>
        <v>337893000</v>
      </c>
      <c r="Q15" s="97">
        <f t="shared" si="2"/>
        <v>324442200</v>
      </c>
      <c r="R15" s="52">
        <f t="shared" si="3"/>
        <v>46.263130812384695</v>
      </c>
      <c r="S15" s="53">
        <f t="shared" si="4"/>
        <v>-12.394258376246563</v>
      </c>
      <c r="T15" s="52">
        <f>IF((SUM($E9:$E13))=0,0,(P15/(SUM($E9:$E13))*100))</f>
        <v>83.99155841250429</v>
      </c>
      <c r="U15" s="54">
        <f>IF((SUM($E9:$E13))=0,0,(Q15/(SUM($E9:$E13))*100))</f>
        <v>80.648033527718539</v>
      </c>
      <c r="V15" s="96">
        <f>SUM(V9:V14)</f>
        <v>677000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185476000</v>
      </c>
      <c r="C17" s="92">
        <v>-7571000</v>
      </c>
      <c r="D17" s="92"/>
      <c r="E17" s="92">
        <f t="shared" ref="E17:E24" si="8">$B17      +$C17      +$D17</f>
        <v>177905000</v>
      </c>
      <c r="F17" s="93">
        <v>177905000</v>
      </c>
      <c r="G17" s="94">
        <v>177905000</v>
      </c>
      <c r="H17" s="93">
        <v>18329000</v>
      </c>
      <c r="I17" s="94">
        <v>12666698</v>
      </c>
      <c r="J17" s="93">
        <v>60026000</v>
      </c>
      <c r="K17" s="94">
        <v>54953718</v>
      </c>
      <c r="L17" s="93">
        <v>26716000</v>
      </c>
      <c r="M17" s="94">
        <v>42864412</v>
      </c>
      <c r="N17" s="93">
        <v>67245000</v>
      </c>
      <c r="O17" s="94">
        <v>87616358</v>
      </c>
      <c r="P17" s="93">
        <f t="shared" ref="P17:P24" si="9">$H17      +$J17      +$L17      +$N17</f>
        <v>172316000</v>
      </c>
      <c r="Q17" s="94">
        <f t="shared" ref="Q17:Q24" si="10">$I17      +$K17      +$M17      +$O17</f>
        <v>198101186</v>
      </c>
      <c r="R17" s="48">
        <f t="shared" ref="R17:R24" si="11">IF(($L17      =0),0,((($N17      -$L17      )/$L17      )*100))</f>
        <v>151.70309926635724</v>
      </c>
      <c r="S17" s="49">
        <f t="shared" ref="S17:S24" si="12">IF(($M17      =0),0,((($O17      -$M17      )/$M17      )*100))</f>
        <v>104.40349910783799</v>
      </c>
      <c r="T17" s="48">
        <f t="shared" ref="T17:T23" si="13">IF(($E17      =0),0,(($P17      /$E17      )*100))</f>
        <v>96.858435681965091</v>
      </c>
      <c r="U17" s="50">
        <f t="shared" ref="U17:U23" si="14">IF(($E17      =0),0,(($Q17      /$E17      )*100))</f>
        <v>111.35223068491611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130458000</v>
      </c>
      <c r="D20" s="92"/>
      <c r="E20" s="92">
        <f t="shared" si="8"/>
        <v>130458000</v>
      </c>
      <c r="F20" s="93">
        <v>130458000</v>
      </c>
      <c r="G20" s="94">
        <v>130458000</v>
      </c>
      <c r="H20" s="93"/>
      <c r="I20" s="94"/>
      <c r="J20" s="93"/>
      <c r="K20" s="94"/>
      <c r="L20" s="93">
        <v>3722000</v>
      </c>
      <c r="M20" s="94"/>
      <c r="N20" s="93">
        <v>15964000</v>
      </c>
      <c r="O20" s="94">
        <v>1866284</v>
      </c>
      <c r="P20" s="93">
        <f t="shared" si="9"/>
        <v>19686000</v>
      </c>
      <c r="Q20" s="94">
        <f t="shared" si="10"/>
        <v>1866284</v>
      </c>
      <c r="R20" s="48">
        <f t="shared" si="11"/>
        <v>328.90918860827514</v>
      </c>
      <c r="S20" s="49">
        <f t="shared" si="12"/>
        <v>0</v>
      </c>
      <c r="T20" s="48">
        <f t="shared" si="13"/>
        <v>15.089913995308834</v>
      </c>
      <c r="U20" s="50">
        <f t="shared" si="14"/>
        <v>1.4305630931027611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278529000</v>
      </c>
      <c r="W21" s="94">
        <v>6751000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186476000</v>
      </c>
      <c r="C24" s="95">
        <f>SUM(C17:C23)</f>
        <v>122887000</v>
      </c>
      <c r="D24" s="95"/>
      <c r="E24" s="95">
        <f t="shared" si="8"/>
        <v>309363000</v>
      </c>
      <c r="F24" s="96">
        <f t="shared" ref="F24:O24" si="15">SUM(F17:F23)</f>
        <v>309363000</v>
      </c>
      <c r="G24" s="97">
        <f t="shared" si="15"/>
        <v>308363000</v>
      </c>
      <c r="H24" s="96">
        <f t="shared" si="15"/>
        <v>18329000</v>
      </c>
      <c r="I24" s="97">
        <f t="shared" si="15"/>
        <v>12666698</v>
      </c>
      <c r="J24" s="96">
        <f t="shared" si="15"/>
        <v>60026000</v>
      </c>
      <c r="K24" s="97">
        <f t="shared" si="15"/>
        <v>54953718</v>
      </c>
      <c r="L24" s="96">
        <f t="shared" si="15"/>
        <v>30438000</v>
      </c>
      <c r="M24" s="97">
        <f t="shared" si="15"/>
        <v>42864412</v>
      </c>
      <c r="N24" s="96">
        <f t="shared" si="15"/>
        <v>83209000</v>
      </c>
      <c r="O24" s="97">
        <f t="shared" si="15"/>
        <v>89482642</v>
      </c>
      <c r="P24" s="96">
        <f t="shared" si="9"/>
        <v>192002000</v>
      </c>
      <c r="Q24" s="97">
        <f t="shared" si="10"/>
        <v>199967470</v>
      </c>
      <c r="R24" s="52">
        <f t="shared" si="11"/>
        <v>173.37210066364412</v>
      </c>
      <c r="S24" s="53">
        <f t="shared" si="12"/>
        <v>108.75742329091089</v>
      </c>
      <c r="T24" s="52">
        <f>IF(($E24-$E19-$E23)   =0,0,($P24   /($E24-$E19-$E23)   )*100)</f>
        <v>62.26492802314155</v>
      </c>
      <c r="U24" s="54">
        <f>IF(($E24-$E19-$E23)   =0,0,($Q24   /($E24-$E19-$E23)   )*100)</f>
        <v>64.84807515817397</v>
      </c>
      <c r="V24" s="96">
        <f>SUM(V17:V23)</f>
        <v>278529000</v>
      </c>
      <c r="W24" s="97">
        <f>SUM(W17:W23)</f>
        <v>6751000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1922668000</v>
      </c>
      <c r="C28" s="92">
        <v>505000000</v>
      </c>
      <c r="D28" s="92"/>
      <c r="E28" s="92">
        <f>$B28      +$C28      +$D28</f>
        <v>2427668000</v>
      </c>
      <c r="F28" s="93">
        <v>2427668000</v>
      </c>
      <c r="G28" s="94">
        <v>2427668000</v>
      </c>
      <c r="H28" s="93">
        <v>264916000</v>
      </c>
      <c r="I28" s="94">
        <v>278849645</v>
      </c>
      <c r="J28" s="93">
        <v>505027000</v>
      </c>
      <c r="K28" s="94">
        <v>500339394</v>
      </c>
      <c r="L28" s="93">
        <v>335001000</v>
      </c>
      <c r="M28" s="94">
        <v>341123597</v>
      </c>
      <c r="N28" s="93">
        <v>527115000</v>
      </c>
      <c r="O28" s="94">
        <v>372487632</v>
      </c>
      <c r="P28" s="93">
        <f>$H28      +$J28      +$L28      +$N28</f>
        <v>1632059000</v>
      </c>
      <c r="Q28" s="94">
        <f>$I28      +$K28      +$M28      +$O28</f>
        <v>1492800268</v>
      </c>
      <c r="R28" s="48">
        <f>IF(($L28      =0),0,((($N28      -$L28      )/$L28      )*100))</f>
        <v>57.34729150062239</v>
      </c>
      <c r="S28" s="49">
        <f>IF(($M28      =0),0,((($O28      -$M28      )/$M28      )*100))</f>
        <v>9.1943316955584287</v>
      </c>
      <c r="T28" s="48">
        <f>IF(($E28      =0),0,(($P28      /$E28      )*100))</f>
        <v>67.227438018707659</v>
      </c>
      <c r="U28" s="50">
        <f>IF(($E28      =0),0,(($Q28      /$E28      )*100))</f>
        <v>61.491121026433589</v>
      </c>
      <c r="V28" s="93">
        <v>41985000</v>
      </c>
      <c r="W28" s="94" t="s">
        <v>36</v>
      </c>
    </row>
    <row r="29" spans="1:23" ht="12.95" customHeight="1" x14ac:dyDescent="0.2">
      <c r="A29" s="47" t="s">
        <v>55</v>
      </c>
      <c r="B29" s="92">
        <v>13269000</v>
      </c>
      <c r="C29" s="92"/>
      <c r="D29" s="92"/>
      <c r="E29" s="92">
        <f>$B29      +$C29      +$D29</f>
        <v>13269000</v>
      </c>
      <c r="F29" s="93">
        <v>13269000</v>
      </c>
      <c r="G29" s="94">
        <v>13269000</v>
      </c>
      <c r="H29" s="93">
        <v>814000</v>
      </c>
      <c r="I29" s="94">
        <v>-679089</v>
      </c>
      <c r="J29" s="93">
        <v>2674000</v>
      </c>
      <c r="K29" s="94">
        <v>1196988</v>
      </c>
      <c r="L29" s="93">
        <v>1219000</v>
      </c>
      <c r="M29" s="94">
        <v>2033572</v>
      </c>
      <c r="N29" s="93">
        <v>4517000</v>
      </c>
      <c r="O29" s="94">
        <v>4458818</v>
      </c>
      <c r="P29" s="93">
        <f>$H29      +$J29      +$L29      +$N29</f>
        <v>9224000</v>
      </c>
      <c r="Q29" s="94">
        <f>$I29      +$K29      +$M29      +$O29</f>
        <v>7010289</v>
      </c>
      <c r="R29" s="48">
        <f>IF(($L29      =0),0,((($N29      -$L29      )/$L29      )*100))</f>
        <v>270.54963084495489</v>
      </c>
      <c r="S29" s="49">
        <f>IF(($M29      =0),0,((($O29      -$M29      )/$M29      )*100))</f>
        <v>119.26039500937267</v>
      </c>
      <c r="T29" s="48">
        <f>IF(($E29      =0),0,(($P29      /$E29      )*100))</f>
        <v>69.515411862235283</v>
      </c>
      <c r="U29" s="50">
        <f>IF(($E29      =0),0,(($Q29      /$E29      )*100))</f>
        <v>52.832082297083424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1935937000</v>
      </c>
      <c r="C30" s="95">
        <f>SUM(C26:C29)</f>
        <v>505000000</v>
      </c>
      <c r="D30" s="95"/>
      <c r="E30" s="95">
        <f>$B30      +$C30      +$D30</f>
        <v>2440937000</v>
      </c>
      <c r="F30" s="96">
        <f t="shared" ref="F30:O30" si="16">SUM(F26:F29)</f>
        <v>2440937000</v>
      </c>
      <c r="G30" s="97">
        <f t="shared" si="16"/>
        <v>2440937000</v>
      </c>
      <c r="H30" s="96">
        <f t="shared" si="16"/>
        <v>265730000</v>
      </c>
      <c r="I30" s="97">
        <f t="shared" si="16"/>
        <v>278170556</v>
      </c>
      <c r="J30" s="96">
        <f t="shared" si="16"/>
        <v>507701000</v>
      </c>
      <c r="K30" s="97">
        <f t="shared" si="16"/>
        <v>501536382</v>
      </c>
      <c r="L30" s="96">
        <f t="shared" si="16"/>
        <v>336220000</v>
      </c>
      <c r="M30" s="97">
        <f t="shared" si="16"/>
        <v>343157169</v>
      </c>
      <c r="N30" s="96">
        <f t="shared" si="16"/>
        <v>531632000</v>
      </c>
      <c r="O30" s="97">
        <f t="shared" si="16"/>
        <v>376946450</v>
      </c>
      <c r="P30" s="96">
        <f>$H30      +$J30      +$L30      +$N30</f>
        <v>1641283000</v>
      </c>
      <c r="Q30" s="97">
        <f>$I30      +$K30      +$M30      +$O30</f>
        <v>1499810557</v>
      </c>
      <c r="R30" s="52">
        <f>IF(($L30      =0),0,((($N30      -$L30      )/$L30      )*100))</f>
        <v>58.120278389149959</v>
      </c>
      <c r="S30" s="53">
        <f>IF(($M30      =0),0,((($O30      -$M30      )/$M30      )*100))</f>
        <v>9.8465904408950298</v>
      </c>
      <c r="T30" s="52">
        <f>IF($E30   =0,0,($P30   /$E30   )*100)</f>
        <v>67.239875506823807</v>
      </c>
      <c r="U30" s="54">
        <f>IF($E30   =0,0,($Q30   /$E30   )*100)</f>
        <v>61.444050256110657</v>
      </c>
      <c r="V30" s="96">
        <f>SUM(V26:V29)</f>
        <v>41985000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133426000</v>
      </c>
      <c r="C32" s="92">
        <v>-6057000</v>
      </c>
      <c r="D32" s="92"/>
      <c r="E32" s="92">
        <f>$B32      +$C32      +$D32</f>
        <v>127369000</v>
      </c>
      <c r="F32" s="93">
        <v>127369000</v>
      </c>
      <c r="G32" s="94">
        <v>127369000</v>
      </c>
      <c r="H32" s="93">
        <v>40662000</v>
      </c>
      <c r="I32" s="94">
        <v>38975872</v>
      </c>
      <c r="J32" s="93">
        <v>30825000</v>
      </c>
      <c r="K32" s="94">
        <v>27325222</v>
      </c>
      <c r="L32" s="93">
        <v>20356000</v>
      </c>
      <c r="M32" s="94">
        <v>22094519</v>
      </c>
      <c r="N32" s="93">
        <v>28125000</v>
      </c>
      <c r="O32" s="94">
        <v>21241642</v>
      </c>
      <c r="P32" s="93">
        <f>$H32      +$J32      +$L32      +$N32</f>
        <v>119968000</v>
      </c>
      <c r="Q32" s="94">
        <f>$I32      +$K32      +$M32      +$O32</f>
        <v>109637255</v>
      </c>
      <c r="R32" s="48">
        <f>IF(($L32      =0),0,((($N32      -$L32      )/$L32      )*100))</f>
        <v>38.165651404991159</v>
      </c>
      <c r="S32" s="49">
        <f>IF(($M32      =0),0,((($O32      -$M32      )/$M32      )*100))</f>
        <v>-3.8601292926992437</v>
      </c>
      <c r="T32" s="48">
        <f>IF(($E32      =0),0,(($P32      /$E32      )*100))</f>
        <v>94.189323932825104</v>
      </c>
      <c r="U32" s="50">
        <f>IF(($E32      =0),0,(($Q32      /$E32      )*100))</f>
        <v>86.078445304587461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133426000</v>
      </c>
      <c r="C33" s="95">
        <f>C32</f>
        <v>-6057000</v>
      </c>
      <c r="D33" s="95"/>
      <c r="E33" s="95">
        <f>$B33      +$C33      +$D33</f>
        <v>127369000</v>
      </c>
      <c r="F33" s="96">
        <f t="shared" ref="F33:O33" si="17">F32</f>
        <v>127369000</v>
      </c>
      <c r="G33" s="97">
        <f t="shared" si="17"/>
        <v>127369000</v>
      </c>
      <c r="H33" s="96">
        <f t="shared" si="17"/>
        <v>40662000</v>
      </c>
      <c r="I33" s="97">
        <f t="shared" si="17"/>
        <v>38975872</v>
      </c>
      <c r="J33" s="96">
        <f t="shared" si="17"/>
        <v>30825000</v>
      </c>
      <c r="K33" s="97">
        <f t="shared" si="17"/>
        <v>27325222</v>
      </c>
      <c r="L33" s="96">
        <f t="shared" si="17"/>
        <v>20356000</v>
      </c>
      <c r="M33" s="97">
        <f t="shared" si="17"/>
        <v>22094519</v>
      </c>
      <c r="N33" s="96">
        <f t="shared" si="17"/>
        <v>28125000</v>
      </c>
      <c r="O33" s="97">
        <f t="shared" si="17"/>
        <v>21241642</v>
      </c>
      <c r="P33" s="96">
        <f>$H33      +$J33      +$L33      +$N33</f>
        <v>119968000</v>
      </c>
      <c r="Q33" s="97">
        <f>$I33      +$K33      +$M33      +$O33</f>
        <v>109637255</v>
      </c>
      <c r="R33" s="52">
        <f>IF(($L33      =0),0,((($N33      -$L33      )/$L33      )*100))</f>
        <v>38.165651404991159</v>
      </c>
      <c r="S33" s="53">
        <f>IF(($M33      =0),0,((($O33      -$M33      )/$M33      )*100))</f>
        <v>-3.8601292926992437</v>
      </c>
      <c r="T33" s="52">
        <f>IF($E33   =0,0,($P33   /$E33   )*100)</f>
        <v>94.189323932825104</v>
      </c>
      <c r="U33" s="54">
        <f>IF($E33   =0,0,($Q33   /$E33   )*100)</f>
        <v>86.078445304587461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236103000</v>
      </c>
      <c r="C35" s="92">
        <v>-14708000</v>
      </c>
      <c r="D35" s="92"/>
      <c r="E35" s="92">
        <f t="shared" ref="E35:E40" si="18">$B35      +$C35      +$D35</f>
        <v>221395000</v>
      </c>
      <c r="F35" s="93">
        <v>221395000</v>
      </c>
      <c r="G35" s="94">
        <v>221395000</v>
      </c>
      <c r="H35" s="93">
        <v>39556000</v>
      </c>
      <c r="I35" s="94">
        <v>8450634</v>
      </c>
      <c r="J35" s="93">
        <v>33508000</v>
      </c>
      <c r="K35" s="94">
        <v>37967763</v>
      </c>
      <c r="L35" s="93">
        <v>93891000</v>
      </c>
      <c r="M35" s="94">
        <v>65775122</v>
      </c>
      <c r="N35" s="93">
        <v>49680000</v>
      </c>
      <c r="O35" s="94">
        <v>68476944</v>
      </c>
      <c r="P35" s="93">
        <f t="shared" ref="P35:P40" si="19">$H35      +$J35      +$L35      +$N35</f>
        <v>216635000</v>
      </c>
      <c r="Q35" s="94">
        <f t="shared" ref="Q35:Q40" si="20">$I35      +$K35      +$M35      +$O35</f>
        <v>180670463</v>
      </c>
      <c r="R35" s="48">
        <f t="shared" ref="R35:R40" si="21">IF(($L35      =0),0,((($N35      -$L35      )/$L35      )*100))</f>
        <v>-47.087580279259996</v>
      </c>
      <c r="S35" s="49">
        <f t="shared" ref="S35:S40" si="22">IF(($M35      =0),0,((($O35      -$M35      )/$M35      )*100))</f>
        <v>4.1076655091570942</v>
      </c>
      <c r="T35" s="48">
        <f t="shared" ref="T35:T39" si="23">IF(($E35      =0),0,(($P35      /$E35      )*100))</f>
        <v>97.849996612389617</v>
      </c>
      <c r="U35" s="50">
        <f t="shared" ref="U35:U39" si="24">IF(($E35      =0),0,(($Q35      /$E35      )*100))</f>
        <v>81.605484767045326</v>
      </c>
      <c r="V35" s="93">
        <v>1917000</v>
      </c>
      <c r="W35" s="94">
        <v>0</v>
      </c>
    </row>
    <row r="36" spans="1:23" ht="12.95" customHeight="1" x14ac:dyDescent="0.2">
      <c r="A36" s="47" t="s">
        <v>60</v>
      </c>
      <c r="B36" s="92">
        <v>114553000</v>
      </c>
      <c r="C36" s="92"/>
      <c r="D36" s="92"/>
      <c r="E36" s="92">
        <f t="shared" si="18"/>
        <v>114553000</v>
      </c>
      <c r="F36" s="93">
        <v>114553000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33200000</v>
      </c>
      <c r="C38" s="92"/>
      <c r="D38" s="92"/>
      <c r="E38" s="92">
        <f t="shared" si="18"/>
        <v>33200000</v>
      </c>
      <c r="F38" s="93">
        <v>31200000</v>
      </c>
      <c r="G38" s="94">
        <v>31200000</v>
      </c>
      <c r="H38" s="93">
        <v>1197000</v>
      </c>
      <c r="I38" s="94">
        <v>-1</v>
      </c>
      <c r="J38" s="93">
        <v>7910000</v>
      </c>
      <c r="K38" s="94">
        <v>5650188</v>
      </c>
      <c r="L38" s="93">
        <v>10059000</v>
      </c>
      <c r="M38" s="94">
        <v>2589010</v>
      </c>
      <c r="N38" s="93">
        <v>10573000</v>
      </c>
      <c r="O38" s="94">
        <v>7822181</v>
      </c>
      <c r="P38" s="93">
        <f t="shared" si="19"/>
        <v>29739000</v>
      </c>
      <c r="Q38" s="94">
        <f t="shared" si="20"/>
        <v>16061378</v>
      </c>
      <c r="R38" s="48">
        <f t="shared" si="21"/>
        <v>5.1098518739437315</v>
      </c>
      <c r="S38" s="49">
        <f t="shared" si="22"/>
        <v>202.13019648437046</v>
      </c>
      <c r="T38" s="48">
        <f t="shared" si="23"/>
        <v>89.575301204819283</v>
      </c>
      <c r="U38" s="50">
        <f t="shared" si="24"/>
        <v>48.377644578313252</v>
      </c>
      <c r="V38" s="93">
        <v>201000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383856000</v>
      </c>
      <c r="C40" s="95">
        <f>SUM(C35:C39)</f>
        <v>-14708000</v>
      </c>
      <c r="D40" s="95"/>
      <c r="E40" s="95">
        <f t="shared" si="18"/>
        <v>369148000</v>
      </c>
      <c r="F40" s="96">
        <f t="shared" ref="F40:O40" si="25">SUM(F35:F39)</f>
        <v>367148000</v>
      </c>
      <c r="G40" s="97">
        <f t="shared" si="25"/>
        <v>252595000</v>
      </c>
      <c r="H40" s="96">
        <f t="shared" si="25"/>
        <v>40753000</v>
      </c>
      <c r="I40" s="97">
        <f t="shared" si="25"/>
        <v>8450633</v>
      </c>
      <c r="J40" s="96">
        <f t="shared" si="25"/>
        <v>41418000</v>
      </c>
      <c r="K40" s="97">
        <f t="shared" si="25"/>
        <v>43617951</v>
      </c>
      <c r="L40" s="96">
        <f t="shared" si="25"/>
        <v>103950000</v>
      </c>
      <c r="M40" s="97">
        <f t="shared" si="25"/>
        <v>68364132</v>
      </c>
      <c r="N40" s="96">
        <f t="shared" si="25"/>
        <v>60253000</v>
      </c>
      <c r="O40" s="97">
        <f t="shared" si="25"/>
        <v>76299125</v>
      </c>
      <c r="P40" s="96">
        <f t="shared" si="19"/>
        <v>246374000</v>
      </c>
      <c r="Q40" s="97">
        <f t="shared" si="20"/>
        <v>196731841</v>
      </c>
      <c r="R40" s="52">
        <f t="shared" si="21"/>
        <v>-42.036556036556036</v>
      </c>
      <c r="S40" s="53">
        <f t="shared" si="22"/>
        <v>11.606953482565975</v>
      </c>
      <c r="T40" s="52">
        <f>IF((+$E35+$E38) =0,0,(P40   /(+$E35+$E38) )*100)</f>
        <v>96.770949940100948</v>
      </c>
      <c r="U40" s="54">
        <f>IF((+$E35+$E38) =0,0,(Q40   /(+$E35+$E38) )*100)</f>
        <v>77.272468430251976</v>
      </c>
      <c r="V40" s="96">
        <f>SUM(V35:V39)</f>
        <v>2118000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680448000</v>
      </c>
      <c r="C43" s="92">
        <v>-25000000</v>
      </c>
      <c r="D43" s="92"/>
      <c r="E43" s="92">
        <f t="shared" si="26"/>
        <v>655448000</v>
      </c>
      <c r="F43" s="93">
        <v>655448000</v>
      </c>
      <c r="G43" s="94">
        <v>655448000</v>
      </c>
      <c r="H43" s="93">
        <v>61656000</v>
      </c>
      <c r="I43" s="94">
        <v>51223220</v>
      </c>
      <c r="J43" s="93">
        <v>189954000</v>
      </c>
      <c r="K43" s="94">
        <v>184391956</v>
      </c>
      <c r="L43" s="93">
        <v>104830000</v>
      </c>
      <c r="M43" s="94">
        <v>136802960</v>
      </c>
      <c r="N43" s="93">
        <v>276399000</v>
      </c>
      <c r="O43" s="94">
        <v>270802543</v>
      </c>
      <c r="P43" s="93">
        <f t="shared" si="27"/>
        <v>632839000</v>
      </c>
      <c r="Q43" s="94">
        <f t="shared" si="28"/>
        <v>643220679</v>
      </c>
      <c r="R43" s="48">
        <f t="shared" si="29"/>
        <v>163.66402747305159</v>
      </c>
      <c r="S43" s="49">
        <f t="shared" si="30"/>
        <v>97.950792146602666</v>
      </c>
      <c r="T43" s="48">
        <f t="shared" si="31"/>
        <v>96.550603556651325</v>
      </c>
      <c r="U43" s="50">
        <f t="shared" si="32"/>
        <v>98.134509373741324</v>
      </c>
      <c r="V43" s="93">
        <v>129404000</v>
      </c>
      <c r="W43" s="94" t="s">
        <v>36</v>
      </c>
    </row>
    <row r="44" spans="1:23" ht="12.95" customHeight="1" x14ac:dyDescent="0.2">
      <c r="A44" s="47" t="s">
        <v>67</v>
      </c>
      <c r="B44" s="92">
        <v>15153000</v>
      </c>
      <c r="C44" s="92"/>
      <c r="D44" s="92"/>
      <c r="E44" s="92">
        <f t="shared" si="26"/>
        <v>15153000</v>
      </c>
      <c r="F44" s="93">
        <v>15153000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143246000</v>
      </c>
      <c r="C51" s="92">
        <v>-20000000</v>
      </c>
      <c r="D51" s="92"/>
      <c r="E51" s="92">
        <f t="shared" si="26"/>
        <v>123246000</v>
      </c>
      <c r="F51" s="93">
        <v>123246000</v>
      </c>
      <c r="G51" s="94">
        <v>123246000</v>
      </c>
      <c r="H51" s="93">
        <v>14573000</v>
      </c>
      <c r="I51" s="94">
        <v>14103634</v>
      </c>
      <c r="J51" s="93">
        <v>24472000</v>
      </c>
      <c r="K51" s="94">
        <v>22720758</v>
      </c>
      <c r="L51" s="93">
        <v>22771000</v>
      </c>
      <c r="M51" s="94">
        <v>19999586</v>
      </c>
      <c r="N51" s="93">
        <v>57329000</v>
      </c>
      <c r="O51" s="94">
        <v>57588477</v>
      </c>
      <c r="P51" s="93">
        <f t="shared" si="27"/>
        <v>119145000</v>
      </c>
      <c r="Q51" s="94">
        <f t="shared" si="28"/>
        <v>114412455</v>
      </c>
      <c r="R51" s="48">
        <f t="shared" si="29"/>
        <v>151.76320758859953</v>
      </c>
      <c r="S51" s="49">
        <f t="shared" si="30"/>
        <v>187.94834553075248</v>
      </c>
      <c r="T51" s="48">
        <f t="shared" si="31"/>
        <v>96.672508641254069</v>
      </c>
      <c r="U51" s="50">
        <f t="shared" si="32"/>
        <v>92.832590915729511</v>
      </c>
      <c r="V51" s="93">
        <v>12050000</v>
      </c>
      <c r="W51" s="94">
        <v>6035000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838847000</v>
      </c>
      <c r="C53" s="95">
        <f>SUM(C42:C52)</f>
        <v>-45000000</v>
      </c>
      <c r="D53" s="95"/>
      <c r="E53" s="95">
        <f t="shared" si="26"/>
        <v>793847000</v>
      </c>
      <c r="F53" s="96">
        <f t="shared" ref="F53:O53" si="33">SUM(F42:F52)</f>
        <v>793847000</v>
      </c>
      <c r="G53" s="97">
        <f t="shared" si="33"/>
        <v>778694000</v>
      </c>
      <c r="H53" s="96">
        <f t="shared" si="33"/>
        <v>76229000</v>
      </c>
      <c r="I53" s="97">
        <f t="shared" si="33"/>
        <v>65326854</v>
      </c>
      <c r="J53" s="96">
        <f t="shared" si="33"/>
        <v>214426000</v>
      </c>
      <c r="K53" s="97">
        <f t="shared" si="33"/>
        <v>207112714</v>
      </c>
      <c r="L53" s="96">
        <f t="shared" si="33"/>
        <v>127601000</v>
      </c>
      <c r="M53" s="97">
        <f t="shared" si="33"/>
        <v>156802546</v>
      </c>
      <c r="N53" s="96">
        <f t="shared" si="33"/>
        <v>333728000</v>
      </c>
      <c r="O53" s="97">
        <f t="shared" si="33"/>
        <v>328391020</v>
      </c>
      <c r="P53" s="96">
        <f t="shared" si="27"/>
        <v>751984000</v>
      </c>
      <c r="Q53" s="97">
        <f t="shared" si="28"/>
        <v>757633134</v>
      </c>
      <c r="R53" s="52">
        <f t="shared" si="29"/>
        <v>161.54027006057947</v>
      </c>
      <c r="S53" s="53">
        <f t="shared" si="30"/>
        <v>109.42964790890576</v>
      </c>
      <c r="T53" s="52">
        <f>IF((+$E43+$E45+$E47+$E48+$E51) =0,0,(P53   /(+$E43+$E45+$E47+$E48+$E51) )*100)</f>
        <v>96.569897803244913</v>
      </c>
      <c r="U53" s="54">
        <f>IF((+$E43+$E45+$E47+$E48+$E51) =0,0,(Q53   /(+$E43+$E45+$E47+$E48+$E51) )*100)</f>
        <v>97.295360436833974</v>
      </c>
      <c r="V53" s="96">
        <f>SUM(V42:V52)</f>
        <v>141454000</v>
      </c>
      <c r="W53" s="97">
        <f>SUM(W42:W52)</f>
        <v>6035000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383000</v>
      </c>
      <c r="W64" s="94">
        <v>0</v>
      </c>
    </row>
    <row r="65" spans="1:23" ht="12.95" customHeight="1" x14ac:dyDescent="0.2">
      <c r="A65" s="47" t="s">
        <v>86</v>
      </c>
      <c r="B65" s="92">
        <v>573210000</v>
      </c>
      <c r="C65" s="92">
        <v>33062000</v>
      </c>
      <c r="D65" s="92"/>
      <c r="E65" s="92">
        <f t="shared" si="35"/>
        <v>606272000</v>
      </c>
      <c r="F65" s="93">
        <v>606272000</v>
      </c>
      <c r="G65" s="94">
        <v>606272000</v>
      </c>
      <c r="H65" s="93">
        <v>93932000</v>
      </c>
      <c r="I65" s="94">
        <v>71283739</v>
      </c>
      <c r="J65" s="93">
        <v>235671000</v>
      </c>
      <c r="K65" s="94">
        <v>229031069</v>
      </c>
      <c r="L65" s="93">
        <v>85393000</v>
      </c>
      <c r="M65" s="94">
        <v>117083975</v>
      </c>
      <c r="N65" s="93">
        <v>191276000</v>
      </c>
      <c r="O65" s="94">
        <v>83341043</v>
      </c>
      <c r="P65" s="93">
        <f t="shared" si="36"/>
        <v>606272000</v>
      </c>
      <c r="Q65" s="94">
        <f t="shared" si="37"/>
        <v>500739826</v>
      </c>
      <c r="R65" s="48">
        <f t="shared" si="38"/>
        <v>123.99494103732155</v>
      </c>
      <c r="S65" s="49">
        <f t="shared" si="39"/>
        <v>-28.819428107048807</v>
      </c>
      <c r="T65" s="48">
        <f t="shared" si="40"/>
        <v>100</v>
      </c>
      <c r="U65" s="50">
        <f t="shared" si="41"/>
        <v>82.593262759949326</v>
      </c>
      <c r="V65" s="93">
        <v>56639000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573210000</v>
      </c>
      <c r="C66" s="95">
        <f>SUM(C61:C65)</f>
        <v>33062000</v>
      </c>
      <c r="D66" s="95"/>
      <c r="E66" s="95">
        <f t="shared" si="35"/>
        <v>606272000</v>
      </c>
      <c r="F66" s="96">
        <f t="shared" ref="F66:O66" si="42">SUM(F61:F65)</f>
        <v>606272000</v>
      </c>
      <c r="G66" s="97">
        <f t="shared" si="42"/>
        <v>606272000</v>
      </c>
      <c r="H66" s="96">
        <f t="shared" si="42"/>
        <v>93932000</v>
      </c>
      <c r="I66" s="97">
        <f t="shared" si="42"/>
        <v>71283739</v>
      </c>
      <c r="J66" s="96">
        <f t="shared" si="42"/>
        <v>235671000</v>
      </c>
      <c r="K66" s="97">
        <f t="shared" si="42"/>
        <v>229031069</v>
      </c>
      <c r="L66" s="96">
        <f t="shared" si="42"/>
        <v>85393000</v>
      </c>
      <c r="M66" s="97">
        <f t="shared" si="42"/>
        <v>117083975</v>
      </c>
      <c r="N66" s="96">
        <f t="shared" si="42"/>
        <v>191276000</v>
      </c>
      <c r="O66" s="97">
        <f t="shared" si="42"/>
        <v>83341043</v>
      </c>
      <c r="P66" s="96">
        <f t="shared" si="36"/>
        <v>606272000</v>
      </c>
      <c r="Q66" s="97">
        <f t="shared" si="37"/>
        <v>500739826</v>
      </c>
      <c r="R66" s="52">
        <f t="shared" si="38"/>
        <v>123.99494103732155</v>
      </c>
      <c r="S66" s="53">
        <f t="shared" si="39"/>
        <v>-28.819428107048807</v>
      </c>
      <c r="T66" s="52">
        <f>IF((+$E61+$E63+$E64++$E65) =0,0,(P66   /(+$E61+$E63+$E64+$E65) )*100)</f>
        <v>100</v>
      </c>
      <c r="U66" s="54">
        <f>IF((+$E61+$E63+$E65) =0,0,(Q66  /(+$E61+$E63+$E65) )*100)</f>
        <v>82.593262759949326</v>
      </c>
      <c r="V66" s="96">
        <f>SUM(V61:V65)</f>
        <v>57022000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4479012000</v>
      </c>
      <c r="C67" s="104">
        <f>SUM(C9:C14,C17:C23,C26:C29,C32,C35:C39,C42:C52,C55:C58,C61:C65)</f>
        <v>572160000</v>
      </c>
      <c r="D67" s="104"/>
      <c r="E67" s="104">
        <f t="shared" si="35"/>
        <v>5051172000</v>
      </c>
      <c r="F67" s="105">
        <f t="shared" ref="F67:O67" si="43">SUM(F9:F14,F17:F23,F26:F29,F32,F35:F39,F42:F52,F55:F58,F61:F65)</f>
        <v>5049172000</v>
      </c>
      <c r="G67" s="106">
        <f t="shared" si="43"/>
        <v>4916524000</v>
      </c>
      <c r="H67" s="105">
        <f t="shared" si="43"/>
        <v>596977000</v>
      </c>
      <c r="I67" s="106">
        <f t="shared" si="43"/>
        <v>526421407</v>
      </c>
      <c r="J67" s="105">
        <f t="shared" si="43"/>
        <v>1170398000</v>
      </c>
      <c r="K67" s="106">
        <f t="shared" si="43"/>
        <v>1140462784</v>
      </c>
      <c r="L67" s="105">
        <f t="shared" si="43"/>
        <v>783637000</v>
      </c>
      <c r="M67" s="106">
        <f t="shared" si="43"/>
        <v>854846187</v>
      </c>
      <c r="N67" s="105">
        <f t="shared" si="43"/>
        <v>1344764000</v>
      </c>
      <c r="O67" s="106">
        <f t="shared" si="43"/>
        <v>1067231905</v>
      </c>
      <c r="P67" s="105">
        <f t="shared" si="36"/>
        <v>3895776000</v>
      </c>
      <c r="Q67" s="106">
        <f t="shared" si="37"/>
        <v>3588962283</v>
      </c>
      <c r="R67" s="61">
        <f t="shared" si="38"/>
        <v>71.605475494393446</v>
      </c>
      <c r="S67" s="62">
        <f t="shared" si="39"/>
        <v>24.844904408516712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79.206200884655644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72.968278349358457</v>
      </c>
      <c r="V67" s="105">
        <f>SUM(V9:V14,V17:V23,V26:V29,V32,V35:V39,V42:V52,V55:V58,V61:V65)</f>
        <v>521785000</v>
      </c>
      <c r="W67" s="106">
        <f>SUM(W9:W14,W17:W23,W26:W29,W32,W35:W39,W42:W52,W55:W58,W61:W65)</f>
        <v>12786000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459109000</v>
      </c>
      <c r="C69" s="92">
        <v>-30707000</v>
      </c>
      <c r="D69" s="92"/>
      <c r="E69" s="92">
        <f>$B69      +$C69      +$D69</f>
        <v>428402000</v>
      </c>
      <c r="F69" s="93">
        <v>428402000</v>
      </c>
      <c r="G69" s="94">
        <v>428402000</v>
      </c>
      <c r="H69" s="93">
        <v>84597000</v>
      </c>
      <c r="I69" s="94">
        <v>68962344</v>
      </c>
      <c r="J69" s="93">
        <v>132037000</v>
      </c>
      <c r="K69" s="94">
        <v>114497441</v>
      </c>
      <c r="L69" s="93">
        <v>52394000</v>
      </c>
      <c r="M69" s="94">
        <v>47549646</v>
      </c>
      <c r="N69" s="93">
        <v>136938000</v>
      </c>
      <c r="O69" s="94">
        <v>127116822</v>
      </c>
      <c r="P69" s="93">
        <f>$H69      +$J69      +$L69      +$N69</f>
        <v>405966000</v>
      </c>
      <c r="Q69" s="94">
        <f>$I69      +$K69      +$M69      +$O69</f>
        <v>358126253</v>
      </c>
      <c r="R69" s="48">
        <f>IF(($L69      =0),0,((($N69      -$L69      )/$L69      )*100))</f>
        <v>161.36198801389472</v>
      </c>
      <c r="S69" s="49">
        <f>IF(($M69      =0),0,((($O69      -$M69      )/$M69      )*100))</f>
        <v>167.33494924441709</v>
      </c>
      <c r="T69" s="48">
        <f>IF(($E69      =0),0,(($P69      /$E69      )*100))</f>
        <v>94.762862918473772</v>
      </c>
      <c r="U69" s="50">
        <f>IF(($E69      =0),0,(($Q69      /$E69      )*100))</f>
        <v>83.595840588979513</v>
      </c>
      <c r="V69" s="93">
        <v>21463000</v>
      </c>
      <c r="W69" s="94">
        <v>4730000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459109000</v>
      </c>
      <c r="C71" s="101">
        <f>SUM(C69:C70)</f>
        <v>-30707000</v>
      </c>
      <c r="D71" s="101"/>
      <c r="E71" s="101">
        <f>$B71      +$C71      +$D71</f>
        <v>428402000</v>
      </c>
      <c r="F71" s="102">
        <f t="shared" ref="F71:O71" si="44">SUM(F69:F70)</f>
        <v>428402000</v>
      </c>
      <c r="G71" s="103">
        <f t="shared" si="44"/>
        <v>428402000</v>
      </c>
      <c r="H71" s="102">
        <f t="shared" si="44"/>
        <v>84597000</v>
      </c>
      <c r="I71" s="103">
        <f t="shared" si="44"/>
        <v>68962344</v>
      </c>
      <c r="J71" s="102">
        <f t="shared" si="44"/>
        <v>132037000</v>
      </c>
      <c r="K71" s="103">
        <f t="shared" si="44"/>
        <v>114497441</v>
      </c>
      <c r="L71" s="102">
        <f t="shared" si="44"/>
        <v>52394000</v>
      </c>
      <c r="M71" s="103">
        <f t="shared" si="44"/>
        <v>47549646</v>
      </c>
      <c r="N71" s="102">
        <f t="shared" si="44"/>
        <v>136938000</v>
      </c>
      <c r="O71" s="103">
        <f t="shared" si="44"/>
        <v>127116822</v>
      </c>
      <c r="P71" s="102">
        <f>$H71      +$J71      +$L71      +$N71</f>
        <v>405966000</v>
      </c>
      <c r="Q71" s="103">
        <f>$I71      +$K71      +$M71      +$O71</f>
        <v>358126253</v>
      </c>
      <c r="R71" s="57">
        <f>IF(($L71      =0),0,((($N71      -$L71      )/$L71      )*100))</f>
        <v>161.36198801389472</v>
      </c>
      <c r="S71" s="58">
        <f>IF(($M71      =0),0,((($O71      -$M71      )/$M71      )*100))</f>
        <v>167.33494924441709</v>
      </c>
      <c r="T71" s="57">
        <f>IF(($E69      =0),0,(($P69      /$E69      )*100))</f>
        <v>94.762862918473772</v>
      </c>
      <c r="U71" s="59">
        <f>IF($E69   =0,0,($Q69   /$E69 )*100)</f>
        <v>83.595840588979513</v>
      </c>
      <c r="V71" s="102">
        <f>SUM(V69:V70)</f>
        <v>21463000</v>
      </c>
      <c r="W71" s="103">
        <f>SUM(W69:W70)</f>
        <v>4730000</v>
      </c>
    </row>
    <row r="72" spans="1:23" ht="12.95" customHeight="1" x14ac:dyDescent="0.2">
      <c r="A72" s="60" t="s">
        <v>87</v>
      </c>
      <c r="B72" s="104">
        <f>SUM(B69:B70)</f>
        <v>459109000</v>
      </c>
      <c r="C72" s="104">
        <f>SUM(C69:C70)</f>
        <v>-30707000</v>
      </c>
      <c r="D72" s="104"/>
      <c r="E72" s="104">
        <f>$B72      +$C72      +$D72</f>
        <v>428402000</v>
      </c>
      <c r="F72" s="105">
        <f t="shared" ref="F72:O72" si="45">SUM(F69:F70)</f>
        <v>428402000</v>
      </c>
      <c r="G72" s="106">
        <f t="shared" si="45"/>
        <v>428402000</v>
      </c>
      <c r="H72" s="105">
        <f t="shared" si="45"/>
        <v>84597000</v>
      </c>
      <c r="I72" s="106">
        <f t="shared" si="45"/>
        <v>68962344</v>
      </c>
      <c r="J72" s="105">
        <f t="shared" si="45"/>
        <v>132037000</v>
      </c>
      <c r="K72" s="106">
        <f t="shared" si="45"/>
        <v>114497441</v>
      </c>
      <c r="L72" s="105">
        <f t="shared" si="45"/>
        <v>52394000</v>
      </c>
      <c r="M72" s="106">
        <f t="shared" si="45"/>
        <v>47549646</v>
      </c>
      <c r="N72" s="105">
        <f t="shared" si="45"/>
        <v>136938000</v>
      </c>
      <c r="O72" s="106">
        <f t="shared" si="45"/>
        <v>127116822</v>
      </c>
      <c r="P72" s="105">
        <f>$H72      +$J72      +$L72      +$N72</f>
        <v>405966000</v>
      </c>
      <c r="Q72" s="106">
        <f>$I72      +$K72      +$M72      +$O72</f>
        <v>358126253</v>
      </c>
      <c r="R72" s="61">
        <f>IF(($L72      =0),0,((($N72      -$L72      )/$L72      )*100))</f>
        <v>161.36198801389472</v>
      </c>
      <c r="S72" s="62">
        <f>IF(($M72      =0),0,((($O72      -$M72      )/$M72      )*100))</f>
        <v>167.33494924441709</v>
      </c>
      <c r="T72" s="61">
        <f>IF(($E69      =0),0,(($P69      /$E69      )*100))</f>
        <v>94.762862918473772</v>
      </c>
      <c r="U72" s="65">
        <f>IF($E69   =0,0,($Q69   /$E69 )*100)</f>
        <v>83.595840588979513</v>
      </c>
      <c r="V72" s="105">
        <f>SUM(V69:V70)</f>
        <v>21463000</v>
      </c>
      <c r="W72" s="106">
        <f>SUM(W69:W70)</f>
        <v>4730000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4938121000</v>
      </c>
      <c r="C73" s="104">
        <f>SUM(C9:C14,C17:C23,C26:C29,C32,C35:C39,C42:C52,C55:C58,C61:C65,C69:C70)</f>
        <v>541453000</v>
      </c>
      <c r="D73" s="104"/>
      <c r="E73" s="104">
        <f>$B73      +$C73      +$D73</f>
        <v>5479574000</v>
      </c>
      <c r="F73" s="105">
        <f t="shared" ref="F73:O73" si="46">SUM(F9:F14,F17:F23,F26:F29,F32,F35:F39,F42:F52,F55:F58,F61:F65,F69:F70)</f>
        <v>5477574000</v>
      </c>
      <c r="G73" s="106">
        <f t="shared" si="46"/>
        <v>5344926000</v>
      </c>
      <c r="H73" s="105">
        <f t="shared" si="46"/>
        <v>681574000</v>
      </c>
      <c r="I73" s="106">
        <f t="shared" si="46"/>
        <v>595383751</v>
      </c>
      <c r="J73" s="105">
        <f t="shared" si="46"/>
        <v>1302435000</v>
      </c>
      <c r="K73" s="106">
        <f t="shared" si="46"/>
        <v>1254960225</v>
      </c>
      <c r="L73" s="105">
        <f t="shared" si="46"/>
        <v>836031000</v>
      </c>
      <c r="M73" s="106">
        <f t="shared" si="46"/>
        <v>902395833</v>
      </c>
      <c r="N73" s="105">
        <f t="shared" si="46"/>
        <v>1481702000</v>
      </c>
      <c r="O73" s="106">
        <f t="shared" si="46"/>
        <v>1194348727</v>
      </c>
      <c r="P73" s="105">
        <f>$H73      +$J73      +$L73      +$N73</f>
        <v>4301742000</v>
      </c>
      <c r="Q73" s="106">
        <f>$I73      +$K73      +$M73      +$O73</f>
        <v>3947088536</v>
      </c>
      <c r="R73" s="61">
        <f>IF(($L73      =0),0,((($N73      -$L73      )/$L73      )*100))</f>
        <v>77.230509394986541</v>
      </c>
      <c r="S73" s="62">
        <f>IF(($M73      =0),0,((($O73      -$M73      )/$M73      )*100))</f>
        <v>32.353085344976321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80.452618944043735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73.819771135789054</v>
      </c>
      <c r="V73" s="105">
        <f>SUM(V9:V14,V17:V23,V26:V29,V32,V35:V39,V42:V52,V55:V58,V61:V65,V69:V70)</f>
        <v>543248000</v>
      </c>
      <c r="W73" s="106">
        <f>SUM(W9:W14,W17:W23,W26:W29,W32,W35:W39,W42:W52,W55:W58,W61:W65,W69:W70)</f>
        <v>17516000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Bug+Uo2cFO5OcGyLy115w9gi3mrPUUltGBDymg+q3fk3lXr/dnR/VpIes8RH3XTu5p2UZA73lK/t0ZBHVo6bxg==" saltValue="nL2NgHJKrmaAjSE5C9m67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222000</v>
      </c>
      <c r="I10" s="94">
        <v>222254</v>
      </c>
      <c r="J10" s="93">
        <v>414000</v>
      </c>
      <c r="K10" s="94">
        <v>355271</v>
      </c>
      <c r="L10" s="93">
        <v>213000</v>
      </c>
      <c r="M10" s="94">
        <v>264902</v>
      </c>
      <c r="N10" s="93">
        <v>595000</v>
      </c>
      <c r="O10" s="94">
        <v>599047</v>
      </c>
      <c r="P10" s="93">
        <f t="shared" ref="P10:P15" si="1">$H10      +$J10      +$L10      +$N10</f>
        <v>1444000</v>
      </c>
      <c r="Q10" s="94">
        <f t="shared" ref="Q10:Q15" si="2">$I10      +$K10      +$M10      +$O10</f>
        <v>1441474</v>
      </c>
      <c r="R10" s="48">
        <f t="shared" ref="R10:R15" si="3">IF(($L10      =0),0,((($N10      -$L10      )/$L10      )*100))</f>
        <v>179.34272300469482</v>
      </c>
      <c r="S10" s="49">
        <f t="shared" ref="S10:S15" si="4">IF(($M10      =0),0,((($O10      -$M10      )/$M10      )*100))</f>
        <v>126.13910049754249</v>
      </c>
      <c r="T10" s="48">
        <f t="shared" ref="T10:T14" si="5">IF(($E10      =0),0,(($P10      /$E10      )*100))</f>
        <v>93.161290322580641</v>
      </c>
      <c r="U10" s="50">
        <f t="shared" ref="U10:U14" si="6">IF(($E10      =0),0,(($Q10      /$E10      )*100))</f>
        <v>92.998322580645166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10000000</v>
      </c>
      <c r="C13" s="92"/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/>
      <c r="L13" s="93"/>
      <c r="M13" s="94"/>
      <c r="N13" s="93">
        <v>2216000</v>
      </c>
      <c r="O13" s="94">
        <v>2668576</v>
      </c>
      <c r="P13" s="93">
        <f t="shared" si="1"/>
        <v>2216000</v>
      </c>
      <c r="Q13" s="94">
        <f t="shared" si="2"/>
        <v>2668576</v>
      </c>
      <c r="R13" s="48">
        <f t="shared" si="3"/>
        <v>0</v>
      </c>
      <c r="S13" s="49">
        <f t="shared" si="4"/>
        <v>0</v>
      </c>
      <c r="T13" s="48">
        <f t="shared" si="5"/>
        <v>22.16</v>
      </c>
      <c r="U13" s="50">
        <f t="shared" si="6"/>
        <v>26.685759999999998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11550000</v>
      </c>
      <c r="C15" s="95">
        <f>SUM(C9:C14)</f>
        <v>0</v>
      </c>
      <c r="D15" s="95"/>
      <c r="E15" s="95">
        <f t="shared" si="0"/>
        <v>11550000</v>
      </c>
      <c r="F15" s="96">
        <f t="shared" ref="F15:O15" si="7">SUM(F9:F14)</f>
        <v>11550000</v>
      </c>
      <c r="G15" s="97">
        <f t="shared" si="7"/>
        <v>11550000</v>
      </c>
      <c r="H15" s="96">
        <f t="shared" si="7"/>
        <v>222000</v>
      </c>
      <c r="I15" s="97">
        <f t="shared" si="7"/>
        <v>222254</v>
      </c>
      <c r="J15" s="96">
        <f t="shared" si="7"/>
        <v>414000</v>
      </c>
      <c r="K15" s="97">
        <f t="shared" si="7"/>
        <v>355271</v>
      </c>
      <c r="L15" s="96">
        <f t="shared" si="7"/>
        <v>213000</v>
      </c>
      <c r="M15" s="97">
        <f t="shared" si="7"/>
        <v>264902</v>
      </c>
      <c r="N15" s="96">
        <f t="shared" si="7"/>
        <v>2811000</v>
      </c>
      <c r="O15" s="97">
        <f t="shared" si="7"/>
        <v>3267623</v>
      </c>
      <c r="P15" s="96">
        <f t="shared" si="1"/>
        <v>3660000</v>
      </c>
      <c r="Q15" s="97">
        <f t="shared" si="2"/>
        <v>4110050</v>
      </c>
      <c r="R15" s="52">
        <f t="shared" si="3"/>
        <v>1219.7183098591549</v>
      </c>
      <c r="S15" s="53">
        <f t="shared" si="4"/>
        <v>1133.5214532166613</v>
      </c>
      <c r="T15" s="52">
        <f>IF((SUM($E9:$E13))=0,0,(P15/(SUM($E9:$E13))*100))</f>
        <v>31.688311688311689</v>
      </c>
      <c r="U15" s="54">
        <f>IF((SUM($E9:$E13))=0,0,(Q15/(SUM($E9:$E13))*100))</f>
        <v>35.584848484848486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58616000</v>
      </c>
      <c r="C17" s="92"/>
      <c r="D17" s="92"/>
      <c r="E17" s="92">
        <f t="shared" ref="E17:E24" si="8">$B17      +$C17      +$D17</f>
        <v>58616000</v>
      </c>
      <c r="F17" s="93">
        <v>58616000</v>
      </c>
      <c r="G17" s="94">
        <v>58616000</v>
      </c>
      <c r="H17" s="93">
        <v>4263000</v>
      </c>
      <c r="I17" s="94">
        <v>4263554</v>
      </c>
      <c r="J17" s="93">
        <v>27033000</v>
      </c>
      <c r="K17" s="94">
        <v>26357391</v>
      </c>
      <c r="L17" s="93">
        <v>13488000</v>
      </c>
      <c r="M17" s="94">
        <v>12117436</v>
      </c>
      <c r="N17" s="93">
        <v>13831000</v>
      </c>
      <c r="O17" s="94">
        <v>15802407</v>
      </c>
      <c r="P17" s="93">
        <f t="shared" ref="P17:P24" si="9">$H17      +$J17      +$L17      +$N17</f>
        <v>58615000</v>
      </c>
      <c r="Q17" s="94">
        <f t="shared" ref="Q17:Q24" si="10">$I17      +$K17      +$M17      +$O17</f>
        <v>58540788</v>
      </c>
      <c r="R17" s="48">
        <f t="shared" ref="R17:R24" si="11">IF(($L17      =0),0,((($N17      -$L17      )/$L17      )*100))</f>
        <v>2.5430011862396205</v>
      </c>
      <c r="S17" s="49">
        <f t="shared" ref="S17:S24" si="12">IF(($M17      =0),0,((($O17      -$M17      )/$M17      )*100))</f>
        <v>30.410484528245085</v>
      </c>
      <c r="T17" s="48">
        <f t="shared" ref="T17:T23" si="13">IF(($E17      =0),0,(($P17      /$E17      )*100))</f>
        <v>99.99829398116556</v>
      </c>
      <c r="U17" s="50">
        <f t="shared" ref="U17:U23" si="14">IF(($E17      =0),0,(($Q17      /$E17      )*100))</f>
        <v>99.87168691142351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435000</v>
      </c>
      <c r="D20" s="92"/>
      <c r="E20" s="92">
        <f t="shared" si="8"/>
        <v>435000</v>
      </c>
      <c r="F20" s="93">
        <v>435000</v>
      </c>
      <c r="G20" s="94">
        <v>435000</v>
      </c>
      <c r="H20" s="93"/>
      <c r="I20" s="94"/>
      <c r="J20" s="93"/>
      <c r="K20" s="94"/>
      <c r="L20" s="93"/>
      <c r="M20" s="94"/>
      <c r="N20" s="93">
        <v>184000</v>
      </c>
      <c r="O20" s="94"/>
      <c r="P20" s="93">
        <f t="shared" si="9"/>
        <v>184000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42.298850574712645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58616000</v>
      </c>
      <c r="C24" s="95">
        <f>SUM(C17:C23)</f>
        <v>435000</v>
      </c>
      <c r="D24" s="95"/>
      <c r="E24" s="95">
        <f t="shared" si="8"/>
        <v>59051000</v>
      </c>
      <c r="F24" s="96">
        <f t="shared" ref="F24:O24" si="15">SUM(F17:F23)</f>
        <v>59051000</v>
      </c>
      <c r="G24" s="97">
        <f t="shared" si="15"/>
        <v>59051000</v>
      </c>
      <c r="H24" s="96">
        <f t="shared" si="15"/>
        <v>4263000</v>
      </c>
      <c r="I24" s="97">
        <f t="shared" si="15"/>
        <v>4263554</v>
      </c>
      <c r="J24" s="96">
        <f t="shared" si="15"/>
        <v>27033000</v>
      </c>
      <c r="K24" s="97">
        <f t="shared" si="15"/>
        <v>26357391</v>
      </c>
      <c r="L24" s="96">
        <f t="shared" si="15"/>
        <v>13488000</v>
      </c>
      <c r="M24" s="97">
        <f t="shared" si="15"/>
        <v>12117436</v>
      </c>
      <c r="N24" s="96">
        <f t="shared" si="15"/>
        <v>14015000</v>
      </c>
      <c r="O24" s="97">
        <f t="shared" si="15"/>
        <v>15802407</v>
      </c>
      <c r="P24" s="96">
        <f t="shared" si="9"/>
        <v>58799000</v>
      </c>
      <c r="Q24" s="97">
        <f t="shared" si="10"/>
        <v>58540788</v>
      </c>
      <c r="R24" s="52">
        <f t="shared" si="11"/>
        <v>3.90717674970344</v>
      </c>
      <c r="S24" s="53">
        <f t="shared" si="12"/>
        <v>30.410484528245085</v>
      </c>
      <c r="T24" s="52">
        <f>IF(($E24-$E19-$E23)   =0,0,($P24   /($E24-$E19-$E23)   )*100)</f>
        <v>99.573250241316828</v>
      </c>
      <c r="U24" s="54">
        <f>IF(($E24-$E19-$E23)   =0,0,($Q24   /($E24-$E19-$E23)   )*100)</f>
        <v>99.135980762391824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4363000</v>
      </c>
      <c r="C32" s="92"/>
      <c r="D32" s="92"/>
      <c r="E32" s="92">
        <f>$B32      +$C32      +$D32</f>
        <v>4363000</v>
      </c>
      <c r="F32" s="93">
        <v>4363000</v>
      </c>
      <c r="G32" s="94">
        <v>4363000</v>
      </c>
      <c r="H32" s="93">
        <v>1309000</v>
      </c>
      <c r="I32" s="94">
        <v>1309370</v>
      </c>
      <c r="J32" s="93">
        <v>1745000</v>
      </c>
      <c r="K32" s="94"/>
      <c r="L32" s="93">
        <v>1023000</v>
      </c>
      <c r="M32" s="94">
        <v>1989760</v>
      </c>
      <c r="N32" s="93"/>
      <c r="O32" s="94">
        <v>1063870</v>
      </c>
      <c r="P32" s="93">
        <f>$H32      +$J32      +$L32      +$N32</f>
        <v>4077000</v>
      </c>
      <c r="Q32" s="94">
        <f>$I32      +$K32      +$M32      +$O32</f>
        <v>4363000</v>
      </c>
      <c r="R32" s="48">
        <f>IF(($L32      =0),0,((($N32      -$L32      )/$L32      )*100))</f>
        <v>-100</v>
      </c>
      <c r="S32" s="49">
        <f>IF(($M32      =0),0,((($O32      -$M32      )/$M32      )*100))</f>
        <v>-46.532747668060473</v>
      </c>
      <c r="T32" s="48">
        <f>IF(($E32      =0),0,(($P32      /$E32      )*100))</f>
        <v>93.444877377950945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4363000</v>
      </c>
      <c r="C33" s="95">
        <f>C32</f>
        <v>0</v>
      </c>
      <c r="D33" s="95"/>
      <c r="E33" s="95">
        <f>$B33      +$C33      +$D33</f>
        <v>4363000</v>
      </c>
      <c r="F33" s="96">
        <f t="shared" ref="F33:O33" si="17">F32</f>
        <v>4363000</v>
      </c>
      <c r="G33" s="97">
        <f t="shared" si="17"/>
        <v>4363000</v>
      </c>
      <c r="H33" s="96">
        <f t="shared" si="17"/>
        <v>1309000</v>
      </c>
      <c r="I33" s="97">
        <f t="shared" si="17"/>
        <v>1309370</v>
      </c>
      <c r="J33" s="96">
        <f t="shared" si="17"/>
        <v>1745000</v>
      </c>
      <c r="K33" s="97">
        <f t="shared" si="17"/>
        <v>0</v>
      </c>
      <c r="L33" s="96">
        <f t="shared" si="17"/>
        <v>1023000</v>
      </c>
      <c r="M33" s="97">
        <f t="shared" si="17"/>
        <v>1989760</v>
      </c>
      <c r="N33" s="96">
        <f t="shared" si="17"/>
        <v>0</v>
      </c>
      <c r="O33" s="97">
        <f t="shared" si="17"/>
        <v>1063870</v>
      </c>
      <c r="P33" s="96">
        <f>$H33      +$J33      +$L33      +$N33</f>
        <v>4077000</v>
      </c>
      <c r="Q33" s="97">
        <f>$I33      +$K33      +$M33      +$O33</f>
        <v>4363000</v>
      </c>
      <c r="R33" s="52">
        <f>IF(($L33      =0),0,((($N33      -$L33      )/$L33      )*100))</f>
        <v>-100</v>
      </c>
      <c r="S33" s="53">
        <f>IF(($M33      =0),0,((($O33      -$M33      )/$M33      )*100))</f>
        <v>-46.532747668060473</v>
      </c>
      <c r="T33" s="52">
        <f>IF($E33   =0,0,($P33   /$E33   )*100)</f>
        <v>93.444877377950945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/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>
        <v>409000</v>
      </c>
      <c r="I35" s="94">
        <v>409039</v>
      </c>
      <c r="J35" s="93">
        <v>4789000</v>
      </c>
      <c r="K35" s="94">
        <v>4380417</v>
      </c>
      <c r="L35" s="93">
        <v>1010000</v>
      </c>
      <c r="M35" s="94">
        <v>1418381</v>
      </c>
      <c r="N35" s="93">
        <v>3792000</v>
      </c>
      <c r="O35" s="94">
        <v>3792162</v>
      </c>
      <c r="P35" s="93">
        <f t="shared" ref="P35:P40" si="19">$H35      +$J35      +$L35      +$N35</f>
        <v>10000000</v>
      </c>
      <c r="Q35" s="94">
        <f t="shared" ref="Q35:Q40" si="20">$I35      +$K35      +$M35      +$O35</f>
        <v>9999999</v>
      </c>
      <c r="R35" s="48">
        <f t="shared" ref="R35:R40" si="21">IF(($L35      =0),0,((($N35      -$L35      )/$L35      )*100))</f>
        <v>275.44554455445541</v>
      </c>
      <c r="S35" s="49">
        <f t="shared" ref="S35:S40" si="22">IF(($M35      =0),0,((($O35      -$M35      )/$M35      )*100))</f>
        <v>167.35848830462336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99.999990000000011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10000000</v>
      </c>
      <c r="C40" s="95">
        <f>SUM(C35:C39)</f>
        <v>0</v>
      </c>
      <c r="D40" s="95"/>
      <c r="E40" s="95">
        <f t="shared" si="18"/>
        <v>10000000</v>
      </c>
      <c r="F40" s="96">
        <f t="shared" ref="F40:O40" si="25">SUM(F35:F39)</f>
        <v>10000000</v>
      </c>
      <c r="G40" s="97">
        <f t="shared" si="25"/>
        <v>10000000</v>
      </c>
      <c r="H40" s="96">
        <f t="shared" si="25"/>
        <v>409000</v>
      </c>
      <c r="I40" s="97">
        <f t="shared" si="25"/>
        <v>409039</v>
      </c>
      <c r="J40" s="96">
        <f t="shared" si="25"/>
        <v>4789000</v>
      </c>
      <c r="K40" s="97">
        <f t="shared" si="25"/>
        <v>4380417</v>
      </c>
      <c r="L40" s="96">
        <f t="shared" si="25"/>
        <v>1010000</v>
      </c>
      <c r="M40" s="97">
        <f t="shared" si="25"/>
        <v>1418381</v>
      </c>
      <c r="N40" s="96">
        <f t="shared" si="25"/>
        <v>3792000</v>
      </c>
      <c r="O40" s="97">
        <f t="shared" si="25"/>
        <v>3792162</v>
      </c>
      <c r="P40" s="96">
        <f t="shared" si="19"/>
        <v>10000000</v>
      </c>
      <c r="Q40" s="97">
        <f t="shared" si="20"/>
        <v>9999999</v>
      </c>
      <c r="R40" s="52">
        <f t="shared" si="21"/>
        <v>275.44554455445541</v>
      </c>
      <c r="S40" s="53">
        <f t="shared" si="22"/>
        <v>167.35848830462336</v>
      </c>
      <c r="T40" s="52">
        <f>IF((+$E35+$E38) =0,0,(P40   /(+$E35+$E38) )*100)</f>
        <v>100</v>
      </c>
      <c r="U40" s="54">
        <f>IF((+$E35+$E38) =0,0,(Q40   /(+$E35+$E38) )*100)</f>
        <v>99.999990000000011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305310000</v>
      </c>
      <c r="C43" s="92">
        <v>-15000000</v>
      </c>
      <c r="D43" s="92"/>
      <c r="E43" s="92">
        <f t="shared" si="26"/>
        <v>290310000</v>
      </c>
      <c r="F43" s="93">
        <v>290310000</v>
      </c>
      <c r="G43" s="94">
        <v>290310000</v>
      </c>
      <c r="H43" s="93">
        <v>5540000</v>
      </c>
      <c r="I43" s="94">
        <v>5539531</v>
      </c>
      <c r="J43" s="93">
        <v>96898000</v>
      </c>
      <c r="K43" s="94">
        <v>87712695</v>
      </c>
      <c r="L43" s="93">
        <v>37389000</v>
      </c>
      <c r="M43" s="94">
        <v>46574994</v>
      </c>
      <c r="N43" s="93">
        <v>150483000</v>
      </c>
      <c r="O43" s="94">
        <v>151332914</v>
      </c>
      <c r="P43" s="93">
        <f t="shared" si="27"/>
        <v>290310000</v>
      </c>
      <c r="Q43" s="94">
        <f t="shared" si="28"/>
        <v>291160134</v>
      </c>
      <c r="R43" s="48">
        <f t="shared" si="29"/>
        <v>302.47933884297521</v>
      </c>
      <c r="S43" s="49">
        <f t="shared" si="30"/>
        <v>224.92309929229407</v>
      </c>
      <c r="T43" s="48">
        <f t="shared" si="31"/>
        <v>100</v>
      </c>
      <c r="U43" s="50">
        <f t="shared" si="32"/>
        <v>100.29283662292032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16000000</v>
      </c>
      <c r="C51" s="92">
        <v>-2600000</v>
      </c>
      <c r="D51" s="92"/>
      <c r="E51" s="92">
        <f t="shared" si="26"/>
        <v>13400000</v>
      </c>
      <c r="F51" s="93">
        <v>13400000</v>
      </c>
      <c r="G51" s="94">
        <v>13400000</v>
      </c>
      <c r="H51" s="93">
        <v>1405000</v>
      </c>
      <c r="I51" s="94">
        <v>1223590</v>
      </c>
      <c r="J51" s="93">
        <v>4676000</v>
      </c>
      <c r="K51" s="94">
        <v>3062724</v>
      </c>
      <c r="L51" s="93">
        <v>2569000</v>
      </c>
      <c r="M51" s="94">
        <v>3332281</v>
      </c>
      <c r="N51" s="93">
        <v>4750000</v>
      </c>
      <c r="O51" s="94">
        <v>5624945</v>
      </c>
      <c r="P51" s="93">
        <f t="shared" si="27"/>
        <v>13400000</v>
      </c>
      <c r="Q51" s="94">
        <f t="shared" si="28"/>
        <v>13243540</v>
      </c>
      <c r="R51" s="48">
        <f t="shared" si="29"/>
        <v>84.896847022187629</v>
      </c>
      <c r="S51" s="49">
        <f t="shared" si="30"/>
        <v>68.801640677962027</v>
      </c>
      <c r="T51" s="48">
        <f t="shared" si="31"/>
        <v>100</v>
      </c>
      <c r="U51" s="50">
        <f t="shared" si="32"/>
        <v>98.832388059701486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321310000</v>
      </c>
      <c r="C53" s="95">
        <f>SUM(C42:C52)</f>
        <v>-17600000</v>
      </c>
      <c r="D53" s="95"/>
      <c r="E53" s="95">
        <f t="shared" si="26"/>
        <v>303710000</v>
      </c>
      <c r="F53" s="96">
        <f t="shared" ref="F53:O53" si="33">SUM(F42:F52)</f>
        <v>303710000</v>
      </c>
      <c r="G53" s="97">
        <f t="shared" si="33"/>
        <v>303710000</v>
      </c>
      <c r="H53" s="96">
        <f t="shared" si="33"/>
        <v>6945000</v>
      </c>
      <c r="I53" s="97">
        <f t="shared" si="33"/>
        <v>6763121</v>
      </c>
      <c r="J53" s="96">
        <f t="shared" si="33"/>
        <v>101574000</v>
      </c>
      <c r="K53" s="97">
        <f t="shared" si="33"/>
        <v>90775419</v>
      </c>
      <c r="L53" s="96">
        <f t="shared" si="33"/>
        <v>39958000</v>
      </c>
      <c r="M53" s="97">
        <f t="shared" si="33"/>
        <v>49907275</v>
      </c>
      <c r="N53" s="96">
        <f t="shared" si="33"/>
        <v>155233000</v>
      </c>
      <c r="O53" s="97">
        <f t="shared" si="33"/>
        <v>156957859</v>
      </c>
      <c r="P53" s="96">
        <f t="shared" si="27"/>
        <v>303710000</v>
      </c>
      <c r="Q53" s="97">
        <f t="shared" si="28"/>
        <v>304403674</v>
      </c>
      <c r="R53" s="52">
        <f t="shared" si="29"/>
        <v>288.49041493568251</v>
      </c>
      <c r="S53" s="53">
        <f t="shared" si="30"/>
        <v>214.49895631448524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100.22840011853414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405839000</v>
      </c>
      <c r="C67" s="104">
        <f>SUM(C9:C14,C17:C23,C26:C29,C32,C35:C39,C42:C52,C55:C58,C61:C65)</f>
        <v>-17165000</v>
      </c>
      <c r="D67" s="104"/>
      <c r="E67" s="104">
        <f t="shared" si="35"/>
        <v>388674000</v>
      </c>
      <c r="F67" s="105">
        <f t="shared" ref="F67:O67" si="43">SUM(F9:F14,F17:F23,F26:F29,F32,F35:F39,F42:F52,F55:F58,F61:F65)</f>
        <v>388674000</v>
      </c>
      <c r="G67" s="106">
        <f t="shared" si="43"/>
        <v>388674000</v>
      </c>
      <c r="H67" s="105">
        <f t="shared" si="43"/>
        <v>13148000</v>
      </c>
      <c r="I67" s="106">
        <f t="shared" si="43"/>
        <v>12967338</v>
      </c>
      <c r="J67" s="105">
        <f t="shared" si="43"/>
        <v>135555000</v>
      </c>
      <c r="K67" s="106">
        <f t="shared" si="43"/>
        <v>121868498</v>
      </c>
      <c r="L67" s="105">
        <f t="shared" si="43"/>
        <v>55692000</v>
      </c>
      <c r="M67" s="106">
        <f t="shared" si="43"/>
        <v>65697754</v>
      </c>
      <c r="N67" s="105">
        <f t="shared" si="43"/>
        <v>175851000</v>
      </c>
      <c r="O67" s="106">
        <f t="shared" si="43"/>
        <v>180883921</v>
      </c>
      <c r="P67" s="105">
        <f t="shared" si="36"/>
        <v>380246000</v>
      </c>
      <c r="Q67" s="106">
        <f t="shared" si="37"/>
        <v>381417511</v>
      </c>
      <c r="R67" s="61">
        <f t="shared" si="38"/>
        <v>215.75630252100839</v>
      </c>
      <c r="S67" s="62">
        <f t="shared" si="39"/>
        <v>175.32740464765354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97.831601805111731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98.133014042616693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405839000</v>
      </c>
      <c r="C73" s="104">
        <f>SUM(C9:C14,C17:C23,C26:C29,C32,C35:C39,C42:C52,C55:C58,C61:C65,C69:C70)</f>
        <v>-17165000</v>
      </c>
      <c r="D73" s="104"/>
      <c r="E73" s="104">
        <f>$B73      +$C73      +$D73</f>
        <v>388674000</v>
      </c>
      <c r="F73" s="105">
        <f t="shared" ref="F73:O73" si="46">SUM(F9:F14,F17:F23,F26:F29,F32,F35:F39,F42:F52,F55:F58,F61:F65,F69:F70)</f>
        <v>388674000</v>
      </c>
      <c r="G73" s="106">
        <f t="shared" si="46"/>
        <v>388674000</v>
      </c>
      <c r="H73" s="105">
        <f t="shared" si="46"/>
        <v>13148000</v>
      </c>
      <c r="I73" s="106">
        <f t="shared" si="46"/>
        <v>12967338</v>
      </c>
      <c r="J73" s="105">
        <f t="shared" si="46"/>
        <v>135555000</v>
      </c>
      <c r="K73" s="106">
        <f t="shared" si="46"/>
        <v>121868498</v>
      </c>
      <c r="L73" s="105">
        <f t="shared" si="46"/>
        <v>55692000</v>
      </c>
      <c r="M73" s="106">
        <f t="shared" si="46"/>
        <v>65697754</v>
      </c>
      <c r="N73" s="105">
        <f t="shared" si="46"/>
        <v>175851000</v>
      </c>
      <c r="O73" s="106">
        <f t="shared" si="46"/>
        <v>180883921</v>
      </c>
      <c r="P73" s="105">
        <f>$H73      +$J73      +$L73      +$N73</f>
        <v>380246000</v>
      </c>
      <c r="Q73" s="106">
        <f>$I73      +$K73      +$M73      +$O73</f>
        <v>381417511</v>
      </c>
      <c r="R73" s="61">
        <f>IF(($L73      =0),0,((($N73      -$L73      )/$L73      )*100))</f>
        <v>215.75630252100839</v>
      </c>
      <c r="S73" s="62">
        <f>IF(($M73      =0),0,((($O73      -$M73      )/$M73      )*100))</f>
        <v>175.32740464765354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97.831601805111731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98.133014042616693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uSUXy2jG09b2hi0IaTDE8LB+UY9RsoJumqywrBOAGKCaaHHi7YZs19oSqjOztAFHupjFqzYJ1WaobJ049pISA==" saltValue="83RQugpzZBe0kREXjUjY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/>
      <c r="I10" s="94"/>
      <c r="J10" s="93"/>
      <c r="K10" s="94">
        <v>85374</v>
      </c>
      <c r="L10" s="93">
        <v>312000</v>
      </c>
      <c r="M10" s="94">
        <v>227664</v>
      </c>
      <c r="N10" s="93">
        <v>215000</v>
      </c>
      <c r="O10" s="94">
        <v>142876</v>
      </c>
      <c r="P10" s="93">
        <f t="shared" ref="P10:P15" si="1">$H10      +$J10      +$L10      +$N10</f>
        <v>527000</v>
      </c>
      <c r="Q10" s="94">
        <f t="shared" ref="Q10:Q15" si="2">$I10      +$K10      +$M10      +$O10</f>
        <v>455914</v>
      </c>
      <c r="R10" s="48">
        <f t="shared" ref="R10:R15" si="3">IF(($L10      =0),0,((($N10      -$L10      )/$L10      )*100))</f>
        <v>-31.089743589743591</v>
      </c>
      <c r="S10" s="49">
        <f t="shared" ref="S10:S15" si="4">IF(($M10      =0),0,((($O10      -$M10      )/$M10      )*100))</f>
        <v>-37.24260313444374</v>
      </c>
      <c r="T10" s="48">
        <f t="shared" ref="T10:T14" si="5">IF(($E10      =0),0,(($P10      /$E10      )*100))</f>
        <v>34</v>
      </c>
      <c r="U10" s="50">
        <f t="shared" ref="U10:U14" si="6">IF(($E10      =0),0,(($Q10      /$E10      )*100))</f>
        <v>29.413806451612899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85374</v>
      </c>
      <c r="L15" s="96">
        <f t="shared" si="7"/>
        <v>312000</v>
      </c>
      <c r="M15" s="97">
        <f t="shared" si="7"/>
        <v>227664</v>
      </c>
      <c r="N15" s="96">
        <f t="shared" si="7"/>
        <v>215000</v>
      </c>
      <c r="O15" s="97">
        <f t="shared" si="7"/>
        <v>142876</v>
      </c>
      <c r="P15" s="96">
        <f t="shared" si="1"/>
        <v>527000</v>
      </c>
      <c r="Q15" s="97">
        <f t="shared" si="2"/>
        <v>455914</v>
      </c>
      <c r="R15" s="52">
        <f t="shared" si="3"/>
        <v>-31.089743589743591</v>
      </c>
      <c r="S15" s="53">
        <f t="shared" si="4"/>
        <v>-37.24260313444374</v>
      </c>
      <c r="T15" s="52">
        <f>IF((SUM($E9:$E13))=0,0,(P15/(SUM($E9:$E13))*100))</f>
        <v>34</v>
      </c>
      <c r="U15" s="54">
        <f>IF((SUM($E9:$E13))=0,0,(Q15/(SUM($E9:$E13))*100))</f>
        <v>29.413806451612899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59410000</v>
      </c>
      <c r="C17" s="92"/>
      <c r="D17" s="92"/>
      <c r="E17" s="92">
        <f t="shared" ref="E17:E24" si="8">$B17      +$C17      +$D17</f>
        <v>59410000</v>
      </c>
      <c r="F17" s="93">
        <v>59410000</v>
      </c>
      <c r="G17" s="94">
        <v>59410000</v>
      </c>
      <c r="H17" s="93">
        <v>8403000</v>
      </c>
      <c r="I17" s="94">
        <v>8403144</v>
      </c>
      <c r="J17" s="93">
        <v>19247000</v>
      </c>
      <c r="K17" s="94">
        <v>19247126</v>
      </c>
      <c r="L17" s="93">
        <v>4529000</v>
      </c>
      <c r="M17" s="94">
        <v>4529226</v>
      </c>
      <c r="N17" s="93">
        <v>21643000</v>
      </c>
      <c r="O17" s="94">
        <v>21643499</v>
      </c>
      <c r="P17" s="93">
        <f t="shared" ref="P17:P24" si="9">$H17      +$J17      +$L17      +$N17</f>
        <v>53822000</v>
      </c>
      <c r="Q17" s="94">
        <f t="shared" ref="Q17:Q24" si="10">$I17      +$K17      +$M17      +$O17</f>
        <v>53822995</v>
      </c>
      <c r="R17" s="48">
        <f t="shared" ref="R17:R24" si="11">IF(($L17      =0),0,((($N17      -$L17      )/$L17      )*100))</f>
        <v>377.87591079708545</v>
      </c>
      <c r="S17" s="49">
        <f t="shared" ref="S17:S24" si="12">IF(($M17      =0),0,((($O17      -$M17      )/$M17      )*100))</f>
        <v>377.86308300800181</v>
      </c>
      <c r="T17" s="48">
        <f t="shared" ref="T17:T23" si="13">IF(($E17      =0),0,(($P17      /$E17      )*100))</f>
        <v>90.594176064635576</v>
      </c>
      <c r="U17" s="50">
        <f t="shared" ref="U17:U23" si="14">IF(($E17      =0),0,(($Q17      /$E17      )*100))</f>
        <v>90.595850866857432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30132000</v>
      </c>
      <c r="D20" s="92"/>
      <c r="E20" s="92">
        <f t="shared" si="8"/>
        <v>30132000</v>
      </c>
      <c r="F20" s="93">
        <v>30132000</v>
      </c>
      <c r="G20" s="94">
        <v>30132000</v>
      </c>
      <c r="H20" s="93"/>
      <c r="I20" s="94"/>
      <c r="J20" s="93"/>
      <c r="K20" s="94"/>
      <c r="L20" s="93">
        <v>998000</v>
      </c>
      <c r="M20" s="94"/>
      <c r="N20" s="93">
        <v>2918000</v>
      </c>
      <c r="O20" s="94"/>
      <c r="P20" s="93">
        <f t="shared" si="9"/>
        <v>3916000</v>
      </c>
      <c r="Q20" s="94">
        <f t="shared" si="10"/>
        <v>0</v>
      </c>
      <c r="R20" s="48">
        <f t="shared" si="11"/>
        <v>192.38476953907815</v>
      </c>
      <c r="S20" s="49">
        <f t="shared" si="12"/>
        <v>0</v>
      </c>
      <c r="T20" s="48">
        <f t="shared" si="13"/>
        <v>12.996150272135933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59410000</v>
      </c>
      <c r="C24" s="95">
        <f>SUM(C17:C23)</f>
        <v>30132000</v>
      </c>
      <c r="D24" s="95"/>
      <c r="E24" s="95">
        <f t="shared" si="8"/>
        <v>89542000</v>
      </c>
      <c r="F24" s="96">
        <f t="shared" ref="F24:O24" si="15">SUM(F17:F23)</f>
        <v>89542000</v>
      </c>
      <c r="G24" s="97">
        <f t="shared" si="15"/>
        <v>89542000</v>
      </c>
      <c r="H24" s="96">
        <f t="shared" si="15"/>
        <v>8403000</v>
      </c>
      <c r="I24" s="97">
        <f t="shared" si="15"/>
        <v>8403144</v>
      </c>
      <c r="J24" s="96">
        <f t="shared" si="15"/>
        <v>19247000</v>
      </c>
      <c r="K24" s="97">
        <f t="shared" si="15"/>
        <v>19247126</v>
      </c>
      <c r="L24" s="96">
        <f t="shared" si="15"/>
        <v>5527000</v>
      </c>
      <c r="M24" s="97">
        <f t="shared" si="15"/>
        <v>4529226</v>
      </c>
      <c r="N24" s="96">
        <f t="shared" si="15"/>
        <v>24561000</v>
      </c>
      <c r="O24" s="97">
        <f t="shared" si="15"/>
        <v>21643499</v>
      </c>
      <c r="P24" s="96">
        <f t="shared" si="9"/>
        <v>57738000</v>
      </c>
      <c r="Q24" s="97">
        <f t="shared" si="10"/>
        <v>53822995</v>
      </c>
      <c r="R24" s="52">
        <f t="shared" si="11"/>
        <v>344.38212411796638</v>
      </c>
      <c r="S24" s="53">
        <f t="shared" si="12"/>
        <v>377.86308300800181</v>
      </c>
      <c r="T24" s="52">
        <f>IF(($E24-$E19-$E23)   =0,0,($P24   /($E24-$E19-$E23)   )*100)</f>
        <v>64.481472381675644</v>
      </c>
      <c r="U24" s="54">
        <f>IF(($E24-$E19-$E23)   =0,0,($Q24   /($E24-$E19-$E23)   )*100)</f>
        <v>60.109216903799336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4786000</v>
      </c>
      <c r="C32" s="92">
        <v>-267000</v>
      </c>
      <c r="D32" s="92"/>
      <c r="E32" s="92">
        <f>$B32      +$C32      +$D32</f>
        <v>4519000</v>
      </c>
      <c r="F32" s="93">
        <v>4519000</v>
      </c>
      <c r="G32" s="94">
        <v>4519000</v>
      </c>
      <c r="H32" s="93">
        <v>690000</v>
      </c>
      <c r="I32" s="94"/>
      <c r="J32" s="93">
        <v>694000</v>
      </c>
      <c r="K32" s="94">
        <v>608943</v>
      </c>
      <c r="L32" s="93">
        <v>815000</v>
      </c>
      <c r="M32" s="94">
        <v>1703435</v>
      </c>
      <c r="N32" s="93">
        <v>689000</v>
      </c>
      <c r="O32" s="94">
        <v>2255323</v>
      </c>
      <c r="P32" s="93">
        <f>$H32      +$J32      +$L32      +$N32</f>
        <v>2888000</v>
      </c>
      <c r="Q32" s="94">
        <f>$I32      +$K32      +$M32      +$O32</f>
        <v>4567701</v>
      </c>
      <c r="R32" s="48">
        <f>IF(($L32      =0),0,((($N32      -$L32      )/$L32      )*100))</f>
        <v>-15.460122699386503</v>
      </c>
      <c r="S32" s="49">
        <f>IF(($M32      =0),0,((($O32      -$M32      )/$M32      )*100))</f>
        <v>32.398535899520674</v>
      </c>
      <c r="T32" s="48">
        <f>IF(($E32      =0),0,(($P32      /$E32      )*100))</f>
        <v>63.907944235450323</v>
      </c>
      <c r="U32" s="50">
        <f>IF(($E32      =0),0,(($Q32      /$E32      )*100))</f>
        <v>101.07769418012835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4786000</v>
      </c>
      <c r="C33" s="95">
        <f>C32</f>
        <v>-267000</v>
      </c>
      <c r="D33" s="95"/>
      <c r="E33" s="95">
        <f>$B33      +$C33      +$D33</f>
        <v>4519000</v>
      </c>
      <c r="F33" s="96">
        <f t="shared" ref="F33:O33" si="17">F32</f>
        <v>4519000</v>
      </c>
      <c r="G33" s="97">
        <f t="shared" si="17"/>
        <v>4519000</v>
      </c>
      <c r="H33" s="96">
        <f t="shared" si="17"/>
        <v>690000</v>
      </c>
      <c r="I33" s="97">
        <f t="shared" si="17"/>
        <v>0</v>
      </c>
      <c r="J33" s="96">
        <f t="shared" si="17"/>
        <v>694000</v>
      </c>
      <c r="K33" s="97">
        <f t="shared" si="17"/>
        <v>608943</v>
      </c>
      <c r="L33" s="96">
        <f t="shared" si="17"/>
        <v>815000</v>
      </c>
      <c r="M33" s="97">
        <f t="shared" si="17"/>
        <v>1703435</v>
      </c>
      <c r="N33" s="96">
        <f t="shared" si="17"/>
        <v>689000</v>
      </c>
      <c r="O33" s="97">
        <f t="shared" si="17"/>
        <v>2255323</v>
      </c>
      <c r="P33" s="96">
        <f>$H33      +$J33      +$L33      +$N33</f>
        <v>2888000</v>
      </c>
      <c r="Q33" s="97">
        <f>$I33      +$K33      +$M33      +$O33</f>
        <v>4567701</v>
      </c>
      <c r="R33" s="52">
        <f>IF(($L33      =0),0,((($N33      -$L33      )/$L33      )*100))</f>
        <v>-15.460122699386503</v>
      </c>
      <c r="S33" s="53">
        <f>IF(($M33      =0),0,((($O33      -$M33      )/$M33      )*100))</f>
        <v>32.398535899520674</v>
      </c>
      <c r="T33" s="52">
        <f>IF($E33   =0,0,($P33   /$E33   )*100)</f>
        <v>63.907944235450323</v>
      </c>
      <c r="U33" s="54">
        <f>IF($E33   =0,0,($Q33   /$E33   )*100)</f>
        <v>101.07769418012835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22750000</v>
      </c>
      <c r="C35" s="92">
        <v>-2750000</v>
      </c>
      <c r="D35" s="92"/>
      <c r="E35" s="92">
        <f t="shared" ref="E35:E40" si="18">$B35      +$C35      +$D35</f>
        <v>20000000</v>
      </c>
      <c r="F35" s="93">
        <v>20000000</v>
      </c>
      <c r="G35" s="94">
        <v>20000000</v>
      </c>
      <c r="H35" s="93">
        <v>3668000</v>
      </c>
      <c r="I35" s="94">
        <v>1146895</v>
      </c>
      <c r="J35" s="93"/>
      <c r="K35" s="94">
        <v>6039028</v>
      </c>
      <c r="L35" s="93">
        <v>1349000</v>
      </c>
      <c r="M35" s="94">
        <v>2722620</v>
      </c>
      <c r="N35" s="93">
        <v>14983000</v>
      </c>
      <c r="O35" s="94">
        <v>8518341</v>
      </c>
      <c r="P35" s="93">
        <f t="shared" ref="P35:P40" si="19">$H35      +$J35      +$L35      +$N35</f>
        <v>20000000</v>
      </c>
      <c r="Q35" s="94">
        <f t="shared" ref="Q35:Q40" si="20">$I35      +$K35      +$M35      +$O35</f>
        <v>18426884</v>
      </c>
      <c r="R35" s="48">
        <f t="shared" ref="R35:R40" si="21">IF(($L35      =0),0,((($N35      -$L35      )/$L35      )*100))</f>
        <v>1010.6745737583395</v>
      </c>
      <c r="S35" s="49">
        <f t="shared" ref="S35:S40" si="22">IF(($M35      =0),0,((($O35      -$M35      )/$M35      )*100))</f>
        <v>212.87293122066245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92.134419999999992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123000</v>
      </c>
      <c r="C36" s="92">
        <v>10925000</v>
      </c>
      <c r="D36" s="92"/>
      <c r="E36" s="92">
        <f t="shared" si="18"/>
        <v>11048000</v>
      </c>
      <c r="F36" s="93">
        <v>11048000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22873000</v>
      </c>
      <c r="C40" s="95">
        <f>SUM(C35:C39)</f>
        <v>8175000</v>
      </c>
      <c r="D40" s="95"/>
      <c r="E40" s="95">
        <f t="shared" si="18"/>
        <v>31048000</v>
      </c>
      <c r="F40" s="96">
        <f t="shared" ref="F40:O40" si="25">SUM(F35:F39)</f>
        <v>31048000</v>
      </c>
      <c r="G40" s="97">
        <f t="shared" si="25"/>
        <v>20000000</v>
      </c>
      <c r="H40" s="96">
        <f t="shared" si="25"/>
        <v>3668000</v>
      </c>
      <c r="I40" s="97">
        <f t="shared" si="25"/>
        <v>1146895</v>
      </c>
      <c r="J40" s="96">
        <f t="shared" si="25"/>
        <v>0</v>
      </c>
      <c r="K40" s="97">
        <f t="shared" si="25"/>
        <v>6039028</v>
      </c>
      <c r="L40" s="96">
        <f t="shared" si="25"/>
        <v>1349000</v>
      </c>
      <c r="M40" s="97">
        <f t="shared" si="25"/>
        <v>2722620</v>
      </c>
      <c r="N40" s="96">
        <f t="shared" si="25"/>
        <v>14983000</v>
      </c>
      <c r="O40" s="97">
        <f t="shared" si="25"/>
        <v>8518341</v>
      </c>
      <c r="P40" s="96">
        <f t="shared" si="19"/>
        <v>20000000</v>
      </c>
      <c r="Q40" s="97">
        <f t="shared" si="20"/>
        <v>18426884</v>
      </c>
      <c r="R40" s="52">
        <f t="shared" si="21"/>
        <v>1010.6745737583395</v>
      </c>
      <c r="S40" s="53">
        <f t="shared" si="22"/>
        <v>212.87293122066245</v>
      </c>
      <c r="T40" s="52">
        <f>IF((+$E35+$E38) =0,0,(P40   /(+$E35+$E38) )*100)</f>
        <v>100</v>
      </c>
      <c r="U40" s="54">
        <f>IF((+$E35+$E38) =0,0,(Q40   /(+$E35+$E38) )*100)</f>
        <v>92.134419999999992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88619000</v>
      </c>
      <c r="C67" s="104">
        <f>SUM(C9:C14,C17:C23,C26:C29,C32,C35:C39,C42:C52,C55:C58,C61:C65)</f>
        <v>38040000</v>
      </c>
      <c r="D67" s="104"/>
      <c r="E67" s="104">
        <f t="shared" si="35"/>
        <v>126659000</v>
      </c>
      <c r="F67" s="105">
        <f t="shared" ref="F67:O67" si="43">SUM(F9:F14,F17:F23,F26:F29,F32,F35:F39,F42:F52,F55:F58,F61:F65)</f>
        <v>126659000</v>
      </c>
      <c r="G67" s="106">
        <f t="shared" si="43"/>
        <v>115611000</v>
      </c>
      <c r="H67" s="105">
        <f t="shared" si="43"/>
        <v>12761000</v>
      </c>
      <c r="I67" s="106">
        <f t="shared" si="43"/>
        <v>9550039</v>
      </c>
      <c r="J67" s="105">
        <f t="shared" si="43"/>
        <v>19941000</v>
      </c>
      <c r="K67" s="106">
        <f t="shared" si="43"/>
        <v>25980471</v>
      </c>
      <c r="L67" s="105">
        <f t="shared" si="43"/>
        <v>8003000</v>
      </c>
      <c r="M67" s="106">
        <f t="shared" si="43"/>
        <v>9182945</v>
      </c>
      <c r="N67" s="105">
        <f t="shared" si="43"/>
        <v>40448000</v>
      </c>
      <c r="O67" s="106">
        <f t="shared" si="43"/>
        <v>32560039</v>
      </c>
      <c r="P67" s="105">
        <f t="shared" si="36"/>
        <v>81153000</v>
      </c>
      <c r="Q67" s="106">
        <f t="shared" si="37"/>
        <v>77273494</v>
      </c>
      <c r="R67" s="61">
        <f t="shared" si="38"/>
        <v>405.41047107334754</v>
      </c>
      <c r="S67" s="62">
        <f t="shared" si="39"/>
        <v>254.57077223047725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70.1948776500506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66.839222911314664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88619000</v>
      </c>
      <c r="C73" s="104">
        <f>SUM(C9:C14,C17:C23,C26:C29,C32,C35:C39,C42:C52,C55:C58,C61:C65,C69:C70)</f>
        <v>38040000</v>
      </c>
      <c r="D73" s="104"/>
      <c r="E73" s="104">
        <f>$B73      +$C73      +$D73</f>
        <v>126659000</v>
      </c>
      <c r="F73" s="105">
        <f t="shared" ref="F73:O73" si="46">SUM(F9:F14,F17:F23,F26:F29,F32,F35:F39,F42:F52,F55:F58,F61:F65,F69:F70)</f>
        <v>126659000</v>
      </c>
      <c r="G73" s="106">
        <f t="shared" si="46"/>
        <v>115611000</v>
      </c>
      <c r="H73" s="105">
        <f t="shared" si="46"/>
        <v>12761000</v>
      </c>
      <c r="I73" s="106">
        <f t="shared" si="46"/>
        <v>9550039</v>
      </c>
      <c r="J73" s="105">
        <f t="shared" si="46"/>
        <v>19941000</v>
      </c>
      <c r="K73" s="106">
        <f t="shared" si="46"/>
        <v>25980471</v>
      </c>
      <c r="L73" s="105">
        <f t="shared" si="46"/>
        <v>8003000</v>
      </c>
      <c r="M73" s="106">
        <f t="shared" si="46"/>
        <v>9182945</v>
      </c>
      <c r="N73" s="105">
        <f t="shared" si="46"/>
        <v>40448000</v>
      </c>
      <c r="O73" s="106">
        <f t="shared" si="46"/>
        <v>32560039</v>
      </c>
      <c r="P73" s="105">
        <f>$H73      +$J73      +$L73      +$N73</f>
        <v>81153000</v>
      </c>
      <c r="Q73" s="106">
        <f>$I73      +$K73      +$M73      +$O73</f>
        <v>77273494</v>
      </c>
      <c r="R73" s="61">
        <f>IF(($L73      =0),0,((($N73      -$L73      )/$L73      )*100))</f>
        <v>405.41047107334754</v>
      </c>
      <c r="S73" s="62">
        <f>IF(($M73      =0),0,((($O73      -$M73      )/$M73      )*100))</f>
        <v>254.57077223047725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70.1948776500506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66.839222911314664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3OwgEP/+zNvj5zD6Y/+2gBfbd18fgIIl58yLxe6Zbq6+wjzSnFkvAkxc74h60Ym8gwz++DRh2Is/8/yRa+trQ==" saltValue="WecULG8kantNrvcVaDo4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93404</v>
      </c>
      <c r="J10" s="93">
        <v>174000</v>
      </c>
      <c r="K10" s="94">
        <v>199904</v>
      </c>
      <c r="L10" s="93">
        <v>101000</v>
      </c>
      <c r="M10" s="94">
        <v>705079</v>
      </c>
      <c r="N10" s="93">
        <v>292000</v>
      </c>
      <c r="O10" s="94">
        <v>291642</v>
      </c>
      <c r="P10" s="93">
        <f t="shared" ref="P10:P15" si="1">$H10      +$J10      +$L10      +$N10</f>
        <v>661000</v>
      </c>
      <c r="Q10" s="94">
        <f t="shared" ref="Q10:Q15" si="2">$I10      +$K10      +$M10      +$O10</f>
        <v>1290029</v>
      </c>
      <c r="R10" s="48">
        <f t="shared" ref="R10:R15" si="3">IF(($L10      =0),0,((($N10      -$L10      )/$L10      )*100))</f>
        <v>189.1089108910891</v>
      </c>
      <c r="S10" s="49">
        <f t="shared" ref="S10:S15" si="4">IF(($M10      =0),0,((($O10      -$M10      )/$M10      )*100))</f>
        <v>-58.636975431121904</v>
      </c>
      <c r="T10" s="48">
        <f t="shared" ref="T10:T14" si="5">IF(($E10      =0),0,(($P10      /$E10      )*100))</f>
        <v>42.645161290322584</v>
      </c>
      <c r="U10" s="50">
        <f t="shared" ref="U10:U14" si="6">IF(($E10      =0),0,(($Q10      /$E10      )*100))</f>
        <v>83.227677419354833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94000</v>
      </c>
      <c r="I15" s="97">
        <f t="shared" si="7"/>
        <v>93404</v>
      </c>
      <c r="J15" s="96">
        <f t="shared" si="7"/>
        <v>174000</v>
      </c>
      <c r="K15" s="97">
        <f t="shared" si="7"/>
        <v>199904</v>
      </c>
      <c r="L15" s="96">
        <f t="shared" si="7"/>
        <v>101000</v>
      </c>
      <c r="M15" s="97">
        <f t="shared" si="7"/>
        <v>705079</v>
      </c>
      <c r="N15" s="96">
        <f t="shared" si="7"/>
        <v>292000</v>
      </c>
      <c r="O15" s="97">
        <f t="shared" si="7"/>
        <v>291642</v>
      </c>
      <c r="P15" s="96">
        <f t="shared" si="1"/>
        <v>661000</v>
      </c>
      <c r="Q15" s="97">
        <f t="shared" si="2"/>
        <v>1290029</v>
      </c>
      <c r="R15" s="52">
        <f t="shared" si="3"/>
        <v>189.1089108910891</v>
      </c>
      <c r="S15" s="53">
        <f t="shared" si="4"/>
        <v>-58.636975431121904</v>
      </c>
      <c r="T15" s="52">
        <f>IF((SUM($E9:$E13))=0,0,(P15/(SUM($E9:$E13))*100))</f>
        <v>42.645161290322584</v>
      </c>
      <c r="U15" s="54">
        <f>IF((SUM($E9:$E13))=0,0,(Q15/(SUM($E9:$E13))*100))</f>
        <v>83.227677419354833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8379000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8379000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5072000</v>
      </c>
      <c r="C32" s="92">
        <v>-283000</v>
      </c>
      <c r="D32" s="92"/>
      <c r="E32" s="92">
        <f>$B32      +$C32      +$D32</f>
        <v>4789000</v>
      </c>
      <c r="F32" s="93">
        <v>4789000</v>
      </c>
      <c r="G32" s="94">
        <v>4789000</v>
      </c>
      <c r="H32" s="93">
        <v>1268000</v>
      </c>
      <c r="I32" s="94">
        <v>1268000</v>
      </c>
      <c r="J32" s="93">
        <v>2282000</v>
      </c>
      <c r="K32" s="94">
        <v>2282000</v>
      </c>
      <c r="L32" s="93">
        <v>1239000</v>
      </c>
      <c r="M32" s="94">
        <v>1239000</v>
      </c>
      <c r="N32" s="93"/>
      <c r="O32" s="94"/>
      <c r="P32" s="93">
        <f>$H32      +$J32      +$L32      +$N32</f>
        <v>4789000</v>
      </c>
      <c r="Q32" s="94">
        <f>$I32      +$K32      +$M32      +$O32</f>
        <v>4789000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5072000</v>
      </c>
      <c r="C33" s="95">
        <f>C32</f>
        <v>-283000</v>
      </c>
      <c r="D33" s="95"/>
      <c r="E33" s="95">
        <f>$B33      +$C33      +$D33</f>
        <v>4789000</v>
      </c>
      <c r="F33" s="96">
        <f t="shared" ref="F33:O33" si="17">F32</f>
        <v>4789000</v>
      </c>
      <c r="G33" s="97">
        <f t="shared" si="17"/>
        <v>4789000</v>
      </c>
      <c r="H33" s="96">
        <f t="shared" si="17"/>
        <v>1268000</v>
      </c>
      <c r="I33" s="97">
        <f t="shared" si="17"/>
        <v>1268000</v>
      </c>
      <c r="J33" s="96">
        <f t="shared" si="17"/>
        <v>2282000</v>
      </c>
      <c r="K33" s="97">
        <f t="shared" si="17"/>
        <v>2282000</v>
      </c>
      <c r="L33" s="96">
        <f t="shared" si="17"/>
        <v>1239000</v>
      </c>
      <c r="M33" s="97">
        <f t="shared" si="17"/>
        <v>1239000</v>
      </c>
      <c r="N33" s="96">
        <f t="shared" si="17"/>
        <v>0</v>
      </c>
      <c r="O33" s="97">
        <f t="shared" si="17"/>
        <v>0</v>
      </c>
      <c r="P33" s="96">
        <f>$H33      +$J33      +$L33      +$N33</f>
        <v>4789000</v>
      </c>
      <c r="Q33" s="97">
        <f>$I33      +$K33      +$M33      +$O33</f>
        <v>4789000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20238000</v>
      </c>
      <c r="C35" s="92"/>
      <c r="D35" s="92"/>
      <c r="E35" s="92">
        <f t="shared" ref="E35:E40" si="18">$B35      +$C35      +$D35</f>
        <v>20238000</v>
      </c>
      <c r="F35" s="93">
        <v>20238000</v>
      </c>
      <c r="G35" s="94">
        <v>20238000</v>
      </c>
      <c r="H35" s="93">
        <v>1272000</v>
      </c>
      <c r="I35" s="94"/>
      <c r="J35" s="93">
        <v>1661000</v>
      </c>
      <c r="K35" s="94"/>
      <c r="L35" s="93">
        <v>16807000</v>
      </c>
      <c r="M35" s="94"/>
      <c r="N35" s="93">
        <v>138000</v>
      </c>
      <c r="O35" s="94"/>
      <c r="P35" s="93">
        <f t="shared" ref="P35:P40" si="19">$H35      +$J35      +$L35      +$N35</f>
        <v>19878000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-99.178913547926456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98.221168099614587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5796000</v>
      </c>
      <c r="C36" s="92">
        <v>-5468000</v>
      </c>
      <c r="D36" s="92"/>
      <c r="E36" s="92">
        <f t="shared" si="18"/>
        <v>328000</v>
      </c>
      <c r="F36" s="93">
        <v>328000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2944000</v>
      </c>
      <c r="M38" s="94"/>
      <c r="N38" s="93">
        <v>889000</v>
      </c>
      <c r="O38" s="94"/>
      <c r="P38" s="93">
        <f t="shared" si="19"/>
        <v>3833000</v>
      </c>
      <c r="Q38" s="94">
        <f t="shared" si="20"/>
        <v>0</v>
      </c>
      <c r="R38" s="48">
        <f t="shared" si="21"/>
        <v>-69.802989130434781</v>
      </c>
      <c r="S38" s="49">
        <f t="shared" si="22"/>
        <v>0</v>
      </c>
      <c r="T38" s="48">
        <f t="shared" si="23"/>
        <v>95.825000000000003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30034000</v>
      </c>
      <c r="C40" s="95">
        <f>SUM(C35:C39)</f>
        <v>-5468000</v>
      </c>
      <c r="D40" s="95"/>
      <c r="E40" s="95">
        <f t="shared" si="18"/>
        <v>24566000</v>
      </c>
      <c r="F40" s="96">
        <f t="shared" ref="F40:O40" si="25">SUM(F35:F39)</f>
        <v>24566000</v>
      </c>
      <c r="G40" s="97">
        <f t="shared" si="25"/>
        <v>24238000</v>
      </c>
      <c r="H40" s="96">
        <f t="shared" si="25"/>
        <v>1272000</v>
      </c>
      <c r="I40" s="97">
        <f t="shared" si="25"/>
        <v>0</v>
      </c>
      <c r="J40" s="96">
        <f t="shared" si="25"/>
        <v>1661000</v>
      </c>
      <c r="K40" s="97">
        <f t="shared" si="25"/>
        <v>0</v>
      </c>
      <c r="L40" s="96">
        <f t="shared" si="25"/>
        <v>19751000</v>
      </c>
      <c r="M40" s="97">
        <f t="shared" si="25"/>
        <v>0</v>
      </c>
      <c r="N40" s="96">
        <f t="shared" si="25"/>
        <v>1027000</v>
      </c>
      <c r="O40" s="97">
        <f t="shared" si="25"/>
        <v>0</v>
      </c>
      <c r="P40" s="96">
        <f t="shared" si="19"/>
        <v>23711000</v>
      </c>
      <c r="Q40" s="97">
        <f t="shared" si="20"/>
        <v>0</v>
      </c>
      <c r="R40" s="52">
        <f t="shared" si="21"/>
        <v>-94.80026327780871</v>
      </c>
      <c r="S40" s="53">
        <f t="shared" si="22"/>
        <v>0</v>
      </c>
      <c r="T40" s="52">
        <f>IF((+$E35+$E38) =0,0,(P40   /(+$E35+$E38) )*100)</f>
        <v>97.825728195395655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179000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179000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36656000</v>
      </c>
      <c r="C67" s="104">
        <f>SUM(C9:C14,C17:C23,C26:C29,C32,C35:C39,C42:C52,C55:C58,C61:C65)</f>
        <v>-5751000</v>
      </c>
      <c r="D67" s="104"/>
      <c r="E67" s="104">
        <f t="shared" si="35"/>
        <v>30905000</v>
      </c>
      <c r="F67" s="105">
        <f t="shared" ref="F67:O67" si="43">SUM(F9:F14,F17:F23,F26:F29,F32,F35:F39,F42:F52,F55:F58,F61:F65)</f>
        <v>30905000</v>
      </c>
      <c r="G67" s="106">
        <f t="shared" si="43"/>
        <v>30577000</v>
      </c>
      <c r="H67" s="105">
        <f t="shared" si="43"/>
        <v>2634000</v>
      </c>
      <c r="I67" s="106">
        <f t="shared" si="43"/>
        <v>1361404</v>
      </c>
      <c r="J67" s="105">
        <f t="shared" si="43"/>
        <v>4117000</v>
      </c>
      <c r="K67" s="106">
        <f t="shared" si="43"/>
        <v>2481904</v>
      </c>
      <c r="L67" s="105">
        <f t="shared" si="43"/>
        <v>21091000</v>
      </c>
      <c r="M67" s="106">
        <f t="shared" si="43"/>
        <v>1944079</v>
      </c>
      <c r="N67" s="105">
        <f t="shared" si="43"/>
        <v>1319000</v>
      </c>
      <c r="O67" s="106">
        <f t="shared" si="43"/>
        <v>291642</v>
      </c>
      <c r="P67" s="105">
        <f t="shared" si="36"/>
        <v>29161000</v>
      </c>
      <c r="Q67" s="106">
        <f t="shared" si="37"/>
        <v>6079029</v>
      </c>
      <c r="R67" s="61">
        <f t="shared" si="38"/>
        <v>-93.746147645915329</v>
      </c>
      <c r="S67" s="62">
        <f t="shared" si="39"/>
        <v>-84.998449137097822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95.369068253916339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19.881051116852536</v>
      </c>
      <c r="V67" s="105">
        <f>SUM(V9:V14,V17:V23,V26:V29,V32,V35:V39,V42:V52,V55:V58,V61:V65)</f>
        <v>8558000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40609000</v>
      </c>
      <c r="C69" s="92">
        <v>-2716000</v>
      </c>
      <c r="D69" s="92"/>
      <c r="E69" s="92">
        <f>$B69      +$C69      +$D69</f>
        <v>37893000</v>
      </c>
      <c r="F69" s="93">
        <v>37893000</v>
      </c>
      <c r="G69" s="94">
        <v>37893000</v>
      </c>
      <c r="H69" s="93">
        <v>6953000</v>
      </c>
      <c r="I69" s="94"/>
      <c r="J69" s="93">
        <v>8205000</v>
      </c>
      <c r="K69" s="94"/>
      <c r="L69" s="93">
        <v>219000</v>
      </c>
      <c r="M69" s="94"/>
      <c r="N69" s="93">
        <v>22516000</v>
      </c>
      <c r="O69" s="94"/>
      <c r="P69" s="93">
        <f>$H69      +$J69      +$L69      +$N69</f>
        <v>37893000</v>
      </c>
      <c r="Q69" s="94">
        <f>$I69      +$K69      +$M69      +$O69</f>
        <v>0</v>
      </c>
      <c r="R69" s="48">
        <f>IF(($L69      =0),0,((($N69      -$L69      )/$L69      )*100))</f>
        <v>10181.278538812785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40609000</v>
      </c>
      <c r="C71" s="101">
        <f>SUM(C69:C70)</f>
        <v>-2716000</v>
      </c>
      <c r="D71" s="101"/>
      <c r="E71" s="101">
        <f>$B71      +$C71      +$D71</f>
        <v>37893000</v>
      </c>
      <c r="F71" s="102">
        <f t="shared" ref="F71:O71" si="44">SUM(F69:F70)</f>
        <v>37893000</v>
      </c>
      <c r="G71" s="103">
        <f t="shared" si="44"/>
        <v>37893000</v>
      </c>
      <c r="H71" s="102">
        <f t="shared" si="44"/>
        <v>6953000</v>
      </c>
      <c r="I71" s="103">
        <f t="shared" si="44"/>
        <v>0</v>
      </c>
      <c r="J71" s="102">
        <f t="shared" si="44"/>
        <v>8205000</v>
      </c>
      <c r="K71" s="103">
        <f t="shared" si="44"/>
        <v>0</v>
      </c>
      <c r="L71" s="102">
        <f t="shared" si="44"/>
        <v>219000</v>
      </c>
      <c r="M71" s="103">
        <f t="shared" si="44"/>
        <v>0</v>
      </c>
      <c r="N71" s="102">
        <f t="shared" si="44"/>
        <v>22516000</v>
      </c>
      <c r="O71" s="103">
        <f t="shared" si="44"/>
        <v>0</v>
      </c>
      <c r="P71" s="102">
        <f>$H71      +$J71      +$L71      +$N71</f>
        <v>37893000</v>
      </c>
      <c r="Q71" s="103">
        <f>$I71      +$K71      +$M71      +$O71</f>
        <v>0</v>
      </c>
      <c r="R71" s="57">
        <f>IF(($L71      =0),0,((($N71      -$L71      )/$L71      )*100))</f>
        <v>10181.278538812785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40609000</v>
      </c>
      <c r="C72" s="104">
        <f>SUM(C69:C70)</f>
        <v>-2716000</v>
      </c>
      <c r="D72" s="104"/>
      <c r="E72" s="104">
        <f>$B72      +$C72      +$D72</f>
        <v>37893000</v>
      </c>
      <c r="F72" s="105">
        <f t="shared" ref="F72:O72" si="45">SUM(F69:F70)</f>
        <v>37893000</v>
      </c>
      <c r="G72" s="106">
        <f t="shared" si="45"/>
        <v>37893000</v>
      </c>
      <c r="H72" s="105">
        <f t="shared" si="45"/>
        <v>6953000</v>
      </c>
      <c r="I72" s="106">
        <f t="shared" si="45"/>
        <v>0</v>
      </c>
      <c r="J72" s="105">
        <f t="shared" si="45"/>
        <v>8205000</v>
      </c>
      <c r="K72" s="106">
        <f t="shared" si="45"/>
        <v>0</v>
      </c>
      <c r="L72" s="105">
        <f t="shared" si="45"/>
        <v>219000</v>
      </c>
      <c r="M72" s="106">
        <f t="shared" si="45"/>
        <v>0</v>
      </c>
      <c r="N72" s="105">
        <f t="shared" si="45"/>
        <v>22516000</v>
      </c>
      <c r="O72" s="106">
        <f t="shared" si="45"/>
        <v>0</v>
      </c>
      <c r="P72" s="105">
        <f>$H72      +$J72      +$L72      +$N72</f>
        <v>37893000</v>
      </c>
      <c r="Q72" s="106">
        <f>$I72      +$K72      +$M72      +$O72</f>
        <v>0</v>
      </c>
      <c r="R72" s="61">
        <f>IF(($L72      =0),0,((($N72      -$L72      )/$L72      )*100))</f>
        <v>10181.278538812785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77265000</v>
      </c>
      <c r="C73" s="104">
        <f>SUM(C9:C14,C17:C23,C26:C29,C32,C35:C39,C42:C52,C55:C58,C61:C65,C69:C70)</f>
        <v>-8467000</v>
      </c>
      <c r="D73" s="104"/>
      <c r="E73" s="104">
        <f>$B73      +$C73      +$D73</f>
        <v>68798000</v>
      </c>
      <c r="F73" s="105">
        <f t="shared" ref="F73:O73" si="46">SUM(F9:F14,F17:F23,F26:F29,F32,F35:F39,F42:F52,F55:F58,F61:F65,F69:F70)</f>
        <v>68798000</v>
      </c>
      <c r="G73" s="106">
        <f t="shared" si="46"/>
        <v>68470000</v>
      </c>
      <c r="H73" s="105">
        <f t="shared" si="46"/>
        <v>9587000</v>
      </c>
      <c r="I73" s="106">
        <f t="shared" si="46"/>
        <v>1361404</v>
      </c>
      <c r="J73" s="105">
        <f t="shared" si="46"/>
        <v>12322000</v>
      </c>
      <c r="K73" s="106">
        <f t="shared" si="46"/>
        <v>2481904</v>
      </c>
      <c r="L73" s="105">
        <f t="shared" si="46"/>
        <v>21310000</v>
      </c>
      <c r="M73" s="106">
        <f t="shared" si="46"/>
        <v>1944079</v>
      </c>
      <c r="N73" s="105">
        <f t="shared" si="46"/>
        <v>23835000</v>
      </c>
      <c r="O73" s="106">
        <f t="shared" si="46"/>
        <v>291642</v>
      </c>
      <c r="P73" s="105">
        <f>$H73      +$J73      +$L73      +$N73</f>
        <v>67054000</v>
      </c>
      <c r="Q73" s="106">
        <f>$I73      +$K73      +$M73      +$O73</f>
        <v>6079029</v>
      </c>
      <c r="R73" s="61">
        <f>IF(($L73      =0),0,((($N73      -$L73      )/$L73      )*100))</f>
        <v>11.848897231346786</v>
      </c>
      <c r="S73" s="62">
        <f>IF(($M73      =0),0,((($O73      -$M73      )/$M73      )*100))</f>
        <v>-84.998449137097822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97.931940996056667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8.8783832335329347</v>
      </c>
      <c r="V73" s="105">
        <f>SUM(V9:V14,V17:V23,V26:V29,V32,V35:V39,V42:V52,V55:V58,V61:V65,V69:V70)</f>
        <v>8558000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+qDq8LUo0WkyXTCpvhX/rtPYPK9jRXAjkMJWCmmNqifVbGpDOVifTSjXhk0+eDJ4tyNv1AdrDGhEl5h1nGb4g==" saltValue="1fFB3/RVoIURqCcS6pVk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268000</v>
      </c>
      <c r="I10" s="94">
        <v>177171</v>
      </c>
      <c r="J10" s="93">
        <v>345000</v>
      </c>
      <c r="K10" s="94">
        <v>1024164</v>
      </c>
      <c r="L10" s="93">
        <v>88000</v>
      </c>
      <c r="M10" s="94">
        <v>-501335</v>
      </c>
      <c r="N10" s="93">
        <v>849000</v>
      </c>
      <c r="O10" s="94">
        <v>823253</v>
      </c>
      <c r="P10" s="93">
        <f t="shared" ref="P10:P15" si="1">$H10      +$J10      +$L10      +$N10</f>
        <v>1550000</v>
      </c>
      <c r="Q10" s="94">
        <f t="shared" ref="Q10:Q15" si="2">$I10      +$K10      +$M10      +$O10</f>
        <v>1523253</v>
      </c>
      <c r="R10" s="48">
        <f t="shared" ref="R10:R15" si="3">IF(($L10      =0),0,((($N10      -$L10      )/$L10      )*100))</f>
        <v>864.77272727272737</v>
      </c>
      <c r="S10" s="49">
        <f t="shared" ref="S10:S15" si="4">IF(($M10      =0),0,((($O10      -$M10      )/$M10      )*100))</f>
        <v>-264.21215355002141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98.274387096774191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9272000</v>
      </c>
      <c r="C13" s="92"/>
      <c r="D13" s="92"/>
      <c r="E13" s="92">
        <f t="shared" si="0"/>
        <v>9272000</v>
      </c>
      <c r="F13" s="93">
        <v>9272000</v>
      </c>
      <c r="G13" s="94">
        <v>9272000</v>
      </c>
      <c r="H13" s="93">
        <v>68000</v>
      </c>
      <c r="I13" s="94">
        <v>1612817</v>
      </c>
      <c r="J13" s="93">
        <v>3942000</v>
      </c>
      <c r="K13" s="94">
        <v>3942446</v>
      </c>
      <c r="L13" s="93">
        <v>2194000</v>
      </c>
      <c r="M13" s="94">
        <v>252203</v>
      </c>
      <c r="N13" s="93">
        <v>1720000</v>
      </c>
      <c r="O13" s="94">
        <v>1720116</v>
      </c>
      <c r="P13" s="93">
        <f t="shared" si="1"/>
        <v>7924000</v>
      </c>
      <c r="Q13" s="94">
        <f t="shared" si="2"/>
        <v>7527582</v>
      </c>
      <c r="R13" s="48">
        <f t="shared" si="3"/>
        <v>-21.604375569735641</v>
      </c>
      <c r="S13" s="49">
        <f t="shared" si="4"/>
        <v>582.03629615825344</v>
      </c>
      <c r="T13" s="48">
        <f t="shared" si="5"/>
        <v>85.461604831751515</v>
      </c>
      <c r="U13" s="50">
        <f t="shared" si="6"/>
        <v>81.18617342536669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10922000</v>
      </c>
      <c r="C15" s="95">
        <f>SUM(C9:C14)</f>
        <v>-100000</v>
      </c>
      <c r="D15" s="95"/>
      <c r="E15" s="95">
        <f t="shared" si="0"/>
        <v>10822000</v>
      </c>
      <c r="F15" s="96">
        <f t="shared" ref="F15:O15" si="7">SUM(F9:F14)</f>
        <v>10822000</v>
      </c>
      <c r="G15" s="97">
        <f t="shared" si="7"/>
        <v>10822000</v>
      </c>
      <c r="H15" s="96">
        <f t="shared" si="7"/>
        <v>336000</v>
      </c>
      <c r="I15" s="97">
        <f t="shared" si="7"/>
        <v>1789988</v>
      </c>
      <c r="J15" s="96">
        <f t="shared" si="7"/>
        <v>4287000</v>
      </c>
      <c r="K15" s="97">
        <f t="shared" si="7"/>
        <v>4966610</v>
      </c>
      <c r="L15" s="96">
        <f t="shared" si="7"/>
        <v>2282000</v>
      </c>
      <c r="M15" s="97">
        <f t="shared" si="7"/>
        <v>-249132</v>
      </c>
      <c r="N15" s="96">
        <f t="shared" si="7"/>
        <v>2569000</v>
      </c>
      <c r="O15" s="97">
        <f t="shared" si="7"/>
        <v>2543369</v>
      </c>
      <c r="P15" s="96">
        <f t="shared" si="1"/>
        <v>9474000</v>
      </c>
      <c r="Q15" s="97">
        <f t="shared" si="2"/>
        <v>9050835</v>
      </c>
      <c r="R15" s="52">
        <f t="shared" si="3"/>
        <v>12.576687116564417</v>
      </c>
      <c r="S15" s="53">
        <f t="shared" si="4"/>
        <v>-1120.8921375014049</v>
      </c>
      <c r="T15" s="52">
        <f>IF((SUM($E9:$E13))=0,0,(P15/(SUM($E9:$E13))*100))</f>
        <v>87.543892071705784</v>
      </c>
      <c r="U15" s="54">
        <f>IF((SUM($E9:$E13))=0,0,(Q15/(SUM($E9:$E13))*100))</f>
        <v>83.633662908889292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25730000</v>
      </c>
      <c r="D20" s="92"/>
      <c r="E20" s="92">
        <f t="shared" si="8"/>
        <v>25730000</v>
      </c>
      <c r="F20" s="93">
        <v>25730000</v>
      </c>
      <c r="G20" s="94">
        <v>25730000</v>
      </c>
      <c r="H20" s="93"/>
      <c r="I20" s="94"/>
      <c r="J20" s="93"/>
      <c r="K20" s="94"/>
      <c r="L20" s="93">
        <v>1120000</v>
      </c>
      <c r="M20" s="94"/>
      <c r="N20" s="93">
        <v>5355000</v>
      </c>
      <c r="O20" s="94"/>
      <c r="P20" s="93">
        <f t="shared" si="9"/>
        <v>6475000</v>
      </c>
      <c r="Q20" s="94">
        <f t="shared" si="10"/>
        <v>0</v>
      </c>
      <c r="R20" s="48">
        <f t="shared" si="11"/>
        <v>378.125</v>
      </c>
      <c r="S20" s="49">
        <f t="shared" si="12"/>
        <v>0</v>
      </c>
      <c r="T20" s="48">
        <f t="shared" si="13"/>
        <v>25.165176836377768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25730000</v>
      </c>
      <c r="D24" s="95"/>
      <c r="E24" s="95">
        <f t="shared" si="8"/>
        <v>25730000</v>
      </c>
      <c r="F24" s="96">
        <f t="shared" ref="F24:O24" si="15">SUM(F17:F23)</f>
        <v>25730000</v>
      </c>
      <c r="G24" s="97">
        <f t="shared" si="15"/>
        <v>25730000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1120000</v>
      </c>
      <c r="M24" s="97">
        <f t="shared" si="15"/>
        <v>0</v>
      </c>
      <c r="N24" s="96">
        <f t="shared" si="15"/>
        <v>5355000</v>
      </c>
      <c r="O24" s="97">
        <f t="shared" si="15"/>
        <v>0</v>
      </c>
      <c r="P24" s="96">
        <f t="shared" si="9"/>
        <v>6475000</v>
      </c>
      <c r="Q24" s="97">
        <f t="shared" si="10"/>
        <v>0</v>
      </c>
      <c r="R24" s="52">
        <f t="shared" si="11"/>
        <v>378.125</v>
      </c>
      <c r="S24" s="53">
        <f t="shared" si="12"/>
        <v>0</v>
      </c>
      <c r="T24" s="52">
        <f>IF(($E24-$E19-$E23)   =0,0,($P24   /($E24-$E19-$E23)   )*100)</f>
        <v>25.165176836377768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3362000</v>
      </c>
      <c r="C32" s="92">
        <v>-188000</v>
      </c>
      <c r="D32" s="92"/>
      <c r="E32" s="92">
        <f>$B32      +$C32      +$D32</f>
        <v>3174000</v>
      </c>
      <c r="F32" s="93">
        <v>3174000</v>
      </c>
      <c r="G32" s="94">
        <v>3174000</v>
      </c>
      <c r="H32" s="93">
        <v>874000</v>
      </c>
      <c r="I32" s="94">
        <v>925835</v>
      </c>
      <c r="J32" s="93">
        <v>1324000</v>
      </c>
      <c r="K32" s="94">
        <v>1418609</v>
      </c>
      <c r="L32" s="93">
        <v>621000</v>
      </c>
      <c r="M32" s="94">
        <v>621185</v>
      </c>
      <c r="N32" s="93">
        <v>355000</v>
      </c>
      <c r="O32" s="94">
        <v>171093</v>
      </c>
      <c r="P32" s="93">
        <f>$H32      +$J32      +$L32      +$N32</f>
        <v>3174000</v>
      </c>
      <c r="Q32" s="94">
        <f>$I32      +$K32      +$M32      +$O32</f>
        <v>3136722</v>
      </c>
      <c r="R32" s="48">
        <f>IF(($L32      =0),0,((($N32      -$L32      )/$L32      )*100))</f>
        <v>-42.834138486312398</v>
      </c>
      <c r="S32" s="49">
        <f>IF(($M32      =0),0,((($O32      -$M32      )/$M32      )*100))</f>
        <v>-72.456997512818248</v>
      </c>
      <c r="T32" s="48">
        <f>IF(($E32      =0),0,(($P32      /$E32      )*100))</f>
        <v>100</v>
      </c>
      <c r="U32" s="50">
        <f>IF(($E32      =0),0,(($Q32      /$E32      )*100))</f>
        <v>98.825519848771265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3362000</v>
      </c>
      <c r="C33" s="95">
        <f>C32</f>
        <v>-188000</v>
      </c>
      <c r="D33" s="95"/>
      <c r="E33" s="95">
        <f>$B33      +$C33      +$D33</f>
        <v>3174000</v>
      </c>
      <c r="F33" s="96">
        <f t="shared" ref="F33:O33" si="17">F32</f>
        <v>3174000</v>
      </c>
      <c r="G33" s="97">
        <f t="shared" si="17"/>
        <v>3174000</v>
      </c>
      <c r="H33" s="96">
        <f t="shared" si="17"/>
        <v>874000</v>
      </c>
      <c r="I33" s="97">
        <f t="shared" si="17"/>
        <v>925835</v>
      </c>
      <c r="J33" s="96">
        <f t="shared" si="17"/>
        <v>1324000</v>
      </c>
      <c r="K33" s="97">
        <f t="shared" si="17"/>
        <v>1418609</v>
      </c>
      <c r="L33" s="96">
        <f t="shared" si="17"/>
        <v>621000</v>
      </c>
      <c r="M33" s="97">
        <f t="shared" si="17"/>
        <v>621185</v>
      </c>
      <c r="N33" s="96">
        <f t="shared" si="17"/>
        <v>355000</v>
      </c>
      <c r="O33" s="97">
        <f t="shared" si="17"/>
        <v>171093</v>
      </c>
      <c r="P33" s="96">
        <f>$H33      +$J33      +$L33      +$N33</f>
        <v>3174000</v>
      </c>
      <c r="Q33" s="97">
        <f>$I33      +$K33      +$M33      +$O33</f>
        <v>3136722</v>
      </c>
      <c r="R33" s="52">
        <f>IF(($L33      =0),0,((($N33      -$L33      )/$L33      )*100))</f>
        <v>-42.834138486312398</v>
      </c>
      <c r="S33" s="53">
        <f>IF(($M33      =0),0,((($O33      -$M33      )/$M33      )*100))</f>
        <v>-72.456997512818248</v>
      </c>
      <c r="T33" s="52">
        <f>IF($E33   =0,0,($P33   /$E33   )*100)</f>
        <v>100</v>
      </c>
      <c r="U33" s="54">
        <f>IF($E33   =0,0,($Q33   /$E33   )*100)</f>
        <v>98.825519848771265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460000</v>
      </c>
      <c r="C35" s="92"/>
      <c r="D35" s="92"/>
      <c r="E35" s="92">
        <f t="shared" ref="E35:E40" si="18">$B35      +$C35      +$D35</f>
        <v>460000</v>
      </c>
      <c r="F35" s="93">
        <v>460000</v>
      </c>
      <c r="G35" s="94">
        <v>460000</v>
      </c>
      <c r="H35" s="93"/>
      <c r="I35" s="94"/>
      <c r="J35" s="93"/>
      <c r="K35" s="94">
        <v>32125</v>
      </c>
      <c r="L35" s="93"/>
      <c r="M35" s="94"/>
      <c r="N35" s="93">
        <v>159000</v>
      </c>
      <c r="O35" s="94"/>
      <c r="P35" s="93">
        <f t="shared" ref="P35:P40" si="19">$H35      +$J35      +$L35      +$N35</f>
        <v>159000</v>
      </c>
      <c r="Q35" s="94">
        <f t="shared" ref="Q35:Q40" si="20">$I35      +$K35      +$M35      +$O35</f>
        <v>32125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34.565217391304351</v>
      </c>
      <c r="U35" s="50">
        <f t="shared" ref="U35:U39" si="24">IF(($E35      =0),0,(($Q35      /$E35      )*100))</f>
        <v>6.9836956521739131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460000</v>
      </c>
      <c r="C40" s="95">
        <f>SUM(C35:C39)</f>
        <v>0</v>
      </c>
      <c r="D40" s="95"/>
      <c r="E40" s="95">
        <f t="shared" si="18"/>
        <v>460000</v>
      </c>
      <c r="F40" s="96">
        <f t="shared" ref="F40:O40" si="25">SUM(F35:F39)</f>
        <v>460000</v>
      </c>
      <c r="G40" s="97">
        <f t="shared" si="25"/>
        <v>460000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32125</v>
      </c>
      <c r="L40" s="96">
        <f t="shared" si="25"/>
        <v>0</v>
      </c>
      <c r="M40" s="97">
        <f t="shared" si="25"/>
        <v>0</v>
      </c>
      <c r="N40" s="96">
        <f t="shared" si="25"/>
        <v>159000</v>
      </c>
      <c r="O40" s="97">
        <f t="shared" si="25"/>
        <v>0</v>
      </c>
      <c r="P40" s="96">
        <f t="shared" si="19"/>
        <v>159000</v>
      </c>
      <c r="Q40" s="97">
        <f t="shared" si="20"/>
        <v>32125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34.565217391304351</v>
      </c>
      <c r="U40" s="54">
        <f>IF((+$E35+$E38) =0,0,(Q40   /(+$E35+$E38) )*100)</f>
        <v>6.9836956521739131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14744000</v>
      </c>
      <c r="C67" s="104">
        <f>SUM(C9:C14,C17:C23,C26:C29,C32,C35:C39,C42:C52,C55:C58,C61:C65)</f>
        <v>25442000</v>
      </c>
      <c r="D67" s="104"/>
      <c r="E67" s="104">
        <f t="shared" si="35"/>
        <v>40186000</v>
      </c>
      <c r="F67" s="105">
        <f t="shared" ref="F67:O67" si="43">SUM(F9:F14,F17:F23,F26:F29,F32,F35:F39,F42:F52,F55:F58,F61:F65)</f>
        <v>40186000</v>
      </c>
      <c r="G67" s="106">
        <f t="shared" si="43"/>
        <v>40186000</v>
      </c>
      <c r="H67" s="105">
        <f t="shared" si="43"/>
        <v>1210000</v>
      </c>
      <c r="I67" s="106">
        <f t="shared" si="43"/>
        <v>2715823</v>
      </c>
      <c r="J67" s="105">
        <f t="shared" si="43"/>
        <v>5611000</v>
      </c>
      <c r="K67" s="106">
        <f t="shared" si="43"/>
        <v>6417344</v>
      </c>
      <c r="L67" s="105">
        <f t="shared" si="43"/>
        <v>4023000</v>
      </c>
      <c r="M67" s="106">
        <f t="shared" si="43"/>
        <v>372053</v>
      </c>
      <c r="N67" s="105">
        <f t="shared" si="43"/>
        <v>8438000</v>
      </c>
      <c r="O67" s="106">
        <f t="shared" si="43"/>
        <v>2714462</v>
      </c>
      <c r="P67" s="105">
        <f t="shared" si="36"/>
        <v>19282000</v>
      </c>
      <c r="Q67" s="106">
        <f t="shared" si="37"/>
        <v>12219682</v>
      </c>
      <c r="R67" s="61">
        <f t="shared" si="38"/>
        <v>109.74397216007954</v>
      </c>
      <c r="S67" s="62">
        <f t="shared" si="39"/>
        <v>629.59013903933044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47.981884238291947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30.407808689593391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25533000</v>
      </c>
      <c r="C69" s="92">
        <v>54000</v>
      </c>
      <c r="D69" s="92"/>
      <c r="E69" s="92">
        <f>$B69      +$C69      +$D69</f>
        <v>25587000</v>
      </c>
      <c r="F69" s="93">
        <v>25587000</v>
      </c>
      <c r="G69" s="94">
        <v>25587000</v>
      </c>
      <c r="H69" s="93">
        <v>10469000</v>
      </c>
      <c r="I69" s="94">
        <v>10469578</v>
      </c>
      <c r="J69" s="93">
        <v>8282000</v>
      </c>
      <c r="K69" s="94">
        <v>9155968</v>
      </c>
      <c r="L69" s="93">
        <v>3952000</v>
      </c>
      <c r="M69" s="94">
        <v>3951805</v>
      </c>
      <c r="N69" s="93">
        <v>2884000</v>
      </c>
      <c r="O69" s="94">
        <v>2883649</v>
      </c>
      <c r="P69" s="93">
        <f>$H69      +$J69      +$L69      +$N69</f>
        <v>25587000</v>
      </c>
      <c r="Q69" s="94">
        <f>$I69      +$K69      +$M69      +$O69</f>
        <v>26461000</v>
      </c>
      <c r="R69" s="48">
        <f>IF(($L69      =0),0,((($N69      -$L69      )/$L69      )*100))</f>
        <v>-27.02429149797571</v>
      </c>
      <c r="S69" s="49">
        <f>IF(($M69      =0),0,((($O69      -$M69      )/$M69      )*100))</f>
        <v>-27.029572562411353</v>
      </c>
      <c r="T69" s="48">
        <f>IF(($E69      =0),0,(($P69      /$E69      )*100))</f>
        <v>100</v>
      </c>
      <c r="U69" s="50">
        <f>IF(($E69      =0),0,(($Q69      /$E69      )*100))</f>
        <v>103.41579708445695</v>
      </c>
      <c r="V69" s="93">
        <v>874000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25533000</v>
      </c>
      <c r="C71" s="101">
        <f>SUM(C69:C70)</f>
        <v>54000</v>
      </c>
      <c r="D71" s="101"/>
      <c r="E71" s="101">
        <f>$B71      +$C71      +$D71</f>
        <v>25587000</v>
      </c>
      <c r="F71" s="102">
        <f t="shared" ref="F71:O71" si="44">SUM(F69:F70)</f>
        <v>25587000</v>
      </c>
      <c r="G71" s="103">
        <f t="shared" si="44"/>
        <v>25587000</v>
      </c>
      <c r="H71" s="102">
        <f t="shared" si="44"/>
        <v>10469000</v>
      </c>
      <c r="I71" s="103">
        <f t="shared" si="44"/>
        <v>10469578</v>
      </c>
      <c r="J71" s="102">
        <f t="shared" si="44"/>
        <v>8282000</v>
      </c>
      <c r="K71" s="103">
        <f t="shared" si="44"/>
        <v>9155968</v>
      </c>
      <c r="L71" s="102">
        <f t="shared" si="44"/>
        <v>3952000</v>
      </c>
      <c r="M71" s="103">
        <f t="shared" si="44"/>
        <v>3951805</v>
      </c>
      <c r="N71" s="102">
        <f t="shared" si="44"/>
        <v>2884000</v>
      </c>
      <c r="O71" s="103">
        <f t="shared" si="44"/>
        <v>2883649</v>
      </c>
      <c r="P71" s="102">
        <f>$H71      +$J71      +$L71      +$N71</f>
        <v>25587000</v>
      </c>
      <c r="Q71" s="103">
        <f>$I71      +$K71      +$M71      +$O71</f>
        <v>26461000</v>
      </c>
      <c r="R71" s="57">
        <f>IF(($L71      =0),0,((($N71      -$L71      )/$L71      )*100))</f>
        <v>-27.02429149797571</v>
      </c>
      <c r="S71" s="58">
        <f>IF(($M71      =0),0,((($O71      -$M71      )/$M71      )*100))</f>
        <v>-27.029572562411353</v>
      </c>
      <c r="T71" s="57">
        <f>IF(($E69      =0),0,(($P69      /$E69      )*100))</f>
        <v>100</v>
      </c>
      <c r="U71" s="59">
        <f>IF($E69   =0,0,($Q69   /$E69 )*100)</f>
        <v>103.41579708445695</v>
      </c>
      <c r="V71" s="102">
        <f>SUM(V69:V70)</f>
        <v>874000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25533000</v>
      </c>
      <c r="C72" s="104">
        <f>SUM(C69:C70)</f>
        <v>54000</v>
      </c>
      <c r="D72" s="104"/>
      <c r="E72" s="104">
        <f>$B72      +$C72      +$D72</f>
        <v>25587000</v>
      </c>
      <c r="F72" s="105">
        <f t="shared" ref="F72:O72" si="45">SUM(F69:F70)</f>
        <v>25587000</v>
      </c>
      <c r="G72" s="106">
        <f t="shared" si="45"/>
        <v>25587000</v>
      </c>
      <c r="H72" s="105">
        <f t="shared" si="45"/>
        <v>10469000</v>
      </c>
      <c r="I72" s="106">
        <f t="shared" si="45"/>
        <v>10469578</v>
      </c>
      <c r="J72" s="105">
        <f t="shared" si="45"/>
        <v>8282000</v>
      </c>
      <c r="K72" s="106">
        <f t="shared" si="45"/>
        <v>9155968</v>
      </c>
      <c r="L72" s="105">
        <f t="shared" si="45"/>
        <v>3952000</v>
      </c>
      <c r="M72" s="106">
        <f t="shared" si="45"/>
        <v>3951805</v>
      </c>
      <c r="N72" s="105">
        <f t="shared" si="45"/>
        <v>2884000</v>
      </c>
      <c r="O72" s="106">
        <f t="shared" si="45"/>
        <v>2883649</v>
      </c>
      <c r="P72" s="105">
        <f>$H72      +$J72      +$L72      +$N72</f>
        <v>25587000</v>
      </c>
      <c r="Q72" s="106">
        <f>$I72      +$K72      +$M72      +$O72</f>
        <v>26461000</v>
      </c>
      <c r="R72" s="61">
        <f>IF(($L72      =0),0,((($N72      -$L72      )/$L72      )*100))</f>
        <v>-27.02429149797571</v>
      </c>
      <c r="S72" s="62">
        <f>IF(($M72      =0),0,((($O72      -$M72      )/$M72      )*100))</f>
        <v>-27.029572562411353</v>
      </c>
      <c r="T72" s="61">
        <f>IF(($E69      =0),0,(($P69      /$E69      )*100))</f>
        <v>100</v>
      </c>
      <c r="U72" s="65">
        <f>IF($E69   =0,0,($Q69   /$E69 )*100)</f>
        <v>103.41579708445695</v>
      </c>
      <c r="V72" s="105">
        <f>SUM(V69:V70)</f>
        <v>874000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40277000</v>
      </c>
      <c r="C73" s="104">
        <f>SUM(C9:C14,C17:C23,C26:C29,C32,C35:C39,C42:C52,C55:C58,C61:C65,C69:C70)</f>
        <v>25496000</v>
      </c>
      <c r="D73" s="104"/>
      <c r="E73" s="104">
        <f>$B73      +$C73      +$D73</f>
        <v>65773000</v>
      </c>
      <c r="F73" s="105">
        <f t="shared" ref="F73:O73" si="46">SUM(F9:F14,F17:F23,F26:F29,F32,F35:F39,F42:F52,F55:F58,F61:F65,F69:F70)</f>
        <v>65773000</v>
      </c>
      <c r="G73" s="106">
        <f t="shared" si="46"/>
        <v>65773000</v>
      </c>
      <c r="H73" s="105">
        <f t="shared" si="46"/>
        <v>11679000</v>
      </c>
      <c r="I73" s="106">
        <f t="shared" si="46"/>
        <v>13185401</v>
      </c>
      <c r="J73" s="105">
        <f t="shared" si="46"/>
        <v>13893000</v>
      </c>
      <c r="K73" s="106">
        <f t="shared" si="46"/>
        <v>15573312</v>
      </c>
      <c r="L73" s="105">
        <f t="shared" si="46"/>
        <v>7975000</v>
      </c>
      <c r="M73" s="106">
        <f t="shared" si="46"/>
        <v>4323858</v>
      </c>
      <c r="N73" s="105">
        <f t="shared" si="46"/>
        <v>11322000</v>
      </c>
      <c r="O73" s="106">
        <f t="shared" si="46"/>
        <v>5598111</v>
      </c>
      <c r="P73" s="105">
        <f>$H73      +$J73      +$L73      +$N73</f>
        <v>44869000</v>
      </c>
      <c r="Q73" s="106">
        <f>$I73      +$K73      +$M73      +$O73</f>
        <v>38680682</v>
      </c>
      <c r="R73" s="61">
        <f>IF(($L73      =0),0,((($N73      -$L73      )/$L73      )*100))</f>
        <v>41.968652037617552</v>
      </c>
      <c r="S73" s="62">
        <f>IF(($M73      =0),0,((($O73      -$M73      )/$M73      )*100))</f>
        <v>29.470278626171346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68.217961777629128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58.809362504371101</v>
      </c>
      <c r="V73" s="105">
        <f>SUM(V9:V14,V17:V23,V26:V29,V32,V35:V39,V42:V52,V55:V58,V61:V65,V69:V70)</f>
        <v>874000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HeZYCXSD8J6ghw7VxX23f01yNLTYYe5JYo/C73ob8tY+md0tIEWA+l6MlvAlMk0pt/eduxX1nyjVgnaCCOlnw==" saltValue="kw0hhpL6Yq/To9LoXovc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456000</v>
      </c>
      <c r="I10" s="94">
        <v>446847</v>
      </c>
      <c r="J10" s="93">
        <v>106000</v>
      </c>
      <c r="K10" s="94">
        <v>106698</v>
      </c>
      <c r="L10" s="93">
        <v>134000</v>
      </c>
      <c r="M10" s="94">
        <v>226800</v>
      </c>
      <c r="N10" s="93">
        <v>191000</v>
      </c>
      <c r="O10" s="94">
        <v>219655</v>
      </c>
      <c r="P10" s="93">
        <f t="shared" ref="P10:P15" si="1">$H10      +$J10      +$L10      +$N10</f>
        <v>887000</v>
      </c>
      <c r="Q10" s="94">
        <f t="shared" ref="Q10:Q15" si="2">$I10      +$K10      +$M10      +$O10</f>
        <v>1000000</v>
      </c>
      <c r="R10" s="48">
        <f t="shared" ref="R10:R15" si="3">IF(($L10      =0),0,((($N10      -$L10      )/$L10      )*100))</f>
        <v>42.537313432835823</v>
      </c>
      <c r="S10" s="49">
        <f t="shared" ref="S10:S15" si="4">IF(($M10      =0),0,((($O10      -$M10      )/$M10      )*100))</f>
        <v>-3.1503527336860668</v>
      </c>
      <c r="T10" s="48">
        <f t="shared" ref="T10:T14" si="5">IF(($E10      =0),0,(($P10      /$E10      )*100))</f>
        <v>88.7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456000</v>
      </c>
      <c r="I15" s="97">
        <f t="shared" si="7"/>
        <v>446847</v>
      </c>
      <c r="J15" s="96">
        <f t="shared" si="7"/>
        <v>106000</v>
      </c>
      <c r="K15" s="97">
        <f t="shared" si="7"/>
        <v>106698</v>
      </c>
      <c r="L15" s="96">
        <f t="shared" si="7"/>
        <v>134000</v>
      </c>
      <c r="M15" s="97">
        <f t="shared" si="7"/>
        <v>226800</v>
      </c>
      <c r="N15" s="96">
        <f t="shared" si="7"/>
        <v>191000</v>
      </c>
      <c r="O15" s="97">
        <f t="shared" si="7"/>
        <v>219655</v>
      </c>
      <c r="P15" s="96">
        <f t="shared" si="1"/>
        <v>887000</v>
      </c>
      <c r="Q15" s="97">
        <f t="shared" si="2"/>
        <v>1000000</v>
      </c>
      <c r="R15" s="52">
        <f t="shared" si="3"/>
        <v>42.537313432835823</v>
      </c>
      <c r="S15" s="53">
        <f t="shared" si="4"/>
        <v>-3.1503527336860668</v>
      </c>
      <c r="T15" s="52">
        <f>IF((SUM($E9:$E13))=0,0,(P15/(SUM($E9:$E13))*100))</f>
        <v>88.7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2888000</v>
      </c>
      <c r="C29" s="92"/>
      <c r="D29" s="92"/>
      <c r="E29" s="92">
        <f>$B29      +$C29      +$D29</f>
        <v>2888000</v>
      </c>
      <c r="F29" s="93">
        <v>2888000</v>
      </c>
      <c r="G29" s="94">
        <v>2888000</v>
      </c>
      <c r="H29" s="93">
        <v>24000</v>
      </c>
      <c r="I29" s="94"/>
      <c r="J29" s="93">
        <v>108000</v>
      </c>
      <c r="K29" s="94">
        <v>60167</v>
      </c>
      <c r="L29" s="93"/>
      <c r="M29" s="94">
        <v>24067</v>
      </c>
      <c r="N29" s="93">
        <v>1714000</v>
      </c>
      <c r="O29" s="94">
        <v>1630265</v>
      </c>
      <c r="P29" s="93">
        <f>$H29      +$J29      +$L29      +$N29</f>
        <v>1846000</v>
      </c>
      <c r="Q29" s="94">
        <f>$I29      +$K29      +$M29      +$O29</f>
        <v>1714499</v>
      </c>
      <c r="R29" s="48">
        <f>IF(($L29      =0),0,((($N29      -$L29      )/$L29      )*100))</f>
        <v>0</v>
      </c>
      <c r="S29" s="49">
        <f>IF(($M29      =0),0,((($O29      -$M29      )/$M29      )*100))</f>
        <v>6673.8604728466371</v>
      </c>
      <c r="T29" s="48">
        <f>IF(($E29      =0),0,(($P29      /$E29      )*100))</f>
        <v>63.919667590027693</v>
      </c>
      <c r="U29" s="50">
        <f>IF(($E29      =0),0,(($Q29      /$E29      )*100))</f>
        <v>59.366308864265925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2888000</v>
      </c>
      <c r="C30" s="95">
        <f>SUM(C26:C29)</f>
        <v>0</v>
      </c>
      <c r="D30" s="95"/>
      <c r="E30" s="95">
        <f>$B30      +$C30      +$D30</f>
        <v>2888000</v>
      </c>
      <c r="F30" s="96">
        <f t="shared" ref="F30:O30" si="16">SUM(F26:F29)</f>
        <v>2888000</v>
      </c>
      <c r="G30" s="97">
        <f t="shared" si="16"/>
        <v>2888000</v>
      </c>
      <c r="H30" s="96">
        <f t="shared" si="16"/>
        <v>24000</v>
      </c>
      <c r="I30" s="97">
        <f t="shared" si="16"/>
        <v>0</v>
      </c>
      <c r="J30" s="96">
        <f t="shared" si="16"/>
        <v>108000</v>
      </c>
      <c r="K30" s="97">
        <f t="shared" si="16"/>
        <v>60167</v>
      </c>
      <c r="L30" s="96">
        <f t="shared" si="16"/>
        <v>0</v>
      </c>
      <c r="M30" s="97">
        <f t="shared" si="16"/>
        <v>24067</v>
      </c>
      <c r="N30" s="96">
        <f t="shared" si="16"/>
        <v>1714000</v>
      </c>
      <c r="O30" s="97">
        <f t="shared" si="16"/>
        <v>1630265</v>
      </c>
      <c r="P30" s="96">
        <f>$H30      +$J30      +$L30      +$N30</f>
        <v>1846000</v>
      </c>
      <c r="Q30" s="97">
        <f>$I30      +$K30      +$M30      +$O30</f>
        <v>1714499</v>
      </c>
      <c r="R30" s="52">
        <f>IF(($L30      =0),0,((($N30      -$L30      )/$L30      )*100))</f>
        <v>0</v>
      </c>
      <c r="S30" s="53">
        <f>IF(($M30      =0),0,((($O30      -$M30      )/$M30      )*100))</f>
        <v>6673.8604728466371</v>
      </c>
      <c r="T30" s="52">
        <f>IF($E30   =0,0,($P30   /$E30   )*100)</f>
        <v>63.919667590027693</v>
      </c>
      <c r="U30" s="54">
        <f>IF($E30   =0,0,($Q30   /$E30   )*100)</f>
        <v>59.366308864265925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2405000</v>
      </c>
      <c r="C32" s="92">
        <v>-134000</v>
      </c>
      <c r="D32" s="92"/>
      <c r="E32" s="92">
        <f>$B32      +$C32      +$D32</f>
        <v>2271000</v>
      </c>
      <c r="F32" s="93">
        <v>2271000</v>
      </c>
      <c r="G32" s="94">
        <v>2271000</v>
      </c>
      <c r="H32" s="93">
        <v>260000</v>
      </c>
      <c r="I32" s="94">
        <v>455767</v>
      </c>
      <c r="J32" s="93">
        <v>647000</v>
      </c>
      <c r="K32" s="94">
        <v>275625</v>
      </c>
      <c r="L32" s="93">
        <v>1089000</v>
      </c>
      <c r="M32" s="94">
        <v>1351779</v>
      </c>
      <c r="N32" s="93">
        <v>176000</v>
      </c>
      <c r="O32" s="94">
        <v>177761</v>
      </c>
      <c r="P32" s="93">
        <f>$H32      +$J32      +$L32      +$N32</f>
        <v>2172000</v>
      </c>
      <c r="Q32" s="94">
        <f>$I32      +$K32      +$M32      +$O32</f>
        <v>2260932</v>
      </c>
      <c r="R32" s="48">
        <f>IF(($L32      =0),0,((($N32      -$L32      )/$L32      )*100))</f>
        <v>-83.838383838383834</v>
      </c>
      <c r="S32" s="49">
        <f>IF(($M32      =0),0,((($O32      -$M32      )/$M32      )*100))</f>
        <v>-86.84984749726101</v>
      </c>
      <c r="T32" s="48">
        <f>IF(($E32      =0),0,(($P32      /$E32      )*100))</f>
        <v>95.640686922060766</v>
      </c>
      <c r="U32" s="50">
        <f>IF(($E32      =0),0,(($Q32      /$E32      )*100))</f>
        <v>99.556671070013209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2405000</v>
      </c>
      <c r="C33" s="95">
        <f>C32</f>
        <v>-134000</v>
      </c>
      <c r="D33" s="95"/>
      <c r="E33" s="95">
        <f>$B33      +$C33      +$D33</f>
        <v>2271000</v>
      </c>
      <c r="F33" s="96">
        <f t="shared" ref="F33:O33" si="17">F32</f>
        <v>2271000</v>
      </c>
      <c r="G33" s="97">
        <f t="shared" si="17"/>
        <v>2271000</v>
      </c>
      <c r="H33" s="96">
        <f t="shared" si="17"/>
        <v>260000</v>
      </c>
      <c r="I33" s="97">
        <f t="shared" si="17"/>
        <v>455767</v>
      </c>
      <c r="J33" s="96">
        <f t="shared" si="17"/>
        <v>647000</v>
      </c>
      <c r="K33" s="97">
        <f t="shared" si="17"/>
        <v>275625</v>
      </c>
      <c r="L33" s="96">
        <f t="shared" si="17"/>
        <v>1089000</v>
      </c>
      <c r="M33" s="97">
        <f t="shared" si="17"/>
        <v>1351779</v>
      </c>
      <c r="N33" s="96">
        <f t="shared" si="17"/>
        <v>176000</v>
      </c>
      <c r="O33" s="97">
        <f t="shared" si="17"/>
        <v>177761</v>
      </c>
      <c r="P33" s="96">
        <f>$H33      +$J33      +$L33      +$N33</f>
        <v>2172000</v>
      </c>
      <c r="Q33" s="97">
        <f>$I33      +$K33      +$M33      +$O33</f>
        <v>2260932</v>
      </c>
      <c r="R33" s="52">
        <f>IF(($L33      =0),0,((($N33      -$L33      )/$L33      )*100))</f>
        <v>-83.838383838383834</v>
      </c>
      <c r="S33" s="53">
        <f>IF(($M33      =0),0,((($O33      -$M33      )/$M33      )*100))</f>
        <v>-86.84984749726101</v>
      </c>
      <c r="T33" s="52">
        <f>IF($E33   =0,0,($P33   /$E33   )*100)</f>
        <v>95.640686922060766</v>
      </c>
      <c r="U33" s="54">
        <f>IF($E33   =0,0,($Q33   /$E33   )*100)</f>
        <v>99.556671070013209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6293000</v>
      </c>
      <c r="C67" s="104">
        <f>SUM(C9:C14,C17:C23,C26:C29,C32,C35:C39,C42:C52,C55:C58,C61:C65)</f>
        <v>-134000</v>
      </c>
      <c r="D67" s="104"/>
      <c r="E67" s="104">
        <f t="shared" si="35"/>
        <v>6159000</v>
      </c>
      <c r="F67" s="105">
        <f t="shared" ref="F67:O67" si="43">SUM(F9:F14,F17:F23,F26:F29,F32,F35:F39,F42:F52,F55:F58,F61:F65)</f>
        <v>6159000</v>
      </c>
      <c r="G67" s="106">
        <f t="shared" si="43"/>
        <v>6159000</v>
      </c>
      <c r="H67" s="105">
        <f t="shared" si="43"/>
        <v>740000</v>
      </c>
      <c r="I67" s="106">
        <f t="shared" si="43"/>
        <v>902614</v>
      </c>
      <c r="J67" s="105">
        <f t="shared" si="43"/>
        <v>861000</v>
      </c>
      <c r="K67" s="106">
        <f t="shared" si="43"/>
        <v>442490</v>
      </c>
      <c r="L67" s="105">
        <f t="shared" si="43"/>
        <v>1223000</v>
      </c>
      <c r="M67" s="106">
        <f t="shared" si="43"/>
        <v>1602646</v>
      </c>
      <c r="N67" s="105">
        <f t="shared" si="43"/>
        <v>2081000</v>
      </c>
      <c r="O67" s="106">
        <f t="shared" si="43"/>
        <v>2027681</v>
      </c>
      <c r="P67" s="105">
        <f t="shared" si="36"/>
        <v>4905000</v>
      </c>
      <c r="Q67" s="106">
        <f t="shared" si="37"/>
        <v>4975431</v>
      </c>
      <c r="R67" s="61">
        <f t="shared" si="38"/>
        <v>70.155355682747341</v>
      </c>
      <c r="S67" s="62">
        <f t="shared" si="39"/>
        <v>26.520828679571157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79.639551875304434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80.783097905504135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6293000</v>
      </c>
      <c r="C73" s="104">
        <f>SUM(C9:C14,C17:C23,C26:C29,C32,C35:C39,C42:C52,C55:C58,C61:C65,C69:C70)</f>
        <v>-134000</v>
      </c>
      <c r="D73" s="104"/>
      <c r="E73" s="104">
        <f>$B73      +$C73      +$D73</f>
        <v>6159000</v>
      </c>
      <c r="F73" s="105">
        <f t="shared" ref="F73:O73" si="46">SUM(F9:F14,F17:F23,F26:F29,F32,F35:F39,F42:F52,F55:F58,F61:F65,F69:F70)</f>
        <v>6159000</v>
      </c>
      <c r="G73" s="106">
        <f t="shared" si="46"/>
        <v>6159000</v>
      </c>
      <c r="H73" s="105">
        <f t="shared" si="46"/>
        <v>740000</v>
      </c>
      <c r="I73" s="106">
        <f t="shared" si="46"/>
        <v>902614</v>
      </c>
      <c r="J73" s="105">
        <f t="shared" si="46"/>
        <v>861000</v>
      </c>
      <c r="K73" s="106">
        <f t="shared" si="46"/>
        <v>442490</v>
      </c>
      <c r="L73" s="105">
        <f t="shared" si="46"/>
        <v>1223000</v>
      </c>
      <c r="M73" s="106">
        <f t="shared" si="46"/>
        <v>1602646</v>
      </c>
      <c r="N73" s="105">
        <f t="shared" si="46"/>
        <v>2081000</v>
      </c>
      <c r="O73" s="106">
        <f t="shared" si="46"/>
        <v>2027681</v>
      </c>
      <c r="P73" s="105">
        <f>$H73      +$J73      +$L73      +$N73</f>
        <v>4905000</v>
      </c>
      <c r="Q73" s="106">
        <f>$I73      +$K73      +$M73      +$O73</f>
        <v>4975431</v>
      </c>
      <c r="R73" s="61">
        <f>IF(($L73      =0),0,((($N73      -$L73      )/$L73      )*100))</f>
        <v>70.155355682747341</v>
      </c>
      <c r="S73" s="62">
        <f>IF(($M73      =0),0,((($O73      -$M73      )/$M73      )*100))</f>
        <v>26.520828679571157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79.639551875304434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80.783097905504135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Kta7Fd5gCTPXDEAcbQLB16rxG5d0RTfSk7A/6nvVIL28QPRqd18ZDN+YyobLHcoCTEL7DC6Y3mnqQ6OkaLCSg==" saltValue="kKPmO8FWZPFyVZnsbsfW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555000</v>
      </c>
      <c r="I10" s="94">
        <v>296200</v>
      </c>
      <c r="J10" s="93">
        <v>487000</v>
      </c>
      <c r="K10" s="94">
        <v>744391</v>
      </c>
      <c r="L10" s="93">
        <v>216000</v>
      </c>
      <c r="M10" s="94">
        <v>154687</v>
      </c>
      <c r="N10" s="93">
        <v>191000</v>
      </c>
      <c r="O10" s="94">
        <v>190940</v>
      </c>
      <c r="P10" s="93">
        <f t="shared" ref="P10:P15" si="1">$H10      +$J10      +$L10      +$N10</f>
        <v>1449000</v>
      </c>
      <c r="Q10" s="94">
        <f t="shared" ref="Q10:Q15" si="2">$I10      +$K10      +$M10      +$O10</f>
        <v>1386218</v>
      </c>
      <c r="R10" s="48">
        <f t="shared" ref="R10:R15" si="3">IF(($L10      =0),0,((($N10      -$L10      )/$L10      )*100))</f>
        <v>-11.574074074074074</v>
      </c>
      <c r="S10" s="49">
        <f t="shared" ref="S10:S15" si="4">IF(($M10      =0),0,((($O10      -$M10      )/$M10      )*100))</f>
        <v>23.436358582169152</v>
      </c>
      <c r="T10" s="48">
        <f t="shared" ref="T10:T14" si="5">IF(($E10      =0),0,(($P10      /$E10      )*100))</f>
        <v>85.235294117647058</v>
      </c>
      <c r="U10" s="50">
        <f t="shared" ref="U10:U14" si="6">IF(($E10      =0),0,(($Q10      /$E10      )*100))</f>
        <v>81.542235294117646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555000</v>
      </c>
      <c r="I15" s="97">
        <f t="shared" si="7"/>
        <v>296200</v>
      </c>
      <c r="J15" s="96">
        <f t="shared" si="7"/>
        <v>487000</v>
      </c>
      <c r="K15" s="97">
        <f t="shared" si="7"/>
        <v>744391</v>
      </c>
      <c r="L15" s="96">
        <f t="shared" si="7"/>
        <v>216000</v>
      </c>
      <c r="M15" s="97">
        <f t="shared" si="7"/>
        <v>154687</v>
      </c>
      <c r="N15" s="96">
        <f t="shared" si="7"/>
        <v>191000</v>
      </c>
      <c r="O15" s="97">
        <f t="shared" si="7"/>
        <v>190940</v>
      </c>
      <c r="P15" s="96">
        <f t="shared" si="1"/>
        <v>1449000</v>
      </c>
      <c r="Q15" s="97">
        <f t="shared" si="2"/>
        <v>1386218</v>
      </c>
      <c r="R15" s="52">
        <f t="shared" si="3"/>
        <v>-11.574074074074074</v>
      </c>
      <c r="S15" s="53">
        <f t="shared" si="4"/>
        <v>23.436358582169152</v>
      </c>
      <c r="T15" s="52">
        <f>IF((SUM($E9:$E13))=0,0,(P15/(SUM($E9:$E13))*100))</f>
        <v>85.235294117647058</v>
      </c>
      <c r="U15" s="54">
        <f>IF((SUM($E9:$E13))=0,0,(Q15/(SUM($E9:$E13))*100))</f>
        <v>81.542235294117646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41304000</v>
      </c>
      <c r="D20" s="92"/>
      <c r="E20" s="92">
        <f t="shared" si="8"/>
        <v>41304000</v>
      </c>
      <c r="F20" s="93">
        <v>41304000</v>
      </c>
      <c r="G20" s="94">
        <v>41304000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11900000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41304000</v>
      </c>
      <c r="D24" s="95"/>
      <c r="E24" s="95">
        <f t="shared" si="8"/>
        <v>41304000</v>
      </c>
      <c r="F24" s="96">
        <f t="shared" ref="F24:O24" si="15">SUM(F17:F23)</f>
        <v>41304000</v>
      </c>
      <c r="G24" s="97">
        <f t="shared" si="15"/>
        <v>41304000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11900000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1684000</v>
      </c>
      <c r="C32" s="92"/>
      <c r="D32" s="92"/>
      <c r="E32" s="92">
        <f>$B32      +$C32      +$D32</f>
        <v>1684000</v>
      </c>
      <c r="F32" s="93">
        <v>1684000</v>
      </c>
      <c r="G32" s="94">
        <v>1684000</v>
      </c>
      <c r="H32" s="93">
        <v>362000</v>
      </c>
      <c r="I32" s="94">
        <v>221075</v>
      </c>
      <c r="J32" s="93">
        <v>387000</v>
      </c>
      <c r="K32" s="94">
        <v>527303</v>
      </c>
      <c r="L32" s="93">
        <v>396000</v>
      </c>
      <c r="M32" s="94">
        <v>257459</v>
      </c>
      <c r="N32" s="93">
        <v>488000</v>
      </c>
      <c r="O32" s="94">
        <v>453485</v>
      </c>
      <c r="P32" s="93">
        <f>$H32      +$J32      +$L32      +$N32</f>
        <v>1633000</v>
      </c>
      <c r="Q32" s="94">
        <f>$I32      +$K32      +$M32      +$O32</f>
        <v>1459322</v>
      </c>
      <c r="R32" s="48">
        <f>IF(($L32      =0),0,((($N32      -$L32      )/$L32      )*100))</f>
        <v>23.232323232323232</v>
      </c>
      <c r="S32" s="49">
        <f>IF(($M32      =0),0,((($O32      -$M32      )/$M32      )*100))</f>
        <v>76.138725000873933</v>
      </c>
      <c r="T32" s="48">
        <f>IF(($E32      =0),0,(($P32      /$E32      )*100))</f>
        <v>96.971496437054626</v>
      </c>
      <c r="U32" s="50">
        <f>IF(($E32      =0),0,(($Q32      /$E32      )*100))</f>
        <v>86.658076009501187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1684000</v>
      </c>
      <c r="C33" s="95">
        <f>C32</f>
        <v>0</v>
      </c>
      <c r="D33" s="95"/>
      <c r="E33" s="95">
        <f>$B33      +$C33      +$D33</f>
        <v>1684000</v>
      </c>
      <c r="F33" s="96">
        <f t="shared" ref="F33:O33" si="17">F32</f>
        <v>1684000</v>
      </c>
      <c r="G33" s="97">
        <f t="shared" si="17"/>
        <v>1684000</v>
      </c>
      <c r="H33" s="96">
        <f t="shared" si="17"/>
        <v>362000</v>
      </c>
      <c r="I33" s="97">
        <f t="shared" si="17"/>
        <v>221075</v>
      </c>
      <c r="J33" s="96">
        <f t="shared" si="17"/>
        <v>387000</v>
      </c>
      <c r="K33" s="97">
        <f t="shared" si="17"/>
        <v>527303</v>
      </c>
      <c r="L33" s="96">
        <f t="shared" si="17"/>
        <v>396000</v>
      </c>
      <c r="M33" s="97">
        <f t="shared" si="17"/>
        <v>257459</v>
      </c>
      <c r="N33" s="96">
        <f t="shared" si="17"/>
        <v>488000</v>
      </c>
      <c r="O33" s="97">
        <f t="shared" si="17"/>
        <v>453485</v>
      </c>
      <c r="P33" s="96">
        <f>$H33      +$J33      +$L33      +$N33</f>
        <v>1633000</v>
      </c>
      <c r="Q33" s="97">
        <f>$I33      +$K33      +$M33      +$O33</f>
        <v>1459322</v>
      </c>
      <c r="R33" s="52">
        <f>IF(($L33      =0),0,((($N33      -$L33      )/$L33      )*100))</f>
        <v>23.232323232323232</v>
      </c>
      <c r="S33" s="53">
        <f>IF(($M33      =0),0,((($O33      -$M33      )/$M33      )*100))</f>
        <v>76.138725000873933</v>
      </c>
      <c r="T33" s="52">
        <f>IF($E33   =0,0,($P33   /$E33   )*100)</f>
        <v>96.971496437054626</v>
      </c>
      <c r="U33" s="54">
        <f>IF($E33   =0,0,($Q33   /$E33   )*100)</f>
        <v>86.658076009501187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1883000</v>
      </c>
      <c r="C36" s="92">
        <v>12201000</v>
      </c>
      <c r="D36" s="92"/>
      <c r="E36" s="92">
        <f t="shared" si="18"/>
        <v>14084000</v>
      </c>
      <c r="F36" s="93">
        <v>14084000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2472000</v>
      </c>
      <c r="M38" s="94"/>
      <c r="N38" s="93">
        <v>1372000</v>
      </c>
      <c r="O38" s="94">
        <v>2376240</v>
      </c>
      <c r="P38" s="93">
        <f t="shared" si="19"/>
        <v>3844000</v>
      </c>
      <c r="Q38" s="94">
        <f t="shared" si="20"/>
        <v>2376240</v>
      </c>
      <c r="R38" s="48">
        <f t="shared" si="21"/>
        <v>-44.498381877022652</v>
      </c>
      <c r="S38" s="49">
        <f t="shared" si="22"/>
        <v>0</v>
      </c>
      <c r="T38" s="48">
        <f t="shared" si="23"/>
        <v>96.1</v>
      </c>
      <c r="U38" s="50">
        <f t="shared" si="24"/>
        <v>59.406000000000006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5883000</v>
      </c>
      <c r="C40" s="95">
        <f>SUM(C35:C39)</f>
        <v>12201000</v>
      </c>
      <c r="D40" s="95"/>
      <c r="E40" s="95">
        <f t="shared" si="18"/>
        <v>18084000</v>
      </c>
      <c r="F40" s="96">
        <f t="shared" ref="F40:O40" si="25">SUM(F35:F39)</f>
        <v>18084000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2472000</v>
      </c>
      <c r="M40" s="97">
        <f t="shared" si="25"/>
        <v>0</v>
      </c>
      <c r="N40" s="96">
        <f t="shared" si="25"/>
        <v>1372000</v>
      </c>
      <c r="O40" s="97">
        <f t="shared" si="25"/>
        <v>2376240</v>
      </c>
      <c r="P40" s="96">
        <f t="shared" si="19"/>
        <v>3844000</v>
      </c>
      <c r="Q40" s="97">
        <f t="shared" si="20"/>
        <v>2376240</v>
      </c>
      <c r="R40" s="52">
        <f t="shared" si="21"/>
        <v>-44.498381877022652</v>
      </c>
      <c r="S40" s="53">
        <f t="shared" si="22"/>
        <v>0</v>
      </c>
      <c r="T40" s="52">
        <f>IF((+$E35+$E38) =0,0,(P40   /(+$E35+$E38) )*100)</f>
        <v>96.1</v>
      </c>
      <c r="U40" s="54">
        <f>IF((+$E35+$E38) =0,0,(Q40   /(+$E35+$E38) )*100)</f>
        <v>59.406000000000006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10700000</v>
      </c>
      <c r="C51" s="92">
        <v>-1070000</v>
      </c>
      <c r="D51" s="92"/>
      <c r="E51" s="92">
        <f t="shared" si="26"/>
        <v>9630000</v>
      </c>
      <c r="F51" s="93">
        <v>9630000</v>
      </c>
      <c r="G51" s="94">
        <v>9630000</v>
      </c>
      <c r="H51" s="93"/>
      <c r="I51" s="94"/>
      <c r="J51" s="93"/>
      <c r="K51" s="94"/>
      <c r="L51" s="93">
        <v>2605000</v>
      </c>
      <c r="M51" s="94">
        <v>1300045</v>
      </c>
      <c r="N51" s="93">
        <v>6483000</v>
      </c>
      <c r="O51" s="94">
        <v>4010935</v>
      </c>
      <c r="P51" s="93">
        <f t="shared" si="27"/>
        <v>9088000</v>
      </c>
      <c r="Q51" s="94">
        <f t="shared" si="28"/>
        <v>5310980</v>
      </c>
      <c r="R51" s="48">
        <f t="shared" si="29"/>
        <v>148.86756238003841</v>
      </c>
      <c r="S51" s="49">
        <f t="shared" si="30"/>
        <v>208.52278190370333</v>
      </c>
      <c r="T51" s="48">
        <f t="shared" si="31"/>
        <v>94.371754932502597</v>
      </c>
      <c r="U51" s="50">
        <f t="shared" si="32"/>
        <v>55.150363447559712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10700000</v>
      </c>
      <c r="C53" s="95">
        <f>SUM(C42:C52)</f>
        <v>-1070000</v>
      </c>
      <c r="D53" s="95"/>
      <c r="E53" s="95">
        <f t="shared" si="26"/>
        <v>9630000</v>
      </c>
      <c r="F53" s="96">
        <f t="shared" ref="F53:O53" si="33">SUM(F42:F52)</f>
        <v>9630000</v>
      </c>
      <c r="G53" s="97">
        <f t="shared" si="33"/>
        <v>9630000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2605000</v>
      </c>
      <c r="M53" s="97">
        <f t="shared" si="33"/>
        <v>1300045</v>
      </c>
      <c r="N53" s="96">
        <f t="shared" si="33"/>
        <v>6483000</v>
      </c>
      <c r="O53" s="97">
        <f t="shared" si="33"/>
        <v>4010935</v>
      </c>
      <c r="P53" s="96">
        <f t="shared" si="27"/>
        <v>9088000</v>
      </c>
      <c r="Q53" s="97">
        <f t="shared" si="28"/>
        <v>5310980</v>
      </c>
      <c r="R53" s="52">
        <f t="shared" si="29"/>
        <v>148.86756238003841</v>
      </c>
      <c r="S53" s="53">
        <f t="shared" si="30"/>
        <v>208.52278190370333</v>
      </c>
      <c r="T53" s="52">
        <f>IF((+$E43+$E45+$E47+$E48+$E51) =0,0,(P53   /(+$E43+$E45+$E47+$E48+$E51) )*100)</f>
        <v>94.371754932502597</v>
      </c>
      <c r="U53" s="54">
        <f>IF((+$E43+$E45+$E47+$E48+$E51) =0,0,(Q53   /(+$E43+$E45+$E47+$E48+$E51) )*100)</f>
        <v>55.150363447559712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383000</v>
      </c>
      <c r="W64" s="94">
        <v>0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383000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19967000</v>
      </c>
      <c r="C67" s="104">
        <f>SUM(C9:C14,C17:C23,C26:C29,C32,C35:C39,C42:C52,C55:C58,C61:C65)</f>
        <v>52435000</v>
      </c>
      <c r="D67" s="104"/>
      <c r="E67" s="104">
        <f t="shared" si="35"/>
        <v>72402000</v>
      </c>
      <c r="F67" s="105">
        <f t="shared" ref="F67:O67" si="43">SUM(F9:F14,F17:F23,F26:F29,F32,F35:F39,F42:F52,F55:F58,F61:F65)</f>
        <v>72402000</v>
      </c>
      <c r="G67" s="106">
        <f t="shared" si="43"/>
        <v>58318000</v>
      </c>
      <c r="H67" s="105">
        <f t="shared" si="43"/>
        <v>917000</v>
      </c>
      <c r="I67" s="106">
        <f t="shared" si="43"/>
        <v>517275</v>
      </c>
      <c r="J67" s="105">
        <f t="shared" si="43"/>
        <v>874000</v>
      </c>
      <c r="K67" s="106">
        <f t="shared" si="43"/>
        <v>1271694</v>
      </c>
      <c r="L67" s="105">
        <f t="shared" si="43"/>
        <v>5689000</v>
      </c>
      <c r="M67" s="106">
        <f t="shared" si="43"/>
        <v>1712191</v>
      </c>
      <c r="N67" s="105">
        <f t="shared" si="43"/>
        <v>8534000</v>
      </c>
      <c r="O67" s="106">
        <f t="shared" si="43"/>
        <v>7031600</v>
      </c>
      <c r="P67" s="105">
        <f t="shared" si="36"/>
        <v>16014000</v>
      </c>
      <c r="Q67" s="106">
        <f t="shared" si="37"/>
        <v>10532760</v>
      </c>
      <c r="R67" s="61">
        <f t="shared" si="38"/>
        <v>50.00878889084197</v>
      </c>
      <c r="S67" s="62">
        <f t="shared" si="39"/>
        <v>310.67848154791142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27.459789430364552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18.060907438526698</v>
      </c>
      <c r="V67" s="105">
        <f>SUM(V9:V14,V17:V23,V26:V29,V32,V35:V39,V42:V52,V55:V58,V61:V65)</f>
        <v>12283000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30909000</v>
      </c>
      <c r="C69" s="92">
        <v>-7067000</v>
      </c>
      <c r="D69" s="92"/>
      <c r="E69" s="92">
        <f>$B69      +$C69      +$D69</f>
        <v>23842000</v>
      </c>
      <c r="F69" s="93">
        <v>23842000</v>
      </c>
      <c r="G69" s="94">
        <v>23842000</v>
      </c>
      <c r="H69" s="93">
        <v>1491000</v>
      </c>
      <c r="I69" s="94">
        <v>1531317</v>
      </c>
      <c r="J69" s="93">
        <v>578000</v>
      </c>
      <c r="K69" s="94">
        <v>516381</v>
      </c>
      <c r="L69" s="93">
        <v>7195000</v>
      </c>
      <c r="M69" s="94">
        <v>4385317</v>
      </c>
      <c r="N69" s="93">
        <v>5546000</v>
      </c>
      <c r="O69" s="94">
        <v>10864255</v>
      </c>
      <c r="P69" s="93">
        <f>$H69      +$J69      +$L69      +$N69</f>
        <v>14810000</v>
      </c>
      <c r="Q69" s="94">
        <f>$I69      +$K69      +$M69      +$O69</f>
        <v>17297270</v>
      </c>
      <c r="R69" s="48">
        <f>IF(($L69      =0),0,((($N69      -$L69      )/$L69      )*100))</f>
        <v>-22.918693537178598</v>
      </c>
      <c r="S69" s="49">
        <f>IF(($M69      =0),0,((($O69      -$M69      )/$M69      )*100))</f>
        <v>147.74161138179977</v>
      </c>
      <c r="T69" s="48">
        <f>IF(($E69      =0),0,(($P69      /$E69      )*100))</f>
        <v>62.117272040936165</v>
      </c>
      <c r="U69" s="50">
        <f>IF(($E69      =0),0,(($Q69      /$E69      )*100))</f>
        <v>72.549576377820657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30909000</v>
      </c>
      <c r="C71" s="101">
        <f>SUM(C69:C70)</f>
        <v>-7067000</v>
      </c>
      <c r="D71" s="101"/>
      <c r="E71" s="101">
        <f>$B71      +$C71      +$D71</f>
        <v>23842000</v>
      </c>
      <c r="F71" s="102">
        <f t="shared" ref="F71:O71" si="44">SUM(F69:F70)</f>
        <v>23842000</v>
      </c>
      <c r="G71" s="103">
        <f t="shared" si="44"/>
        <v>23842000</v>
      </c>
      <c r="H71" s="102">
        <f t="shared" si="44"/>
        <v>1491000</v>
      </c>
      <c r="I71" s="103">
        <f t="shared" si="44"/>
        <v>1531317</v>
      </c>
      <c r="J71" s="102">
        <f t="shared" si="44"/>
        <v>578000</v>
      </c>
      <c r="K71" s="103">
        <f t="shared" si="44"/>
        <v>516381</v>
      </c>
      <c r="L71" s="102">
        <f t="shared" si="44"/>
        <v>7195000</v>
      </c>
      <c r="M71" s="103">
        <f t="shared" si="44"/>
        <v>4385317</v>
      </c>
      <c r="N71" s="102">
        <f t="shared" si="44"/>
        <v>5546000</v>
      </c>
      <c r="O71" s="103">
        <f t="shared" si="44"/>
        <v>10864255</v>
      </c>
      <c r="P71" s="102">
        <f>$H71      +$J71      +$L71      +$N71</f>
        <v>14810000</v>
      </c>
      <c r="Q71" s="103">
        <f>$I71      +$K71      +$M71      +$O71</f>
        <v>17297270</v>
      </c>
      <c r="R71" s="57">
        <f>IF(($L71      =0),0,((($N71      -$L71      )/$L71      )*100))</f>
        <v>-22.918693537178598</v>
      </c>
      <c r="S71" s="58">
        <f>IF(($M71      =0),0,((($O71      -$M71      )/$M71      )*100))</f>
        <v>147.74161138179977</v>
      </c>
      <c r="T71" s="57">
        <f>IF(($E69      =0),0,(($P69      /$E69      )*100))</f>
        <v>62.117272040936165</v>
      </c>
      <c r="U71" s="59">
        <f>IF($E69   =0,0,($Q69   /$E69 )*100)</f>
        <v>72.549576377820657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30909000</v>
      </c>
      <c r="C72" s="104">
        <f>SUM(C69:C70)</f>
        <v>-7067000</v>
      </c>
      <c r="D72" s="104"/>
      <c r="E72" s="104">
        <f>$B72      +$C72      +$D72</f>
        <v>23842000</v>
      </c>
      <c r="F72" s="105">
        <f t="shared" ref="F72:O72" si="45">SUM(F69:F70)</f>
        <v>23842000</v>
      </c>
      <c r="G72" s="106">
        <f t="shared" si="45"/>
        <v>23842000</v>
      </c>
      <c r="H72" s="105">
        <f t="shared" si="45"/>
        <v>1491000</v>
      </c>
      <c r="I72" s="106">
        <f t="shared" si="45"/>
        <v>1531317</v>
      </c>
      <c r="J72" s="105">
        <f t="shared" si="45"/>
        <v>578000</v>
      </c>
      <c r="K72" s="106">
        <f t="shared" si="45"/>
        <v>516381</v>
      </c>
      <c r="L72" s="105">
        <f t="shared" si="45"/>
        <v>7195000</v>
      </c>
      <c r="M72" s="106">
        <f t="shared" si="45"/>
        <v>4385317</v>
      </c>
      <c r="N72" s="105">
        <f t="shared" si="45"/>
        <v>5546000</v>
      </c>
      <c r="O72" s="106">
        <f t="shared" si="45"/>
        <v>10864255</v>
      </c>
      <c r="P72" s="105">
        <f>$H72      +$J72      +$L72      +$N72</f>
        <v>14810000</v>
      </c>
      <c r="Q72" s="106">
        <f>$I72      +$K72      +$M72      +$O72</f>
        <v>17297270</v>
      </c>
      <c r="R72" s="61">
        <f>IF(($L72      =0),0,((($N72      -$L72      )/$L72      )*100))</f>
        <v>-22.918693537178598</v>
      </c>
      <c r="S72" s="62">
        <f>IF(($M72      =0),0,((($O72      -$M72      )/$M72      )*100))</f>
        <v>147.74161138179977</v>
      </c>
      <c r="T72" s="61">
        <f>IF(($E69      =0),0,(($P69      /$E69      )*100))</f>
        <v>62.117272040936165</v>
      </c>
      <c r="U72" s="65">
        <f>IF($E69   =0,0,($Q69   /$E69 )*100)</f>
        <v>72.549576377820657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50876000</v>
      </c>
      <c r="C73" s="104">
        <f>SUM(C9:C14,C17:C23,C26:C29,C32,C35:C39,C42:C52,C55:C58,C61:C65,C69:C70)</f>
        <v>45368000</v>
      </c>
      <c r="D73" s="104"/>
      <c r="E73" s="104">
        <f>$B73      +$C73      +$D73</f>
        <v>96244000</v>
      </c>
      <c r="F73" s="105">
        <f t="shared" ref="F73:O73" si="46">SUM(F9:F14,F17:F23,F26:F29,F32,F35:F39,F42:F52,F55:F58,F61:F65,F69:F70)</f>
        <v>96244000</v>
      </c>
      <c r="G73" s="106">
        <f t="shared" si="46"/>
        <v>82160000</v>
      </c>
      <c r="H73" s="105">
        <f t="shared" si="46"/>
        <v>2408000</v>
      </c>
      <c r="I73" s="106">
        <f t="shared" si="46"/>
        <v>2048592</v>
      </c>
      <c r="J73" s="105">
        <f t="shared" si="46"/>
        <v>1452000</v>
      </c>
      <c r="K73" s="106">
        <f t="shared" si="46"/>
        <v>1788075</v>
      </c>
      <c r="L73" s="105">
        <f t="shared" si="46"/>
        <v>12884000</v>
      </c>
      <c r="M73" s="106">
        <f t="shared" si="46"/>
        <v>6097508</v>
      </c>
      <c r="N73" s="105">
        <f t="shared" si="46"/>
        <v>14080000</v>
      </c>
      <c r="O73" s="106">
        <f t="shared" si="46"/>
        <v>17895855</v>
      </c>
      <c r="P73" s="105">
        <f>$H73      +$J73      +$L73      +$N73</f>
        <v>30824000</v>
      </c>
      <c r="Q73" s="106">
        <f>$I73      +$K73      +$M73      +$O73</f>
        <v>27830030</v>
      </c>
      <c r="R73" s="61">
        <f>IF(($L73      =0),0,((($N73      -$L73      )/$L73      )*100))</f>
        <v>9.282831418814034</v>
      </c>
      <c r="S73" s="62">
        <f>IF(($M73      =0),0,((($O73      -$M73      )/$M73      )*100))</f>
        <v>193.49457188084048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37.517039922103216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33.872967380720546</v>
      </c>
      <c r="V73" s="105">
        <f>SUM(V9:V14,V17:V23,V26:V29,V32,V35:V39,V42:V52,V55:V58,V61:V65,V69:V70)</f>
        <v>12283000</v>
      </c>
      <c r="W73" s="106">
        <f>SUM(W9:W14,W17:W23,W26:W29,W32,W35:W39,W42:W52,W55:W58,W61:W65,W69:W70)</f>
        <v>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Zfud6tod9RIAZdNkABgOdPTYduDz9Rs4cGVppiZVm3VxGsVu5l1CU3+Q9h5tqlNcTmcBHbu2I1gsobJLypawuQ==" saltValue="s3GATxdBeNhfX6tAhTgG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8000</v>
      </c>
      <c r="I10" s="94">
        <v>25251</v>
      </c>
      <c r="J10" s="93">
        <v>171000</v>
      </c>
      <c r="K10" s="94">
        <v>170106</v>
      </c>
      <c r="L10" s="93">
        <v>128000</v>
      </c>
      <c r="M10" s="94">
        <v>124665</v>
      </c>
      <c r="N10" s="93">
        <v>1230000</v>
      </c>
      <c r="O10" s="94">
        <v>816013</v>
      </c>
      <c r="P10" s="93">
        <f t="shared" ref="P10:P15" si="1">$H10      +$J10      +$L10      +$N10</f>
        <v>1537000</v>
      </c>
      <c r="Q10" s="94">
        <f t="shared" ref="Q10:Q15" si="2">$I10      +$K10      +$M10      +$O10</f>
        <v>1136035</v>
      </c>
      <c r="R10" s="48">
        <f t="shared" ref="R10:R15" si="3">IF(($L10      =0),0,((($N10      -$L10      )/$L10      )*100))</f>
        <v>860.9375</v>
      </c>
      <c r="S10" s="49">
        <f t="shared" ref="S10:S15" si="4">IF(($M10      =0),0,((($O10      -$M10      )/$M10      )*100))</f>
        <v>554.56463321702165</v>
      </c>
      <c r="T10" s="48">
        <f t="shared" ref="T10:T14" si="5">IF(($E10      =0),0,(($P10      /$E10      )*100))</f>
        <v>99.161290322580641</v>
      </c>
      <c r="U10" s="50">
        <f t="shared" ref="U10:U14" si="6">IF(($E10      =0),0,(($Q10      /$E10      )*100))</f>
        <v>73.29258064516128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8000</v>
      </c>
      <c r="I15" s="97">
        <f t="shared" si="7"/>
        <v>25251</v>
      </c>
      <c r="J15" s="96">
        <f t="shared" si="7"/>
        <v>171000</v>
      </c>
      <c r="K15" s="97">
        <f t="shared" si="7"/>
        <v>170106</v>
      </c>
      <c r="L15" s="96">
        <f t="shared" si="7"/>
        <v>128000</v>
      </c>
      <c r="M15" s="97">
        <f t="shared" si="7"/>
        <v>124665</v>
      </c>
      <c r="N15" s="96">
        <f t="shared" si="7"/>
        <v>1230000</v>
      </c>
      <c r="O15" s="97">
        <f t="shared" si="7"/>
        <v>816013</v>
      </c>
      <c r="P15" s="96">
        <f t="shared" si="1"/>
        <v>1537000</v>
      </c>
      <c r="Q15" s="97">
        <f t="shared" si="2"/>
        <v>1136035</v>
      </c>
      <c r="R15" s="52">
        <f t="shared" si="3"/>
        <v>860.9375</v>
      </c>
      <c r="S15" s="53">
        <f t="shared" si="4"/>
        <v>554.56463321702165</v>
      </c>
      <c r="T15" s="52">
        <f>IF((SUM($E9:$E13))=0,0,(P15/(SUM($E9:$E13))*100))</f>
        <v>99.161290322580641</v>
      </c>
      <c r="U15" s="54">
        <f>IF((SUM($E9:$E13))=0,0,(Q15/(SUM($E9:$E13))*100))</f>
        <v>73.29258064516128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12472000</v>
      </c>
      <c r="D20" s="92"/>
      <c r="E20" s="92">
        <f t="shared" si="8"/>
        <v>12472000</v>
      </c>
      <c r="F20" s="93">
        <v>12472000</v>
      </c>
      <c r="G20" s="94">
        <v>12472000</v>
      </c>
      <c r="H20" s="93"/>
      <c r="I20" s="94"/>
      <c r="J20" s="93"/>
      <c r="K20" s="94"/>
      <c r="L20" s="93">
        <v>1604000</v>
      </c>
      <c r="M20" s="94"/>
      <c r="N20" s="93">
        <v>3353000</v>
      </c>
      <c r="O20" s="94"/>
      <c r="P20" s="93">
        <f t="shared" si="9"/>
        <v>4957000</v>
      </c>
      <c r="Q20" s="94">
        <f t="shared" si="10"/>
        <v>0</v>
      </c>
      <c r="R20" s="48">
        <f t="shared" si="11"/>
        <v>109.03990024937656</v>
      </c>
      <c r="S20" s="49">
        <f t="shared" si="12"/>
        <v>0</v>
      </c>
      <c r="T20" s="48">
        <f t="shared" si="13"/>
        <v>39.745028864656831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12472000</v>
      </c>
      <c r="D24" s="95"/>
      <c r="E24" s="95">
        <f t="shared" si="8"/>
        <v>12472000</v>
      </c>
      <c r="F24" s="96">
        <f t="shared" ref="F24:O24" si="15">SUM(F17:F23)</f>
        <v>12472000</v>
      </c>
      <c r="G24" s="97">
        <f t="shared" si="15"/>
        <v>12472000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1604000</v>
      </c>
      <c r="M24" s="97">
        <f t="shared" si="15"/>
        <v>0</v>
      </c>
      <c r="N24" s="96">
        <f t="shared" si="15"/>
        <v>3353000</v>
      </c>
      <c r="O24" s="97">
        <f t="shared" si="15"/>
        <v>0</v>
      </c>
      <c r="P24" s="96">
        <f t="shared" si="9"/>
        <v>4957000</v>
      </c>
      <c r="Q24" s="97">
        <f t="shared" si="10"/>
        <v>0</v>
      </c>
      <c r="R24" s="52">
        <f t="shared" si="11"/>
        <v>109.03990024937656</v>
      </c>
      <c r="S24" s="53">
        <f t="shared" si="12"/>
        <v>0</v>
      </c>
      <c r="T24" s="52">
        <f>IF(($E24-$E19-$E23)   =0,0,($P24   /($E24-$E19-$E23)   )*100)</f>
        <v>39.745028864656831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3565000</v>
      </c>
      <c r="C32" s="92">
        <v>-199000</v>
      </c>
      <c r="D32" s="92"/>
      <c r="E32" s="92">
        <f>$B32      +$C32      +$D32</f>
        <v>3366000</v>
      </c>
      <c r="F32" s="93">
        <v>3366000</v>
      </c>
      <c r="G32" s="94">
        <v>3366000</v>
      </c>
      <c r="H32" s="93">
        <v>686000</v>
      </c>
      <c r="I32" s="94">
        <v>686218</v>
      </c>
      <c r="J32" s="93">
        <v>901000</v>
      </c>
      <c r="K32" s="94">
        <v>901305</v>
      </c>
      <c r="L32" s="93">
        <v>1010000</v>
      </c>
      <c r="M32" s="94">
        <v>1015234</v>
      </c>
      <c r="N32" s="93">
        <v>763000</v>
      </c>
      <c r="O32" s="94">
        <v>627955</v>
      </c>
      <c r="P32" s="93">
        <f>$H32      +$J32      +$L32      +$N32</f>
        <v>3360000</v>
      </c>
      <c r="Q32" s="94">
        <f>$I32      +$K32      +$M32      +$O32</f>
        <v>3230712</v>
      </c>
      <c r="R32" s="48">
        <f>IF(($L32      =0),0,((($N32      -$L32      )/$L32      )*100))</f>
        <v>-24.455445544554454</v>
      </c>
      <c r="S32" s="49">
        <f>IF(($M32      =0),0,((($O32      -$M32      )/$M32      )*100))</f>
        <v>-38.14677207422131</v>
      </c>
      <c r="T32" s="48">
        <f>IF(($E32      =0),0,(($P32      /$E32      )*100))</f>
        <v>99.821746880570402</v>
      </c>
      <c r="U32" s="50">
        <f>IF(($E32      =0),0,(($Q32      /$E32      )*100))</f>
        <v>95.980748663101593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3565000</v>
      </c>
      <c r="C33" s="95">
        <f>C32</f>
        <v>-199000</v>
      </c>
      <c r="D33" s="95"/>
      <c r="E33" s="95">
        <f>$B33      +$C33      +$D33</f>
        <v>3366000</v>
      </c>
      <c r="F33" s="96">
        <f t="shared" ref="F33:O33" si="17">F32</f>
        <v>3366000</v>
      </c>
      <c r="G33" s="97">
        <f t="shared" si="17"/>
        <v>3366000</v>
      </c>
      <c r="H33" s="96">
        <f t="shared" si="17"/>
        <v>686000</v>
      </c>
      <c r="I33" s="97">
        <f t="shared" si="17"/>
        <v>686218</v>
      </c>
      <c r="J33" s="96">
        <f t="shared" si="17"/>
        <v>901000</v>
      </c>
      <c r="K33" s="97">
        <f t="shared" si="17"/>
        <v>901305</v>
      </c>
      <c r="L33" s="96">
        <f t="shared" si="17"/>
        <v>1010000</v>
      </c>
      <c r="M33" s="97">
        <f t="shared" si="17"/>
        <v>1015234</v>
      </c>
      <c r="N33" s="96">
        <f t="shared" si="17"/>
        <v>763000</v>
      </c>
      <c r="O33" s="97">
        <f t="shared" si="17"/>
        <v>627955</v>
      </c>
      <c r="P33" s="96">
        <f>$H33      +$J33      +$L33      +$N33</f>
        <v>3360000</v>
      </c>
      <c r="Q33" s="97">
        <f>$I33      +$K33      +$M33      +$O33</f>
        <v>3230712</v>
      </c>
      <c r="R33" s="52">
        <f>IF(($L33      =0),0,((($N33      -$L33      )/$L33      )*100))</f>
        <v>-24.455445544554454</v>
      </c>
      <c r="S33" s="53">
        <f>IF(($M33      =0),0,((($O33      -$M33      )/$M33      )*100))</f>
        <v>-38.14677207422131</v>
      </c>
      <c r="T33" s="52">
        <f>IF($E33   =0,0,($P33   /$E33   )*100)</f>
        <v>99.821746880570402</v>
      </c>
      <c r="U33" s="54">
        <f>IF($E33   =0,0,($Q33   /$E33   )*100)</f>
        <v>95.980748663101593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24380000</v>
      </c>
      <c r="C35" s="92"/>
      <c r="D35" s="92"/>
      <c r="E35" s="92">
        <f t="shared" ref="E35:E40" si="18">$B35      +$C35      +$D35</f>
        <v>24380000</v>
      </c>
      <c r="F35" s="93">
        <v>24380000</v>
      </c>
      <c r="G35" s="94">
        <v>24380000</v>
      </c>
      <c r="H35" s="93">
        <v>8000000</v>
      </c>
      <c r="I35" s="94">
        <v>775325</v>
      </c>
      <c r="J35" s="93">
        <v>8358000</v>
      </c>
      <c r="K35" s="94">
        <v>7341443</v>
      </c>
      <c r="L35" s="93">
        <v>2474000</v>
      </c>
      <c r="M35" s="94">
        <v>110383</v>
      </c>
      <c r="N35" s="93">
        <v>5548000</v>
      </c>
      <c r="O35" s="94">
        <v>2920458</v>
      </c>
      <c r="P35" s="93">
        <f t="shared" ref="P35:P40" si="19">$H35      +$J35      +$L35      +$N35</f>
        <v>24380000</v>
      </c>
      <c r="Q35" s="94">
        <f t="shared" ref="Q35:Q40" si="20">$I35      +$K35      +$M35      +$O35</f>
        <v>11147609</v>
      </c>
      <c r="R35" s="48">
        <f t="shared" ref="R35:R40" si="21">IF(($L35      =0),0,((($N35      -$L35      )/$L35      )*100))</f>
        <v>124.2522231204527</v>
      </c>
      <c r="S35" s="49">
        <f t="shared" ref="S35:S40" si="22">IF(($M35      =0),0,((($O35      -$M35      )/$M35      )*100))</f>
        <v>2545.7497984291058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45.724401148482364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4200000</v>
      </c>
      <c r="C38" s="92"/>
      <c r="D38" s="92"/>
      <c r="E38" s="92">
        <f t="shared" si="18"/>
        <v>4200000</v>
      </c>
      <c r="F38" s="93">
        <v>4200000</v>
      </c>
      <c r="G38" s="94">
        <v>4200000</v>
      </c>
      <c r="H38" s="93"/>
      <c r="I38" s="94"/>
      <c r="J38" s="93">
        <v>2533000</v>
      </c>
      <c r="K38" s="94"/>
      <c r="L38" s="93"/>
      <c r="M38" s="94">
        <v>218345</v>
      </c>
      <c r="N38" s="93">
        <v>1667000</v>
      </c>
      <c r="O38" s="94"/>
      <c r="P38" s="93">
        <f t="shared" si="19"/>
        <v>4200000</v>
      </c>
      <c r="Q38" s="94">
        <f t="shared" si="20"/>
        <v>218345</v>
      </c>
      <c r="R38" s="48">
        <f t="shared" si="21"/>
        <v>0</v>
      </c>
      <c r="S38" s="49">
        <f t="shared" si="22"/>
        <v>-100</v>
      </c>
      <c r="T38" s="48">
        <f t="shared" si="23"/>
        <v>100</v>
      </c>
      <c r="U38" s="50">
        <f t="shared" si="24"/>
        <v>5.1986904761904764</v>
      </c>
      <c r="V38" s="93">
        <v>201000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28580000</v>
      </c>
      <c r="C40" s="95">
        <f>SUM(C35:C39)</f>
        <v>0</v>
      </c>
      <c r="D40" s="95"/>
      <c r="E40" s="95">
        <f t="shared" si="18"/>
        <v>28580000</v>
      </c>
      <c r="F40" s="96">
        <f t="shared" ref="F40:O40" si="25">SUM(F35:F39)</f>
        <v>28580000</v>
      </c>
      <c r="G40" s="97">
        <f t="shared" si="25"/>
        <v>28580000</v>
      </c>
      <c r="H40" s="96">
        <f t="shared" si="25"/>
        <v>8000000</v>
      </c>
      <c r="I40" s="97">
        <f t="shared" si="25"/>
        <v>775325</v>
      </c>
      <c r="J40" s="96">
        <f t="shared" si="25"/>
        <v>10891000</v>
      </c>
      <c r="K40" s="97">
        <f t="shared" si="25"/>
        <v>7341443</v>
      </c>
      <c r="L40" s="96">
        <f t="shared" si="25"/>
        <v>2474000</v>
      </c>
      <c r="M40" s="97">
        <f t="shared" si="25"/>
        <v>328728</v>
      </c>
      <c r="N40" s="96">
        <f t="shared" si="25"/>
        <v>7215000</v>
      </c>
      <c r="O40" s="97">
        <f t="shared" si="25"/>
        <v>2920458</v>
      </c>
      <c r="P40" s="96">
        <f t="shared" si="19"/>
        <v>28580000</v>
      </c>
      <c r="Q40" s="97">
        <f t="shared" si="20"/>
        <v>11365954</v>
      </c>
      <c r="R40" s="52">
        <f t="shared" si="21"/>
        <v>191.63298302344381</v>
      </c>
      <c r="S40" s="53">
        <f t="shared" si="22"/>
        <v>788.41169599182297</v>
      </c>
      <c r="T40" s="52">
        <f>IF((+$E35+$E38) =0,0,(P40   /(+$E35+$E38) )*100)</f>
        <v>100</v>
      </c>
      <c r="U40" s="54">
        <f>IF((+$E35+$E38) =0,0,(Q40   /(+$E35+$E38) )*100)</f>
        <v>39.768908327501748</v>
      </c>
      <c r="V40" s="96">
        <f>SUM(V35:V39)</f>
        <v>201000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</v>
      </c>
      <c r="C51" s="92">
        <v>-500000</v>
      </c>
      <c r="D51" s="92"/>
      <c r="E51" s="92">
        <f t="shared" si="26"/>
        <v>4500000</v>
      </c>
      <c r="F51" s="93">
        <v>4500000</v>
      </c>
      <c r="G51" s="94">
        <v>4500000</v>
      </c>
      <c r="H51" s="93">
        <v>220000</v>
      </c>
      <c r="I51" s="94"/>
      <c r="J51" s="93">
        <v>821000</v>
      </c>
      <c r="K51" s="94">
        <v>905304</v>
      </c>
      <c r="L51" s="93">
        <v>3459000</v>
      </c>
      <c r="M51" s="94">
        <v>3164014</v>
      </c>
      <c r="N51" s="93"/>
      <c r="O51" s="94">
        <v>409121</v>
      </c>
      <c r="P51" s="93">
        <f t="shared" si="27"/>
        <v>4500000</v>
      </c>
      <c r="Q51" s="94">
        <f t="shared" si="28"/>
        <v>4478439</v>
      </c>
      <c r="R51" s="48">
        <f t="shared" si="29"/>
        <v>-100</v>
      </c>
      <c r="S51" s="49">
        <f t="shared" si="30"/>
        <v>-87.069557846457073</v>
      </c>
      <c r="T51" s="48">
        <f t="shared" si="31"/>
        <v>100</v>
      </c>
      <c r="U51" s="50">
        <f t="shared" si="32"/>
        <v>99.520866666666663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-500000</v>
      </c>
      <c r="D53" s="95"/>
      <c r="E53" s="95">
        <f t="shared" si="26"/>
        <v>4500000</v>
      </c>
      <c r="F53" s="96">
        <f t="shared" ref="F53:O53" si="33">SUM(F42:F52)</f>
        <v>4500000</v>
      </c>
      <c r="G53" s="97">
        <f t="shared" si="33"/>
        <v>4500000</v>
      </c>
      <c r="H53" s="96">
        <f t="shared" si="33"/>
        <v>220000</v>
      </c>
      <c r="I53" s="97">
        <f t="shared" si="33"/>
        <v>0</v>
      </c>
      <c r="J53" s="96">
        <f t="shared" si="33"/>
        <v>821000</v>
      </c>
      <c r="K53" s="97">
        <f t="shared" si="33"/>
        <v>905304</v>
      </c>
      <c r="L53" s="96">
        <f t="shared" si="33"/>
        <v>3459000</v>
      </c>
      <c r="M53" s="97">
        <f t="shared" si="33"/>
        <v>3164014</v>
      </c>
      <c r="N53" s="96">
        <f t="shared" si="33"/>
        <v>0</v>
      </c>
      <c r="O53" s="97">
        <f t="shared" si="33"/>
        <v>409121</v>
      </c>
      <c r="P53" s="96">
        <f t="shared" si="27"/>
        <v>4500000</v>
      </c>
      <c r="Q53" s="97">
        <f t="shared" si="28"/>
        <v>4478439</v>
      </c>
      <c r="R53" s="52">
        <f t="shared" si="29"/>
        <v>-100</v>
      </c>
      <c r="S53" s="53">
        <f t="shared" si="30"/>
        <v>-87.069557846457073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99.520866666666663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38695000</v>
      </c>
      <c r="C67" s="104">
        <f>SUM(C9:C14,C17:C23,C26:C29,C32,C35:C39,C42:C52,C55:C58,C61:C65)</f>
        <v>11773000</v>
      </c>
      <c r="D67" s="104"/>
      <c r="E67" s="104">
        <f t="shared" si="35"/>
        <v>50468000</v>
      </c>
      <c r="F67" s="105">
        <f t="shared" ref="F67:O67" si="43">SUM(F9:F14,F17:F23,F26:F29,F32,F35:F39,F42:F52,F55:F58,F61:F65)</f>
        <v>50468000</v>
      </c>
      <c r="G67" s="106">
        <f t="shared" si="43"/>
        <v>50468000</v>
      </c>
      <c r="H67" s="105">
        <f t="shared" si="43"/>
        <v>8914000</v>
      </c>
      <c r="I67" s="106">
        <f t="shared" si="43"/>
        <v>1486794</v>
      </c>
      <c r="J67" s="105">
        <f t="shared" si="43"/>
        <v>12784000</v>
      </c>
      <c r="K67" s="106">
        <f t="shared" si="43"/>
        <v>9318158</v>
      </c>
      <c r="L67" s="105">
        <f t="shared" si="43"/>
        <v>8675000</v>
      </c>
      <c r="M67" s="106">
        <f t="shared" si="43"/>
        <v>4632641</v>
      </c>
      <c r="N67" s="105">
        <f t="shared" si="43"/>
        <v>12561000</v>
      </c>
      <c r="O67" s="106">
        <f t="shared" si="43"/>
        <v>4773547</v>
      </c>
      <c r="P67" s="105">
        <f t="shared" si="36"/>
        <v>42934000</v>
      </c>
      <c r="Q67" s="106">
        <f t="shared" si="37"/>
        <v>20211140</v>
      </c>
      <c r="R67" s="61">
        <f t="shared" si="38"/>
        <v>44.795389048991353</v>
      </c>
      <c r="S67" s="62">
        <f t="shared" si="39"/>
        <v>3.0415911787682233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85.071728620115721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40.047435999048901</v>
      </c>
      <c r="V67" s="105">
        <f>SUM(V9:V14,V17:V23,V26:V29,V32,V35:V39,V42:V52,V55:V58,V61:V65)</f>
        <v>201000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25565000</v>
      </c>
      <c r="C69" s="92">
        <v>-1710000</v>
      </c>
      <c r="D69" s="92"/>
      <c r="E69" s="92">
        <f>$B69      +$C69      +$D69</f>
        <v>23855000</v>
      </c>
      <c r="F69" s="93">
        <v>23855000</v>
      </c>
      <c r="G69" s="94">
        <v>23855000</v>
      </c>
      <c r="H69" s="93">
        <v>841000</v>
      </c>
      <c r="I69" s="94">
        <v>754421</v>
      </c>
      <c r="J69" s="93">
        <v>10987000</v>
      </c>
      <c r="K69" s="94">
        <v>10869694</v>
      </c>
      <c r="L69" s="93">
        <v>2352000</v>
      </c>
      <c r="M69" s="94">
        <v>1999800</v>
      </c>
      <c r="N69" s="93">
        <v>6411000</v>
      </c>
      <c r="O69" s="94">
        <v>2910819</v>
      </c>
      <c r="P69" s="93">
        <f>$H69      +$J69      +$L69      +$N69</f>
        <v>20591000</v>
      </c>
      <c r="Q69" s="94">
        <f>$I69      +$K69      +$M69      +$O69</f>
        <v>16534734</v>
      </c>
      <c r="R69" s="48">
        <f>IF(($L69      =0),0,((($N69      -$L69      )/$L69      )*100))</f>
        <v>172.57653061224488</v>
      </c>
      <c r="S69" s="49">
        <f>IF(($M69      =0),0,((($O69      -$M69      )/$M69      )*100))</f>
        <v>45.555505550555054</v>
      </c>
      <c r="T69" s="48">
        <f>IF(($E69      =0),0,(($P69      /$E69      )*100))</f>
        <v>86.317333892265765</v>
      </c>
      <c r="U69" s="50">
        <f>IF(($E69      =0),0,(($Q69      /$E69      )*100))</f>
        <v>69.313494026409558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25565000</v>
      </c>
      <c r="C71" s="101">
        <f>SUM(C69:C70)</f>
        <v>-1710000</v>
      </c>
      <c r="D71" s="101"/>
      <c r="E71" s="101">
        <f>$B71      +$C71      +$D71</f>
        <v>23855000</v>
      </c>
      <c r="F71" s="102">
        <f t="shared" ref="F71:O71" si="44">SUM(F69:F70)</f>
        <v>23855000</v>
      </c>
      <c r="G71" s="103">
        <f t="shared" si="44"/>
        <v>23855000</v>
      </c>
      <c r="H71" s="102">
        <f t="shared" si="44"/>
        <v>841000</v>
      </c>
      <c r="I71" s="103">
        <f t="shared" si="44"/>
        <v>754421</v>
      </c>
      <c r="J71" s="102">
        <f t="shared" si="44"/>
        <v>10987000</v>
      </c>
      <c r="K71" s="103">
        <f t="shared" si="44"/>
        <v>10869694</v>
      </c>
      <c r="L71" s="102">
        <f t="shared" si="44"/>
        <v>2352000</v>
      </c>
      <c r="M71" s="103">
        <f t="shared" si="44"/>
        <v>1999800</v>
      </c>
      <c r="N71" s="102">
        <f t="shared" si="44"/>
        <v>6411000</v>
      </c>
      <c r="O71" s="103">
        <f t="shared" si="44"/>
        <v>2910819</v>
      </c>
      <c r="P71" s="102">
        <f>$H71      +$J71      +$L71      +$N71</f>
        <v>20591000</v>
      </c>
      <c r="Q71" s="103">
        <f>$I71      +$K71      +$M71      +$O71</f>
        <v>16534734</v>
      </c>
      <c r="R71" s="57">
        <f>IF(($L71      =0),0,((($N71      -$L71      )/$L71      )*100))</f>
        <v>172.57653061224488</v>
      </c>
      <c r="S71" s="58">
        <f>IF(($M71      =0),0,((($O71      -$M71      )/$M71      )*100))</f>
        <v>45.555505550555054</v>
      </c>
      <c r="T71" s="57">
        <f>IF(($E69      =0),0,(($P69      /$E69      )*100))</f>
        <v>86.317333892265765</v>
      </c>
      <c r="U71" s="59">
        <f>IF($E69   =0,0,($Q69   /$E69 )*100)</f>
        <v>69.313494026409558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25565000</v>
      </c>
      <c r="C72" s="104">
        <f>SUM(C69:C70)</f>
        <v>-1710000</v>
      </c>
      <c r="D72" s="104"/>
      <c r="E72" s="104">
        <f>$B72      +$C72      +$D72</f>
        <v>23855000</v>
      </c>
      <c r="F72" s="105">
        <f t="shared" ref="F72:O72" si="45">SUM(F69:F70)</f>
        <v>23855000</v>
      </c>
      <c r="G72" s="106">
        <f t="shared" si="45"/>
        <v>23855000</v>
      </c>
      <c r="H72" s="105">
        <f t="shared" si="45"/>
        <v>841000</v>
      </c>
      <c r="I72" s="106">
        <f t="shared" si="45"/>
        <v>754421</v>
      </c>
      <c r="J72" s="105">
        <f t="shared" si="45"/>
        <v>10987000</v>
      </c>
      <c r="K72" s="106">
        <f t="shared" si="45"/>
        <v>10869694</v>
      </c>
      <c r="L72" s="105">
        <f t="shared" si="45"/>
        <v>2352000</v>
      </c>
      <c r="M72" s="106">
        <f t="shared" si="45"/>
        <v>1999800</v>
      </c>
      <c r="N72" s="105">
        <f t="shared" si="45"/>
        <v>6411000</v>
      </c>
      <c r="O72" s="106">
        <f t="shared" si="45"/>
        <v>2910819</v>
      </c>
      <c r="P72" s="105">
        <f>$H72      +$J72      +$L72      +$N72</f>
        <v>20591000</v>
      </c>
      <c r="Q72" s="106">
        <f>$I72      +$K72      +$M72      +$O72</f>
        <v>16534734</v>
      </c>
      <c r="R72" s="61">
        <f>IF(($L72      =0),0,((($N72      -$L72      )/$L72      )*100))</f>
        <v>172.57653061224488</v>
      </c>
      <c r="S72" s="62">
        <f>IF(($M72      =0),0,((($O72      -$M72      )/$M72      )*100))</f>
        <v>45.555505550555054</v>
      </c>
      <c r="T72" s="61">
        <f>IF(($E69      =0),0,(($P69      /$E69      )*100))</f>
        <v>86.317333892265765</v>
      </c>
      <c r="U72" s="65">
        <f>IF($E69   =0,0,($Q69   /$E69 )*100)</f>
        <v>69.313494026409558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64260000</v>
      </c>
      <c r="C73" s="104">
        <f>SUM(C9:C14,C17:C23,C26:C29,C32,C35:C39,C42:C52,C55:C58,C61:C65,C69:C70)</f>
        <v>10063000</v>
      </c>
      <c r="D73" s="104"/>
      <c r="E73" s="104">
        <f>$B73      +$C73      +$D73</f>
        <v>74323000</v>
      </c>
      <c r="F73" s="105">
        <f t="shared" ref="F73:O73" si="46">SUM(F9:F14,F17:F23,F26:F29,F32,F35:F39,F42:F52,F55:F58,F61:F65,F69:F70)</f>
        <v>74323000</v>
      </c>
      <c r="G73" s="106">
        <f t="shared" si="46"/>
        <v>74323000</v>
      </c>
      <c r="H73" s="105">
        <f t="shared" si="46"/>
        <v>9755000</v>
      </c>
      <c r="I73" s="106">
        <f t="shared" si="46"/>
        <v>2241215</v>
      </c>
      <c r="J73" s="105">
        <f t="shared" si="46"/>
        <v>23771000</v>
      </c>
      <c r="K73" s="106">
        <f t="shared" si="46"/>
        <v>20187852</v>
      </c>
      <c r="L73" s="105">
        <f t="shared" si="46"/>
        <v>11027000</v>
      </c>
      <c r="M73" s="106">
        <f t="shared" si="46"/>
        <v>6632441</v>
      </c>
      <c r="N73" s="105">
        <f t="shared" si="46"/>
        <v>18972000</v>
      </c>
      <c r="O73" s="106">
        <f t="shared" si="46"/>
        <v>7684366</v>
      </c>
      <c r="P73" s="105">
        <f>$H73      +$J73      +$L73      +$N73</f>
        <v>63525000</v>
      </c>
      <c r="Q73" s="106">
        <f>$I73      +$K73      +$M73      +$O73</f>
        <v>36745874</v>
      </c>
      <c r="R73" s="61">
        <f>IF(($L73      =0),0,((($N73      -$L73      )/$L73      )*100))</f>
        <v>72.050421692210037</v>
      </c>
      <c r="S73" s="62">
        <f>IF(($M73      =0),0,((($O73      -$M73      )/$M73      )*100))</f>
        <v>15.860299398064756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85.471522947136151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49.440784144881128</v>
      </c>
      <c r="V73" s="105">
        <f>SUM(V9:V14,V17:V23,V26:V29,V32,V35:V39,V42:V52,V55:V58,V61:V65,V69:V70)</f>
        <v>201000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4no411BKO+E72tsUVjj0Nrv6lEmynyeyfk1exTzJdC0k/TNsGHWjL6SpMgtL0HhVzX3Wx6KKKvfZrZkCxZ98g==" saltValue="asf79XQj8pvjt2sGgHIr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402000</v>
      </c>
      <c r="I10" s="94">
        <v>404790</v>
      </c>
      <c r="J10" s="93">
        <v>488000</v>
      </c>
      <c r="K10" s="94">
        <v>308034</v>
      </c>
      <c r="L10" s="93">
        <v>239000</v>
      </c>
      <c r="M10" s="94">
        <v>240365</v>
      </c>
      <c r="N10" s="93">
        <v>417000</v>
      </c>
      <c r="O10" s="94">
        <v>295163</v>
      </c>
      <c r="P10" s="93">
        <f t="shared" ref="P10:P15" si="1">$H10      +$J10      +$L10      +$N10</f>
        <v>1546000</v>
      </c>
      <c r="Q10" s="94">
        <f t="shared" ref="Q10:Q15" si="2">$I10      +$K10      +$M10      +$O10</f>
        <v>1248352</v>
      </c>
      <c r="R10" s="48">
        <f t="shared" ref="R10:R15" si="3">IF(($L10      =0),0,((($N10      -$L10      )/$L10      )*100))</f>
        <v>74.476987447698733</v>
      </c>
      <c r="S10" s="49">
        <f t="shared" ref="S10:S15" si="4">IF(($M10      =0),0,((($O10      -$M10      )/$M10      )*100))</f>
        <v>22.797828302789508</v>
      </c>
      <c r="T10" s="48">
        <f t="shared" ref="T10:T14" si="5">IF(($E10      =0),0,(($P10      /$E10      )*100))</f>
        <v>99.741935483870975</v>
      </c>
      <c r="U10" s="50">
        <f t="shared" ref="U10:U14" si="6">IF(($E10      =0),0,(($Q10      /$E10      )*100))</f>
        <v>80.538838709677421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402000</v>
      </c>
      <c r="I15" s="97">
        <f t="shared" si="7"/>
        <v>404790</v>
      </c>
      <c r="J15" s="96">
        <f t="shared" si="7"/>
        <v>488000</v>
      </c>
      <c r="K15" s="97">
        <f t="shared" si="7"/>
        <v>308034</v>
      </c>
      <c r="L15" s="96">
        <f t="shared" si="7"/>
        <v>239000</v>
      </c>
      <c r="M15" s="97">
        <f t="shared" si="7"/>
        <v>240365</v>
      </c>
      <c r="N15" s="96">
        <f t="shared" si="7"/>
        <v>417000</v>
      </c>
      <c r="O15" s="97">
        <f t="shared" si="7"/>
        <v>295163</v>
      </c>
      <c r="P15" s="96">
        <f t="shared" si="1"/>
        <v>1546000</v>
      </c>
      <c r="Q15" s="97">
        <f t="shared" si="2"/>
        <v>1248352</v>
      </c>
      <c r="R15" s="52">
        <f t="shared" si="3"/>
        <v>74.476987447698733</v>
      </c>
      <c r="S15" s="53">
        <f t="shared" si="4"/>
        <v>22.797828302789508</v>
      </c>
      <c r="T15" s="52">
        <f>IF((SUM($E9:$E13))=0,0,(P15/(SUM($E9:$E13))*100))</f>
        <v>99.741935483870975</v>
      </c>
      <c r="U15" s="54">
        <f>IF((SUM($E9:$E13))=0,0,(Q15/(SUM($E9:$E13))*100))</f>
        <v>80.538838709677421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2181000</v>
      </c>
      <c r="C32" s="92"/>
      <c r="D32" s="92"/>
      <c r="E32" s="92">
        <f>$B32      +$C32      +$D32</f>
        <v>2181000</v>
      </c>
      <c r="F32" s="93">
        <v>2181000</v>
      </c>
      <c r="G32" s="94">
        <v>2181000</v>
      </c>
      <c r="H32" s="93">
        <v>371000</v>
      </c>
      <c r="I32" s="94">
        <v>371056</v>
      </c>
      <c r="J32" s="93">
        <v>808000</v>
      </c>
      <c r="K32" s="94">
        <v>531817</v>
      </c>
      <c r="L32" s="93">
        <v>486000</v>
      </c>
      <c r="M32" s="94">
        <v>661428</v>
      </c>
      <c r="N32" s="93">
        <v>516000</v>
      </c>
      <c r="O32" s="94">
        <v>618046</v>
      </c>
      <c r="P32" s="93">
        <f>$H32      +$J32      +$L32      +$N32</f>
        <v>2181000</v>
      </c>
      <c r="Q32" s="94">
        <f>$I32      +$K32      +$M32      +$O32</f>
        <v>2182347</v>
      </c>
      <c r="R32" s="48">
        <f>IF(($L32      =0),0,((($N32      -$L32      )/$L32      )*100))</f>
        <v>6.1728395061728394</v>
      </c>
      <c r="S32" s="49">
        <f>IF(($M32      =0),0,((($O32      -$M32      )/$M32      )*100))</f>
        <v>-6.5588393596884318</v>
      </c>
      <c r="T32" s="48">
        <f>IF(($E32      =0),0,(($P32      /$E32      )*100))</f>
        <v>100</v>
      </c>
      <c r="U32" s="50">
        <f>IF(($E32      =0),0,(($Q32      /$E32      )*100))</f>
        <v>100.06176066024759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2181000</v>
      </c>
      <c r="C33" s="95">
        <f>C32</f>
        <v>0</v>
      </c>
      <c r="D33" s="95"/>
      <c r="E33" s="95">
        <f>$B33      +$C33      +$D33</f>
        <v>2181000</v>
      </c>
      <c r="F33" s="96">
        <f t="shared" ref="F33:O33" si="17">F32</f>
        <v>2181000</v>
      </c>
      <c r="G33" s="97">
        <f t="shared" si="17"/>
        <v>2181000</v>
      </c>
      <c r="H33" s="96">
        <f t="shared" si="17"/>
        <v>371000</v>
      </c>
      <c r="I33" s="97">
        <f t="shared" si="17"/>
        <v>371056</v>
      </c>
      <c r="J33" s="96">
        <f t="shared" si="17"/>
        <v>808000</v>
      </c>
      <c r="K33" s="97">
        <f t="shared" si="17"/>
        <v>531817</v>
      </c>
      <c r="L33" s="96">
        <f t="shared" si="17"/>
        <v>486000</v>
      </c>
      <c r="M33" s="97">
        <f t="shared" si="17"/>
        <v>661428</v>
      </c>
      <c r="N33" s="96">
        <f t="shared" si="17"/>
        <v>516000</v>
      </c>
      <c r="O33" s="97">
        <f t="shared" si="17"/>
        <v>618046</v>
      </c>
      <c r="P33" s="96">
        <f>$H33      +$J33      +$L33      +$N33</f>
        <v>2181000</v>
      </c>
      <c r="Q33" s="97">
        <f>$I33      +$K33      +$M33      +$O33</f>
        <v>2182347</v>
      </c>
      <c r="R33" s="52">
        <f>IF(($L33      =0),0,((($N33      -$L33      )/$L33      )*100))</f>
        <v>6.1728395061728394</v>
      </c>
      <c r="S33" s="53">
        <f>IF(($M33      =0),0,((($O33      -$M33      )/$M33      )*100))</f>
        <v>-6.5588393596884318</v>
      </c>
      <c r="T33" s="52">
        <f>IF($E33   =0,0,($P33   /$E33   )*100)</f>
        <v>100</v>
      </c>
      <c r="U33" s="54">
        <f>IF($E33   =0,0,($Q33   /$E33   )*100)</f>
        <v>100.06176066024759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578000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578000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</v>
      </c>
      <c r="C51" s="92">
        <v>-500000</v>
      </c>
      <c r="D51" s="92"/>
      <c r="E51" s="92">
        <f t="shared" si="26"/>
        <v>4500000</v>
      </c>
      <c r="F51" s="93">
        <v>4500000</v>
      </c>
      <c r="G51" s="94">
        <v>4500000</v>
      </c>
      <c r="H51" s="93">
        <v>551000</v>
      </c>
      <c r="I51" s="94">
        <v>545381</v>
      </c>
      <c r="J51" s="93">
        <v>76000</v>
      </c>
      <c r="K51" s="94"/>
      <c r="L51" s="93">
        <v>1566000</v>
      </c>
      <c r="M51" s="94">
        <v>1241152</v>
      </c>
      <c r="N51" s="93">
        <v>661000</v>
      </c>
      <c r="O51" s="94">
        <v>1130597</v>
      </c>
      <c r="P51" s="93">
        <f t="shared" si="27"/>
        <v>2854000</v>
      </c>
      <c r="Q51" s="94">
        <f t="shared" si="28"/>
        <v>2917130</v>
      </c>
      <c r="R51" s="48">
        <f t="shared" si="29"/>
        <v>-57.790549169859517</v>
      </c>
      <c r="S51" s="49">
        <f t="shared" si="30"/>
        <v>-8.9074504976022268</v>
      </c>
      <c r="T51" s="48">
        <f t="shared" si="31"/>
        <v>63.422222222222224</v>
      </c>
      <c r="U51" s="50">
        <f t="shared" si="32"/>
        <v>64.825111111111113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-500000</v>
      </c>
      <c r="D53" s="95"/>
      <c r="E53" s="95">
        <f t="shared" si="26"/>
        <v>4500000</v>
      </c>
      <c r="F53" s="96">
        <f t="shared" ref="F53:O53" si="33">SUM(F42:F52)</f>
        <v>4500000</v>
      </c>
      <c r="G53" s="97">
        <f t="shared" si="33"/>
        <v>4500000</v>
      </c>
      <c r="H53" s="96">
        <f t="shared" si="33"/>
        <v>551000</v>
      </c>
      <c r="I53" s="97">
        <f t="shared" si="33"/>
        <v>545381</v>
      </c>
      <c r="J53" s="96">
        <f t="shared" si="33"/>
        <v>76000</v>
      </c>
      <c r="K53" s="97">
        <f t="shared" si="33"/>
        <v>0</v>
      </c>
      <c r="L53" s="96">
        <f t="shared" si="33"/>
        <v>1566000</v>
      </c>
      <c r="M53" s="97">
        <f t="shared" si="33"/>
        <v>1241152</v>
      </c>
      <c r="N53" s="96">
        <f t="shared" si="33"/>
        <v>661000</v>
      </c>
      <c r="O53" s="97">
        <f t="shared" si="33"/>
        <v>1130597</v>
      </c>
      <c r="P53" s="96">
        <f t="shared" si="27"/>
        <v>2854000</v>
      </c>
      <c r="Q53" s="97">
        <f t="shared" si="28"/>
        <v>2917130</v>
      </c>
      <c r="R53" s="52">
        <f t="shared" si="29"/>
        <v>-57.790549169859517</v>
      </c>
      <c r="S53" s="53">
        <f t="shared" si="30"/>
        <v>-8.9074504976022268</v>
      </c>
      <c r="T53" s="52">
        <f>IF((+$E43+$E45+$E47+$E48+$E51) =0,0,(P53   /(+$E43+$E45+$E47+$E48+$E51) )*100)</f>
        <v>63.422222222222224</v>
      </c>
      <c r="U53" s="54">
        <f>IF((+$E43+$E45+$E47+$E48+$E51) =0,0,(Q53   /(+$E43+$E45+$E47+$E48+$E51) )*100)</f>
        <v>64.825111111111113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8731000</v>
      </c>
      <c r="C67" s="104">
        <f>SUM(C9:C14,C17:C23,C26:C29,C32,C35:C39,C42:C52,C55:C58,C61:C65)</f>
        <v>-500000</v>
      </c>
      <c r="D67" s="104"/>
      <c r="E67" s="104">
        <f t="shared" si="35"/>
        <v>8231000</v>
      </c>
      <c r="F67" s="105">
        <f t="shared" ref="F67:O67" si="43">SUM(F9:F14,F17:F23,F26:F29,F32,F35:F39,F42:F52,F55:F58,F61:F65)</f>
        <v>8231000</v>
      </c>
      <c r="G67" s="106">
        <f t="shared" si="43"/>
        <v>8231000</v>
      </c>
      <c r="H67" s="105">
        <f t="shared" si="43"/>
        <v>1324000</v>
      </c>
      <c r="I67" s="106">
        <f t="shared" si="43"/>
        <v>1321227</v>
      </c>
      <c r="J67" s="105">
        <f t="shared" si="43"/>
        <v>1372000</v>
      </c>
      <c r="K67" s="106">
        <f t="shared" si="43"/>
        <v>839851</v>
      </c>
      <c r="L67" s="105">
        <f t="shared" si="43"/>
        <v>2291000</v>
      </c>
      <c r="M67" s="106">
        <f t="shared" si="43"/>
        <v>2142945</v>
      </c>
      <c r="N67" s="105">
        <f t="shared" si="43"/>
        <v>1594000</v>
      </c>
      <c r="O67" s="106">
        <f t="shared" si="43"/>
        <v>2043806</v>
      </c>
      <c r="P67" s="105">
        <f t="shared" si="36"/>
        <v>6581000</v>
      </c>
      <c r="Q67" s="106">
        <f t="shared" si="37"/>
        <v>6347829</v>
      </c>
      <c r="R67" s="61">
        <f t="shared" si="38"/>
        <v>-30.423395896988215</v>
      </c>
      <c r="S67" s="62">
        <f t="shared" si="39"/>
        <v>-4.6262969884901386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79.953833070100842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77.120993803912043</v>
      </c>
      <c r="V67" s="105">
        <f>SUM(V9:V14,V17:V23,V26:V29,V32,V35:V39,V42:V52,V55:V58,V61:V65)</f>
        <v>578000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12260000</v>
      </c>
      <c r="C69" s="92">
        <v>-820000</v>
      </c>
      <c r="D69" s="92"/>
      <c r="E69" s="92">
        <f>$B69      +$C69      +$D69</f>
        <v>11440000</v>
      </c>
      <c r="F69" s="93">
        <v>11440000</v>
      </c>
      <c r="G69" s="94">
        <v>11440000</v>
      </c>
      <c r="H69" s="93">
        <v>338000</v>
      </c>
      <c r="I69" s="94">
        <v>876335</v>
      </c>
      <c r="J69" s="93">
        <v>7326000</v>
      </c>
      <c r="K69" s="94">
        <v>4989723</v>
      </c>
      <c r="L69" s="93">
        <v>1355000</v>
      </c>
      <c r="M69" s="94">
        <v>1331769</v>
      </c>
      <c r="N69" s="93">
        <v>2419000</v>
      </c>
      <c r="O69" s="94">
        <v>832279</v>
      </c>
      <c r="P69" s="93">
        <f>$H69      +$J69      +$L69      +$N69</f>
        <v>11438000</v>
      </c>
      <c r="Q69" s="94">
        <f>$I69      +$K69      +$M69      +$O69</f>
        <v>8030106</v>
      </c>
      <c r="R69" s="48">
        <f>IF(($L69      =0),0,((($N69      -$L69      )/$L69      )*100))</f>
        <v>78.523985239852408</v>
      </c>
      <c r="S69" s="49">
        <f>IF(($M69      =0),0,((($O69      -$M69      )/$M69      )*100))</f>
        <v>-37.505753625441045</v>
      </c>
      <c r="T69" s="48">
        <f>IF(($E69      =0),0,(($P69      /$E69      )*100))</f>
        <v>99.98251748251748</v>
      </c>
      <c r="U69" s="50">
        <f>IF(($E69      =0),0,(($Q69      /$E69      )*100))</f>
        <v>70.193234265734262</v>
      </c>
      <c r="V69" s="93">
        <v>4784000</v>
      </c>
      <c r="W69" s="94">
        <v>4240000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12260000</v>
      </c>
      <c r="C71" s="101">
        <f>SUM(C69:C70)</f>
        <v>-820000</v>
      </c>
      <c r="D71" s="101"/>
      <c r="E71" s="101">
        <f>$B71      +$C71      +$D71</f>
        <v>11440000</v>
      </c>
      <c r="F71" s="102">
        <f t="shared" ref="F71:O71" si="44">SUM(F69:F70)</f>
        <v>11440000</v>
      </c>
      <c r="G71" s="103">
        <f t="shared" si="44"/>
        <v>11440000</v>
      </c>
      <c r="H71" s="102">
        <f t="shared" si="44"/>
        <v>338000</v>
      </c>
      <c r="I71" s="103">
        <f t="shared" si="44"/>
        <v>876335</v>
      </c>
      <c r="J71" s="102">
        <f t="shared" si="44"/>
        <v>7326000</v>
      </c>
      <c r="K71" s="103">
        <f t="shared" si="44"/>
        <v>4989723</v>
      </c>
      <c r="L71" s="102">
        <f t="shared" si="44"/>
        <v>1355000</v>
      </c>
      <c r="M71" s="103">
        <f t="shared" si="44"/>
        <v>1331769</v>
      </c>
      <c r="N71" s="102">
        <f t="shared" si="44"/>
        <v>2419000</v>
      </c>
      <c r="O71" s="103">
        <f t="shared" si="44"/>
        <v>832279</v>
      </c>
      <c r="P71" s="102">
        <f>$H71      +$J71      +$L71      +$N71</f>
        <v>11438000</v>
      </c>
      <c r="Q71" s="103">
        <f>$I71      +$K71      +$M71      +$O71</f>
        <v>8030106</v>
      </c>
      <c r="R71" s="57">
        <f>IF(($L71      =0),0,((($N71      -$L71      )/$L71      )*100))</f>
        <v>78.523985239852408</v>
      </c>
      <c r="S71" s="58">
        <f>IF(($M71      =0),0,((($O71      -$M71      )/$M71      )*100))</f>
        <v>-37.505753625441045</v>
      </c>
      <c r="T71" s="57">
        <f>IF(($E69      =0),0,(($P69      /$E69      )*100))</f>
        <v>99.98251748251748</v>
      </c>
      <c r="U71" s="59">
        <f>IF($E69   =0,0,($Q69   /$E69 )*100)</f>
        <v>70.193234265734262</v>
      </c>
      <c r="V71" s="102">
        <f>SUM(V69:V70)</f>
        <v>4784000</v>
      </c>
      <c r="W71" s="103">
        <f>SUM(W69:W70)</f>
        <v>4240000</v>
      </c>
    </row>
    <row r="72" spans="1:23" ht="12.95" customHeight="1" x14ac:dyDescent="0.2">
      <c r="A72" s="60" t="s">
        <v>87</v>
      </c>
      <c r="B72" s="104">
        <f>SUM(B69:B70)</f>
        <v>12260000</v>
      </c>
      <c r="C72" s="104">
        <f>SUM(C69:C70)</f>
        <v>-820000</v>
      </c>
      <c r="D72" s="104"/>
      <c r="E72" s="104">
        <f>$B72      +$C72      +$D72</f>
        <v>11440000</v>
      </c>
      <c r="F72" s="105">
        <f t="shared" ref="F72:O72" si="45">SUM(F69:F70)</f>
        <v>11440000</v>
      </c>
      <c r="G72" s="106">
        <f t="shared" si="45"/>
        <v>11440000</v>
      </c>
      <c r="H72" s="105">
        <f t="shared" si="45"/>
        <v>338000</v>
      </c>
      <c r="I72" s="106">
        <f t="shared" si="45"/>
        <v>876335</v>
      </c>
      <c r="J72" s="105">
        <f t="shared" si="45"/>
        <v>7326000</v>
      </c>
      <c r="K72" s="106">
        <f t="shared" si="45"/>
        <v>4989723</v>
      </c>
      <c r="L72" s="105">
        <f t="shared" si="45"/>
        <v>1355000</v>
      </c>
      <c r="M72" s="106">
        <f t="shared" si="45"/>
        <v>1331769</v>
      </c>
      <c r="N72" s="105">
        <f t="shared" si="45"/>
        <v>2419000</v>
      </c>
      <c r="O72" s="106">
        <f t="shared" si="45"/>
        <v>832279</v>
      </c>
      <c r="P72" s="105">
        <f>$H72      +$J72      +$L72      +$N72</f>
        <v>11438000</v>
      </c>
      <c r="Q72" s="106">
        <f>$I72      +$K72      +$M72      +$O72</f>
        <v>8030106</v>
      </c>
      <c r="R72" s="61">
        <f>IF(($L72      =0),0,((($N72      -$L72      )/$L72      )*100))</f>
        <v>78.523985239852408</v>
      </c>
      <c r="S72" s="62">
        <f>IF(($M72      =0),0,((($O72      -$M72      )/$M72      )*100))</f>
        <v>-37.505753625441045</v>
      </c>
      <c r="T72" s="61">
        <f>IF(($E69      =0),0,(($P69      /$E69      )*100))</f>
        <v>99.98251748251748</v>
      </c>
      <c r="U72" s="65">
        <f>IF($E69   =0,0,($Q69   /$E69 )*100)</f>
        <v>70.193234265734262</v>
      </c>
      <c r="V72" s="105">
        <f>SUM(V69:V70)</f>
        <v>4784000</v>
      </c>
      <c r="W72" s="106">
        <f>SUM(W69:W70)</f>
        <v>4240000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20991000</v>
      </c>
      <c r="C73" s="104">
        <f>SUM(C9:C14,C17:C23,C26:C29,C32,C35:C39,C42:C52,C55:C58,C61:C65,C69:C70)</f>
        <v>-1320000</v>
      </c>
      <c r="D73" s="104"/>
      <c r="E73" s="104">
        <f>$B73      +$C73      +$D73</f>
        <v>19671000</v>
      </c>
      <c r="F73" s="105">
        <f t="shared" ref="F73:O73" si="46">SUM(F9:F14,F17:F23,F26:F29,F32,F35:F39,F42:F52,F55:F58,F61:F65,F69:F70)</f>
        <v>19671000</v>
      </c>
      <c r="G73" s="106">
        <f t="shared" si="46"/>
        <v>19671000</v>
      </c>
      <c r="H73" s="105">
        <f t="shared" si="46"/>
        <v>1662000</v>
      </c>
      <c r="I73" s="106">
        <f t="shared" si="46"/>
        <v>2197562</v>
      </c>
      <c r="J73" s="105">
        <f t="shared" si="46"/>
        <v>8698000</v>
      </c>
      <c r="K73" s="106">
        <f t="shared" si="46"/>
        <v>5829574</v>
      </c>
      <c r="L73" s="105">
        <f t="shared" si="46"/>
        <v>3646000</v>
      </c>
      <c r="M73" s="106">
        <f t="shared" si="46"/>
        <v>3474714</v>
      </c>
      <c r="N73" s="105">
        <f t="shared" si="46"/>
        <v>4013000</v>
      </c>
      <c r="O73" s="106">
        <f t="shared" si="46"/>
        <v>2876085</v>
      </c>
      <c r="P73" s="105">
        <f>$H73      +$J73      +$L73      +$N73</f>
        <v>18019000</v>
      </c>
      <c r="Q73" s="106">
        <f>$I73      +$K73      +$M73      +$O73</f>
        <v>14377935</v>
      </c>
      <c r="R73" s="61">
        <f>IF(($L73      =0),0,((($N73      -$L73      )/$L73      )*100))</f>
        <v>10.065825562260011</v>
      </c>
      <c r="S73" s="62">
        <f>IF(($M73      =0),0,((($O73      -$M73      )/$M73      )*100))</f>
        <v>-17.228151727019835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91.601850439733624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73.09203904224492</v>
      </c>
      <c r="V73" s="105">
        <f>SUM(V9:V14,V17:V23,V26:V29,V32,V35:V39,V42:V52,V55:V58,V61:V65,V69:V70)</f>
        <v>5362000</v>
      </c>
      <c r="W73" s="106">
        <f>SUM(W9:W14,W17:W23,W26:W29,W32,W35:W39,W42:W52,W55:W58,W61:W65,W69:W70)</f>
        <v>4240000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Qsb4Z6JhxSeMJIaz6vM5bJGt0xheYZgpWimkdMAlVkZJ8EKkTnCRkeYPhkLeUsDPZhtMCDSAizSAIJPQHrNSA==" saltValue="Zh5zlpNmFdmiY/ZxZrAN8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50000</v>
      </c>
      <c r="I10" s="94">
        <v>48480</v>
      </c>
      <c r="J10" s="93">
        <v>483000</v>
      </c>
      <c r="K10" s="94">
        <v>483480</v>
      </c>
      <c r="L10" s="93">
        <v>48000</v>
      </c>
      <c r="M10" s="94">
        <v>48480</v>
      </c>
      <c r="N10" s="93">
        <v>104000</v>
      </c>
      <c r="O10" s="94">
        <v>103750</v>
      </c>
      <c r="P10" s="93">
        <f t="shared" ref="P10:P15" si="1">$H10      +$J10      +$L10      +$N10</f>
        <v>685000</v>
      </c>
      <c r="Q10" s="94">
        <f t="shared" ref="Q10:Q15" si="2">$I10      +$K10      +$M10      +$O10</f>
        <v>684190</v>
      </c>
      <c r="R10" s="48">
        <f t="shared" ref="R10:R15" si="3">IF(($L10      =0),0,((($N10      -$L10      )/$L10      )*100))</f>
        <v>116.66666666666667</v>
      </c>
      <c r="S10" s="49">
        <f t="shared" ref="S10:S15" si="4">IF(($M10      =0),0,((($O10      -$M10      )/$M10      )*100))</f>
        <v>114.00577557755776</v>
      </c>
      <c r="T10" s="48">
        <f t="shared" ref="T10:T14" si="5">IF(($E10      =0),0,(($P10      /$E10      )*100))</f>
        <v>38.700564971751412</v>
      </c>
      <c r="U10" s="50">
        <f t="shared" ref="U10:U14" si="6">IF(($E10      =0),0,(($Q10      /$E10      )*100))</f>
        <v>38.654802259887006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50000</v>
      </c>
      <c r="I15" s="97">
        <f t="shared" si="7"/>
        <v>48480</v>
      </c>
      <c r="J15" s="96">
        <f t="shared" si="7"/>
        <v>483000</v>
      </c>
      <c r="K15" s="97">
        <f t="shared" si="7"/>
        <v>483480</v>
      </c>
      <c r="L15" s="96">
        <f t="shared" si="7"/>
        <v>48000</v>
      </c>
      <c r="M15" s="97">
        <f t="shared" si="7"/>
        <v>48480</v>
      </c>
      <c r="N15" s="96">
        <f t="shared" si="7"/>
        <v>104000</v>
      </c>
      <c r="O15" s="97">
        <f t="shared" si="7"/>
        <v>103750</v>
      </c>
      <c r="P15" s="96">
        <f t="shared" si="1"/>
        <v>685000</v>
      </c>
      <c r="Q15" s="97">
        <f t="shared" si="2"/>
        <v>684190</v>
      </c>
      <c r="R15" s="52">
        <f t="shared" si="3"/>
        <v>116.66666666666667</v>
      </c>
      <c r="S15" s="53">
        <f t="shared" si="4"/>
        <v>114.00577557755776</v>
      </c>
      <c r="T15" s="52">
        <f>IF((SUM($E9:$E13))=0,0,(P15/(SUM($E9:$E13))*100))</f>
        <v>38.700564971751412</v>
      </c>
      <c r="U15" s="54">
        <f>IF((SUM($E9:$E13))=0,0,(Q15/(SUM($E9:$E13))*100))</f>
        <v>38.654802259887006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3553000</v>
      </c>
      <c r="W21" s="94">
        <v>1753000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3553000</v>
      </c>
      <c r="W24" s="97">
        <f>SUM(W17:W23)</f>
        <v>1753000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1541000</v>
      </c>
      <c r="C32" s="92"/>
      <c r="D32" s="92"/>
      <c r="E32" s="92">
        <f>$B32      +$C32      +$D32</f>
        <v>1541000</v>
      </c>
      <c r="F32" s="93">
        <v>1541000</v>
      </c>
      <c r="G32" s="94">
        <v>1541000</v>
      </c>
      <c r="H32" s="93">
        <v>330000</v>
      </c>
      <c r="I32" s="94">
        <v>329891</v>
      </c>
      <c r="J32" s="93">
        <v>555000</v>
      </c>
      <c r="K32" s="94">
        <v>554349</v>
      </c>
      <c r="L32" s="93">
        <v>583000</v>
      </c>
      <c r="M32" s="94">
        <v>583630</v>
      </c>
      <c r="N32" s="93">
        <v>73000</v>
      </c>
      <c r="O32" s="94">
        <v>73131</v>
      </c>
      <c r="P32" s="93">
        <f>$H32      +$J32      +$L32      +$N32</f>
        <v>1541000</v>
      </c>
      <c r="Q32" s="94">
        <f>$I32      +$K32      +$M32      +$O32</f>
        <v>1541001</v>
      </c>
      <c r="R32" s="48">
        <f>IF(($L32      =0),0,((($N32      -$L32      )/$L32      )*100))</f>
        <v>-87.478559176672391</v>
      </c>
      <c r="S32" s="49">
        <f>IF(($M32      =0),0,((($O32      -$M32      )/$M32      )*100))</f>
        <v>-87.469629731165284</v>
      </c>
      <c r="T32" s="48">
        <f>IF(($E32      =0),0,(($P32      /$E32      )*100))</f>
        <v>100</v>
      </c>
      <c r="U32" s="50">
        <f>IF(($E32      =0),0,(($Q32      /$E32      )*100))</f>
        <v>100.00006489292667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1541000</v>
      </c>
      <c r="C33" s="95">
        <f>C32</f>
        <v>0</v>
      </c>
      <c r="D33" s="95"/>
      <c r="E33" s="95">
        <f>$B33      +$C33      +$D33</f>
        <v>1541000</v>
      </c>
      <c r="F33" s="96">
        <f t="shared" ref="F33:O33" si="17">F32</f>
        <v>1541000</v>
      </c>
      <c r="G33" s="97">
        <f t="shared" si="17"/>
        <v>1541000</v>
      </c>
      <c r="H33" s="96">
        <f t="shared" si="17"/>
        <v>330000</v>
      </c>
      <c r="I33" s="97">
        <f t="shared" si="17"/>
        <v>329891</v>
      </c>
      <c r="J33" s="96">
        <f t="shared" si="17"/>
        <v>555000</v>
      </c>
      <c r="K33" s="97">
        <f t="shared" si="17"/>
        <v>554349</v>
      </c>
      <c r="L33" s="96">
        <f t="shared" si="17"/>
        <v>583000</v>
      </c>
      <c r="M33" s="97">
        <f t="shared" si="17"/>
        <v>583630</v>
      </c>
      <c r="N33" s="96">
        <f t="shared" si="17"/>
        <v>73000</v>
      </c>
      <c r="O33" s="97">
        <f t="shared" si="17"/>
        <v>73131</v>
      </c>
      <c r="P33" s="96">
        <f>$H33      +$J33      +$L33      +$N33</f>
        <v>1541000</v>
      </c>
      <c r="Q33" s="97">
        <f>$I33      +$K33      +$M33      +$O33</f>
        <v>1541001</v>
      </c>
      <c r="R33" s="52">
        <f>IF(($L33      =0),0,((($N33      -$L33      )/$L33      )*100))</f>
        <v>-87.478559176672391</v>
      </c>
      <c r="S33" s="53">
        <f>IF(($M33      =0),0,((($O33      -$M33      )/$M33      )*100))</f>
        <v>-87.469629731165284</v>
      </c>
      <c r="T33" s="52">
        <f>IF($E33   =0,0,($P33   /$E33   )*100)</f>
        <v>100</v>
      </c>
      <c r="U33" s="54">
        <f>IF($E33   =0,0,($Q33   /$E33   )*100)</f>
        <v>100.00006489292667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5893000</v>
      </c>
      <c r="C51" s="92">
        <v>-589000</v>
      </c>
      <c r="D51" s="92"/>
      <c r="E51" s="92">
        <f t="shared" si="26"/>
        <v>5304000</v>
      </c>
      <c r="F51" s="93">
        <v>5304000</v>
      </c>
      <c r="G51" s="94">
        <v>5304000</v>
      </c>
      <c r="H51" s="93">
        <v>293000</v>
      </c>
      <c r="I51" s="94">
        <v>491163</v>
      </c>
      <c r="J51" s="93">
        <v>1240000</v>
      </c>
      <c r="K51" s="94">
        <v>3966292</v>
      </c>
      <c r="L51" s="93">
        <v>652000</v>
      </c>
      <c r="M51" s="94">
        <v>2162872</v>
      </c>
      <c r="N51" s="93">
        <v>3087000</v>
      </c>
      <c r="O51" s="94">
        <v>4686624</v>
      </c>
      <c r="P51" s="93">
        <f t="shared" si="27"/>
        <v>5272000</v>
      </c>
      <c r="Q51" s="94">
        <f t="shared" si="28"/>
        <v>11306951</v>
      </c>
      <c r="R51" s="48">
        <f t="shared" si="29"/>
        <v>373.46625766871165</v>
      </c>
      <c r="S51" s="49">
        <f t="shared" si="30"/>
        <v>116.6852222415381</v>
      </c>
      <c r="T51" s="48">
        <f t="shared" si="31"/>
        <v>99.396681749622928</v>
      </c>
      <c r="U51" s="50">
        <f t="shared" si="32"/>
        <v>213.17780920060332</v>
      </c>
      <c r="V51" s="93">
        <v>6208000</v>
      </c>
      <c r="W51" s="94">
        <v>6035000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5893000</v>
      </c>
      <c r="C53" s="95">
        <f>SUM(C42:C52)</f>
        <v>-589000</v>
      </c>
      <c r="D53" s="95"/>
      <c r="E53" s="95">
        <f t="shared" si="26"/>
        <v>5304000</v>
      </c>
      <c r="F53" s="96">
        <f t="shared" ref="F53:O53" si="33">SUM(F42:F52)</f>
        <v>5304000</v>
      </c>
      <c r="G53" s="97">
        <f t="shared" si="33"/>
        <v>5304000</v>
      </c>
      <c r="H53" s="96">
        <f t="shared" si="33"/>
        <v>293000</v>
      </c>
      <c r="I53" s="97">
        <f t="shared" si="33"/>
        <v>491163</v>
      </c>
      <c r="J53" s="96">
        <f t="shared" si="33"/>
        <v>1240000</v>
      </c>
      <c r="K53" s="97">
        <f t="shared" si="33"/>
        <v>3966292</v>
      </c>
      <c r="L53" s="96">
        <f t="shared" si="33"/>
        <v>652000</v>
      </c>
      <c r="M53" s="97">
        <f t="shared" si="33"/>
        <v>2162872</v>
      </c>
      <c r="N53" s="96">
        <f t="shared" si="33"/>
        <v>3087000</v>
      </c>
      <c r="O53" s="97">
        <f t="shared" si="33"/>
        <v>4686624</v>
      </c>
      <c r="P53" s="96">
        <f t="shared" si="27"/>
        <v>5272000</v>
      </c>
      <c r="Q53" s="97">
        <f t="shared" si="28"/>
        <v>11306951</v>
      </c>
      <c r="R53" s="52">
        <f t="shared" si="29"/>
        <v>373.46625766871165</v>
      </c>
      <c r="S53" s="53">
        <f t="shared" si="30"/>
        <v>116.6852222415381</v>
      </c>
      <c r="T53" s="52">
        <f>IF((+$E43+$E45+$E47+$E48+$E51) =0,0,(P53   /(+$E43+$E45+$E47+$E48+$E51) )*100)</f>
        <v>99.396681749622928</v>
      </c>
      <c r="U53" s="54">
        <f>IF((+$E43+$E45+$E47+$E48+$E51) =0,0,(Q53   /(+$E43+$E45+$E47+$E48+$E51) )*100)</f>
        <v>213.17780920060332</v>
      </c>
      <c r="V53" s="96">
        <f>SUM(V42:V52)</f>
        <v>6208000</v>
      </c>
      <c r="W53" s="97">
        <f>SUM(W42:W52)</f>
        <v>6035000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9204000</v>
      </c>
      <c r="C67" s="104">
        <f>SUM(C9:C14,C17:C23,C26:C29,C32,C35:C39,C42:C52,C55:C58,C61:C65)</f>
        <v>-589000</v>
      </c>
      <c r="D67" s="104"/>
      <c r="E67" s="104">
        <f t="shared" si="35"/>
        <v>8615000</v>
      </c>
      <c r="F67" s="105">
        <f t="shared" ref="F67:O67" si="43">SUM(F9:F14,F17:F23,F26:F29,F32,F35:F39,F42:F52,F55:F58,F61:F65)</f>
        <v>8615000</v>
      </c>
      <c r="G67" s="106">
        <f t="shared" si="43"/>
        <v>8615000</v>
      </c>
      <c r="H67" s="105">
        <f t="shared" si="43"/>
        <v>673000</v>
      </c>
      <c r="I67" s="106">
        <f t="shared" si="43"/>
        <v>869534</v>
      </c>
      <c r="J67" s="105">
        <f t="shared" si="43"/>
        <v>2278000</v>
      </c>
      <c r="K67" s="106">
        <f t="shared" si="43"/>
        <v>5004121</v>
      </c>
      <c r="L67" s="105">
        <f t="shared" si="43"/>
        <v>1283000</v>
      </c>
      <c r="M67" s="106">
        <f t="shared" si="43"/>
        <v>2794982</v>
      </c>
      <c r="N67" s="105">
        <f t="shared" si="43"/>
        <v>3264000</v>
      </c>
      <c r="O67" s="106">
        <f t="shared" si="43"/>
        <v>4863505</v>
      </c>
      <c r="P67" s="105">
        <f t="shared" si="36"/>
        <v>7498000</v>
      </c>
      <c r="Q67" s="106">
        <f t="shared" si="37"/>
        <v>13532142</v>
      </c>
      <c r="R67" s="61">
        <f t="shared" si="38"/>
        <v>154.40374123148871</v>
      </c>
      <c r="S67" s="62">
        <f t="shared" si="39"/>
        <v>74.008455152841762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87.034242600116073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157.07651770168312</v>
      </c>
      <c r="V67" s="105">
        <f>SUM(V9:V14,V17:V23,V26:V29,V32,V35:V39,V42:V52,V55:V58,V61:V65)</f>
        <v>9761000</v>
      </c>
      <c r="W67" s="106">
        <f>SUM(W9:W14,W17:W23,W26:W29,W32,W35:W39,W42:W52,W55:W58,W61:W65)</f>
        <v>7788000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13387000</v>
      </c>
      <c r="C69" s="92">
        <v>1405000</v>
      </c>
      <c r="D69" s="92"/>
      <c r="E69" s="92">
        <f>$B69      +$C69      +$D69</f>
        <v>14792000</v>
      </c>
      <c r="F69" s="93">
        <v>14792000</v>
      </c>
      <c r="G69" s="94">
        <v>14792000</v>
      </c>
      <c r="H69" s="93">
        <v>4381000</v>
      </c>
      <c r="I69" s="94">
        <v>4381812</v>
      </c>
      <c r="J69" s="93">
        <v>5281000</v>
      </c>
      <c r="K69" s="94">
        <v>5826452</v>
      </c>
      <c r="L69" s="93">
        <v>2696000</v>
      </c>
      <c r="M69" s="94">
        <v>2639893</v>
      </c>
      <c r="N69" s="93">
        <v>2433000</v>
      </c>
      <c r="O69" s="94">
        <v>2433185</v>
      </c>
      <c r="P69" s="93">
        <f>$H69      +$J69      +$L69      +$N69</f>
        <v>14791000</v>
      </c>
      <c r="Q69" s="94">
        <f>$I69      +$K69      +$M69      +$O69</f>
        <v>15281342</v>
      </c>
      <c r="R69" s="48">
        <f>IF(($L69      =0),0,((($N69      -$L69      )/$L69      )*100))</f>
        <v>-9.7551928783382778</v>
      </c>
      <c r="S69" s="49">
        <f>IF(($M69      =0),0,((($O69      -$M69      )/$M69      )*100))</f>
        <v>-7.8301658438429138</v>
      </c>
      <c r="T69" s="48">
        <f>IF(($E69      =0),0,(($P69      /$E69      )*100))</f>
        <v>99.993239588967015</v>
      </c>
      <c r="U69" s="50">
        <f>IF(($E69      =0),0,(($Q69      /$E69      )*100))</f>
        <v>103.30815305570577</v>
      </c>
      <c r="V69" s="93">
        <v>490000</v>
      </c>
      <c r="W69" s="94">
        <v>490000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13387000</v>
      </c>
      <c r="C71" s="101">
        <f>SUM(C69:C70)</f>
        <v>1405000</v>
      </c>
      <c r="D71" s="101"/>
      <c r="E71" s="101">
        <f>$B71      +$C71      +$D71</f>
        <v>14792000</v>
      </c>
      <c r="F71" s="102">
        <f t="shared" ref="F71:O71" si="44">SUM(F69:F70)</f>
        <v>14792000</v>
      </c>
      <c r="G71" s="103">
        <f t="shared" si="44"/>
        <v>14792000</v>
      </c>
      <c r="H71" s="102">
        <f t="shared" si="44"/>
        <v>4381000</v>
      </c>
      <c r="I71" s="103">
        <f t="shared" si="44"/>
        <v>4381812</v>
      </c>
      <c r="J71" s="102">
        <f t="shared" si="44"/>
        <v>5281000</v>
      </c>
      <c r="K71" s="103">
        <f t="shared" si="44"/>
        <v>5826452</v>
      </c>
      <c r="L71" s="102">
        <f t="shared" si="44"/>
        <v>2696000</v>
      </c>
      <c r="M71" s="103">
        <f t="shared" si="44"/>
        <v>2639893</v>
      </c>
      <c r="N71" s="102">
        <f t="shared" si="44"/>
        <v>2433000</v>
      </c>
      <c r="O71" s="103">
        <f t="shared" si="44"/>
        <v>2433185</v>
      </c>
      <c r="P71" s="102">
        <f>$H71      +$J71      +$L71      +$N71</f>
        <v>14791000</v>
      </c>
      <c r="Q71" s="103">
        <f>$I71      +$K71      +$M71      +$O71</f>
        <v>15281342</v>
      </c>
      <c r="R71" s="57">
        <f>IF(($L71      =0),0,((($N71      -$L71      )/$L71      )*100))</f>
        <v>-9.7551928783382778</v>
      </c>
      <c r="S71" s="58">
        <f>IF(($M71      =0),0,((($O71      -$M71      )/$M71      )*100))</f>
        <v>-7.8301658438429138</v>
      </c>
      <c r="T71" s="57">
        <f>IF(($E69      =0),0,(($P69      /$E69      )*100))</f>
        <v>99.993239588967015</v>
      </c>
      <c r="U71" s="59">
        <f>IF($E69   =0,0,($Q69   /$E69 )*100)</f>
        <v>103.30815305570577</v>
      </c>
      <c r="V71" s="102">
        <f>SUM(V69:V70)</f>
        <v>490000</v>
      </c>
      <c r="W71" s="103">
        <f>SUM(W69:W70)</f>
        <v>490000</v>
      </c>
    </row>
    <row r="72" spans="1:23" ht="12.95" customHeight="1" x14ac:dyDescent="0.2">
      <c r="A72" s="60" t="s">
        <v>87</v>
      </c>
      <c r="B72" s="104">
        <f>SUM(B69:B70)</f>
        <v>13387000</v>
      </c>
      <c r="C72" s="104">
        <f>SUM(C69:C70)</f>
        <v>1405000</v>
      </c>
      <c r="D72" s="104"/>
      <c r="E72" s="104">
        <f>$B72      +$C72      +$D72</f>
        <v>14792000</v>
      </c>
      <c r="F72" s="105">
        <f t="shared" ref="F72:O72" si="45">SUM(F69:F70)</f>
        <v>14792000</v>
      </c>
      <c r="G72" s="106">
        <f t="shared" si="45"/>
        <v>14792000</v>
      </c>
      <c r="H72" s="105">
        <f t="shared" si="45"/>
        <v>4381000</v>
      </c>
      <c r="I72" s="106">
        <f t="shared" si="45"/>
        <v>4381812</v>
      </c>
      <c r="J72" s="105">
        <f t="shared" si="45"/>
        <v>5281000</v>
      </c>
      <c r="K72" s="106">
        <f t="shared" si="45"/>
        <v>5826452</v>
      </c>
      <c r="L72" s="105">
        <f t="shared" si="45"/>
        <v>2696000</v>
      </c>
      <c r="M72" s="106">
        <f t="shared" si="45"/>
        <v>2639893</v>
      </c>
      <c r="N72" s="105">
        <f t="shared" si="45"/>
        <v>2433000</v>
      </c>
      <c r="O72" s="106">
        <f t="shared" si="45"/>
        <v>2433185</v>
      </c>
      <c r="P72" s="105">
        <f>$H72      +$J72      +$L72      +$N72</f>
        <v>14791000</v>
      </c>
      <c r="Q72" s="106">
        <f>$I72      +$K72      +$M72      +$O72</f>
        <v>15281342</v>
      </c>
      <c r="R72" s="61">
        <f>IF(($L72      =0),0,((($N72      -$L72      )/$L72      )*100))</f>
        <v>-9.7551928783382778</v>
      </c>
      <c r="S72" s="62">
        <f>IF(($M72      =0),0,((($O72      -$M72      )/$M72      )*100))</f>
        <v>-7.8301658438429138</v>
      </c>
      <c r="T72" s="61">
        <f>IF(($E69      =0),0,(($P69      /$E69      )*100))</f>
        <v>99.993239588967015</v>
      </c>
      <c r="U72" s="65">
        <f>IF($E69   =0,0,($Q69   /$E69 )*100)</f>
        <v>103.30815305570577</v>
      </c>
      <c r="V72" s="105">
        <f>SUM(V69:V70)</f>
        <v>490000</v>
      </c>
      <c r="W72" s="106">
        <f>SUM(W69:W70)</f>
        <v>490000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22591000</v>
      </c>
      <c r="C73" s="104">
        <f>SUM(C9:C14,C17:C23,C26:C29,C32,C35:C39,C42:C52,C55:C58,C61:C65,C69:C70)</f>
        <v>816000</v>
      </c>
      <c r="D73" s="104"/>
      <c r="E73" s="104">
        <f>$B73      +$C73      +$D73</f>
        <v>23407000</v>
      </c>
      <c r="F73" s="105">
        <f t="shared" ref="F73:O73" si="46">SUM(F9:F14,F17:F23,F26:F29,F32,F35:F39,F42:F52,F55:F58,F61:F65,F69:F70)</f>
        <v>23407000</v>
      </c>
      <c r="G73" s="106">
        <f t="shared" si="46"/>
        <v>23407000</v>
      </c>
      <c r="H73" s="105">
        <f t="shared" si="46"/>
        <v>5054000</v>
      </c>
      <c r="I73" s="106">
        <f t="shared" si="46"/>
        <v>5251346</v>
      </c>
      <c r="J73" s="105">
        <f t="shared" si="46"/>
        <v>7559000</v>
      </c>
      <c r="K73" s="106">
        <f t="shared" si="46"/>
        <v>10830573</v>
      </c>
      <c r="L73" s="105">
        <f t="shared" si="46"/>
        <v>3979000</v>
      </c>
      <c r="M73" s="106">
        <f t="shared" si="46"/>
        <v>5434875</v>
      </c>
      <c r="N73" s="105">
        <f t="shared" si="46"/>
        <v>5697000</v>
      </c>
      <c r="O73" s="106">
        <f t="shared" si="46"/>
        <v>7296690</v>
      </c>
      <c r="P73" s="105">
        <f>$H73      +$J73      +$L73      +$N73</f>
        <v>22289000</v>
      </c>
      <c r="Q73" s="106">
        <f>$I73      +$K73      +$M73      +$O73</f>
        <v>28813484</v>
      </c>
      <c r="R73" s="61">
        <f>IF(($L73      =0),0,((($N73      -$L73      )/$L73      )*100))</f>
        <v>43.176677557175168</v>
      </c>
      <c r="S73" s="62">
        <f>IF(($M73      =0),0,((($O73      -$M73      )/$M73      )*100))</f>
        <v>34.256813634168218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95.223651044559318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123.09772290340497</v>
      </c>
      <c r="V73" s="105">
        <f>SUM(V9:V14,V17:V23,V26:V29,V32,V35:V39,V42:V52,V55:V58,V61:V65,V69:V70)</f>
        <v>10251000</v>
      </c>
      <c r="W73" s="106">
        <f>SUM(W9:W14,W17:W23,W26:W29,W32,W35:W39,W42:W52,W55:W58,W61:W65,W69:W70)</f>
        <v>8278000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/2ydCBPFm3CqRY1wSccZLdXmHfncChAZkYaGyN9cWnkZOUosQjSEW6oIuyYCK7AXMWmclo7VO3NKDY6xF+PAAg==" saltValue="CdYOe9VpKSkK64ZKuwAU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232000</v>
      </c>
      <c r="I10" s="94">
        <v>232214</v>
      </c>
      <c r="J10" s="93">
        <v>185000</v>
      </c>
      <c r="K10" s="94">
        <v>185969</v>
      </c>
      <c r="L10" s="93">
        <v>144000</v>
      </c>
      <c r="M10" s="94">
        <v>144786</v>
      </c>
      <c r="N10" s="93">
        <v>437000</v>
      </c>
      <c r="O10" s="94">
        <v>437031</v>
      </c>
      <c r="P10" s="93">
        <f t="shared" ref="P10:P15" si="1">$H10      +$J10      +$L10      +$N10</f>
        <v>998000</v>
      </c>
      <c r="Q10" s="94">
        <f t="shared" ref="Q10:Q15" si="2">$I10      +$K10      +$M10      +$O10</f>
        <v>1000000</v>
      </c>
      <c r="R10" s="48">
        <f t="shared" ref="R10:R15" si="3">IF(($L10      =0),0,((($N10      -$L10      )/$L10      )*100))</f>
        <v>203.47222222222223</v>
      </c>
      <c r="S10" s="49">
        <f t="shared" ref="S10:S15" si="4">IF(($M10      =0),0,((($O10      -$M10      )/$M10      )*100))</f>
        <v>201.84617297252498</v>
      </c>
      <c r="T10" s="48">
        <f t="shared" ref="T10:T14" si="5">IF(($E10      =0),0,(($P10      /$E10      )*100))</f>
        <v>99.8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232000</v>
      </c>
      <c r="I15" s="97">
        <f t="shared" si="7"/>
        <v>232214</v>
      </c>
      <c r="J15" s="96">
        <f t="shared" si="7"/>
        <v>185000</v>
      </c>
      <c r="K15" s="97">
        <f t="shared" si="7"/>
        <v>185969</v>
      </c>
      <c r="L15" s="96">
        <f t="shared" si="7"/>
        <v>144000</v>
      </c>
      <c r="M15" s="97">
        <f t="shared" si="7"/>
        <v>144786</v>
      </c>
      <c r="N15" s="96">
        <f t="shared" si="7"/>
        <v>437000</v>
      </c>
      <c r="O15" s="97">
        <f t="shared" si="7"/>
        <v>437031</v>
      </c>
      <c r="P15" s="96">
        <f t="shared" si="1"/>
        <v>998000</v>
      </c>
      <c r="Q15" s="97">
        <f t="shared" si="2"/>
        <v>1000000</v>
      </c>
      <c r="R15" s="52">
        <f t="shared" si="3"/>
        <v>203.47222222222223</v>
      </c>
      <c r="S15" s="53">
        <f t="shared" si="4"/>
        <v>201.84617297252498</v>
      </c>
      <c r="T15" s="52">
        <f>IF((SUM($E9:$E13))=0,0,(P15/(SUM($E9:$E13))*100))</f>
        <v>99.8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2846000</v>
      </c>
      <c r="C29" s="92"/>
      <c r="D29" s="92"/>
      <c r="E29" s="92">
        <f>$B29      +$C29      +$D29</f>
        <v>2846000</v>
      </c>
      <c r="F29" s="93">
        <v>2846000</v>
      </c>
      <c r="G29" s="94">
        <v>2846000</v>
      </c>
      <c r="H29" s="93">
        <v>169000</v>
      </c>
      <c r="I29" s="94">
        <v>151831</v>
      </c>
      <c r="J29" s="93">
        <v>336000</v>
      </c>
      <c r="K29" s="94">
        <v>305901</v>
      </c>
      <c r="L29" s="93">
        <v>59000</v>
      </c>
      <c r="M29" s="94">
        <v>129995</v>
      </c>
      <c r="N29" s="93">
        <v>422000</v>
      </c>
      <c r="O29" s="94">
        <v>314763</v>
      </c>
      <c r="P29" s="93">
        <f>$H29      +$J29      +$L29      +$N29</f>
        <v>986000</v>
      </c>
      <c r="Q29" s="94">
        <f>$I29      +$K29      +$M29      +$O29</f>
        <v>902490</v>
      </c>
      <c r="R29" s="48">
        <f>IF(($L29      =0),0,((($N29      -$L29      )/$L29      )*100))</f>
        <v>615.25423728813553</v>
      </c>
      <c r="S29" s="49">
        <f>IF(($M29      =0),0,((($O29      -$M29      )/$M29      )*100))</f>
        <v>142.13469748836494</v>
      </c>
      <c r="T29" s="48">
        <f>IF(($E29      =0),0,(($P29      /$E29      )*100))</f>
        <v>34.645115952213636</v>
      </c>
      <c r="U29" s="50">
        <f>IF(($E29      =0),0,(($Q29      /$E29      )*100))</f>
        <v>31.710822206605759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2846000</v>
      </c>
      <c r="C30" s="95">
        <f>SUM(C26:C29)</f>
        <v>0</v>
      </c>
      <c r="D30" s="95"/>
      <c r="E30" s="95">
        <f>$B30      +$C30      +$D30</f>
        <v>2846000</v>
      </c>
      <c r="F30" s="96">
        <f t="shared" ref="F30:O30" si="16">SUM(F26:F29)</f>
        <v>2846000</v>
      </c>
      <c r="G30" s="97">
        <f t="shared" si="16"/>
        <v>2846000</v>
      </c>
      <c r="H30" s="96">
        <f t="shared" si="16"/>
        <v>169000</v>
      </c>
      <c r="I30" s="97">
        <f t="shared" si="16"/>
        <v>151831</v>
      </c>
      <c r="J30" s="96">
        <f t="shared" si="16"/>
        <v>336000</v>
      </c>
      <c r="K30" s="97">
        <f t="shared" si="16"/>
        <v>305901</v>
      </c>
      <c r="L30" s="96">
        <f t="shared" si="16"/>
        <v>59000</v>
      </c>
      <c r="M30" s="97">
        <f t="shared" si="16"/>
        <v>129995</v>
      </c>
      <c r="N30" s="96">
        <f t="shared" si="16"/>
        <v>422000</v>
      </c>
      <c r="O30" s="97">
        <f t="shared" si="16"/>
        <v>314763</v>
      </c>
      <c r="P30" s="96">
        <f>$H30      +$J30      +$L30      +$N30</f>
        <v>986000</v>
      </c>
      <c r="Q30" s="97">
        <f>$I30      +$K30      +$M30      +$O30</f>
        <v>902490</v>
      </c>
      <c r="R30" s="52">
        <f>IF(($L30      =0),0,((($N30      -$L30      )/$L30      )*100))</f>
        <v>615.25423728813553</v>
      </c>
      <c r="S30" s="53">
        <f>IF(($M30      =0),0,((($O30      -$M30      )/$M30      )*100))</f>
        <v>142.13469748836494</v>
      </c>
      <c r="T30" s="52">
        <f>IF($E30   =0,0,($P30   /$E30   )*100)</f>
        <v>34.645115952213636</v>
      </c>
      <c r="U30" s="54">
        <f>IF($E30   =0,0,($Q30   /$E30   )*100)</f>
        <v>31.710822206605759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1192000</v>
      </c>
      <c r="C32" s="92"/>
      <c r="D32" s="92"/>
      <c r="E32" s="92">
        <f>$B32      +$C32      +$D32</f>
        <v>1192000</v>
      </c>
      <c r="F32" s="93">
        <v>1192000</v>
      </c>
      <c r="G32" s="94">
        <v>1192000</v>
      </c>
      <c r="H32" s="93">
        <v>232000</v>
      </c>
      <c r="I32" s="94">
        <v>231255</v>
      </c>
      <c r="J32" s="93">
        <v>287000</v>
      </c>
      <c r="K32" s="94">
        <v>287817</v>
      </c>
      <c r="L32" s="93">
        <v>278000</v>
      </c>
      <c r="M32" s="94">
        <v>280509</v>
      </c>
      <c r="N32" s="93">
        <v>395000</v>
      </c>
      <c r="O32" s="94">
        <v>394981</v>
      </c>
      <c r="P32" s="93">
        <f>$H32      +$J32      +$L32      +$N32</f>
        <v>1192000</v>
      </c>
      <c r="Q32" s="94">
        <f>$I32      +$K32      +$M32      +$O32</f>
        <v>1194562</v>
      </c>
      <c r="R32" s="48">
        <f>IF(($L32      =0),0,((($N32      -$L32      )/$L32      )*100))</f>
        <v>42.086330935251794</v>
      </c>
      <c r="S32" s="49">
        <f>IF(($M32      =0),0,((($O32      -$M32      )/$M32      )*100))</f>
        <v>40.808672805507129</v>
      </c>
      <c r="T32" s="48">
        <f>IF(($E32      =0),0,(($P32      /$E32      )*100))</f>
        <v>100</v>
      </c>
      <c r="U32" s="50">
        <f>IF(($E32      =0),0,(($Q32      /$E32      )*100))</f>
        <v>100.21493288590604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1192000</v>
      </c>
      <c r="C33" s="95">
        <f>C32</f>
        <v>0</v>
      </c>
      <c r="D33" s="95"/>
      <c r="E33" s="95">
        <f>$B33      +$C33      +$D33</f>
        <v>1192000</v>
      </c>
      <c r="F33" s="96">
        <f t="shared" ref="F33:O33" si="17">F32</f>
        <v>1192000</v>
      </c>
      <c r="G33" s="97">
        <f t="shared" si="17"/>
        <v>1192000</v>
      </c>
      <c r="H33" s="96">
        <f t="shared" si="17"/>
        <v>232000</v>
      </c>
      <c r="I33" s="97">
        <f t="shared" si="17"/>
        <v>231255</v>
      </c>
      <c r="J33" s="96">
        <f t="shared" si="17"/>
        <v>287000</v>
      </c>
      <c r="K33" s="97">
        <f t="shared" si="17"/>
        <v>287817</v>
      </c>
      <c r="L33" s="96">
        <f t="shared" si="17"/>
        <v>278000</v>
      </c>
      <c r="M33" s="97">
        <f t="shared" si="17"/>
        <v>280509</v>
      </c>
      <c r="N33" s="96">
        <f t="shared" si="17"/>
        <v>395000</v>
      </c>
      <c r="O33" s="97">
        <f t="shared" si="17"/>
        <v>394981</v>
      </c>
      <c r="P33" s="96">
        <f>$H33      +$J33      +$L33      +$N33</f>
        <v>1192000</v>
      </c>
      <c r="Q33" s="97">
        <f>$I33      +$K33      +$M33      +$O33</f>
        <v>1194562</v>
      </c>
      <c r="R33" s="52">
        <f>IF(($L33      =0),0,((($N33      -$L33      )/$L33      )*100))</f>
        <v>42.086330935251794</v>
      </c>
      <c r="S33" s="53">
        <f>IF(($M33      =0),0,((($O33      -$M33      )/$M33      )*100))</f>
        <v>40.808672805507129</v>
      </c>
      <c r="T33" s="52">
        <f>IF($E33   =0,0,($P33   /$E33   )*100)</f>
        <v>100</v>
      </c>
      <c r="U33" s="54">
        <f>IF($E33   =0,0,($Q33   /$E33   )*100)</f>
        <v>100.21493288590604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5038000</v>
      </c>
      <c r="C67" s="104">
        <f>SUM(C9:C14,C17:C23,C26:C29,C32,C35:C39,C42:C52,C55:C58,C61:C65)</f>
        <v>0</v>
      </c>
      <c r="D67" s="104"/>
      <c r="E67" s="104">
        <f t="shared" si="35"/>
        <v>5038000</v>
      </c>
      <c r="F67" s="105">
        <f t="shared" ref="F67:O67" si="43">SUM(F9:F14,F17:F23,F26:F29,F32,F35:F39,F42:F52,F55:F58,F61:F65)</f>
        <v>5038000</v>
      </c>
      <c r="G67" s="106">
        <f t="shared" si="43"/>
        <v>5038000</v>
      </c>
      <c r="H67" s="105">
        <f t="shared" si="43"/>
        <v>633000</v>
      </c>
      <c r="I67" s="106">
        <f t="shared" si="43"/>
        <v>615300</v>
      </c>
      <c r="J67" s="105">
        <f t="shared" si="43"/>
        <v>808000</v>
      </c>
      <c r="K67" s="106">
        <f t="shared" si="43"/>
        <v>779687</v>
      </c>
      <c r="L67" s="105">
        <f t="shared" si="43"/>
        <v>481000</v>
      </c>
      <c r="M67" s="106">
        <f t="shared" si="43"/>
        <v>555290</v>
      </c>
      <c r="N67" s="105">
        <f t="shared" si="43"/>
        <v>1254000</v>
      </c>
      <c r="O67" s="106">
        <f t="shared" si="43"/>
        <v>1146775</v>
      </c>
      <c r="P67" s="105">
        <f t="shared" si="36"/>
        <v>3176000</v>
      </c>
      <c r="Q67" s="106">
        <f t="shared" si="37"/>
        <v>3097052</v>
      </c>
      <c r="R67" s="61">
        <f t="shared" si="38"/>
        <v>160.70686070686071</v>
      </c>
      <c r="S67" s="62">
        <f t="shared" si="39"/>
        <v>106.518215707108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63.040889241762599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61.473838824930525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5038000</v>
      </c>
      <c r="C73" s="104">
        <f>SUM(C9:C14,C17:C23,C26:C29,C32,C35:C39,C42:C52,C55:C58,C61:C65,C69:C70)</f>
        <v>0</v>
      </c>
      <c r="D73" s="104"/>
      <c r="E73" s="104">
        <f>$B73      +$C73      +$D73</f>
        <v>5038000</v>
      </c>
      <c r="F73" s="105">
        <f t="shared" ref="F73:O73" si="46">SUM(F9:F14,F17:F23,F26:F29,F32,F35:F39,F42:F52,F55:F58,F61:F65,F69:F70)</f>
        <v>5038000</v>
      </c>
      <c r="G73" s="106">
        <f t="shared" si="46"/>
        <v>5038000</v>
      </c>
      <c r="H73" s="105">
        <f t="shared" si="46"/>
        <v>633000</v>
      </c>
      <c r="I73" s="106">
        <f t="shared" si="46"/>
        <v>615300</v>
      </c>
      <c r="J73" s="105">
        <f t="shared" si="46"/>
        <v>808000</v>
      </c>
      <c r="K73" s="106">
        <f t="shared" si="46"/>
        <v>779687</v>
      </c>
      <c r="L73" s="105">
        <f t="shared" si="46"/>
        <v>481000</v>
      </c>
      <c r="M73" s="106">
        <f t="shared" si="46"/>
        <v>555290</v>
      </c>
      <c r="N73" s="105">
        <f t="shared" si="46"/>
        <v>1254000</v>
      </c>
      <c r="O73" s="106">
        <f t="shared" si="46"/>
        <v>1146775</v>
      </c>
      <c r="P73" s="105">
        <f>$H73      +$J73      +$L73      +$N73</f>
        <v>3176000</v>
      </c>
      <c r="Q73" s="106">
        <f>$I73      +$K73      +$M73      +$O73</f>
        <v>3097052</v>
      </c>
      <c r="R73" s="61">
        <f>IF(($L73      =0),0,((($N73      -$L73      )/$L73      )*100))</f>
        <v>160.70686070686071</v>
      </c>
      <c r="S73" s="62">
        <f>IF(($M73      =0),0,((($O73      -$M73      )/$M73      )*100))</f>
        <v>106.518215707108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63.040889241762599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61.473838824930525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yB8Imv7DfKm6uNUwrD3QpV5JBY4ARYClVZVTIfTtIiGwTW/87dg4y/x3iCEB7YmsaOG0pLwpnLxqHiQ5kmV2w==" saltValue="oAaq+c198X4R8BO0t0WSz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68877000</v>
      </c>
      <c r="H9" s="93">
        <v>20170000</v>
      </c>
      <c r="I9" s="94">
        <v>6713458</v>
      </c>
      <c r="J9" s="93">
        <v>14770000</v>
      </c>
      <c r="K9" s="94">
        <v>14010733</v>
      </c>
      <c r="L9" s="93">
        <v>14511000</v>
      </c>
      <c r="M9" s="94">
        <v>14037915</v>
      </c>
      <c r="N9" s="93">
        <v>19426000</v>
      </c>
      <c r="O9" s="94">
        <v>17243735</v>
      </c>
      <c r="P9" s="93">
        <f>$H9       +$J9       +$L9       +$N9</f>
        <v>68877000</v>
      </c>
      <c r="Q9" s="94">
        <f>$I9       +$K9       +$M9       +$O9</f>
        <v>52005841</v>
      </c>
      <c r="R9" s="48">
        <f>IF(($L9       =0),0,((($N9       -$L9       )/$L9       )*100))</f>
        <v>33.870856591551238</v>
      </c>
      <c r="S9" s="49">
        <f>IF(($M9       =0),0,((($O9       -$M9       )/$M9       )*100))</f>
        <v>22.836867155841876</v>
      </c>
      <c r="T9" s="48">
        <f>IF(($E9       =0),0,(($P9       /$E9       )*100))</f>
        <v>100</v>
      </c>
      <c r="U9" s="50">
        <f>IF(($E9       =0),0,(($Q9       /$E9       )*100))</f>
        <v>75.505380606007805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378000</v>
      </c>
      <c r="I10" s="94">
        <v>377080</v>
      </c>
      <c r="J10" s="93">
        <v>423000</v>
      </c>
      <c r="K10" s="94">
        <v>422919</v>
      </c>
      <c r="L10" s="93">
        <v>129000</v>
      </c>
      <c r="M10" s="94">
        <v>21998</v>
      </c>
      <c r="N10" s="93">
        <v>21000</v>
      </c>
      <c r="O10" s="94">
        <v>175190</v>
      </c>
      <c r="P10" s="93">
        <f t="shared" ref="P10:P15" si="1">$H10      +$J10      +$L10      +$N10</f>
        <v>951000</v>
      </c>
      <c r="Q10" s="94">
        <f t="shared" ref="Q10:Q15" si="2">$I10      +$K10      +$M10      +$O10</f>
        <v>997187</v>
      </c>
      <c r="R10" s="48">
        <f t="shared" ref="R10:R15" si="3">IF(($L10      =0),0,((($N10      -$L10      )/$L10      )*100))</f>
        <v>-83.720930232558146</v>
      </c>
      <c r="S10" s="49">
        <f t="shared" ref="S10:S15" si="4">IF(($M10      =0),0,((($O10      -$M10      )/$M10      )*100))</f>
        <v>696.3905809619057</v>
      </c>
      <c r="T10" s="48">
        <f t="shared" ref="T10:T14" si="5">IF(($E10      =0),0,(($P10      /$E10      )*100))</f>
        <v>95.1</v>
      </c>
      <c r="U10" s="50">
        <f t="shared" ref="U10:U14" si="6">IF(($E10      =0),0,(($Q10      /$E10      )*100))</f>
        <v>99.718699999999998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9000000</v>
      </c>
      <c r="C11" s="92">
        <v>920000</v>
      </c>
      <c r="D11" s="92"/>
      <c r="E11" s="92">
        <f t="shared" si="0"/>
        <v>9920000</v>
      </c>
      <c r="F11" s="93">
        <v>9920000</v>
      </c>
      <c r="G11" s="94">
        <v>9920000</v>
      </c>
      <c r="H11" s="93">
        <v>3542000</v>
      </c>
      <c r="I11" s="94">
        <v>2791244</v>
      </c>
      <c r="J11" s="93">
        <v>1458000</v>
      </c>
      <c r="K11" s="94">
        <v>1950713</v>
      </c>
      <c r="L11" s="93">
        <v>3171000</v>
      </c>
      <c r="M11" s="94">
        <v>3172849</v>
      </c>
      <c r="N11" s="93">
        <v>1749000</v>
      </c>
      <c r="O11" s="94">
        <v>1196640</v>
      </c>
      <c r="P11" s="93">
        <f t="shared" si="1"/>
        <v>9920000</v>
      </c>
      <c r="Q11" s="94">
        <f t="shared" si="2"/>
        <v>9111446</v>
      </c>
      <c r="R11" s="48">
        <f t="shared" si="3"/>
        <v>-44.843897824030279</v>
      </c>
      <c r="S11" s="49">
        <f t="shared" si="4"/>
        <v>-62.285000011031102</v>
      </c>
      <c r="T11" s="48">
        <f t="shared" si="5"/>
        <v>100</v>
      </c>
      <c r="U11" s="50">
        <f t="shared" si="6"/>
        <v>91.84925403225806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250890000</v>
      </c>
      <c r="C13" s="92">
        <v>-15000000</v>
      </c>
      <c r="D13" s="92"/>
      <c r="E13" s="92">
        <f t="shared" si="0"/>
        <v>235890000</v>
      </c>
      <c r="F13" s="93">
        <v>235890000</v>
      </c>
      <c r="G13" s="94">
        <v>235890000</v>
      </c>
      <c r="H13" s="93">
        <v>28984000</v>
      </c>
      <c r="I13" s="94">
        <v>31440494</v>
      </c>
      <c r="J13" s="93">
        <v>47481000</v>
      </c>
      <c r="K13" s="94">
        <v>42734542</v>
      </c>
      <c r="L13" s="93">
        <v>51821000</v>
      </c>
      <c r="M13" s="94">
        <v>75484241</v>
      </c>
      <c r="N13" s="93">
        <v>71643000</v>
      </c>
      <c r="O13" s="94">
        <v>46951078</v>
      </c>
      <c r="P13" s="93">
        <f t="shared" si="1"/>
        <v>199929000</v>
      </c>
      <c r="Q13" s="94">
        <f t="shared" si="2"/>
        <v>196610355</v>
      </c>
      <c r="R13" s="48">
        <f t="shared" si="3"/>
        <v>38.250902143918488</v>
      </c>
      <c r="S13" s="49">
        <f t="shared" si="4"/>
        <v>-37.800158843751241</v>
      </c>
      <c r="T13" s="48">
        <f t="shared" si="5"/>
        <v>84.755182500317943</v>
      </c>
      <c r="U13" s="50">
        <f t="shared" si="6"/>
        <v>83.348321251430761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2500000</v>
      </c>
      <c r="C14" s="92">
        <v>-2193000</v>
      </c>
      <c r="D14" s="92"/>
      <c r="E14" s="92">
        <f t="shared" si="0"/>
        <v>307000</v>
      </c>
      <c r="F14" s="93">
        <v>307000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332267000</v>
      </c>
      <c r="C15" s="95">
        <f>SUM(C9:C14)</f>
        <v>-16273000</v>
      </c>
      <c r="D15" s="95"/>
      <c r="E15" s="95">
        <f t="shared" si="0"/>
        <v>315994000</v>
      </c>
      <c r="F15" s="96">
        <f t="shared" ref="F15:O15" si="7">SUM(F9:F14)</f>
        <v>315994000</v>
      </c>
      <c r="G15" s="97">
        <f t="shared" si="7"/>
        <v>315687000</v>
      </c>
      <c r="H15" s="96">
        <f t="shared" si="7"/>
        <v>53074000</v>
      </c>
      <c r="I15" s="97">
        <f t="shared" si="7"/>
        <v>41322276</v>
      </c>
      <c r="J15" s="96">
        <f t="shared" si="7"/>
        <v>64132000</v>
      </c>
      <c r="K15" s="97">
        <f t="shared" si="7"/>
        <v>59118907</v>
      </c>
      <c r="L15" s="96">
        <f t="shared" si="7"/>
        <v>69632000</v>
      </c>
      <c r="M15" s="97">
        <f t="shared" si="7"/>
        <v>92717003</v>
      </c>
      <c r="N15" s="96">
        <f t="shared" si="7"/>
        <v>92839000</v>
      </c>
      <c r="O15" s="97">
        <f t="shared" si="7"/>
        <v>65566643</v>
      </c>
      <c r="P15" s="96">
        <f t="shared" si="1"/>
        <v>279677000</v>
      </c>
      <c r="Q15" s="97">
        <f t="shared" si="2"/>
        <v>258724829</v>
      </c>
      <c r="R15" s="52">
        <f t="shared" si="3"/>
        <v>33.328067555147058</v>
      </c>
      <c r="S15" s="53">
        <f t="shared" si="4"/>
        <v>-29.283043154447085</v>
      </c>
      <c r="T15" s="52">
        <f>IF((SUM($E9:$E13))=0,0,(P15/(SUM($E9:$E13))*100))</f>
        <v>88.593131804603928</v>
      </c>
      <c r="U15" s="54">
        <f>IF((SUM($E9:$E13))=0,0,(Q15/(SUM($E9:$E13))*100))</f>
        <v>81.956123945553657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4450000</v>
      </c>
      <c r="D20" s="92"/>
      <c r="E20" s="92">
        <f t="shared" si="8"/>
        <v>4450000</v>
      </c>
      <c r="F20" s="93">
        <v>4450000</v>
      </c>
      <c r="G20" s="94">
        <v>4450000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4450000</v>
      </c>
      <c r="D24" s="95"/>
      <c r="E24" s="95">
        <f t="shared" si="8"/>
        <v>4450000</v>
      </c>
      <c r="F24" s="96">
        <f t="shared" ref="F24:O24" si="15">SUM(F17:F23)</f>
        <v>4450000</v>
      </c>
      <c r="G24" s="97">
        <f t="shared" si="15"/>
        <v>4450000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1777845000</v>
      </c>
      <c r="C28" s="92"/>
      <c r="D28" s="92"/>
      <c r="E28" s="92">
        <f>$B28      +$C28      +$D28</f>
        <v>1777845000</v>
      </c>
      <c r="F28" s="93">
        <v>1777845000</v>
      </c>
      <c r="G28" s="94">
        <v>1777845000</v>
      </c>
      <c r="H28" s="93">
        <v>254514000</v>
      </c>
      <c r="I28" s="94">
        <v>259003749</v>
      </c>
      <c r="J28" s="93">
        <v>461512000</v>
      </c>
      <c r="K28" s="94">
        <v>452374640</v>
      </c>
      <c r="L28" s="93">
        <v>300062000</v>
      </c>
      <c r="M28" s="94">
        <v>302709255</v>
      </c>
      <c r="N28" s="93">
        <v>457814000</v>
      </c>
      <c r="O28" s="94">
        <v>281086971</v>
      </c>
      <c r="P28" s="93">
        <f>$H28      +$J28      +$L28      +$N28</f>
        <v>1473902000</v>
      </c>
      <c r="Q28" s="94">
        <f>$I28      +$K28      +$M28      +$O28</f>
        <v>1295174615</v>
      </c>
      <c r="R28" s="48">
        <f>IF(($L28      =0),0,((($N28      -$L28      )/$L28      )*100))</f>
        <v>52.573134885457009</v>
      </c>
      <c r="S28" s="49">
        <f>IF(($M28      =0),0,((($O28      -$M28      )/$M28      )*100))</f>
        <v>-7.1429213487377519</v>
      </c>
      <c r="T28" s="48">
        <f>IF(($E28      =0),0,(($P28      /$E28      )*100))</f>
        <v>82.903852698069855</v>
      </c>
      <c r="U28" s="50">
        <f>IF(($E28      =0),0,(($Q28      /$E28      )*100))</f>
        <v>72.850817422216224</v>
      </c>
      <c r="V28" s="93">
        <v>17681000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1777845000</v>
      </c>
      <c r="C30" s="95">
        <f>SUM(C26:C29)</f>
        <v>0</v>
      </c>
      <c r="D30" s="95"/>
      <c r="E30" s="95">
        <f>$B30      +$C30      +$D30</f>
        <v>1777845000</v>
      </c>
      <c r="F30" s="96">
        <f t="shared" ref="F30:O30" si="16">SUM(F26:F29)</f>
        <v>1777845000</v>
      </c>
      <c r="G30" s="97">
        <f t="shared" si="16"/>
        <v>1777845000</v>
      </c>
      <c r="H30" s="96">
        <f t="shared" si="16"/>
        <v>254514000</v>
      </c>
      <c r="I30" s="97">
        <f t="shared" si="16"/>
        <v>259003749</v>
      </c>
      <c r="J30" s="96">
        <f t="shared" si="16"/>
        <v>461512000</v>
      </c>
      <c r="K30" s="97">
        <f t="shared" si="16"/>
        <v>452374640</v>
      </c>
      <c r="L30" s="96">
        <f t="shared" si="16"/>
        <v>300062000</v>
      </c>
      <c r="M30" s="97">
        <f t="shared" si="16"/>
        <v>302709255</v>
      </c>
      <c r="N30" s="96">
        <f t="shared" si="16"/>
        <v>457814000</v>
      </c>
      <c r="O30" s="97">
        <f t="shared" si="16"/>
        <v>281086971</v>
      </c>
      <c r="P30" s="96">
        <f>$H30      +$J30      +$L30      +$N30</f>
        <v>1473902000</v>
      </c>
      <c r="Q30" s="97">
        <f>$I30      +$K30      +$M30      +$O30</f>
        <v>1295174615</v>
      </c>
      <c r="R30" s="52">
        <f>IF(($L30      =0),0,((($N30      -$L30      )/$L30      )*100))</f>
        <v>52.573134885457009</v>
      </c>
      <c r="S30" s="53">
        <f>IF(($M30      =0),0,((($O30      -$M30      )/$M30      )*100))</f>
        <v>-7.1429213487377519</v>
      </c>
      <c r="T30" s="52">
        <f>IF($E30   =0,0,($P30   /$E30   )*100)</f>
        <v>82.903852698069855</v>
      </c>
      <c r="U30" s="54">
        <f>IF($E30   =0,0,($Q30   /$E30   )*100)</f>
        <v>72.850817422216224</v>
      </c>
      <c r="V30" s="96">
        <f>SUM(V26:V29)</f>
        <v>17681000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62588000</v>
      </c>
      <c r="C32" s="92">
        <v>-3495000</v>
      </c>
      <c r="D32" s="92"/>
      <c r="E32" s="92">
        <f>$B32      +$C32      +$D32</f>
        <v>59093000</v>
      </c>
      <c r="F32" s="93">
        <v>59093000</v>
      </c>
      <c r="G32" s="94">
        <v>59093000</v>
      </c>
      <c r="H32" s="93">
        <v>26005000</v>
      </c>
      <c r="I32" s="94">
        <v>26004700</v>
      </c>
      <c r="J32" s="93">
        <v>11161000</v>
      </c>
      <c r="K32" s="94">
        <v>11160642</v>
      </c>
      <c r="L32" s="93">
        <v>4723000</v>
      </c>
      <c r="M32" s="94">
        <v>4515398</v>
      </c>
      <c r="N32" s="93">
        <v>17023000</v>
      </c>
      <c r="O32" s="94">
        <v>6405046</v>
      </c>
      <c r="P32" s="93">
        <f>$H32      +$J32      +$L32      +$N32</f>
        <v>58912000</v>
      </c>
      <c r="Q32" s="94">
        <f>$I32      +$K32      +$M32      +$O32</f>
        <v>48085786</v>
      </c>
      <c r="R32" s="48">
        <f>IF(($L32      =0),0,((($N32      -$L32      )/$L32      )*100))</f>
        <v>260.42769426212152</v>
      </c>
      <c r="S32" s="49">
        <f>IF(($M32      =0),0,((($O32      -$M32      )/$M32      )*100))</f>
        <v>41.848979868441276</v>
      </c>
      <c r="T32" s="48">
        <f>IF(($E32      =0),0,(($P32      /$E32      )*100))</f>
        <v>99.693703145888676</v>
      </c>
      <c r="U32" s="50">
        <f>IF(($E32      =0),0,(($Q32      /$E32      )*100))</f>
        <v>81.373066183811957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62588000</v>
      </c>
      <c r="C33" s="95">
        <f>C32</f>
        <v>-3495000</v>
      </c>
      <c r="D33" s="95"/>
      <c r="E33" s="95">
        <f>$B33      +$C33      +$D33</f>
        <v>59093000</v>
      </c>
      <c r="F33" s="96">
        <f t="shared" ref="F33:O33" si="17">F32</f>
        <v>59093000</v>
      </c>
      <c r="G33" s="97">
        <f t="shared" si="17"/>
        <v>59093000</v>
      </c>
      <c r="H33" s="96">
        <f t="shared" si="17"/>
        <v>26005000</v>
      </c>
      <c r="I33" s="97">
        <f t="shared" si="17"/>
        <v>26004700</v>
      </c>
      <c r="J33" s="96">
        <f t="shared" si="17"/>
        <v>11161000</v>
      </c>
      <c r="K33" s="97">
        <f t="shared" si="17"/>
        <v>11160642</v>
      </c>
      <c r="L33" s="96">
        <f t="shared" si="17"/>
        <v>4723000</v>
      </c>
      <c r="M33" s="97">
        <f t="shared" si="17"/>
        <v>4515398</v>
      </c>
      <c r="N33" s="96">
        <f t="shared" si="17"/>
        <v>17023000</v>
      </c>
      <c r="O33" s="97">
        <f t="shared" si="17"/>
        <v>6405046</v>
      </c>
      <c r="P33" s="96">
        <f>$H33      +$J33      +$L33      +$N33</f>
        <v>58912000</v>
      </c>
      <c r="Q33" s="97">
        <f>$I33      +$K33      +$M33      +$O33</f>
        <v>48085786</v>
      </c>
      <c r="R33" s="52">
        <f>IF(($L33      =0),0,((($N33      -$L33      )/$L33      )*100))</f>
        <v>260.42769426212152</v>
      </c>
      <c r="S33" s="53">
        <f>IF(($M33      =0),0,((($O33      -$M33      )/$M33      )*100))</f>
        <v>41.848979868441276</v>
      </c>
      <c r="T33" s="52">
        <f>IF($E33   =0,0,($P33   /$E33   )*100)</f>
        <v>99.693703145888676</v>
      </c>
      <c r="U33" s="54">
        <f>IF($E33   =0,0,($Q33   /$E33   )*100)</f>
        <v>81.373066183811957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62349000</v>
      </c>
      <c r="C36" s="92">
        <v>9439000</v>
      </c>
      <c r="D36" s="92"/>
      <c r="E36" s="92">
        <f t="shared" si="18"/>
        <v>71788000</v>
      </c>
      <c r="F36" s="93">
        <v>71788000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9000000</v>
      </c>
      <c r="H38" s="93"/>
      <c r="I38" s="94">
        <v>-1</v>
      </c>
      <c r="J38" s="93">
        <v>4219000</v>
      </c>
      <c r="K38" s="94">
        <v>4154707</v>
      </c>
      <c r="L38" s="93">
        <v>1816000</v>
      </c>
      <c r="M38" s="94">
        <v>1880705</v>
      </c>
      <c r="N38" s="93">
        <v>2042000</v>
      </c>
      <c r="O38" s="94">
        <v>680890</v>
      </c>
      <c r="P38" s="93">
        <f t="shared" si="19"/>
        <v>8077000</v>
      </c>
      <c r="Q38" s="94">
        <f t="shared" si="20"/>
        <v>6716301</v>
      </c>
      <c r="R38" s="48">
        <f t="shared" si="21"/>
        <v>12.444933920704845</v>
      </c>
      <c r="S38" s="49">
        <f t="shared" si="22"/>
        <v>-63.796023299773218</v>
      </c>
      <c r="T38" s="48">
        <f t="shared" si="23"/>
        <v>89.744444444444454</v>
      </c>
      <c r="U38" s="50">
        <f t="shared" si="24"/>
        <v>74.625566666666671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71349000</v>
      </c>
      <c r="C40" s="95">
        <f>SUM(C35:C39)</f>
        <v>9439000</v>
      </c>
      <c r="D40" s="95"/>
      <c r="E40" s="95">
        <f t="shared" si="18"/>
        <v>80788000</v>
      </c>
      <c r="F40" s="96">
        <f t="shared" ref="F40:O40" si="25">SUM(F35:F39)</f>
        <v>80788000</v>
      </c>
      <c r="G40" s="97">
        <f t="shared" si="25"/>
        <v>9000000</v>
      </c>
      <c r="H40" s="96">
        <f t="shared" si="25"/>
        <v>0</v>
      </c>
      <c r="I40" s="97">
        <f t="shared" si="25"/>
        <v>-1</v>
      </c>
      <c r="J40" s="96">
        <f t="shared" si="25"/>
        <v>4219000</v>
      </c>
      <c r="K40" s="97">
        <f t="shared" si="25"/>
        <v>4154707</v>
      </c>
      <c r="L40" s="96">
        <f t="shared" si="25"/>
        <v>1816000</v>
      </c>
      <c r="M40" s="97">
        <f t="shared" si="25"/>
        <v>1880705</v>
      </c>
      <c r="N40" s="96">
        <f t="shared" si="25"/>
        <v>2042000</v>
      </c>
      <c r="O40" s="97">
        <f t="shared" si="25"/>
        <v>680890</v>
      </c>
      <c r="P40" s="96">
        <f t="shared" si="19"/>
        <v>8077000</v>
      </c>
      <c r="Q40" s="97">
        <f t="shared" si="20"/>
        <v>6716301</v>
      </c>
      <c r="R40" s="52">
        <f t="shared" si="21"/>
        <v>12.444933920704845</v>
      </c>
      <c r="S40" s="53">
        <f t="shared" si="22"/>
        <v>-63.796023299773218</v>
      </c>
      <c r="T40" s="52">
        <f>IF((+$E35+$E38) =0,0,(P40   /(+$E35+$E38) )*100)</f>
        <v>89.744444444444454</v>
      </c>
      <c r="U40" s="54">
        <f>IF((+$E35+$E38) =0,0,(Q40   /(+$E35+$E38) )*100)</f>
        <v>74.625566666666671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573210000</v>
      </c>
      <c r="C65" s="92">
        <v>33062000</v>
      </c>
      <c r="D65" s="92"/>
      <c r="E65" s="92">
        <f t="shared" si="35"/>
        <v>606272000</v>
      </c>
      <c r="F65" s="93">
        <v>606272000</v>
      </c>
      <c r="G65" s="94">
        <v>606272000</v>
      </c>
      <c r="H65" s="93">
        <v>93932000</v>
      </c>
      <c r="I65" s="94">
        <v>71283739</v>
      </c>
      <c r="J65" s="93">
        <v>235671000</v>
      </c>
      <c r="K65" s="94">
        <v>229031069</v>
      </c>
      <c r="L65" s="93">
        <v>85393000</v>
      </c>
      <c r="M65" s="94">
        <v>117083975</v>
      </c>
      <c r="N65" s="93">
        <v>191276000</v>
      </c>
      <c r="O65" s="94">
        <v>83341043</v>
      </c>
      <c r="P65" s="93">
        <f t="shared" si="36"/>
        <v>606272000</v>
      </c>
      <c r="Q65" s="94">
        <f t="shared" si="37"/>
        <v>500739826</v>
      </c>
      <c r="R65" s="48">
        <f t="shared" si="38"/>
        <v>123.99494103732155</v>
      </c>
      <c r="S65" s="49">
        <f t="shared" si="39"/>
        <v>-28.819428107048807</v>
      </c>
      <c r="T65" s="48">
        <f t="shared" si="40"/>
        <v>100</v>
      </c>
      <c r="U65" s="50">
        <f t="shared" si="41"/>
        <v>82.593262759949326</v>
      </c>
      <c r="V65" s="93">
        <v>56639000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573210000</v>
      </c>
      <c r="C66" s="95">
        <f>SUM(C61:C65)</f>
        <v>33062000</v>
      </c>
      <c r="D66" s="95"/>
      <c r="E66" s="95">
        <f t="shared" si="35"/>
        <v>606272000</v>
      </c>
      <c r="F66" s="96">
        <f t="shared" ref="F66:O66" si="42">SUM(F61:F65)</f>
        <v>606272000</v>
      </c>
      <c r="G66" s="97">
        <f t="shared" si="42"/>
        <v>606272000</v>
      </c>
      <c r="H66" s="96">
        <f t="shared" si="42"/>
        <v>93932000</v>
      </c>
      <c r="I66" s="97">
        <f t="shared" si="42"/>
        <v>71283739</v>
      </c>
      <c r="J66" s="96">
        <f t="shared" si="42"/>
        <v>235671000</v>
      </c>
      <c r="K66" s="97">
        <f t="shared" si="42"/>
        <v>229031069</v>
      </c>
      <c r="L66" s="96">
        <f t="shared" si="42"/>
        <v>85393000</v>
      </c>
      <c r="M66" s="97">
        <f t="shared" si="42"/>
        <v>117083975</v>
      </c>
      <c r="N66" s="96">
        <f t="shared" si="42"/>
        <v>191276000</v>
      </c>
      <c r="O66" s="97">
        <f t="shared" si="42"/>
        <v>83341043</v>
      </c>
      <c r="P66" s="96">
        <f t="shared" si="36"/>
        <v>606272000</v>
      </c>
      <c r="Q66" s="97">
        <f t="shared" si="37"/>
        <v>500739826</v>
      </c>
      <c r="R66" s="52">
        <f t="shared" si="38"/>
        <v>123.99494103732155</v>
      </c>
      <c r="S66" s="53">
        <f t="shared" si="39"/>
        <v>-28.819428107048807</v>
      </c>
      <c r="T66" s="52">
        <f>IF((+$E61+$E63+$E64++$E65) =0,0,(P66   /(+$E61+$E63+$E64+$E65) )*100)</f>
        <v>100</v>
      </c>
      <c r="U66" s="54">
        <f>IF((+$E61+$E63+$E65) =0,0,(Q66  /(+$E61+$E63+$E65) )*100)</f>
        <v>82.593262759949326</v>
      </c>
      <c r="V66" s="96">
        <f>SUM(V61:V65)</f>
        <v>56639000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2817259000</v>
      </c>
      <c r="C67" s="104">
        <f>SUM(C9:C14,C17:C23,C26:C29,C32,C35:C39,C42:C52,C55:C58,C61:C65)</f>
        <v>27183000</v>
      </c>
      <c r="D67" s="104"/>
      <c r="E67" s="104">
        <f t="shared" si="35"/>
        <v>2844442000</v>
      </c>
      <c r="F67" s="105">
        <f t="shared" ref="F67:O67" si="43">SUM(F9:F14,F17:F23,F26:F29,F32,F35:F39,F42:F52,F55:F58,F61:F65)</f>
        <v>2844442000</v>
      </c>
      <c r="G67" s="106">
        <f t="shared" si="43"/>
        <v>2772347000</v>
      </c>
      <c r="H67" s="105">
        <f t="shared" si="43"/>
        <v>427525000</v>
      </c>
      <c r="I67" s="106">
        <f t="shared" si="43"/>
        <v>397614463</v>
      </c>
      <c r="J67" s="105">
        <f t="shared" si="43"/>
        <v>776695000</v>
      </c>
      <c r="K67" s="106">
        <f t="shared" si="43"/>
        <v>755839965</v>
      </c>
      <c r="L67" s="105">
        <f t="shared" si="43"/>
        <v>461626000</v>
      </c>
      <c r="M67" s="106">
        <f t="shared" si="43"/>
        <v>518906336</v>
      </c>
      <c r="N67" s="105">
        <f t="shared" si="43"/>
        <v>760994000</v>
      </c>
      <c r="O67" s="106">
        <f t="shared" si="43"/>
        <v>437080593</v>
      </c>
      <c r="P67" s="105">
        <f t="shared" si="36"/>
        <v>2426840000</v>
      </c>
      <c r="Q67" s="106">
        <f t="shared" si="37"/>
        <v>2109441357</v>
      </c>
      <c r="R67" s="61">
        <f t="shared" si="38"/>
        <v>64.850766637927677</v>
      </c>
      <c r="S67" s="62">
        <f t="shared" si="39"/>
        <v>-15.768884926469658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87.537382585946133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76.088648246413598</v>
      </c>
      <c r="V67" s="105">
        <f>SUM(V9:V14,V17:V23,V26:V29,V32,V35:V39,V42:V52,V55:V58,V61:V65)</f>
        <v>74320000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2817259000</v>
      </c>
      <c r="C73" s="104">
        <f>SUM(C9:C14,C17:C23,C26:C29,C32,C35:C39,C42:C52,C55:C58,C61:C65,C69:C70)</f>
        <v>27183000</v>
      </c>
      <c r="D73" s="104"/>
      <c r="E73" s="104">
        <f>$B73      +$C73      +$D73</f>
        <v>2844442000</v>
      </c>
      <c r="F73" s="105">
        <f t="shared" ref="F73:O73" si="46">SUM(F9:F14,F17:F23,F26:F29,F32,F35:F39,F42:F52,F55:F58,F61:F65,F69:F70)</f>
        <v>2844442000</v>
      </c>
      <c r="G73" s="106">
        <f t="shared" si="46"/>
        <v>2772347000</v>
      </c>
      <c r="H73" s="105">
        <f t="shared" si="46"/>
        <v>427525000</v>
      </c>
      <c r="I73" s="106">
        <f t="shared" si="46"/>
        <v>397614463</v>
      </c>
      <c r="J73" s="105">
        <f t="shared" si="46"/>
        <v>776695000</v>
      </c>
      <c r="K73" s="106">
        <f t="shared" si="46"/>
        <v>755839965</v>
      </c>
      <c r="L73" s="105">
        <f t="shared" si="46"/>
        <v>461626000</v>
      </c>
      <c r="M73" s="106">
        <f t="shared" si="46"/>
        <v>518906336</v>
      </c>
      <c r="N73" s="105">
        <f t="shared" si="46"/>
        <v>760994000</v>
      </c>
      <c r="O73" s="106">
        <f t="shared" si="46"/>
        <v>437080593</v>
      </c>
      <c r="P73" s="105">
        <f>$H73      +$J73      +$L73      +$N73</f>
        <v>2426840000</v>
      </c>
      <c r="Q73" s="106">
        <f>$I73      +$K73      +$M73      +$O73</f>
        <v>2109441357</v>
      </c>
      <c r="R73" s="61">
        <f>IF(($L73      =0),0,((($N73      -$L73      )/$L73      )*100))</f>
        <v>64.850766637927677</v>
      </c>
      <c r="S73" s="62">
        <f>IF(($M73      =0),0,((($O73      -$M73      )/$M73      )*100))</f>
        <v>-15.768884926469658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87.537382585946133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76.088648246413598</v>
      </c>
      <c r="V73" s="105">
        <f>SUM(V9:V14,V17:V23,V26:V29,V32,V35:V39,V42:V52,V55:V58,V61:V65,V69:V70)</f>
        <v>74320000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mQOH/bG7Gxh1jyUb+oUhMVxzkYmbLmkETSVhQAg+k6Ks+VjU/2kckr+nY235PmJwi1qR6MrKHlW79nXT3zXSFw==" saltValue="agYL3cVR7IzKtfK2ZnNI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2932000</v>
      </c>
      <c r="C10" s="92"/>
      <c r="D10" s="92"/>
      <c r="E10" s="92">
        <f t="shared" ref="E10:E15" si="0">$B10      +$C10      +$D10</f>
        <v>2932000</v>
      </c>
      <c r="F10" s="93">
        <v>2932000</v>
      </c>
      <c r="G10" s="94">
        <v>2932000</v>
      </c>
      <c r="H10" s="93">
        <v>277000</v>
      </c>
      <c r="I10" s="94">
        <v>277090</v>
      </c>
      <c r="J10" s="93">
        <v>574000</v>
      </c>
      <c r="K10" s="94">
        <v>573839</v>
      </c>
      <c r="L10" s="93">
        <v>283000</v>
      </c>
      <c r="M10" s="94">
        <v>315269</v>
      </c>
      <c r="N10" s="93">
        <v>1766000</v>
      </c>
      <c r="O10" s="94">
        <v>902346</v>
      </c>
      <c r="P10" s="93">
        <f t="shared" ref="P10:P15" si="1">$H10      +$J10      +$L10      +$N10</f>
        <v>2900000</v>
      </c>
      <c r="Q10" s="94">
        <f t="shared" ref="Q10:Q15" si="2">$I10      +$K10      +$M10      +$O10</f>
        <v>2068544</v>
      </c>
      <c r="R10" s="48">
        <f t="shared" ref="R10:R15" si="3">IF(($L10      =0),0,((($N10      -$L10      )/$L10      )*100))</f>
        <v>524.02826855123669</v>
      </c>
      <c r="S10" s="49">
        <f t="shared" ref="S10:S15" si="4">IF(($M10      =0),0,((($O10      -$M10      )/$M10      )*100))</f>
        <v>186.21462941170873</v>
      </c>
      <c r="T10" s="48">
        <f t="shared" ref="T10:T14" si="5">IF(($E10      =0),0,(($P10      /$E10      )*100))</f>
        <v>98.908594815825381</v>
      </c>
      <c r="U10" s="50">
        <f t="shared" ref="U10:U14" si="6">IF(($E10      =0),0,(($Q10      /$E10      )*100))</f>
        <v>70.550613915416093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2932000</v>
      </c>
      <c r="C15" s="95">
        <f>SUM(C9:C14)</f>
        <v>0</v>
      </c>
      <c r="D15" s="95"/>
      <c r="E15" s="95">
        <f t="shared" si="0"/>
        <v>2932000</v>
      </c>
      <c r="F15" s="96">
        <f t="shared" ref="F15:O15" si="7">SUM(F9:F14)</f>
        <v>2932000</v>
      </c>
      <c r="G15" s="97">
        <f t="shared" si="7"/>
        <v>2932000</v>
      </c>
      <c r="H15" s="96">
        <f t="shared" si="7"/>
        <v>277000</v>
      </c>
      <c r="I15" s="97">
        <f t="shared" si="7"/>
        <v>277090</v>
      </c>
      <c r="J15" s="96">
        <f t="shared" si="7"/>
        <v>574000</v>
      </c>
      <c r="K15" s="97">
        <f t="shared" si="7"/>
        <v>573839</v>
      </c>
      <c r="L15" s="96">
        <f t="shared" si="7"/>
        <v>283000</v>
      </c>
      <c r="M15" s="97">
        <f t="shared" si="7"/>
        <v>315269</v>
      </c>
      <c r="N15" s="96">
        <f t="shared" si="7"/>
        <v>1766000</v>
      </c>
      <c r="O15" s="97">
        <f t="shared" si="7"/>
        <v>902346</v>
      </c>
      <c r="P15" s="96">
        <f t="shared" si="1"/>
        <v>2900000</v>
      </c>
      <c r="Q15" s="97">
        <f t="shared" si="2"/>
        <v>2068544</v>
      </c>
      <c r="R15" s="52">
        <f t="shared" si="3"/>
        <v>524.02826855123669</v>
      </c>
      <c r="S15" s="53">
        <f t="shared" si="4"/>
        <v>186.21462941170873</v>
      </c>
      <c r="T15" s="52">
        <f>IF((SUM($E9:$E13))=0,0,(P15/(SUM($E9:$E13))*100))</f>
        <v>98.908594815825381</v>
      </c>
      <c r="U15" s="54">
        <f>IF((SUM($E9:$E13))=0,0,(Q15/(SUM($E9:$E13))*100))</f>
        <v>70.550613915416093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1220000</v>
      </c>
      <c r="C32" s="92"/>
      <c r="D32" s="92"/>
      <c r="E32" s="92">
        <f>$B32      +$C32      +$D32</f>
        <v>1220000</v>
      </c>
      <c r="F32" s="93">
        <v>1220000</v>
      </c>
      <c r="G32" s="94">
        <v>1220000</v>
      </c>
      <c r="H32" s="93">
        <v>328000</v>
      </c>
      <c r="I32" s="94">
        <v>328200</v>
      </c>
      <c r="J32" s="93">
        <v>312000</v>
      </c>
      <c r="K32" s="94">
        <v>442528</v>
      </c>
      <c r="L32" s="93">
        <v>236000</v>
      </c>
      <c r="M32" s="94">
        <v>230093</v>
      </c>
      <c r="N32" s="93">
        <v>194000</v>
      </c>
      <c r="O32" s="94">
        <v>116966</v>
      </c>
      <c r="P32" s="93">
        <f>$H32      +$J32      +$L32      +$N32</f>
        <v>1070000</v>
      </c>
      <c r="Q32" s="94">
        <f>$I32      +$K32      +$M32      +$O32</f>
        <v>1117787</v>
      </c>
      <c r="R32" s="48">
        <f>IF(($L32      =0),0,((($N32      -$L32      )/$L32      )*100))</f>
        <v>-17.796610169491526</v>
      </c>
      <c r="S32" s="49">
        <f>IF(($M32      =0),0,((($O32      -$M32      )/$M32      )*100))</f>
        <v>-49.165772100846176</v>
      </c>
      <c r="T32" s="48">
        <f>IF(($E32      =0),0,(($P32      /$E32      )*100))</f>
        <v>87.704918032786878</v>
      </c>
      <c r="U32" s="50">
        <f>IF(($E32      =0),0,(($Q32      /$E32      )*100))</f>
        <v>91.621885245901638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1220000</v>
      </c>
      <c r="C33" s="95">
        <f>C32</f>
        <v>0</v>
      </c>
      <c r="D33" s="95"/>
      <c r="E33" s="95">
        <f>$B33      +$C33      +$D33</f>
        <v>1220000</v>
      </c>
      <c r="F33" s="96">
        <f t="shared" ref="F33:O33" si="17">F32</f>
        <v>1220000</v>
      </c>
      <c r="G33" s="97">
        <f t="shared" si="17"/>
        <v>1220000</v>
      </c>
      <c r="H33" s="96">
        <f t="shared" si="17"/>
        <v>328000</v>
      </c>
      <c r="I33" s="97">
        <f t="shared" si="17"/>
        <v>328200</v>
      </c>
      <c r="J33" s="96">
        <f t="shared" si="17"/>
        <v>312000</v>
      </c>
      <c r="K33" s="97">
        <f t="shared" si="17"/>
        <v>442528</v>
      </c>
      <c r="L33" s="96">
        <f t="shared" si="17"/>
        <v>236000</v>
      </c>
      <c r="M33" s="97">
        <f t="shared" si="17"/>
        <v>230093</v>
      </c>
      <c r="N33" s="96">
        <f t="shared" si="17"/>
        <v>194000</v>
      </c>
      <c r="O33" s="97">
        <f t="shared" si="17"/>
        <v>116966</v>
      </c>
      <c r="P33" s="96">
        <f>$H33      +$J33      +$L33      +$N33</f>
        <v>1070000</v>
      </c>
      <c r="Q33" s="97">
        <f>$I33      +$K33      +$M33      +$O33</f>
        <v>1117787</v>
      </c>
      <c r="R33" s="52">
        <f>IF(($L33      =0),0,((($N33      -$L33      )/$L33      )*100))</f>
        <v>-17.796610169491526</v>
      </c>
      <c r="S33" s="53">
        <f>IF(($M33      =0),0,((($O33      -$M33      )/$M33      )*100))</f>
        <v>-49.165772100846176</v>
      </c>
      <c r="T33" s="52">
        <f>IF($E33   =0,0,($P33   /$E33   )*100)</f>
        <v>87.704918032786878</v>
      </c>
      <c r="U33" s="54">
        <f>IF($E33   =0,0,($Q33   /$E33   )*100)</f>
        <v>91.621885245901638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</v>
      </c>
      <c r="C51" s="92">
        <v>-500000</v>
      </c>
      <c r="D51" s="92"/>
      <c r="E51" s="92">
        <f t="shared" si="26"/>
        <v>4500000</v>
      </c>
      <c r="F51" s="93">
        <v>4500000</v>
      </c>
      <c r="G51" s="94">
        <v>4500000</v>
      </c>
      <c r="H51" s="93">
        <v>131000</v>
      </c>
      <c r="I51" s="94"/>
      <c r="J51" s="93">
        <v>103000</v>
      </c>
      <c r="K51" s="94">
        <v>234984</v>
      </c>
      <c r="L51" s="93">
        <v>266000</v>
      </c>
      <c r="M51" s="94"/>
      <c r="N51" s="93">
        <v>3444000</v>
      </c>
      <c r="O51" s="94">
        <v>875814</v>
      </c>
      <c r="P51" s="93">
        <f t="shared" si="27"/>
        <v>3944000</v>
      </c>
      <c r="Q51" s="94">
        <f t="shared" si="28"/>
        <v>1110798</v>
      </c>
      <c r="R51" s="48">
        <f t="shared" si="29"/>
        <v>1194.7368421052631</v>
      </c>
      <c r="S51" s="49">
        <f t="shared" si="30"/>
        <v>0</v>
      </c>
      <c r="T51" s="48">
        <f t="shared" si="31"/>
        <v>87.644444444444446</v>
      </c>
      <c r="U51" s="50">
        <f t="shared" si="32"/>
        <v>24.6844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-500000</v>
      </c>
      <c r="D53" s="95"/>
      <c r="E53" s="95">
        <f t="shared" si="26"/>
        <v>4500000</v>
      </c>
      <c r="F53" s="96">
        <f t="shared" ref="F53:O53" si="33">SUM(F42:F52)</f>
        <v>4500000</v>
      </c>
      <c r="G53" s="97">
        <f t="shared" si="33"/>
        <v>4500000</v>
      </c>
      <c r="H53" s="96">
        <f t="shared" si="33"/>
        <v>131000</v>
      </c>
      <c r="I53" s="97">
        <f t="shared" si="33"/>
        <v>0</v>
      </c>
      <c r="J53" s="96">
        <f t="shared" si="33"/>
        <v>103000</v>
      </c>
      <c r="K53" s="97">
        <f t="shared" si="33"/>
        <v>234984</v>
      </c>
      <c r="L53" s="96">
        <f t="shared" si="33"/>
        <v>266000</v>
      </c>
      <c r="M53" s="97">
        <f t="shared" si="33"/>
        <v>0</v>
      </c>
      <c r="N53" s="96">
        <f t="shared" si="33"/>
        <v>3444000</v>
      </c>
      <c r="O53" s="97">
        <f t="shared" si="33"/>
        <v>875814</v>
      </c>
      <c r="P53" s="96">
        <f t="shared" si="27"/>
        <v>3944000</v>
      </c>
      <c r="Q53" s="97">
        <f t="shared" si="28"/>
        <v>1110798</v>
      </c>
      <c r="R53" s="52">
        <f t="shared" si="29"/>
        <v>1194.7368421052631</v>
      </c>
      <c r="S53" s="53">
        <f t="shared" si="30"/>
        <v>0</v>
      </c>
      <c r="T53" s="52">
        <f>IF((+$E43+$E45+$E47+$E48+$E51) =0,0,(P53   /(+$E43+$E45+$E47+$E48+$E51) )*100)</f>
        <v>87.644444444444446</v>
      </c>
      <c r="U53" s="54">
        <f>IF((+$E43+$E45+$E47+$E48+$E51) =0,0,(Q53   /(+$E43+$E45+$E47+$E48+$E51) )*100)</f>
        <v>24.6844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9152000</v>
      </c>
      <c r="C67" s="104">
        <f>SUM(C9:C14,C17:C23,C26:C29,C32,C35:C39,C42:C52,C55:C58,C61:C65)</f>
        <v>-500000</v>
      </c>
      <c r="D67" s="104"/>
      <c r="E67" s="104">
        <f t="shared" si="35"/>
        <v>8652000</v>
      </c>
      <c r="F67" s="105">
        <f t="shared" ref="F67:O67" si="43">SUM(F9:F14,F17:F23,F26:F29,F32,F35:F39,F42:F52,F55:F58,F61:F65)</f>
        <v>8652000</v>
      </c>
      <c r="G67" s="106">
        <f t="shared" si="43"/>
        <v>8652000</v>
      </c>
      <c r="H67" s="105">
        <f t="shared" si="43"/>
        <v>736000</v>
      </c>
      <c r="I67" s="106">
        <f t="shared" si="43"/>
        <v>605290</v>
      </c>
      <c r="J67" s="105">
        <f t="shared" si="43"/>
        <v>989000</v>
      </c>
      <c r="K67" s="106">
        <f t="shared" si="43"/>
        <v>1251351</v>
      </c>
      <c r="L67" s="105">
        <f t="shared" si="43"/>
        <v>785000</v>
      </c>
      <c r="M67" s="106">
        <f t="shared" si="43"/>
        <v>545362</v>
      </c>
      <c r="N67" s="105">
        <f t="shared" si="43"/>
        <v>5404000</v>
      </c>
      <c r="O67" s="106">
        <f t="shared" si="43"/>
        <v>1895126</v>
      </c>
      <c r="P67" s="105">
        <f t="shared" si="36"/>
        <v>7914000</v>
      </c>
      <c r="Q67" s="106">
        <f t="shared" si="37"/>
        <v>4297129</v>
      </c>
      <c r="R67" s="61">
        <f t="shared" si="38"/>
        <v>588.40764331210198</v>
      </c>
      <c r="S67" s="62">
        <f t="shared" si="39"/>
        <v>247.49872561711305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91.470180305131763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49.666308368007392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11373000</v>
      </c>
      <c r="C69" s="92">
        <v>1039000</v>
      </c>
      <c r="D69" s="92"/>
      <c r="E69" s="92">
        <f>$B69      +$C69      +$D69</f>
        <v>12412000</v>
      </c>
      <c r="F69" s="93">
        <v>12412000</v>
      </c>
      <c r="G69" s="94">
        <v>12412000</v>
      </c>
      <c r="H69" s="93">
        <v>2930000</v>
      </c>
      <c r="I69" s="94">
        <v>2254479</v>
      </c>
      <c r="J69" s="93">
        <v>4963000</v>
      </c>
      <c r="K69" s="94">
        <v>4977652</v>
      </c>
      <c r="L69" s="93">
        <v>1443000</v>
      </c>
      <c r="M69" s="94">
        <v>510742</v>
      </c>
      <c r="N69" s="93">
        <v>2647000</v>
      </c>
      <c r="O69" s="94">
        <v>2361839</v>
      </c>
      <c r="P69" s="93">
        <f>$H69      +$J69      +$L69      +$N69</f>
        <v>11983000</v>
      </c>
      <c r="Q69" s="94">
        <f>$I69      +$K69      +$M69      +$O69</f>
        <v>10104712</v>
      </c>
      <c r="R69" s="48">
        <f>IF(($L69      =0),0,((($N69      -$L69      )/$L69      )*100))</f>
        <v>83.43728343728344</v>
      </c>
      <c r="S69" s="49">
        <f>IF(($M69      =0),0,((($O69      -$M69      )/$M69      )*100))</f>
        <v>362.43289175356637</v>
      </c>
      <c r="T69" s="48">
        <f>IF(($E69      =0),0,(($P69      /$E69      )*100))</f>
        <v>96.543667418627138</v>
      </c>
      <c r="U69" s="50">
        <f>IF(($E69      =0),0,(($Q69      /$E69      )*100))</f>
        <v>81.410828230744443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11373000</v>
      </c>
      <c r="C71" s="101">
        <f>SUM(C69:C70)</f>
        <v>1039000</v>
      </c>
      <c r="D71" s="101"/>
      <c r="E71" s="101">
        <f>$B71      +$C71      +$D71</f>
        <v>12412000</v>
      </c>
      <c r="F71" s="102">
        <f t="shared" ref="F71:O71" si="44">SUM(F69:F70)</f>
        <v>12412000</v>
      </c>
      <c r="G71" s="103">
        <f t="shared" si="44"/>
        <v>12412000</v>
      </c>
      <c r="H71" s="102">
        <f t="shared" si="44"/>
        <v>2930000</v>
      </c>
      <c r="I71" s="103">
        <f t="shared" si="44"/>
        <v>2254479</v>
      </c>
      <c r="J71" s="102">
        <f t="shared" si="44"/>
        <v>4963000</v>
      </c>
      <c r="K71" s="103">
        <f t="shared" si="44"/>
        <v>4977652</v>
      </c>
      <c r="L71" s="102">
        <f t="shared" si="44"/>
        <v>1443000</v>
      </c>
      <c r="M71" s="103">
        <f t="shared" si="44"/>
        <v>510742</v>
      </c>
      <c r="N71" s="102">
        <f t="shared" si="44"/>
        <v>2647000</v>
      </c>
      <c r="O71" s="103">
        <f t="shared" si="44"/>
        <v>2361839</v>
      </c>
      <c r="P71" s="102">
        <f>$H71      +$J71      +$L71      +$N71</f>
        <v>11983000</v>
      </c>
      <c r="Q71" s="103">
        <f>$I71      +$K71      +$M71      +$O71</f>
        <v>10104712</v>
      </c>
      <c r="R71" s="57">
        <f>IF(($L71      =0),0,((($N71      -$L71      )/$L71      )*100))</f>
        <v>83.43728343728344</v>
      </c>
      <c r="S71" s="58">
        <f>IF(($M71      =0),0,((($O71      -$M71      )/$M71      )*100))</f>
        <v>362.43289175356637</v>
      </c>
      <c r="T71" s="57">
        <f>IF(($E69      =0),0,(($P69      /$E69      )*100))</f>
        <v>96.543667418627138</v>
      </c>
      <c r="U71" s="59">
        <f>IF($E69   =0,0,($Q69   /$E69 )*100)</f>
        <v>81.410828230744443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11373000</v>
      </c>
      <c r="C72" s="104">
        <f>SUM(C69:C70)</f>
        <v>1039000</v>
      </c>
      <c r="D72" s="104"/>
      <c r="E72" s="104">
        <f>$B72      +$C72      +$D72</f>
        <v>12412000</v>
      </c>
      <c r="F72" s="105">
        <f t="shared" ref="F72:O72" si="45">SUM(F69:F70)</f>
        <v>12412000</v>
      </c>
      <c r="G72" s="106">
        <f t="shared" si="45"/>
        <v>12412000</v>
      </c>
      <c r="H72" s="105">
        <f t="shared" si="45"/>
        <v>2930000</v>
      </c>
      <c r="I72" s="106">
        <f t="shared" si="45"/>
        <v>2254479</v>
      </c>
      <c r="J72" s="105">
        <f t="shared" si="45"/>
        <v>4963000</v>
      </c>
      <c r="K72" s="106">
        <f t="shared" si="45"/>
        <v>4977652</v>
      </c>
      <c r="L72" s="105">
        <f t="shared" si="45"/>
        <v>1443000</v>
      </c>
      <c r="M72" s="106">
        <f t="shared" si="45"/>
        <v>510742</v>
      </c>
      <c r="N72" s="105">
        <f t="shared" si="45"/>
        <v>2647000</v>
      </c>
      <c r="O72" s="106">
        <f t="shared" si="45"/>
        <v>2361839</v>
      </c>
      <c r="P72" s="105">
        <f>$H72      +$J72      +$L72      +$N72</f>
        <v>11983000</v>
      </c>
      <c r="Q72" s="106">
        <f>$I72      +$K72      +$M72      +$O72</f>
        <v>10104712</v>
      </c>
      <c r="R72" s="61">
        <f>IF(($L72      =0),0,((($N72      -$L72      )/$L72      )*100))</f>
        <v>83.43728343728344</v>
      </c>
      <c r="S72" s="62">
        <f>IF(($M72      =0),0,((($O72      -$M72      )/$M72      )*100))</f>
        <v>362.43289175356637</v>
      </c>
      <c r="T72" s="61">
        <f>IF(($E69      =0),0,(($P69      /$E69      )*100))</f>
        <v>96.543667418627138</v>
      </c>
      <c r="U72" s="65">
        <f>IF($E69   =0,0,($Q69   /$E69 )*100)</f>
        <v>81.410828230744443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20525000</v>
      </c>
      <c r="C73" s="104">
        <f>SUM(C9:C14,C17:C23,C26:C29,C32,C35:C39,C42:C52,C55:C58,C61:C65,C69:C70)</f>
        <v>539000</v>
      </c>
      <c r="D73" s="104"/>
      <c r="E73" s="104">
        <f>$B73      +$C73      +$D73</f>
        <v>21064000</v>
      </c>
      <c r="F73" s="105">
        <f t="shared" ref="F73:O73" si="46">SUM(F9:F14,F17:F23,F26:F29,F32,F35:F39,F42:F52,F55:F58,F61:F65,F69:F70)</f>
        <v>21064000</v>
      </c>
      <c r="G73" s="106">
        <f t="shared" si="46"/>
        <v>21064000</v>
      </c>
      <c r="H73" s="105">
        <f t="shared" si="46"/>
        <v>3666000</v>
      </c>
      <c r="I73" s="106">
        <f t="shared" si="46"/>
        <v>2859769</v>
      </c>
      <c r="J73" s="105">
        <f t="shared" si="46"/>
        <v>5952000</v>
      </c>
      <c r="K73" s="106">
        <f t="shared" si="46"/>
        <v>6229003</v>
      </c>
      <c r="L73" s="105">
        <f t="shared" si="46"/>
        <v>2228000</v>
      </c>
      <c r="M73" s="106">
        <f t="shared" si="46"/>
        <v>1056104</v>
      </c>
      <c r="N73" s="105">
        <f t="shared" si="46"/>
        <v>8051000</v>
      </c>
      <c r="O73" s="106">
        <f t="shared" si="46"/>
        <v>4256965</v>
      </c>
      <c r="P73" s="105">
        <f>$H73      +$J73      +$L73      +$N73</f>
        <v>19897000</v>
      </c>
      <c r="Q73" s="106">
        <f>$I73      +$K73      +$M73      +$O73</f>
        <v>14401841</v>
      </c>
      <c r="R73" s="61">
        <f>IF(($L73      =0),0,((($N73      -$L73      )/$L73      )*100))</f>
        <v>261.35547576301616</v>
      </c>
      <c r="S73" s="62">
        <f>IF(($M73      =0),0,((($O73      -$M73      )/$M73      )*100))</f>
        <v>303.08198813753194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94.459741739460696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68.371823965058866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tbxgou/8vJqimqjfiGPMLjDMwzrHzOHcVY51wbVrN6ckK5zxvrfdeV4rgLFw7MpsqkDXUtBNPecFFZvGkID/g==" saltValue="mdCsjK7xfq8knWYrAhZQ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412000</v>
      </c>
      <c r="I10" s="94">
        <v>279194</v>
      </c>
      <c r="J10" s="93">
        <v>273000</v>
      </c>
      <c r="K10" s="94">
        <v>317921</v>
      </c>
      <c r="L10" s="93">
        <v>78000</v>
      </c>
      <c r="M10" s="94">
        <v>130574</v>
      </c>
      <c r="N10" s="93">
        <v>549000</v>
      </c>
      <c r="O10" s="94">
        <v>510661</v>
      </c>
      <c r="P10" s="93">
        <f t="shared" ref="P10:P15" si="1">$H10      +$J10      +$L10      +$N10</f>
        <v>1312000</v>
      </c>
      <c r="Q10" s="94">
        <f t="shared" ref="Q10:Q15" si="2">$I10      +$K10      +$M10      +$O10</f>
        <v>1238350</v>
      </c>
      <c r="R10" s="48">
        <f t="shared" ref="R10:R15" si="3">IF(($L10      =0),0,((($N10      -$L10      )/$L10      )*100))</f>
        <v>603.84615384615381</v>
      </c>
      <c r="S10" s="49">
        <f t="shared" ref="S10:S15" si="4">IF(($M10      =0),0,((($O10      -$M10      )/$M10      )*100))</f>
        <v>291.08934397353227</v>
      </c>
      <c r="T10" s="48">
        <f t="shared" ref="T10:T14" si="5">IF(($E10      =0),0,(($P10      /$E10      )*100))</f>
        <v>84.645161290322577</v>
      </c>
      <c r="U10" s="50">
        <f t="shared" ref="U10:U14" si="6">IF(($E10      =0),0,(($Q10      /$E10      )*100))</f>
        <v>79.893548387096772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412000</v>
      </c>
      <c r="I15" s="97">
        <f t="shared" si="7"/>
        <v>279194</v>
      </c>
      <c r="J15" s="96">
        <f t="shared" si="7"/>
        <v>273000</v>
      </c>
      <c r="K15" s="97">
        <f t="shared" si="7"/>
        <v>317921</v>
      </c>
      <c r="L15" s="96">
        <f t="shared" si="7"/>
        <v>78000</v>
      </c>
      <c r="M15" s="97">
        <f t="shared" si="7"/>
        <v>130574</v>
      </c>
      <c r="N15" s="96">
        <f t="shared" si="7"/>
        <v>549000</v>
      </c>
      <c r="O15" s="97">
        <f t="shared" si="7"/>
        <v>510661</v>
      </c>
      <c r="P15" s="96">
        <f t="shared" si="1"/>
        <v>1312000</v>
      </c>
      <c r="Q15" s="97">
        <f t="shared" si="2"/>
        <v>1238350</v>
      </c>
      <c r="R15" s="52">
        <f t="shared" si="3"/>
        <v>603.84615384615381</v>
      </c>
      <c r="S15" s="53">
        <f t="shared" si="4"/>
        <v>291.08934397353227</v>
      </c>
      <c r="T15" s="52">
        <f>IF((SUM($E9:$E13))=0,0,(P15/(SUM($E9:$E13))*100))</f>
        <v>84.645161290322577</v>
      </c>
      <c r="U15" s="54">
        <f>IF((SUM($E9:$E13))=0,0,(Q15/(SUM($E9:$E13))*100))</f>
        <v>79.893548387096772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5180000</v>
      </c>
      <c r="D20" s="92"/>
      <c r="E20" s="92">
        <f t="shared" si="8"/>
        <v>5180000</v>
      </c>
      <c r="F20" s="93">
        <v>5180000</v>
      </c>
      <c r="G20" s="94">
        <v>5180000</v>
      </c>
      <c r="H20" s="93"/>
      <c r="I20" s="94"/>
      <c r="J20" s="93"/>
      <c r="K20" s="94"/>
      <c r="L20" s="93"/>
      <c r="M20" s="94"/>
      <c r="N20" s="93">
        <v>4154000</v>
      </c>
      <c r="O20" s="94">
        <v>1847999</v>
      </c>
      <c r="P20" s="93">
        <f t="shared" si="9"/>
        <v>4154000</v>
      </c>
      <c r="Q20" s="94">
        <f t="shared" si="10"/>
        <v>1847999</v>
      </c>
      <c r="R20" s="48">
        <f t="shared" si="11"/>
        <v>0</v>
      </c>
      <c r="S20" s="49">
        <f t="shared" si="12"/>
        <v>0</v>
      </c>
      <c r="T20" s="48">
        <f t="shared" si="13"/>
        <v>80.193050193050198</v>
      </c>
      <c r="U20" s="50">
        <f t="shared" si="14"/>
        <v>35.67565637065637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5180000</v>
      </c>
      <c r="D24" s="95"/>
      <c r="E24" s="95">
        <f t="shared" si="8"/>
        <v>5180000</v>
      </c>
      <c r="F24" s="96">
        <f t="shared" ref="F24:O24" si="15">SUM(F17:F23)</f>
        <v>5180000</v>
      </c>
      <c r="G24" s="97">
        <f t="shared" si="15"/>
        <v>5180000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4154000</v>
      </c>
      <c r="O24" s="97">
        <f t="shared" si="15"/>
        <v>1847999</v>
      </c>
      <c r="P24" s="96">
        <f t="shared" si="9"/>
        <v>4154000</v>
      </c>
      <c r="Q24" s="97">
        <f t="shared" si="10"/>
        <v>1847999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80.193050193050198</v>
      </c>
      <c r="U24" s="54">
        <f>IF(($E24-$E19-$E23)   =0,0,($Q24   /($E24-$E19-$E23)   )*100)</f>
        <v>35.67565637065637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1174000</v>
      </c>
      <c r="C32" s="92"/>
      <c r="D32" s="92"/>
      <c r="E32" s="92">
        <f>$B32      +$C32      +$D32</f>
        <v>1174000</v>
      </c>
      <c r="F32" s="93">
        <v>1174000</v>
      </c>
      <c r="G32" s="94">
        <v>1174000</v>
      </c>
      <c r="H32" s="93">
        <v>147000</v>
      </c>
      <c r="I32" s="94">
        <v>75936</v>
      </c>
      <c r="J32" s="93">
        <v>564000</v>
      </c>
      <c r="K32" s="94">
        <v>378091</v>
      </c>
      <c r="L32" s="93">
        <v>331000</v>
      </c>
      <c r="M32" s="94">
        <v>451755</v>
      </c>
      <c r="N32" s="93">
        <v>131000</v>
      </c>
      <c r="O32" s="94">
        <v>237079</v>
      </c>
      <c r="P32" s="93">
        <f>$H32      +$J32      +$L32      +$N32</f>
        <v>1173000</v>
      </c>
      <c r="Q32" s="94">
        <f>$I32      +$K32      +$M32      +$O32</f>
        <v>1142861</v>
      </c>
      <c r="R32" s="48">
        <f>IF(($L32      =0),0,((($N32      -$L32      )/$L32      )*100))</f>
        <v>-60.422960725075527</v>
      </c>
      <c r="S32" s="49">
        <f>IF(($M32      =0),0,((($O32      -$M32      )/$M32      )*100))</f>
        <v>-47.520448030458986</v>
      </c>
      <c r="T32" s="48">
        <f>IF(($E32      =0),0,(($P32      /$E32      )*100))</f>
        <v>99.914821124361168</v>
      </c>
      <c r="U32" s="50">
        <f>IF(($E32      =0),0,(($Q32      /$E32      )*100))</f>
        <v>97.347614991482118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1174000</v>
      </c>
      <c r="C33" s="95">
        <f>C32</f>
        <v>0</v>
      </c>
      <c r="D33" s="95"/>
      <c r="E33" s="95">
        <f>$B33      +$C33      +$D33</f>
        <v>1174000</v>
      </c>
      <c r="F33" s="96">
        <f t="shared" ref="F33:O33" si="17">F32</f>
        <v>1174000</v>
      </c>
      <c r="G33" s="97">
        <f t="shared" si="17"/>
        <v>1174000</v>
      </c>
      <c r="H33" s="96">
        <f t="shared" si="17"/>
        <v>147000</v>
      </c>
      <c r="I33" s="97">
        <f t="shared" si="17"/>
        <v>75936</v>
      </c>
      <c r="J33" s="96">
        <f t="shared" si="17"/>
        <v>564000</v>
      </c>
      <c r="K33" s="97">
        <f t="shared" si="17"/>
        <v>378091</v>
      </c>
      <c r="L33" s="96">
        <f t="shared" si="17"/>
        <v>331000</v>
      </c>
      <c r="M33" s="97">
        <f t="shared" si="17"/>
        <v>451755</v>
      </c>
      <c r="N33" s="96">
        <f t="shared" si="17"/>
        <v>131000</v>
      </c>
      <c r="O33" s="97">
        <f t="shared" si="17"/>
        <v>237079</v>
      </c>
      <c r="P33" s="96">
        <f>$H33      +$J33      +$L33      +$N33</f>
        <v>1173000</v>
      </c>
      <c r="Q33" s="97">
        <f>$I33      +$K33      +$M33      +$O33</f>
        <v>1142861</v>
      </c>
      <c r="R33" s="52">
        <f>IF(($L33      =0),0,((($N33      -$L33      )/$L33      )*100))</f>
        <v>-60.422960725075527</v>
      </c>
      <c r="S33" s="53">
        <f>IF(($M33      =0),0,((($O33      -$M33      )/$M33      )*100))</f>
        <v>-47.520448030458986</v>
      </c>
      <c r="T33" s="52">
        <f>IF($E33   =0,0,($P33   /$E33   )*100)</f>
        <v>99.914821124361168</v>
      </c>
      <c r="U33" s="54">
        <f>IF($E33   =0,0,($Q33   /$E33   )*100)</f>
        <v>97.347614991482118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3700000</v>
      </c>
      <c r="C35" s="92">
        <v>1600000</v>
      </c>
      <c r="D35" s="92"/>
      <c r="E35" s="92">
        <f t="shared" ref="E35:E40" si="18">$B35      +$C35      +$D35</f>
        <v>5300000</v>
      </c>
      <c r="F35" s="93">
        <v>5300000</v>
      </c>
      <c r="G35" s="94">
        <v>5300000</v>
      </c>
      <c r="H35" s="93">
        <v>3749000</v>
      </c>
      <c r="I35" s="94"/>
      <c r="J35" s="93">
        <v>1551000</v>
      </c>
      <c r="K35" s="94">
        <v>2879691</v>
      </c>
      <c r="L35" s="93"/>
      <c r="M35" s="94">
        <v>622147</v>
      </c>
      <c r="N35" s="93"/>
      <c r="O35" s="94">
        <v>88599</v>
      </c>
      <c r="P35" s="93">
        <f t="shared" ref="P35:P40" si="19">$H35      +$J35      +$L35      +$N35</f>
        <v>5300000</v>
      </c>
      <c r="Q35" s="94">
        <f t="shared" ref="Q35:Q40" si="20">$I35      +$K35      +$M35      +$O35</f>
        <v>3590437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-85.759153383364378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67.744094339622634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>
        <v>610000</v>
      </c>
      <c r="I38" s="94"/>
      <c r="J38" s="93">
        <v>1129000</v>
      </c>
      <c r="K38" s="94">
        <v>1495481</v>
      </c>
      <c r="L38" s="93">
        <v>1855000</v>
      </c>
      <c r="M38" s="94">
        <v>489960</v>
      </c>
      <c r="N38" s="93">
        <v>406000</v>
      </c>
      <c r="O38" s="94">
        <v>1540700</v>
      </c>
      <c r="P38" s="93">
        <f t="shared" si="19"/>
        <v>4000000</v>
      </c>
      <c r="Q38" s="94">
        <f t="shared" si="20"/>
        <v>3526141</v>
      </c>
      <c r="R38" s="48">
        <f t="shared" si="21"/>
        <v>-78.113207547169822</v>
      </c>
      <c r="S38" s="49">
        <f t="shared" si="22"/>
        <v>214.45424116254389</v>
      </c>
      <c r="T38" s="48">
        <f t="shared" si="23"/>
        <v>100</v>
      </c>
      <c r="U38" s="50">
        <f t="shared" si="24"/>
        <v>88.153525000000002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7700000</v>
      </c>
      <c r="C40" s="95">
        <f>SUM(C35:C39)</f>
        <v>1600000</v>
      </c>
      <c r="D40" s="95"/>
      <c r="E40" s="95">
        <f t="shared" si="18"/>
        <v>9300000</v>
      </c>
      <c r="F40" s="96">
        <f t="shared" ref="F40:O40" si="25">SUM(F35:F39)</f>
        <v>9300000</v>
      </c>
      <c r="G40" s="97">
        <f t="shared" si="25"/>
        <v>9300000</v>
      </c>
      <c r="H40" s="96">
        <f t="shared" si="25"/>
        <v>4359000</v>
      </c>
      <c r="I40" s="97">
        <f t="shared" si="25"/>
        <v>0</v>
      </c>
      <c r="J40" s="96">
        <f t="shared" si="25"/>
        <v>2680000</v>
      </c>
      <c r="K40" s="97">
        <f t="shared" si="25"/>
        <v>4375172</v>
      </c>
      <c r="L40" s="96">
        <f t="shared" si="25"/>
        <v>1855000</v>
      </c>
      <c r="M40" s="97">
        <f t="shared" si="25"/>
        <v>1112107</v>
      </c>
      <c r="N40" s="96">
        <f t="shared" si="25"/>
        <v>406000</v>
      </c>
      <c r="O40" s="97">
        <f t="shared" si="25"/>
        <v>1629299</v>
      </c>
      <c r="P40" s="96">
        <f t="shared" si="19"/>
        <v>9300000</v>
      </c>
      <c r="Q40" s="97">
        <f t="shared" si="20"/>
        <v>7116578</v>
      </c>
      <c r="R40" s="52">
        <f t="shared" si="21"/>
        <v>-78.113207547169822</v>
      </c>
      <c r="S40" s="53">
        <f t="shared" si="22"/>
        <v>46.505597033378983</v>
      </c>
      <c r="T40" s="52">
        <f>IF((+$E35+$E38) =0,0,(P40   /(+$E35+$E38) )*100)</f>
        <v>100</v>
      </c>
      <c r="U40" s="54">
        <f>IF((+$E35+$E38) =0,0,(Q40   /(+$E35+$E38) )*100)</f>
        <v>76.522344086021505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8300000</v>
      </c>
      <c r="C51" s="92"/>
      <c r="D51" s="92"/>
      <c r="E51" s="92">
        <f t="shared" si="26"/>
        <v>8300000</v>
      </c>
      <c r="F51" s="93">
        <v>8300000</v>
      </c>
      <c r="G51" s="94">
        <v>8300000</v>
      </c>
      <c r="H51" s="93">
        <v>650000</v>
      </c>
      <c r="I51" s="94"/>
      <c r="J51" s="93">
        <v>3637000</v>
      </c>
      <c r="K51" s="94">
        <v>2495633</v>
      </c>
      <c r="L51" s="93">
        <v>2834000</v>
      </c>
      <c r="M51" s="94">
        <v>2748281</v>
      </c>
      <c r="N51" s="93">
        <v>1178000</v>
      </c>
      <c r="O51" s="94">
        <v>3055863</v>
      </c>
      <c r="P51" s="93">
        <f t="shared" si="27"/>
        <v>8299000</v>
      </c>
      <c r="Q51" s="94">
        <f t="shared" si="28"/>
        <v>8299777</v>
      </c>
      <c r="R51" s="48">
        <f t="shared" si="29"/>
        <v>-58.433309809456603</v>
      </c>
      <c r="S51" s="49">
        <f t="shared" si="30"/>
        <v>11.191795889867157</v>
      </c>
      <c r="T51" s="48">
        <f t="shared" si="31"/>
        <v>99.98795180722891</v>
      </c>
      <c r="U51" s="50">
        <f t="shared" si="32"/>
        <v>99.997313253012038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8300000</v>
      </c>
      <c r="C53" s="95">
        <f>SUM(C42:C52)</f>
        <v>0</v>
      </c>
      <c r="D53" s="95"/>
      <c r="E53" s="95">
        <f t="shared" si="26"/>
        <v>8300000</v>
      </c>
      <c r="F53" s="96">
        <f t="shared" ref="F53:O53" si="33">SUM(F42:F52)</f>
        <v>8300000</v>
      </c>
      <c r="G53" s="97">
        <f t="shared" si="33"/>
        <v>8300000</v>
      </c>
      <c r="H53" s="96">
        <f t="shared" si="33"/>
        <v>650000</v>
      </c>
      <c r="I53" s="97">
        <f t="shared" si="33"/>
        <v>0</v>
      </c>
      <c r="J53" s="96">
        <f t="shared" si="33"/>
        <v>3637000</v>
      </c>
      <c r="K53" s="97">
        <f t="shared" si="33"/>
        <v>2495633</v>
      </c>
      <c r="L53" s="96">
        <f t="shared" si="33"/>
        <v>2834000</v>
      </c>
      <c r="M53" s="97">
        <f t="shared" si="33"/>
        <v>2748281</v>
      </c>
      <c r="N53" s="96">
        <f t="shared" si="33"/>
        <v>1178000</v>
      </c>
      <c r="O53" s="97">
        <f t="shared" si="33"/>
        <v>3055863</v>
      </c>
      <c r="P53" s="96">
        <f t="shared" si="27"/>
        <v>8299000</v>
      </c>
      <c r="Q53" s="97">
        <f t="shared" si="28"/>
        <v>8299777</v>
      </c>
      <c r="R53" s="52">
        <f t="shared" si="29"/>
        <v>-58.433309809456603</v>
      </c>
      <c r="S53" s="53">
        <f t="shared" si="30"/>
        <v>11.191795889867157</v>
      </c>
      <c r="T53" s="52">
        <f>IF((+$E43+$E45+$E47+$E48+$E51) =0,0,(P53   /(+$E43+$E45+$E47+$E48+$E51) )*100)</f>
        <v>99.98795180722891</v>
      </c>
      <c r="U53" s="54">
        <f>IF((+$E43+$E45+$E47+$E48+$E51) =0,0,(Q53   /(+$E43+$E45+$E47+$E48+$E51) )*100)</f>
        <v>99.997313253012038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18724000</v>
      </c>
      <c r="C67" s="104">
        <f>SUM(C9:C14,C17:C23,C26:C29,C32,C35:C39,C42:C52,C55:C58,C61:C65)</f>
        <v>6780000</v>
      </c>
      <c r="D67" s="104"/>
      <c r="E67" s="104">
        <f t="shared" si="35"/>
        <v>25504000</v>
      </c>
      <c r="F67" s="105">
        <f t="shared" ref="F67:O67" si="43">SUM(F9:F14,F17:F23,F26:F29,F32,F35:F39,F42:F52,F55:F58,F61:F65)</f>
        <v>25504000</v>
      </c>
      <c r="G67" s="106">
        <f t="shared" si="43"/>
        <v>25504000</v>
      </c>
      <c r="H67" s="105">
        <f t="shared" si="43"/>
        <v>5568000</v>
      </c>
      <c r="I67" s="106">
        <f t="shared" si="43"/>
        <v>355130</v>
      </c>
      <c r="J67" s="105">
        <f t="shared" si="43"/>
        <v>7154000</v>
      </c>
      <c r="K67" s="106">
        <f t="shared" si="43"/>
        <v>7566817</v>
      </c>
      <c r="L67" s="105">
        <f t="shared" si="43"/>
        <v>5098000</v>
      </c>
      <c r="M67" s="106">
        <f t="shared" si="43"/>
        <v>4442717</v>
      </c>
      <c r="N67" s="105">
        <f t="shared" si="43"/>
        <v>6418000</v>
      </c>
      <c r="O67" s="106">
        <f t="shared" si="43"/>
        <v>7280901</v>
      </c>
      <c r="P67" s="105">
        <f t="shared" si="36"/>
        <v>24238000</v>
      </c>
      <c r="Q67" s="106">
        <f t="shared" si="37"/>
        <v>19645565</v>
      </c>
      <c r="R67" s="61">
        <f t="shared" si="38"/>
        <v>25.892506865437426</v>
      </c>
      <c r="S67" s="62">
        <f t="shared" si="39"/>
        <v>63.883970102079424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95.036072772898379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77.029348337515685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15459000</v>
      </c>
      <c r="C69" s="92">
        <v>1166000</v>
      </c>
      <c r="D69" s="92"/>
      <c r="E69" s="92">
        <f>$B69      +$C69      +$D69</f>
        <v>16625000</v>
      </c>
      <c r="F69" s="93">
        <v>16625000</v>
      </c>
      <c r="G69" s="94">
        <v>16625000</v>
      </c>
      <c r="H69" s="93">
        <v>5926000</v>
      </c>
      <c r="I69" s="94">
        <v>1949323</v>
      </c>
      <c r="J69" s="93">
        <v>7277000</v>
      </c>
      <c r="K69" s="94">
        <v>7911527</v>
      </c>
      <c r="L69" s="93">
        <v>937000</v>
      </c>
      <c r="M69" s="94">
        <v>4291618</v>
      </c>
      <c r="N69" s="93">
        <v>2458000</v>
      </c>
      <c r="O69" s="94">
        <v>2410490</v>
      </c>
      <c r="P69" s="93">
        <f>$H69      +$J69      +$L69      +$N69</f>
        <v>16598000</v>
      </c>
      <c r="Q69" s="94">
        <f>$I69      +$K69      +$M69      +$O69</f>
        <v>16562958</v>
      </c>
      <c r="R69" s="48">
        <f>IF(($L69      =0),0,((($N69      -$L69      )/$L69      )*100))</f>
        <v>162.32657417289221</v>
      </c>
      <c r="S69" s="49">
        <f>IF(($M69      =0),0,((($O69      -$M69      )/$M69      )*100))</f>
        <v>-43.832605791102566</v>
      </c>
      <c r="T69" s="48">
        <f>IF(($E69      =0),0,(($P69      /$E69      )*100))</f>
        <v>99.837593984962396</v>
      </c>
      <c r="U69" s="50">
        <f>IF(($E69      =0),0,(($Q69      /$E69      )*100))</f>
        <v>99.626815037593985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15459000</v>
      </c>
      <c r="C71" s="101">
        <f>SUM(C69:C70)</f>
        <v>1166000</v>
      </c>
      <c r="D71" s="101"/>
      <c r="E71" s="101">
        <f>$B71      +$C71      +$D71</f>
        <v>16625000</v>
      </c>
      <c r="F71" s="102">
        <f t="shared" ref="F71:O71" si="44">SUM(F69:F70)</f>
        <v>16625000</v>
      </c>
      <c r="G71" s="103">
        <f t="shared" si="44"/>
        <v>16625000</v>
      </c>
      <c r="H71" s="102">
        <f t="shared" si="44"/>
        <v>5926000</v>
      </c>
      <c r="I71" s="103">
        <f t="shared" si="44"/>
        <v>1949323</v>
      </c>
      <c r="J71" s="102">
        <f t="shared" si="44"/>
        <v>7277000</v>
      </c>
      <c r="K71" s="103">
        <f t="shared" si="44"/>
        <v>7911527</v>
      </c>
      <c r="L71" s="102">
        <f t="shared" si="44"/>
        <v>937000</v>
      </c>
      <c r="M71" s="103">
        <f t="shared" si="44"/>
        <v>4291618</v>
      </c>
      <c r="N71" s="102">
        <f t="shared" si="44"/>
        <v>2458000</v>
      </c>
      <c r="O71" s="103">
        <f t="shared" si="44"/>
        <v>2410490</v>
      </c>
      <c r="P71" s="102">
        <f>$H71      +$J71      +$L71      +$N71</f>
        <v>16598000</v>
      </c>
      <c r="Q71" s="103">
        <f>$I71      +$K71      +$M71      +$O71</f>
        <v>16562958</v>
      </c>
      <c r="R71" s="57">
        <f>IF(($L71      =0),0,((($N71      -$L71      )/$L71      )*100))</f>
        <v>162.32657417289221</v>
      </c>
      <c r="S71" s="58">
        <f>IF(($M71      =0),0,((($O71      -$M71      )/$M71      )*100))</f>
        <v>-43.832605791102566</v>
      </c>
      <c r="T71" s="57">
        <f>IF(($E69      =0),0,(($P69      /$E69      )*100))</f>
        <v>99.837593984962396</v>
      </c>
      <c r="U71" s="59">
        <f>IF($E69   =0,0,($Q69   /$E69 )*100)</f>
        <v>99.626815037593985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15459000</v>
      </c>
      <c r="C72" s="104">
        <f>SUM(C69:C70)</f>
        <v>1166000</v>
      </c>
      <c r="D72" s="104"/>
      <c r="E72" s="104">
        <f>$B72      +$C72      +$D72</f>
        <v>16625000</v>
      </c>
      <c r="F72" s="105">
        <f t="shared" ref="F72:O72" si="45">SUM(F69:F70)</f>
        <v>16625000</v>
      </c>
      <c r="G72" s="106">
        <f t="shared" si="45"/>
        <v>16625000</v>
      </c>
      <c r="H72" s="105">
        <f t="shared" si="45"/>
        <v>5926000</v>
      </c>
      <c r="I72" s="106">
        <f t="shared" si="45"/>
        <v>1949323</v>
      </c>
      <c r="J72" s="105">
        <f t="shared" si="45"/>
        <v>7277000</v>
      </c>
      <c r="K72" s="106">
        <f t="shared" si="45"/>
        <v>7911527</v>
      </c>
      <c r="L72" s="105">
        <f t="shared" si="45"/>
        <v>937000</v>
      </c>
      <c r="M72" s="106">
        <f t="shared" si="45"/>
        <v>4291618</v>
      </c>
      <c r="N72" s="105">
        <f t="shared" si="45"/>
        <v>2458000</v>
      </c>
      <c r="O72" s="106">
        <f t="shared" si="45"/>
        <v>2410490</v>
      </c>
      <c r="P72" s="105">
        <f>$H72      +$J72      +$L72      +$N72</f>
        <v>16598000</v>
      </c>
      <c r="Q72" s="106">
        <f>$I72      +$K72      +$M72      +$O72</f>
        <v>16562958</v>
      </c>
      <c r="R72" s="61">
        <f>IF(($L72      =0),0,((($N72      -$L72      )/$L72      )*100))</f>
        <v>162.32657417289221</v>
      </c>
      <c r="S72" s="62">
        <f>IF(($M72      =0),0,((($O72      -$M72      )/$M72      )*100))</f>
        <v>-43.832605791102566</v>
      </c>
      <c r="T72" s="61">
        <f>IF(($E69      =0),0,(($P69      /$E69      )*100))</f>
        <v>99.837593984962396</v>
      </c>
      <c r="U72" s="65">
        <f>IF($E69   =0,0,($Q69   /$E69 )*100)</f>
        <v>99.626815037593985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34183000</v>
      </c>
      <c r="C73" s="104">
        <f>SUM(C9:C14,C17:C23,C26:C29,C32,C35:C39,C42:C52,C55:C58,C61:C65,C69:C70)</f>
        <v>7946000</v>
      </c>
      <c r="D73" s="104"/>
      <c r="E73" s="104">
        <f>$B73      +$C73      +$D73</f>
        <v>42129000</v>
      </c>
      <c r="F73" s="105">
        <f t="shared" ref="F73:O73" si="46">SUM(F9:F14,F17:F23,F26:F29,F32,F35:F39,F42:F52,F55:F58,F61:F65,F69:F70)</f>
        <v>42129000</v>
      </c>
      <c r="G73" s="106">
        <f t="shared" si="46"/>
        <v>42129000</v>
      </c>
      <c r="H73" s="105">
        <f t="shared" si="46"/>
        <v>11494000</v>
      </c>
      <c r="I73" s="106">
        <f t="shared" si="46"/>
        <v>2304453</v>
      </c>
      <c r="J73" s="105">
        <f t="shared" si="46"/>
        <v>14431000</v>
      </c>
      <c r="K73" s="106">
        <f t="shared" si="46"/>
        <v>15478344</v>
      </c>
      <c r="L73" s="105">
        <f t="shared" si="46"/>
        <v>6035000</v>
      </c>
      <c r="M73" s="106">
        <f t="shared" si="46"/>
        <v>8734335</v>
      </c>
      <c r="N73" s="105">
        <f t="shared" si="46"/>
        <v>8876000</v>
      </c>
      <c r="O73" s="106">
        <f t="shared" si="46"/>
        <v>9691391</v>
      </c>
      <c r="P73" s="105">
        <f>$H73      +$J73      +$L73      +$N73</f>
        <v>40836000</v>
      </c>
      <c r="Q73" s="106">
        <f>$I73      +$K73      +$M73      +$O73</f>
        <v>36208523</v>
      </c>
      <c r="R73" s="61">
        <f>IF(($L73      =0),0,((($N73      -$L73      )/$L73      )*100))</f>
        <v>47.075393537696769</v>
      </c>
      <c r="S73" s="62">
        <f>IF(($M73      =0),0,((($O73      -$M73      )/$M73      )*100))</f>
        <v>10.957399733351194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96.930855230363875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85.946789622350394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9tw8L93VZERuHQ5mVM1aeVmMAqGyNXa7Gcvx3bk3PoLV4uvWrzsVOAV03vxz775bshp+oYK2eLqi+TKZS+Q1IA==" saltValue="gz/4i4hbDvibaLpricRdO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1566000</v>
      </c>
      <c r="C10" s="92"/>
      <c r="D10" s="92"/>
      <c r="E10" s="92">
        <f t="shared" ref="E10:E15" si="0">$B10      +$C10      +$D10</f>
        <v>1566000</v>
      </c>
      <c r="F10" s="93">
        <v>1566000</v>
      </c>
      <c r="G10" s="94">
        <v>1566000</v>
      </c>
      <c r="H10" s="93">
        <v>162000</v>
      </c>
      <c r="I10" s="94">
        <v>162037</v>
      </c>
      <c r="J10" s="93">
        <v>177000</v>
      </c>
      <c r="K10" s="94">
        <v>176910</v>
      </c>
      <c r="L10" s="93">
        <v>286000</v>
      </c>
      <c r="M10" s="94">
        <v>286525</v>
      </c>
      <c r="N10" s="93">
        <v>276000</v>
      </c>
      <c r="O10" s="94">
        <v>453348</v>
      </c>
      <c r="P10" s="93">
        <f t="shared" ref="P10:P15" si="1">$H10      +$J10      +$L10      +$N10</f>
        <v>901000</v>
      </c>
      <c r="Q10" s="94">
        <f t="shared" ref="Q10:Q15" si="2">$I10      +$K10      +$M10      +$O10</f>
        <v>1078820</v>
      </c>
      <c r="R10" s="48">
        <f t="shared" ref="R10:R15" si="3">IF(($L10      =0),0,((($N10      -$L10      )/$L10      )*100))</f>
        <v>-3.4965034965034967</v>
      </c>
      <c r="S10" s="49">
        <f t="shared" ref="S10:S15" si="4">IF(($M10      =0),0,((($O10      -$M10      )/$M10      )*100))</f>
        <v>58.22284268388448</v>
      </c>
      <c r="T10" s="48">
        <f t="shared" ref="T10:T14" si="5">IF(($E10      =0),0,(($P10      /$E10      )*100))</f>
        <v>57.535121328224783</v>
      </c>
      <c r="U10" s="50">
        <f t="shared" ref="U10:U14" si="6">IF(($E10      =0),0,(($Q10      /$E10      )*100))</f>
        <v>68.89016602809707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1566000</v>
      </c>
      <c r="C15" s="95">
        <f>SUM(C9:C14)</f>
        <v>0</v>
      </c>
      <c r="D15" s="95"/>
      <c r="E15" s="95">
        <f t="shared" si="0"/>
        <v>1566000</v>
      </c>
      <c r="F15" s="96">
        <f t="shared" ref="F15:O15" si="7">SUM(F9:F14)</f>
        <v>1566000</v>
      </c>
      <c r="G15" s="97">
        <f t="shared" si="7"/>
        <v>1566000</v>
      </c>
      <c r="H15" s="96">
        <f t="shared" si="7"/>
        <v>162000</v>
      </c>
      <c r="I15" s="97">
        <f t="shared" si="7"/>
        <v>162037</v>
      </c>
      <c r="J15" s="96">
        <f t="shared" si="7"/>
        <v>177000</v>
      </c>
      <c r="K15" s="97">
        <f t="shared" si="7"/>
        <v>176910</v>
      </c>
      <c r="L15" s="96">
        <f t="shared" si="7"/>
        <v>286000</v>
      </c>
      <c r="M15" s="97">
        <f t="shared" si="7"/>
        <v>286525</v>
      </c>
      <c r="N15" s="96">
        <f t="shared" si="7"/>
        <v>276000</v>
      </c>
      <c r="O15" s="97">
        <f t="shared" si="7"/>
        <v>453348</v>
      </c>
      <c r="P15" s="96">
        <f t="shared" si="1"/>
        <v>901000</v>
      </c>
      <c r="Q15" s="97">
        <f t="shared" si="2"/>
        <v>1078820</v>
      </c>
      <c r="R15" s="52">
        <f t="shared" si="3"/>
        <v>-3.4965034965034967</v>
      </c>
      <c r="S15" s="53">
        <f t="shared" si="4"/>
        <v>58.22284268388448</v>
      </c>
      <c r="T15" s="52">
        <f>IF((SUM($E9:$E13))=0,0,(P15/(SUM($E9:$E13))*100))</f>
        <v>57.535121328224783</v>
      </c>
      <c r="U15" s="54">
        <f>IF((SUM($E9:$E13))=0,0,(Q15/(SUM($E9:$E13))*100))</f>
        <v>68.89016602809707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4589000</v>
      </c>
      <c r="C32" s="92">
        <v>-256000</v>
      </c>
      <c r="D32" s="92"/>
      <c r="E32" s="92">
        <f>$B32      +$C32      +$D32</f>
        <v>4333000</v>
      </c>
      <c r="F32" s="93">
        <v>4333000</v>
      </c>
      <c r="G32" s="94">
        <v>4333000</v>
      </c>
      <c r="H32" s="93">
        <v>1849000</v>
      </c>
      <c r="I32" s="94">
        <v>1508233</v>
      </c>
      <c r="J32" s="93">
        <v>835000</v>
      </c>
      <c r="K32" s="94">
        <v>351932</v>
      </c>
      <c r="L32" s="93">
        <v>370000</v>
      </c>
      <c r="M32" s="94">
        <v>168852</v>
      </c>
      <c r="N32" s="93">
        <v>831000</v>
      </c>
      <c r="O32" s="94">
        <v>545038</v>
      </c>
      <c r="P32" s="93">
        <f>$H32      +$J32      +$L32      +$N32</f>
        <v>3885000</v>
      </c>
      <c r="Q32" s="94">
        <f>$I32      +$K32      +$M32      +$O32</f>
        <v>2574055</v>
      </c>
      <c r="R32" s="48">
        <f>IF(($L32      =0),0,((($N32      -$L32      )/$L32      )*100))</f>
        <v>124.59459459459458</v>
      </c>
      <c r="S32" s="49">
        <f>IF(($M32      =0),0,((($O32      -$M32      )/$M32      )*100))</f>
        <v>222.7903726340227</v>
      </c>
      <c r="T32" s="48">
        <f>IF(($E32      =0),0,(($P32      /$E32      )*100))</f>
        <v>89.660743134087241</v>
      </c>
      <c r="U32" s="50">
        <f>IF(($E32      =0),0,(($Q32      /$E32      )*100))</f>
        <v>59.405838910685439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4589000</v>
      </c>
      <c r="C33" s="95">
        <f>C32</f>
        <v>-256000</v>
      </c>
      <c r="D33" s="95"/>
      <c r="E33" s="95">
        <f>$B33      +$C33      +$D33</f>
        <v>4333000</v>
      </c>
      <c r="F33" s="96">
        <f t="shared" ref="F33:O33" si="17">F32</f>
        <v>4333000</v>
      </c>
      <c r="G33" s="97">
        <f t="shared" si="17"/>
        <v>4333000</v>
      </c>
      <c r="H33" s="96">
        <f t="shared" si="17"/>
        <v>1849000</v>
      </c>
      <c r="I33" s="97">
        <f t="shared" si="17"/>
        <v>1508233</v>
      </c>
      <c r="J33" s="96">
        <f t="shared" si="17"/>
        <v>835000</v>
      </c>
      <c r="K33" s="97">
        <f t="shared" si="17"/>
        <v>351932</v>
      </c>
      <c r="L33" s="96">
        <f t="shared" si="17"/>
        <v>370000</v>
      </c>
      <c r="M33" s="97">
        <f t="shared" si="17"/>
        <v>168852</v>
      </c>
      <c r="N33" s="96">
        <f t="shared" si="17"/>
        <v>831000</v>
      </c>
      <c r="O33" s="97">
        <f t="shared" si="17"/>
        <v>545038</v>
      </c>
      <c r="P33" s="96">
        <f>$H33      +$J33      +$L33      +$N33</f>
        <v>3885000</v>
      </c>
      <c r="Q33" s="97">
        <f>$I33      +$K33      +$M33      +$O33</f>
        <v>2574055</v>
      </c>
      <c r="R33" s="52">
        <f>IF(($L33      =0),0,((($N33      -$L33      )/$L33      )*100))</f>
        <v>124.59459459459458</v>
      </c>
      <c r="S33" s="53">
        <f>IF(($M33      =0),0,((($O33      -$M33      )/$M33      )*100))</f>
        <v>222.7903726340227</v>
      </c>
      <c r="T33" s="52">
        <f>IF($E33   =0,0,($P33   /$E33   )*100)</f>
        <v>89.660743134087241</v>
      </c>
      <c r="U33" s="54">
        <f>IF($E33   =0,0,($Q33   /$E33   )*100)</f>
        <v>59.405838910685439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12007000</v>
      </c>
      <c r="C35" s="92">
        <v>-1007000</v>
      </c>
      <c r="D35" s="92"/>
      <c r="E35" s="92">
        <f t="shared" ref="E35:E40" si="18">$B35      +$C35      +$D35</f>
        <v>11000000</v>
      </c>
      <c r="F35" s="93">
        <v>11000000</v>
      </c>
      <c r="G35" s="94">
        <v>11000000</v>
      </c>
      <c r="H35" s="93">
        <v>2176000</v>
      </c>
      <c r="I35" s="94">
        <v>2173350</v>
      </c>
      <c r="J35" s="93">
        <v>2676000</v>
      </c>
      <c r="K35" s="94">
        <v>2675507</v>
      </c>
      <c r="L35" s="93">
        <v>2111000</v>
      </c>
      <c r="M35" s="94">
        <v>2111976</v>
      </c>
      <c r="N35" s="93">
        <v>4035000</v>
      </c>
      <c r="O35" s="94">
        <v>4035313</v>
      </c>
      <c r="P35" s="93">
        <f t="shared" ref="P35:P40" si="19">$H35      +$J35      +$L35      +$N35</f>
        <v>10998000</v>
      </c>
      <c r="Q35" s="94">
        <f t="shared" ref="Q35:Q40" si="20">$I35      +$K35      +$M35      +$O35</f>
        <v>10996146</v>
      </c>
      <c r="R35" s="48">
        <f t="shared" ref="R35:R40" si="21">IF(($L35      =0),0,((($N35      -$L35      )/$L35      )*100))</f>
        <v>91.141639033633354</v>
      </c>
      <c r="S35" s="49">
        <f t="shared" ref="S35:S40" si="22">IF(($M35      =0),0,((($O35      -$M35      )/$M35      )*100))</f>
        <v>91.068127668117441</v>
      </c>
      <c r="T35" s="48">
        <f t="shared" ref="T35:T39" si="23">IF(($E35      =0),0,(($P35      /$E35      )*100))</f>
        <v>99.981818181818184</v>
      </c>
      <c r="U35" s="50">
        <f t="shared" ref="U35:U39" si="24">IF(($E35      =0),0,(($Q35      /$E35      )*100))</f>
        <v>99.964963636363635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12007000</v>
      </c>
      <c r="C40" s="95">
        <f>SUM(C35:C39)</f>
        <v>-1007000</v>
      </c>
      <c r="D40" s="95"/>
      <c r="E40" s="95">
        <f t="shared" si="18"/>
        <v>11000000</v>
      </c>
      <c r="F40" s="96">
        <f t="shared" ref="F40:O40" si="25">SUM(F35:F39)</f>
        <v>11000000</v>
      </c>
      <c r="G40" s="97">
        <f t="shared" si="25"/>
        <v>11000000</v>
      </c>
      <c r="H40" s="96">
        <f t="shared" si="25"/>
        <v>2176000</v>
      </c>
      <c r="I40" s="97">
        <f t="shared" si="25"/>
        <v>2173350</v>
      </c>
      <c r="J40" s="96">
        <f t="shared" si="25"/>
        <v>2676000</v>
      </c>
      <c r="K40" s="97">
        <f t="shared" si="25"/>
        <v>2675507</v>
      </c>
      <c r="L40" s="96">
        <f t="shared" si="25"/>
        <v>2111000</v>
      </c>
      <c r="M40" s="97">
        <f t="shared" si="25"/>
        <v>2111976</v>
      </c>
      <c r="N40" s="96">
        <f t="shared" si="25"/>
        <v>4035000</v>
      </c>
      <c r="O40" s="97">
        <f t="shared" si="25"/>
        <v>4035313</v>
      </c>
      <c r="P40" s="96">
        <f t="shared" si="19"/>
        <v>10998000</v>
      </c>
      <c r="Q40" s="97">
        <f t="shared" si="20"/>
        <v>10996146</v>
      </c>
      <c r="R40" s="52">
        <f t="shared" si="21"/>
        <v>91.141639033633354</v>
      </c>
      <c r="S40" s="53">
        <f t="shared" si="22"/>
        <v>91.068127668117441</v>
      </c>
      <c r="T40" s="52">
        <f>IF((+$E35+$E38) =0,0,(P40   /(+$E35+$E38) )*100)</f>
        <v>99.981818181818184</v>
      </c>
      <c r="U40" s="54">
        <f>IF((+$E35+$E38) =0,0,(Q40   /(+$E35+$E38) )*100)</f>
        <v>99.964963636363635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18162000</v>
      </c>
      <c r="C67" s="104">
        <f>SUM(C9:C14,C17:C23,C26:C29,C32,C35:C39,C42:C52,C55:C58,C61:C65)</f>
        <v>-1263000</v>
      </c>
      <c r="D67" s="104"/>
      <c r="E67" s="104">
        <f t="shared" si="35"/>
        <v>16899000</v>
      </c>
      <c r="F67" s="105">
        <f t="shared" ref="F67:O67" si="43">SUM(F9:F14,F17:F23,F26:F29,F32,F35:F39,F42:F52,F55:F58,F61:F65)</f>
        <v>16899000</v>
      </c>
      <c r="G67" s="106">
        <f t="shared" si="43"/>
        <v>16899000</v>
      </c>
      <c r="H67" s="105">
        <f t="shared" si="43"/>
        <v>4187000</v>
      </c>
      <c r="I67" s="106">
        <f t="shared" si="43"/>
        <v>3843620</v>
      </c>
      <c r="J67" s="105">
        <f t="shared" si="43"/>
        <v>3688000</v>
      </c>
      <c r="K67" s="106">
        <f t="shared" si="43"/>
        <v>3204349</v>
      </c>
      <c r="L67" s="105">
        <f t="shared" si="43"/>
        <v>2767000</v>
      </c>
      <c r="M67" s="106">
        <f t="shared" si="43"/>
        <v>2567353</v>
      </c>
      <c r="N67" s="105">
        <f t="shared" si="43"/>
        <v>5142000</v>
      </c>
      <c r="O67" s="106">
        <f t="shared" si="43"/>
        <v>5033699</v>
      </c>
      <c r="P67" s="105">
        <f t="shared" si="36"/>
        <v>15784000</v>
      </c>
      <c r="Q67" s="106">
        <f t="shared" si="37"/>
        <v>14649021</v>
      </c>
      <c r="R67" s="61">
        <f t="shared" si="38"/>
        <v>85.83303216479942</v>
      </c>
      <c r="S67" s="62">
        <f t="shared" si="39"/>
        <v>96.065714375857155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93.401976448310549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86.685726966092673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28098000</v>
      </c>
      <c r="C69" s="92">
        <v>-1879000</v>
      </c>
      <c r="D69" s="92"/>
      <c r="E69" s="92">
        <f>$B69      +$C69      +$D69</f>
        <v>26219000</v>
      </c>
      <c r="F69" s="93">
        <v>26219000</v>
      </c>
      <c r="G69" s="94">
        <v>26219000</v>
      </c>
      <c r="H69" s="93">
        <v>8325000</v>
      </c>
      <c r="I69" s="94">
        <v>8325613</v>
      </c>
      <c r="J69" s="93">
        <v>10891000</v>
      </c>
      <c r="K69" s="94">
        <v>10891401</v>
      </c>
      <c r="L69" s="93">
        <v>6407000</v>
      </c>
      <c r="M69" s="94">
        <v>6406851</v>
      </c>
      <c r="N69" s="93">
        <v>596000</v>
      </c>
      <c r="O69" s="94">
        <v>596530</v>
      </c>
      <c r="P69" s="93">
        <f>$H69      +$J69      +$L69      +$N69</f>
        <v>26219000</v>
      </c>
      <c r="Q69" s="94">
        <f>$I69      +$K69      +$M69      +$O69</f>
        <v>26220395</v>
      </c>
      <c r="R69" s="48">
        <f>IF(($L69      =0),0,((($N69      -$L69      )/$L69      )*100))</f>
        <v>-90.697674418604649</v>
      </c>
      <c r="S69" s="49">
        <f>IF(($M69      =0),0,((($O69      -$M69      )/$M69      )*100))</f>
        <v>-90.689185685760449</v>
      </c>
      <c r="T69" s="48">
        <f>IF(($E69      =0),0,(($P69      /$E69      )*100))</f>
        <v>100</v>
      </c>
      <c r="U69" s="50">
        <f>IF(($E69      =0),0,(($Q69      /$E69      )*100))</f>
        <v>100.00532056905298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28098000</v>
      </c>
      <c r="C71" s="101">
        <f>SUM(C69:C70)</f>
        <v>-1879000</v>
      </c>
      <c r="D71" s="101"/>
      <c r="E71" s="101">
        <f>$B71      +$C71      +$D71</f>
        <v>26219000</v>
      </c>
      <c r="F71" s="102">
        <f t="shared" ref="F71:O71" si="44">SUM(F69:F70)</f>
        <v>26219000</v>
      </c>
      <c r="G71" s="103">
        <f t="shared" si="44"/>
        <v>26219000</v>
      </c>
      <c r="H71" s="102">
        <f t="shared" si="44"/>
        <v>8325000</v>
      </c>
      <c r="I71" s="103">
        <f t="shared" si="44"/>
        <v>8325613</v>
      </c>
      <c r="J71" s="102">
        <f t="shared" si="44"/>
        <v>10891000</v>
      </c>
      <c r="K71" s="103">
        <f t="shared" si="44"/>
        <v>10891401</v>
      </c>
      <c r="L71" s="102">
        <f t="shared" si="44"/>
        <v>6407000</v>
      </c>
      <c r="M71" s="103">
        <f t="shared" si="44"/>
        <v>6406851</v>
      </c>
      <c r="N71" s="102">
        <f t="shared" si="44"/>
        <v>596000</v>
      </c>
      <c r="O71" s="103">
        <f t="shared" si="44"/>
        <v>596530</v>
      </c>
      <c r="P71" s="102">
        <f>$H71      +$J71      +$L71      +$N71</f>
        <v>26219000</v>
      </c>
      <c r="Q71" s="103">
        <f>$I71      +$K71      +$M71      +$O71</f>
        <v>26220395</v>
      </c>
      <c r="R71" s="57">
        <f>IF(($L71      =0),0,((($N71      -$L71      )/$L71      )*100))</f>
        <v>-90.697674418604649</v>
      </c>
      <c r="S71" s="58">
        <f>IF(($M71      =0),0,((($O71      -$M71      )/$M71      )*100))</f>
        <v>-90.689185685760449</v>
      </c>
      <c r="T71" s="57">
        <f>IF(($E69      =0),0,(($P69      /$E69      )*100))</f>
        <v>100</v>
      </c>
      <c r="U71" s="59">
        <f>IF($E69   =0,0,($Q69   /$E69 )*100)</f>
        <v>100.00532056905298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28098000</v>
      </c>
      <c r="C72" s="104">
        <f>SUM(C69:C70)</f>
        <v>-1879000</v>
      </c>
      <c r="D72" s="104"/>
      <c r="E72" s="104">
        <f>$B72      +$C72      +$D72</f>
        <v>26219000</v>
      </c>
      <c r="F72" s="105">
        <f t="shared" ref="F72:O72" si="45">SUM(F69:F70)</f>
        <v>26219000</v>
      </c>
      <c r="G72" s="106">
        <f t="shared" si="45"/>
        <v>26219000</v>
      </c>
      <c r="H72" s="105">
        <f t="shared" si="45"/>
        <v>8325000</v>
      </c>
      <c r="I72" s="106">
        <f t="shared" si="45"/>
        <v>8325613</v>
      </c>
      <c r="J72" s="105">
        <f t="shared" si="45"/>
        <v>10891000</v>
      </c>
      <c r="K72" s="106">
        <f t="shared" si="45"/>
        <v>10891401</v>
      </c>
      <c r="L72" s="105">
        <f t="shared" si="45"/>
        <v>6407000</v>
      </c>
      <c r="M72" s="106">
        <f t="shared" si="45"/>
        <v>6406851</v>
      </c>
      <c r="N72" s="105">
        <f t="shared" si="45"/>
        <v>596000</v>
      </c>
      <c r="O72" s="106">
        <f t="shared" si="45"/>
        <v>596530</v>
      </c>
      <c r="P72" s="105">
        <f>$H72      +$J72      +$L72      +$N72</f>
        <v>26219000</v>
      </c>
      <c r="Q72" s="106">
        <f>$I72      +$K72      +$M72      +$O72</f>
        <v>26220395</v>
      </c>
      <c r="R72" s="61">
        <f>IF(($L72      =0),0,((($N72      -$L72      )/$L72      )*100))</f>
        <v>-90.697674418604649</v>
      </c>
      <c r="S72" s="62">
        <f>IF(($M72      =0),0,((($O72      -$M72      )/$M72      )*100))</f>
        <v>-90.689185685760449</v>
      </c>
      <c r="T72" s="61">
        <f>IF(($E69      =0),0,(($P69      /$E69      )*100))</f>
        <v>100</v>
      </c>
      <c r="U72" s="65">
        <f>IF($E69   =0,0,($Q69   /$E69 )*100)</f>
        <v>100.00532056905298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46260000</v>
      </c>
      <c r="C73" s="104">
        <f>SUM(C9:C14,C17:C23,C26:C29,C32,C35:C39,C42:C52,C55:C58,C61:C65,C69:C70)</f>
        <v>-3142000</v>
      </c>
      <c r="D73" s="104"/>
      <c r="E73" s="104">
        <f>$B73      +$C73      +$D73</f>
        <v>43118000</v>
      </c>
      <c r="F73" s="105">
        <f t="shared" ref="F73:O73" si="46">SUM(F9:F14,F17:F23,F26:F29,F32,F35:F39,F42:F52,F55:F58,F61:F65,F69:F70)</f>
        <v>43118000</v>
      </c>
      <c r="G73" s="106">
        <f t="shared" si="46"/>
        <v>43118000</v>
      </c>
      <c r="H73" s="105">
        <f t="shared" si="46"/>
        <v>12512000</v>
      </c>
      <c r="I73" s="106">
        <f t="shared" si="46"/>
        <v>12169233</v>
      </c>
      <c r="J73" s="105">
        <f t="shared" si="46"/>
        <v>14579000</v>
      </c>
      <c r="K73" s="106">
        <f t="shared" si="46"/>
        <v>14095750</v>
      </c>
      <c r="L73" s="105">
        <f t="shared" si="46"/>
        <v>9174000</v>
      </c>
      <c r="M73" s="106">
        <f t="shared" si="46"/>
        <v>8974204</v>
      </c>
      <c r="N73" s="105">
        <f t="shared" si="46"/>
        <v>5738000</v>
      </c>
      <c r="O73" s="106">
        <f t="shared" si="46"/>
        <v>5630229</v>
      </c>
      <c r="P73" s="105">
        <f>$H73      +$J73      +$L73      +$N73</f>
        <v>42003000</v>
      </c>
      <c r="Q73" s="106">
        <f>$I73      +$K73      +$M73      +$O73</f>
        <v>40869416</v>
      </c>
      <c r="R73" s="61">
        <f>IF(($L73      =0),0,((($N73      -$L73      )/$L73      )*100))</f>
        <v>-37.453673424896444</v>
      </c>
      <c r="S73" s="62">
        <f>IF(($M73      =0),0,((($O73      -$M73      )/$M73      )*100))</f>
        <v>-37.26207917716156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97.414073008952172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94.785045688575536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q4PzHQy5+DyFJ+0ttXeSKFnD30vrKu3mvYQngiVFI54iuyPFCNIAT8UwGSZT4RuBPSgoQw3kPpclg9KM6F4MA==" saltValue="2EeyBCKSAmvi2RPtIgGKo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93000</v>
      </c>
      <c r="I10" s="94">
        <v>93500</v>
      </c>
      <c r="J10" s="93">
        <v>647000</v>
      </c>
      <c r="K10" s="94">
        <v>646603</v>
      </c>
      <c r="L10" s="93">
        <v>353000</v>
      </c>
      <c r="M10" s="94">
        <v>274164</v>
      </c>
      <c r="N10" s="93">
        <v>287000</v>
      </c>
      <c r="O10" s="94">
        <v>466267</v>
      </c>
      <c r="P10" s="93">
        <f t="shared" ref="P10:P15" si="1">$H10      +$J10      +$L10      +$N10</f>
        <v>1380000</v>
      </c>
      <c r="Q10" s="94">
        <f t="shared" ref="Q10:Q15" si="2">$I10      +$K10      +$M10      +$O10</f>
        <v>1480534</v>
      </c>
      <c r="R10" s="48">
        <f t="shared" ref="R10:R15" si="3">IF(($L10      =0),0,((($N10      -$L10      )/$L10      )*100))</f>
        <v>-18.696883852691219</v>
      </c>
      <c r="S10" s="49">
        <f t="shared" ref="S10:S15" si="4">IF(($M10      =0),0,((($O10      -$M10      )/$M10      )*100))</f>
        <v>70.068645044571866</v>
      </c>
      <c r="T10" s="48">
        <f t="shared" ref="T10:T14" si="5">IF(($E10      =0),0,(($P10      /$E10      )*100))</f>
        <v>77.922077922077932</v>
      </c>
      <c r="U10" s="50">
        <f t="shared" ref="U10:U14" si="6">IF(($E10      =0),0,(($Q10      /$E10      )*100))</f>
        <v>83.598757763975158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6500000</v>
      </c>
      <c r="C11" s="92">
        <v>-283000</v>
      </c>
      <c r="D11" s="92"/>
      <c r="E11" s="92">
        <f t="shared" si="0"/>
        <v>6217000</v>
      </c>
      <c r="F11" s="93">
        <v>6217000</v>
      </c>
      <c r="G11" s="94">
        <v>6217000</v>
      </c>
      <c r="H11" s="93">
        <v>1127000</v>
      </c>
      <c r="I11" s="94">
        <v>1247956</v>
      </c>
      <c r="J11" s="93">
        <v>445000</v>
      </c>
      <c r="K11" s="94">
        <v>1325808</v>
      </c>
      <c r="L11" s="93">
        <v>1198000</v>
      </c>
      <c r="M11" s="94">
        <v>1200157</v>
      </c>
      <c r="N11" s="93">
        <v>1299000</v>
      </c>
      <c r="O11" s="94">
        <v>1273561</v>
      </c>
      <c r="P11" s="93">
        <f t="shared" si="1"/>
        <v>4069000</v>
      </c>
      <c r="Q11" s="94">
        <f t="shared" si="2"/>
        <v>5047482</v>
      </c>
      <c r="R11" s="48">
        <f t="shared" si="3"/>
        <v>8.4307178631051745</v>
      </c>
      <c r="S11" s="49">
        <f t="shared" si="4"/>
        <v>6.1161997971932003</v>
      </c>
      <c r="T11" s="48">
        <f t="shared" si="5"/>
        <v>65.449573749396819</v>
      </c>
      <c r="U11" s="50">
        <f t="shared" si="6"/>
        <v>81.188386681679276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/>
      <c r="K13" s="94"/>
      <c r="L13" s="93"/>
      <c r="M13" s="94">
        <v>782581</v>
      </c>
      <c r="N13" s="93">
        <v>3088000</v>
      </c>
      <c r="O13" s="94">
        <v>4294406</v>
      </c>
      <c r="P13" s="93">
        <f t="shared" si="1"/>
        <v>3088000</v>
      </c>
      <c r="Q13" s="94">
        <f t="shared" si="2"/>
        <v>5076987</v>
      </c>
      <c r="R13" s="48">
        <f t="shared" si="3"/>
        <v>0</v>
      </c>
      <c r="S13" s="49">
        <f t="shared" si="4"/>
        <v>448.74907517560479</v>
      </c>
      <c r="T13" s="48">
        <f t="shared" si="5"/>
        <v>61.760000000000005</v>
      </c>
      <c r="U13" s="50">
        <f t="shared" si="6"/>
        <v>101.53973999999999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1300000</v>
      </c>
      <c r="C14" s="92">
        <v>-80000</v>
      </c>
      <c r="D14" s="92"/>
      <c r="E14" s="92">
        <f t="shared" si="0"/>
        <v>1220000</v>
      </c>
      <c r="F14" s="93">
        <v>1220000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14571000</v>
      </c>
      <c r="C15" s="95">
        <f>SUM(C9:C14)</f>
        <v>-363000</v>
      </c>
      <c r="D15" s="95"/>
      <c r="E15" s="95">
        <f t="shared" si="0"/>
        <v>14208000</v>
      </c>
      <c r="F15" s="96">
        <f t="shared" ref="F15:O15" si="7">SUM(F9:F14)</f>
        <v>14208000</v>
      </c>
      <c r="G15" s="97">
        <f t="shared" si="7"/>
        <v>12988000</v>
      </c>
      <c r="H15" s="96">
        <f t="shared" si="7"/>
        <v>1220000</v>
      </c>
      <c r="I15" s="97">
        <f t="shared" si="7"/>
        <v>1341456</v>
      </c>
      <c r="J15" s="96">
        <f t="shared" si="7"/>
        <v>1092000</v>
      </c>
      <c r="K15" s="97">
        <f t="shared" si="7"/>
        <v>1972411</v>
      </c>
      <c r="L15" s="96">
        <f t="shared" si="7"/>
        <v>1551000</v>
      </c>
      <c r="M15" s="97">
        <f t="shared" si="7"/>
        <v>2256902</v>
      </c>
      <c r="N15" s="96">
        <f t="shared" si="7"/>
        <v>4674000</v>
      </c>
      <c r="O15" s="97">
        <f t="shared" si="7"/>
        <v>6034234</v>
      </c>
      <c r="P15" s="96">
        <f t="shared" si="1"/>
        <v>8537000</v>
      </c>
      <c r="Q15" s="97">
        <f t="shared" si="2"/>
        <v>11605003</v>
      </c>
      <c r="R15" s="52">
        <f t="shared" si="3"/>
        <v>201.35396518375242</v>
      </c>
      <c r="S15" s="53">
        <f t="shared" si="4"/>
        <v>167.36801154857409</v>
      </c>
      <c r="T15" s="52">
        <f>IF((SUM($E9:$E13))=0,0,(P15/(SUM($E9:$E13))*100))</f>
        <v>65.72990452725594</v>
      </c>
      <c r="U15" s="54">
        <f>IF((SUM($E9:$E13))=0,0,(Q15/(SUM($E9:$E13))*100))</f>
        <v>89.351732368340009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67450000</v>
      </c>
      <c r="C17" s="92">
        <v>-7571000</v>
      </c>
      <c r="D17" s="92"/>
      <c r="E17" s="92">
        <f t="shared" ref="E17:E24" si="8">$B17      +$C17      +$D17</f>
        <v>59879000</v>
      </c>
      <c r="F17" s="93">
        <v>59879000</v>
      </c>
      <c r="G17" s="94">
        <v>59879000</v>
      </c>
      <c r="H17" s="93">
        <v>5663000</v>
      </c>
      <c r="I17" s="94"/>
      <c r="J17" s="93">
        <v>13746000</v>
      </c>
      <c r="K17" s="94">
        <v>9349201</v>
      </c>
      <c r="L17" s="93">
        <v>8699000</v>
      </c>
      <c r="M17" s="94">
        <v>26217750</v>
      </c>
      <c r="N17" s="93">
        <v>31771000</v>
      </c>
      <c r="O17" s="94">
        <v>50170452</v>
      </c>
      <c r="P17" s="93">
        <f t="shared" ref="P17:P24" si="9">$H17      +$J17      +$L17      +$N17</f>
        <v>59879000</v>
      </c>
      <c r="Q17" s="94">
        <f t="shared" ref="Q17:Q24" si="10">$I17      +$K17      +$M17      +$O17</f>
        <v>85737403</v>
      </c>
      <c r="R17" s="48">
        <f t="shared" ref="R17:R24" si="11">IF(($L17      =0),0,((($N17      -$L17      )/$L17      )*100))</f>
        <v>265.22588803310725</v>
      </c>
      <c r="S17" s="49">
        <f t="shared" ref="S17:S24" si="12">IF(($M17      =0),0,((($O17      -$M17      )/$M17      )*100))</f>
        <v>91.360631633149296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143.18442692763739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229095000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67450000</v>
      </c>
      <c r="C24" s="95">
        <f>SUM(C17:C23)</f>
        <v>-7571000</v>
      </c>
      <c r="D24" s="95"/>
      <c r="E24" s="95">
        <f t="shared" si="8"/>
        <v>59879000</v>
      </c>
      <c r="F24" s="96">
        <f t="shared" ref="F24:O24" si="15">SUM(F17:F23)</f>
        <v>59879000</v>
      </c>
      <c r="G24" s="97">
        <f t="shared" si="15"/>
        <v>59879000</v>
      </c>
      <c r="H24" s="96">
        <f t="shared" si="15"/>
        <v>5663000</v>
      </c>
      <c r="I24" s="97">
        <f t="shared" si="15"/>
        <v>0</v>
      </c>
      <c r="J24" s="96">
        <f t="shared" si="15"/>
        <v>13746000</v>
      </c>
      <c r="K24" s="97">
        <f t="shared" si="15"/>
        <v>9349201</v>
      </c>
      <c r="L24" s="96">
        <f t="shared" si="15"/>
        <v>8699000</v>
      </c>
      <c r="M24" s="97">
        <f t="shared" si="15"/>
        <v>26217750</v>
      </c>
      <c r="N24" s="96">
        <f t="shared" si="15"/>
        <v>31771000</v>
      </c>
      <c r="O24" s="97">
        <f t="shared" si="15"/>
        <v>50170452</v>
      </c>
      <c r="P24" s="96">
        <f t="shared" si="9"/>
        <v>59879000</v>
      </c>
      <c r="Q24" s="97">
        <f t="shared" si="10"/>
        <v>85737403</v>
      </c>
      <c r="R24" s="52">
        <f t="shared" si="11"/>
        <v>265.22588803310725</v>
      </c>
      <c r="S24" s="53">
        <f t="shared" si="12"/>
        <v>91.360631633149296</v>
      </c>
      <c r="T24" s="52">
        <f>IF(($E24-$E19-$E23)   =0,0,($P24   /($E24-$E19-$E23)   )*100)</f>
        <v>100</v>
      </c>
      <c r="U24" s="54">
        <f>IF(($E24-$E19-$E23)   =0,0,($Q24   /($E24-$E19-$E23)   )*100)</f>
        <v>143.18442692763739</v>
      </c>
      <c r="V24" s="96">
        <f>SUM(V17:V23)</f>
        <v>229095000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144823000</v>
      </c>
      <c r="C28" s="92">
        <v>505000000</v>
      </c>
      <c r="D28" s="92"/>
      <c r="E28" s="92">
        <f>$B28      +$C28      +$D28</f>
        <v>649823000</v>
      </c>
      <c r="F28" s="93">
        <v>649823000</v>
      </c>
      <c r="G28" s="94">
        <v>649823000</v>
      </c>
      <c r="H28" s="93">
        <v>10402000</v>
      </c>
      <c r="I28" s="94">
        <v>19845896</v>
      </c>
      <c r="J28" s="93">
        <v>43515000</v>
      </c>
      <c r="K28" s="94">
        <v>47964754</v>
      </c>
      <c r="L28" s="93">
        <v>34939000</v>
      </c>
      <c r="M28" s="94">
        <v>38414342</v>
      </c>
      <c r="N28" s="93">
        <v>69301000</v>
      </c>
      <c r="O28" s="94">
        <v>91400661</v>
      </c>
      <c r="P28" s="93">
        <f>$H28      +$J28      +$L28      +$N28</f>
        <v>158157000</v>
      </c>
      <c r="Q28" s="94">
        <f>$I28      +$K28      +$M28      +$O28</f>
        <v>197625653</v>
      </c>
      <c r="R28" s="48">
        <f>IF(($L28      =0),0,((($N28      -$L28      )/$L28      )*100))</f>
        <v>98.348550330576145</v>
      </c>
      <c r="S28" s="49">
        <f>IF(($M28      =0),0,((($O28      -$M28      )/$M28      )*100))</f>
        <v>137.93368893315937</v>
      </c>
      <c r="T28" s="48">
        <f>IF(($E28      =0),0,(($P28      /$E28      )*100))</f>
        <v>24.338473707455723</v>
      </c>
      <c r="U28" s="50">
        <f>IF(($E28      =0),0,(($Q28      /$E28      )*100))</f>
        <v>30.412228099036199</v>
      </c>
      <c r="V28" s="93">
        <v>24304000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144823000</v>
      </c>
      <c r="C30" s="95">
        <f>SUM(C26:C29)</f>
        <v>505000000</v>
      </c>
      <c r="D30" s="95"/>
      <c r="E30" s="95">
        <f>$B30      +$C30      +$D30</f>
        <v>649823000</v>
      </c>
      <c r="F30" s="96">
        <f t="shared" ref="F30:O30" si="16">SUM(F26:F29)</f>
        <v>649823000</v>
      </c>
      <c r="G30" s="97">
        <f t="shared" si="16"/>
        <v>649823000</v>
      </c>
      <c r="H30" s="96">
        <f t="shared" si="16"/>
        <v>10402000</v>
      </c>
      <c r="I30" s="97">
        <f t="shared" si="16"/>
        <v>19845896</v>
      </c>
      <c r="J30" s="96">
        <f t="shared" si="16"/>
        <v>43515000</v>
      </c>
      <c r="K30" s="97">
        <f t="shared" si="16"/>
        <v>47964754</v>
      </c>
      <c r="L30" s="96">
        <f t="shared" si="16"/>
        <v>34939000</v>
      </c>
      <c r="M30" s="97">
        <f t="shared" si="16"/>
        <v>38414342</v>
      </c>
      <c r="N30" s="96">
        <f t="shared" si="16"/>
        <v>69301000</v>
      </c>
      <c r="O30" s="97">
        <f t="shared" si="16"/>
        <v>91400661</v>
      </c>
      <c r="P30" s="96">
        <f>$H30      +$J30      +$L30      +$N30</f>
        <v>158157000</v>
      </c>
      <c r="Q30" s="97">
        <f>$I30      +$K30      +$M30      +$O30</f>
        <v>197625653</v>
      </c>
      <c r="R30" s="52">
        <f>IF(($L30      =0),0,((($N30      -$L30      )/$L30      )*100))</f>
        <v>98.348550330576145</v>
      </c>
      <c r="S30" s="53">
        <f>IF(($M30      =0),0,((($O30      -$M30      )/$M30      )*100))</f>
        <v>137.93368893315937</v>
      </c>
      <c r="T30" s="52">
        <f>IF($E30   =0,0,($P30   /$E30   )*100)</f>
        <v>24.338473707455723</v>
      </c>
      <c r="U30" s="54">
        <f>IF($E30   =0,0,($Q30   /$E30   )*100)</f>
        <v>30.412228099036199</v>
      </c>
      <c r="V30" s="96">
        <f>SUM(V26:V29)</f>
        <v>24304000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4420000</v>
      </c>
      <c r="C32" s="92">
        <v>-247000</v>
      </c>
      <c r="D32" s="92"/>
      <c r="E32" s="92">
        <f>$B32      +$C32      +$D32</f>
        <v>4173000</v>
      </c>
      <c r="F32" s="93">
        <v>4173000</v>
      </c>
      <c r="G32" s="94">
        <v>4173000</v>
      </c>
      <c r="H32" s="93">
        <v>564000</v>
      </c>
      <c r="I32" s="94">
        <v>544869</v>
      </c>
      <c r="J32" s="93">
        <v>575000</v>
      </c>
      <c r="K32" s="94">
        <v>654977</v>
      </c>
      <c r="L32" s="93">
        <v>754000</v>
      </c>
      <c r="M32" s="94">
        <v>818745</v>
      </c>
      <c r="N32" s="93">
        <v>1048000</v>
      </c>
      <c r="O32" s="94">
        <v>1047762</v>
      </c>
      <c r="P32" s="93">
        <f>$H32      +$J32      +$L32      +$N32</f>
        <v>2941000</v>
      </c>
      <c r="Q32" s="94">
        <f>$I32      +$K32      +$M32      +$O32</f>
        <v>3066353</v>
      </c>
      <c r="R32" s="48">
        <f>IF(($L32      =0),0,((($N32      -$L32      )/$L32      )*100))</f>
        <v>38.992042440318301</v>
      </c>
      <c r="S32" s="49">
        <f>IF(($M32      =0),0,((($O32      -$M32      )/$M32      )*100))</f>
        <v>27.971712804353004</v>
      </c>
      <c r="T32" s="48">
        <f>IF(($E32      =0),0,(($P32      /$E32      )*100))</f>
        <v>70.47687514977234</v>
      </c>
      <c r="U32" s="50">
        <f>IF(($E32      =0),0,(($Q32      /$E32      )*100))</f>
        <v>73.480781212556906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4420000</v>
      </c>
      <c r="C33" s="95">
        <f>C32</f>
        <v>-247000</v>
      </c>
      <c r="D33" s="95"/>
      <c r="E33" s="95">
        <f>$B33      +$C33      +$D33</f>
        <v>4173000</v>
      </c>
      <c r="F33" s="96">
        <f t="shared" ref="F33:O33" si="17">F32</f>
        <v>4173000</v>
      </c>
      <c r="G33" s="97">
        <f t="shared" si="17"/>
        <v>4173000</v>
      </c>
      <c r="H33" s="96">
        <f t="shared" si="17"/>
        <v>564000</v>
      </c>
      <c r="I33" s="97">
        <f t="shared" si="17"/>
        <v>544869</v>
      </c>
      <c r="J33" s="96">
        <f t="shared" si="17"/>
        <v>575000</v>
      </c>
      <c r="K33" s="97">
        <f t="shared" si="17"/>
        <v>654977</v>
      </c>
      <c r="L33" s="96">
        <f t="shared" si="17"/>
        <v>754000</v>
      </c>
      <c r="M33" s="97">
        <f t="shared" si="17"/>
        <v>818745</v>
      </c>
      <c r="N33" s="96">
        <f t="shared" si="17"/>
        <v>1048000</v>
      </c>
      <c r="O33" s="97">
        <f t="shared" si="17"/>
        <v>1047762</v>
      </c>
      <c r="P33" s="96">
        <f>$H33      +$J33      +$L33      +$N33</f>
        <v>2941000</v>
      </c>
      <c r="Q33" s="97">
        <f>$I33      +$K33      +$M33      +$O33</f>
        <v>3066353</v>
      </c>
      <c r="R33" s="52">
        <f>IF(($L33      =0),0,((($N33      -$L33      )/$L33      )*100))</f>
        <v>38.992042440318301</v>
      </c>
      <c r="S33" s="53">
        <f>IF(($M33      =0),0,((($O33      -$M33      )/$M33      )*100))</f>
        <v>27.971712804353004</v>
      </c>
      <c r="T33" s="52">
        <f>IF($E33   =0,0,($P33   /$E33   )*100)</f>
        <v>70.47687514977234</v>
      </c>
      <c r="U33" s="54">
        <f>IF($E33   =0,0,($Q33   /$E33   )*100)</f>
        <v>73.480781212556906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6346000</v>
      </c>
      <c r="C35" s="92"/>
      <c r="D35" s="92"/>
      <c r="E35" s="92">
        <f t="shared" ref="E35:E40" si="18">$B35      +$C35      +$D35</f>
        <v>6346000</v>
      </c>
      <c r="F35" s="93">
        <v>6346000</v>
      </c>
      <c r="G35" s="94">
        <v>6346000</v>
      </c>
      <c r="H35" s="93">
        <v>4288000</v>
      </c>
      <c r="I35" s="94"/>
      <c r="J35" s="93"/>
      <c r="K35" s="94"/>
      <c r="L35" s="93">
        <v>2058000</v>
      </c>
      <c r="M35" s="94">
        <v>8089130</v>
      </c>
      <c r="N35" s="93"/>
      <c r="O35" s="94">
        <v>3590522</v>
      </c>
      <c r="P35" s="93">
        <f t="shared" ref="P35:P40" si="19">$H35      +$J35      +$L35      +$N35</f>
        <v>6346000</v>
      </c>
      <c r="Q35" s="94">
        <f t="shared" ref="Q35:Q40" si="20">$I35      +$K35      +$M35      +$O35</f>
        <v>11679652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-55.613001645417995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184.04746296879924</v>
      </c>
      <c r="V35" s="93">
        <v>105000</v>
      </c>
      <c r="W35" s="94" t="s">
        <v>36</v>
      </c>
    </row>
    <row r="36" spans="1:23" ht="12.95" customHeight="1" x14ac:dyDescent="0.2">
      <c r="A36" s="47" t="s">
        <v>60</v>
      </c>
      <c r="B36" s="92"/>
      <c r="C36" s="92">
        <v>3378000</v>
      </c>
      <c r="D36" s="92"/>
      <c r="E36" s="92">
        <f t="shared" si="18"/>
        <v>3378000</v>
      </c>
      <c r="F36" s="93">
        <v>3378000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6346000</v>
      </c>
      <c r="C40" s="95">
        <f>SUM(C35:C39)</f>
        <v>3378000</v>
      </c>
      <c r="D40" s="95"/>
      <c r="E40" s="95">
        <f t="shared" si="18"/>
        <v>9724000</v>
      </c>
      <c r="F40" s="96">
        <f t="shared" ref="F40:O40" si="25">SUM(F35:F39)</f>
        <v>9724000</v>
      </c>
      <c r="G40" s="97">
        <f t="shared" si="25"/>
        <v>6346000</v>
      </c>
      <c r="H40" s="96">
        <f t="shared" si="25"/>
        <v>4288000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2058000</v>
      </c>
      <c r="M40" s="97">
        <f t="shared" si="25"/>
        <v>8089130</v>
      </c>
      <c r="N40" s="96">
        <f t="shared" si="25"/>
        <v>0</v>
      </c>
      <c r="O40" s="97">
        <f t="shared" si="25"/>
        <v>3590522</v>
      </c>
      <c r="P40" s="96">
        <f t="shared" si="19"/>
        <v>6346000</v>
      </c>
      <c r="Q40" s="97">
        <f t="shared" si="20"/>
        <v>11679652</v>
      </c>
      <c r="R40" s="52">
        <f t="shared" si="21"/>
        <v>-100</v>
      </c>
      <c r="S40" s="53">
        <f t="shared" si="22"/>
        <v>-55.613001645417995</v>
      </c>
      <c r="T40" s="52">
        <f>IF((+$E35+$E38) =0,0,(P40   /(+$E35+$E38) )*100)</f>
        <v>100</v>
      </c>
      <c r="U40" s="54">
        <f>IF((+$E35+$E38) =0,0,(Q40   /(+$E35+$E38) )*100)</f>
        <v>184.04746296879924</v>
      </c>
      <c r="V40" s="96">
        <f>SUM(V35:V39)</f>
        <v>105000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375138000</v>
      </c>
      <c r="C43" s="92">
        <v>-10000000</v>
      </c>
      <c r="D43" s="92"/>
      <c r="E43" s="92">
        <f t="shared" si="26"/>
        <v>365138000</v>
      </c>
      <c r="F43" s="93">
        <v>365138000</v>
      </c>
      <c r="G43" s="94">
        <v>365138000</v>
      </c>
      <c r="H43" s="93">
        <v>56116000</v>
      </c>
      <c r="I43" s="94">
        <v>45683689</v>
      </c>
      <c r="J43" s="93">
        <v>93056000</v>
      </c>
      <c r="K43" s="94">
        <v>96679261</v>
      </c>
      <c r="L43" s="93">
        <v>67441000</v>
      </c>
      <c r="M43" s="94">
        <v>90227966</v>
      </c>
      <c r="N43" s="93">
        <v>125916000</v>
      </c>
      <c r="O43" s="94">
        <v>119469629</v>
      </c>
      <c r="P43" s="93">
        <f t="shared" si="27"/>
        <v>342529000</v>
      </c>
      <c r="Q43" s="94">
        <f t="shared" si="28"/>
        <v>352060545</v>
      </c>
      <c r="R43" s="48">
        <f t="shared" si="29"/>
        <v>86.705416586349543</v>
      </c>
      <c r="S43" s="49">
        <f t="shared" si="30"/>
        <v>32.408647004189369</v>
      </c>
      <c r="T43" s="48">
        <f t="shared" si="31"/>
        <v>93.808094473870156</v>
      </c>
      <c r="U43" s="50">
        <f t="shared" si="32"/>
        <v>96.418489721694272</v>
      </c>
      <c r="V43" s="93">
        <v>129404000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3820000</v>
      </c>
      <c r="C51" s="92"/>
      <c r="D51" s="92"/>
      <c r="E51" s="92">
        <f t="shared" si="26"/>
        <v>3820000</v>
      </c>
      <c r="F51" s="93">
        <v>3820000</v>
      </c>
      <c r="G51" s="94">
        <v>3820000</v>
      </c>
      <c r="H51" s="93">
        <v>141000</v>
      </c>
      <c r="I51" s="94"/>
      <c r="J51" s="93">
        <v>1361000</v>
      </c>
      <c r="K51" s="94"/>
      <c r="L51" s="93">
        <v>1897000</v>
      </c>
      <c r="M51" s="94"/>
      <c r="N51" s="93">
        <v>421000</v>
      </c>
      <c r="O51" s="94">
        <v>3816301</v>
      </c>
      <c r="P51" s="93">
        <f t="shared" si="27"/>
        <v>3820000</v>
      </c>
      <c r="Q51" s="94">
        <f t="shared" si="28"/>
        <v>3816301</v>
      </c>
      <c r="R51" s="48">
        <f t="shared" si="29"/>
        <v>-77.807063784923557</v>
      </c>
      <c r="S51" s="49">
        <f t="shared" si="30"/>
        <v>0</v>
      </c>
      <c r="T51" s="48">
        <f t="shared" si="31"/>
        <v>100</v>
      </c>
      <c r="U51" s="50">
        <f t="shared" si="32"/>
        <v>99.903167539267017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378958000</v>
      </c>
      <c r="C53" s="95">
        <f>SUM(C42:C52)</f>
        <v>-10000000</v>
      </c>
      <c r="D53" s="95"/>
      <c r="E53" s="95">
        <f t="shared" si="26"/>
        <v>368958000</v>
      </c>
      <c r="F53" s="96">
        <f t="shared" ref="F53:O53" si="33">SUM(F42:F52)</f>
        <v>368958000</v>
      </c>
      <c r="G53" s="97">
        <f t="shared" si="33"/>
        <v>368958000</v>
      </c>
      <c r="H53" s="96">
        <f t="shared" si="33"/>
        <v>56257000</v>
      </c>
      <c r="I53" s="97">
        <f t="shared" si="33"/>
        <v>45683689</v>
      </c>
      <c r="J53" s="96">
        <f t="shared" si="33"/>
        <v>94417000</v>
      </c>
      <c r="K53" s="97">
        <f t="shared" si="33"/>
        <v>96679261</v>
      </c>
      <c r="L53" s="96">
        <f t="shared" si="33"/>
        <v>69338000</v>
      </c>
      <c r="M53" s="97">
        <f t="shared" si="33"/>
        <v>90227966</v>
      </c>
      <c r="N53" s="96">
        <f t="shared" si="33"/>
        <v>126337000</v>
      </c>
      <c r="O53" s="97">
        <f t="shared" si="33"/>
        <v>123285930</v>
      </c>
      <c r="P53" s="96">
        <f t="shared" si="27"/>
        <v>346349000</v>
      </c>
      <c r="Q53" s="97">
        <f t="shared" si="28"/>
        <v>355876846</v>
      </c>
      <c r="R53" s="52">
        <f t="shared" si="29"/>
        <v>82.204563154403061</v>
      </c>
      <c r="S53" s="53">
        <f t="shared" si="30"/>
        <v>36.638268006617814</v>
      </c>
      <c r="T53" s="52">
        <f>IF((+$E43+$E45+$E47+$E48+$E51) =0,0,(P53   /(+$E43+$E45+$E47+$E48+$E51) )*100)</f>
        <v>93.872202256083341</v>
      </c>
      <c r="U53" s="54">
        <f>IF((+$E43+$E45+$E47+$E48+$E51) =0,0,(Q53   /(+$E43+$E45+$E47+$E48+$E51) )*100)</f>
        <v>96.454568270643264</v>
      </c>
      <c r="V53" s="96">
        <f>SUM(V42:V52)</f>
        <v>129404000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616568000</v>
      </c>
      <c r="C67" s="104">
        <f>SUM(C9:C14,C17:C23,C26:C29,C32,C35:C39,C42:C52,C55:C58,C61:C65)</f>
        <v>490197000</v>
      </c>
      <c r="D67" s="104"/>
      <c r="E67" s="104">
        <f t="shared" si="35"/>
        <v>1106765000</v>
      </c>
      <c r="F67" s="105">
        <f t="shared" ref="F67:O67" si="43">SUM(F9:F14,F17:F23,F26:F29,F32,F35:F39,F42:F52,F55:F58,F61:F65)</f>
        <v>1106765000</v>
      </c>
      <c r="G67" s="106">
        <f t="shared" si="43"/>
        <v>1102167000</v>
      </c>
      <c r="H67" s="105">
        <f t="shared" si="43"/>
        <v>78394000</v>
      </c>
      <c r="I67" s="106">
        <f t="shared" si="43"/>
        <v>67415910</v>
      </c>
      <c r="J67" s="105">
        <f t="shared" si="43"/>
        <v>153345000</v>
      </c>
      <c r="K67" s="106">
        <f t="shared" si="43"/>
        <v>156620604</v>
      </c>
      <c r="L67" s="105">
        <f t="shared" si="43"/>
        <v>117339000</v>
      </c>
      <c r="M67" s="106">
        <f t="shared" si="43"/>
        <v>166024835</v>
      </c>
      <c r="N67" s="105">
        <f t="shared" si="43"/>
        <v>233131000</v>
      </c>
      <c r="O67" s="106">
        <f t="shared" si="43"/>
        <v>275529561</v>
      </c>
      <c r="P67" s="105">
        <f t="shared" si="36"/>
        <v>582209000</v>
      </c>
      <c r="Q67" s="106">
        <f t="shared" si="37"/>
        <v>665590910</v>
      </c>
      <c r="R67" s="61">
        <f t="shared" si="38"/>
        <v>98.681597763744364</v>
      </c>
      <c r="S67" s="62">
        <f t="shared" si="39"/>
        <v>65.956834710903351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52.824027574768614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60.389297629125174</v>
      </c>
      <c r="V67" s="105">
        <f>SUM(V9:V14,V17:V23,V26:V29,V32,V35:V39,V42:V52,V55:V58,V61:V65)</f>
        <v>382908000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1960000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1960000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1960000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616568000</v>
      </c>
      <c r="C73" s="104">
        <f>SUM(C9:C14,C17:C23,C26:C29,C32,C35:C39,C42:C52,C55:C58,C61:C65,C69:C70)</f>
        <v>490197000</v>
      </c>
      <c r="D73" s="104"/>
      <c r="E73" s="104">
        <f>$B73      +$C73      +$D73</f>
        <v>1106765000</v>
      </c>
      <c r="F73" s="105">
        <f t="shared" ref="F73:O73" si="46">SUM(F9:F14,F17:F23,F26:F29,F32,F35:F39,F42:F52,F55:F58,F61:F65,F69:F70)</f>
        <v>1106765000</v>
      </c>
      <c r="G73" s="106">
        <f t="shared" si="46"/>
        <v>1102167000</v>
      </c>
      <c r="H73" s="105">
        <f t="shared" si="46"/>
        <v>78394000</v>
      </c>
      <c r="I73" s="106">
        <f t="shared" si="46"/>
        <v>67415910</v>
      </c>
      <c r="J73" s="105">
        <f t="shared" si="46"/>
        <v>153345000</v>
      </c>
      <c r="K73" s="106">
        <f t="shared" si="46"/>
        <v>156620604</v>
      </c>
      <c r="L73" s="105">
        <f t="shared" si="46"/>
        <v>117339000</v>
      </c>
      <c r="M73" s="106">
        <f t="shared" si="46"/>
        <v>166024835</v>
      </c>
      <c r="N73" s="105">
        <f t="shared" si="46"/>
        <v>233131000</v>
      </c>
      <c r="O73" s="106">
        <f t="shared" si="46"/>
        <v>275529561</v>
      </c>
      <c r="P73" s="105">
        <f>$H73      +$J73      +$L73      +$N73</f>
        <v>582209000</v>
      </c>
      <c r="Q73" s="106">
        <f>$I73      +$K73      +$M73      +$O73</f>
        <v>665590910</v>
      </c>
      <c r="R73" s="61">
        <f>IF(($L73      =0),0,((($N73      -$L73      )/$L73      )*100))</f>
        <v>98.681597763744364</v>
      </c>
      <c r="S73" s="62">
        <f>IF(($M73      =0),0,((($O73      -$M73      )/$M73      )*100))</f>
        <v>65.956834710903351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52.824027574768614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60.389297629125174</v>
      </c>
      <c r="V73" s="105">
        <f>SUM(V9:V14,V17:V23,V26:V29,V32,V35:V39,V42:V52,V55:V58,V61:V65,V69:V70)</f>
        <v>384868000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VNSid9d4upgp/nAVJTJ+7Oys2JdnROx9NjL8W0DJ1/zcA2p3GOBBNv27K6eSjLoBLfyC27yrcEYFq13mFLkaw==" saltValue="KE32ZYQu6PbJ4JtiAiWU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2802000</v>
      </c>
      <c r="C10" s="92"/>
      <c r="D10" s="92"/>
      <c r="E10" s="92">
        <f t="shared" ref="E10:E15" si="0">$B10      +$C10      +$D10</f>
        <v>2802000</v>
      </c>
      <c r="F10" s="93">
        <v>2802000</v>
      </c>
      <c r="G10" s="94">
        <v>2802000</v>
      </c>
      <c r="H10" s="93">
        <v>427000</v>
      </c>
      <c r="I10" s="94">
        <v>427053</v>
      </c>
      <c r="J10" s="93">
        <v>650000</v>
      </c>
      <c r="K10" s="94">
        <v>649473</v>
      </c>
      <c r="L10" s="93">
        <v>353000</v>
      </c>
      <c r="M10" s="94">
        <v>353446</v>
      </c>
      <c r="N10" s="93">
        <v>1372000</v>
      </c>
      <c r="O10" s="94">
        <v>1372027</v>
      </c>
      <c r="P10" s="93">
        <f t="shared" ref="P10:P15" si="1">$H10      +$J10      +$L10      +$N10</f>
        <v>2802000</v>
      </c>
      <c r="Q10" s="94">
        <f t="shared" ref="Q10:Q15" si="2">$I10      +$K10      +$M10      +$O10</f>
        <v>2801999</v>
      </c>
      <c r="R10" s="48">
        <f t="shared" ref="R10:R15" si="3">IF(($L10      =0),0,((($N10      -$L10      )/$L10      )*100))</f>
        <v>288.66855524079324</v>
      </c>
      <c r="S10" s="49">
        <f t="shared" ref="S10:S15" si="4">IF(($M10      =0),0,((($O10      -$M10      )/$M10      )*100))</f>
        <v>288.18574831798918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99.999964311206284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2802000</v>
      </c>
      <c r="C15" s="95">
        <f>SUM(C9:C14)</f>
        <v>0</v>
      </c>
      <c r="D15" s="95"/>
      <c r="E15" s="95">
        <f t="shared" si="0"/>
        <v>2802000</v>
      </c>
      <c r="F15" s="96">
        <f t="shared" ref="F15:O15" si="7">SUM(F9:F14)</f>
        <v>2802000</v>
      </c>
      <c r="G15" s="97">
        <f t="shared" si="7"/>
        <v>2802000</v>
      </c>
      <c r="H15" s="96">
        <f t="shared" si="7"/>
        <v>427000</v>
      </c>
      <c r="I15" s="97">
        <f t="shared" si="7"/>
        <v>427053</v>
      </c>
      <c r="J15" s="96">
        <f t="shared" si="7"/>
        <v>650000</v>
      </c>
      <c r="K15" s="97">
        <f t="shared" si="7"/>
        <v>649473</v>
      </c>
      <c r="L15" s="96">
        <f t="shared" si="7"/>
        <v>353000</v>
      </c>
      <c r="M15" s="97">
        <f t="shared" si="7"/>
        <v>353446</v>
      </c>
      <c r="N15" s="96">
        <f t="shared" si="7"/>
        <v>1372000</v>
      </c>
      <c r="O15" s="97">
        <f t="shared" si="7"/>
        <v>1372027</v>
      </c>
      <c r="P15" s="96">
        <f t="shared" si="1"/>
        <v>2802000</v>
      </c>
      <c r="Q15" s="97">
        <f t="shared" si="2"/>
        <v>2801999</v>
      </c>
      <c r="R15" s="52">
        <f t="shared" si="3"/>
        <v>288.66855524079324</v>
      </c>
      <c r="S15" s="53">
        <f t="shared" si="4"/>
        <v>288.18574831798918</v>
      </c>
      <c r="T15" s="52">
        <f>IF((SUM($E9:$E13))=0,0,(P15/(SUM($E9:$E13))*100))</f>
        <v>100</v>
      </c>
      <c r="U15" s="54">
        <f>IF((SUM($E9:$E13))=0,0,(Q15/(SUM($E9:$E13))*100))</f>
        <v>99.999964311206284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25602000</v>
      </c>
      <c r="W21" s="94">
        <v>4998000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25602000</v>
      </c>
      <c r="W24" s="97">
        <f>SUM(W17:W23)</f>
        <v>4998000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1672000</v>
      </c>
      <c r="C32" s="92"/>
      <c r="D32" s="92"/>
      <c r="E32" s="92">
        <f>$B32      +$C32      +$D32</f>
        <v>1672000</v>
      </c>
      <c r="F32" s="93">
        <v>1672000</v>
      </c>
      <c r="G32" s="94">
        <v>1672000</v>
      </c>
      <c r="H32" s="93">
        <v>51000</v>
      </c>
      <c r="I32" s="94">
        <v>52089</v>
      </c>
      <c r="J32" s="93">
        <v>457000</v>
      </c>
      <c r="K32" s="94">
        <v>456679</v>
      </c>
      <c r="L32" s="93">
        <v>530000</v>
      </c>
      <c r="M32" s="94">
        <v>531002</v>
      </c>
      <c r="N32" s="93">
        <v>632000</v>
      </c>
      <c r="O32" s="94">
        <v>632229</v>
      </c>
      <c r="P32" s="93">
        <f>$H32      +$J32      +$L32      +$N32</f>
        <v>1670000</v>
      </c>
      <c r="Q32" s="94">
        <f>$I32      +$K32      +$M32      +$O32</f>
        <v>1671999</v>
      </c>
      <c r="R32" s="48">
        <f>IF(($L32      =0),0,((($N32      -$L32      )/$L32      )*100))</f>
        <v>19.245283018867926</v>
      </c>
      <c r="S32" s="49">
        <f>IF(($M32      =0),0,((($O32      -$M32      )/$M32      )*100))</f>
        <v>19.063393358217105</v>
      </c>
      <c r="T32" s="48">
        <f>IF(($E32      =0),0,(($P32      /$E32      )*100))</f>
        <v>99.880382775119614</v>
      </c>
      <c r="U32" s="50">
        <f>IF(($E32      =0),0,(($Q32      /$E32      )*100))</f>
        <v>99.999940191387566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1672000</v>
      </c>
      <c r="H33" s="96">
        <f t="shared" si="17"/>
        <v>51000</v>
      </c>
      <c r="I33" s="97">
        <f t="shared" si="17"/>
        <v>52089</v>
      </c>
      <c r="J33" s="96">
        <f t="shared" si="17"/>
        <v>457000</v>
      </c>
      <c r="K33" s="97">
        <f t="shared" si="17"/>
        <v>456679</v>
      </c>
      <c r="L33" s="96">
        <f t="shared" si="17"/>
        <v>530000</v>
      </c>
      <c r="M33" s="97">
        <f t="shared" si="17"/>
        <v>531002</v>
      </c>
      <c r="N33" s="96">
        <f t="shared" si="17"/>
        <v>632000</v>
      </c>
      <c r="O33" s="97">
        <f t="shared" si="17"/>
        <v>632229</v>
      </c>
      <c r="P33" s="96">
        <f>$H33      +$J33      +$L33      +$N33</f>
        <v>1670000</v>
      </c>
      <c r="Q33" s="97">
        <f>$I33      +$K33      +$M33      +$O33</f>
        <v>1671999</v>
      </c>
      <c r="R33" s="52">
        <f>IF(($L33      =0),0,((($N33      -$L33      )/$L33      )*100))</f>
        <v>19.245283018867926</v>
      </c>
      <c r="S33" s="53">
        <f>IF(($M33      =0),0,((($O33      -$M33      )/$M33      )*100))</f>
        <v>19.063393358217105</v>
      </c>
      <c r="T33" s="52">
        <f>IF($E33   =0,0,($P33   /$E33   )*100)</f>
        <v>99.880382775119614</v>
      </c>
      <c r="U33" s="54">
        <f>IF($E33   =0,0,($Q33   /$E33   )*100)</f>
        <v>99.999940191387566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1234000</v>
      </c>
      <c r="W35" s="94">
        <v>0</v>
      </c>
    </row>
    <row r="36" spans="1:23" ht="12.95" customHeight="1" x14ac:dyDescent="0.2">
      <c r="A36" s="47" t="s">
        <v>60</v>
      </c>
      <c r="B36" s="92">
        <v>166000</v>
      </c>
      <c r="C36" s="92">
        <v>-166000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166000</v>
      </c>
      <c r="C40" s="95">
        <f>SUM(C35:C39)</f>
        <v>-166000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1234000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>
        <v>-1940000</v>
      </c>
      <c r="D51" s="92"/>
      <c r="E51" s="92">
        <f t="shared" si="26"/>
        <v>8060000</v>
      </c>
      <c r="F51" s="93">
        <v>8060000</v>
      </c>
      <c r="G51" s="94">
        <v>8060000</v>
      </c>
      <c r="H51" s="93">
        <v>4471000</v>
      </c>
      <c r="I51" s="94">
        <v>4921491</v>
      </c>
      <c r="J51" s="93"/>
      <c r="K51" s="94">
        <v>1066847</v>
      </c>
      <c r="L51" s="93">
        <v>3404000</v>
      </c>
      <c r="M51" s="94">
        <v>1887290</v>
      </c>
      <c r="N51" s="93"/>
      <c r="O51" s="94">
        <v>184371</v>
      </c>
      <c r="P51" s="93">
        <f t="shared" si="27"/>
        <v>7875000</v>
      </c>
      <c r="Q51" s="94">
        <f t="shared" si="28"/>
        <v>8059999</v>
      </c>
      <c r="R51" s="48">
        <f t="shared" si="29"/>
        <v>-100</v>
      </c>
      <c r="S51" s="49">
        <f t="shared" si="30"/>
        <v>-90.230913108213358</v>
      </c>
      <c r="T51" s="48">
        <f t="shared" si="31"/>
        <v>97.704714640198503</v>
      </c>
      <c r="U51" s="50">
        <f t="shared" si="32"/>
        <v>99.999987593052111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-1940000</v>
      </c>
      <c r="D53" s="95"/>
      <c r="E53" s="95">
        <f t="shared" si="26"/>
        <v>8060000</v>
      </c>
      <c r="F53" s="96">
        <f t="shared" ref="F53:O53" si="33">SUM(F42:F52)</f>
        <v>8060000</v>
      </c>
      <c r="G53" s="97">
        <f t="shared" si="33"/>
        <v>8060000</v>
      </c>
      <c r="H53" s="96">
        <f t="shared" si="33"/>
        <v>4471000</v>
      </c>
      <c r="I53" s="97">
        <f t="shared" si="33"/>
        <v>4921491</v>
      </c>
      <c r="J53" s="96">
        <f t="shared" si="33"/>
        <v>0</v>
      </c>
      <c r="K53" s="97">
        <f t="shared" si="33"/>
        <v>1066847</v>
      </c>
      <c r="L53" s="96">
        <f t="shared" si="33"/>
        <v>3404000</v>
      </c>
      <c r="M53" s="97">
        <f t="shared" si="33"/>
        <v>1887290</v>
      </c>
      <c r="N53" s="96">
        <f t="shared" si="33"/>
        <v>0</v>
      </c>
      <c r="O53" s="97">
        <f t="shared" si="33"/>
        <v>184371</v>
      </c>
      <c r="P53" s="96">
        <f t="shared" si="27"/>
        <v>7875000</v>
      </c>
      <c r="Q53" s="97">
        <f t="shared" si="28"/>
        <v>8059999</v>
      </c>
      <c r="R53" s="52">
        <f t="shared" si="29"/>
        <v>-100</v>
      </c>
      <c r="S53" s="53">
        <f t="shared" si="30"/>
        <v>-90.230913108213358</v>
      </c>
      <c r="T53" s="52">
        <f>IF((+$E43+$E45+$E47+$E48+$E51) =0,0,(P53   /(+$E43+$E45+$E47+$E48+$E51) )*100)</f>
        <v>97.704714640198503</v>
      </c>
      <c r="U53" s="54">
        <f>IF((+$E43+$E45+$E47+$E48+$E51) =0,0,(Q53   /(+$E43+$E45+$E47+$E48+$E51) )*100)</f>
        <v>99.999987593052111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14640000</v>
      </c>
      <c r="C67" s="104">
        <f>SUM(C9:C14,C17:C23,C26:C29,C32,C35:C39,C42:C52,C55:C58,C61:C65)</f>
        <v>-2106000</v>
      </c>
      <c r="D67" s="104"/>
      <c r="E67" s="104">
        <f t="shared" si="35"/>
        <v>12534000</v>
      </c>
      <c r="F67" s="105">
        <f t="shared" ref="F67:O67" si="43">SUM(F9:F14,F17:F23,F26:F29,F32,F35:F39,F42:F52,F55:F58,F61:F65)</f>
        <v>12534000</v>
      </c>
      <c r="G67" s="106">
        <f t="shared" si="43"/>
        <v>12534000</v>
      </c>
      <c r="H67" s="105">
        <f t="shared" si="43"/>
        <v>4949000</v>
      </c>
      <c r="I67" s="106">
        <f t="shared" si="43"/>
        <v>5400633</v>
      </c>
      <c r="J67" s="105">
        <f t="shared" si="43"/>
        <v>1107000</v>
      </c>
      <c r="K67" s="106">
        <f t="shared" si="43"/>
        <v>2172999</v>
      </c>
      <c r="L67" s="105">
        <f t="shared" si="43"/>
        <v>4287000</v>
      </c>
      <c r="M67" s="106">
        <f t="shared" si="43"/>
        <v>2771738</v>
      </c>
      <c r="N67" s="105">
        <f t="shared" si="43"/>
        <v>2004000</v>
      </c>
      <c r="O67" s="106">
        <f t="shared" si="43"/>
        <v>2188627</v>
      </c>
      <c r="P67" s="105">
        <f t="shared" si="36"/>
        <v>12347000</v>
      </c>
      <c r="Q67" s="106">
        <f t="shared" si="37"/>
        <v>12533997</v>
      </c>
      <c r="R67" s="61">
        <f t="shared" si="38"/>
        <v>-53.254023792862135</v>
      </c>
      <c r="S67" s="62">
        <f t="shared" si="39"/>
        <v>-21.037738776175814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98.508058082016916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99.999976065102928</v>
      </c>
      <c r="V67" s="105">
        <f>SUM(V9:V14,V17:V23,V26:V29,V32,V35:V39,V42:V52,V55:V58,V61:V65)</f>
        <v>26836000</v>
      </c>
      <c r="W67" s="106">
        <f>SUM(W9:W14,W17:W23,W26:W29,W32,W35:W39,W42:W52,W55:W58,W61:W65)</f>
        <v>4998000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25248000</v>
      </c>
      <c r="C69" s="92">
        <v>-1689000</v>
      </c>
      <c r="D69" s="92"/>
      <c r="E69" s="92">
        <f>$B69      +$C69      +$D69</f>
        <v>23559000</v>
      </c>
      <c r="F69" s="93">
        <v>23559000</v>
      </c>
      <c r="G69" s="94">
        <v>23559000</v>
      </c>
      <c r="H69" s="93">
        <v>3342000</v>
      </c>
      <c r="I69" s="94">
        <v>3038513</v>
      </c>
      <c r="J69" s="93">
        <v>7450000</v>
      </c>
      <c r="K69" s="94">
        <v>7277829</v>
      </c>
      <c r="L69" s="93">
        <v>1759000</v>
      </c>
      <c r="M69" s="94">
        <v>1529142</v>
      </c>
      <c r="N69" s="93">
        <v>10908000</v>
      </c>
      <c r="O69" s="94">
        <v>10565616</v>
      </c>
      <c r="P69" s="93">
        <f>$H69      +$J69      +$L69      +$N69</f>
        <v>23459000</v>
      </c>
      <c r="Q69" s="94">
        <f>$I69      +$K69      +$M69      +$O69</f>
        <v>22411100</v>
      </c>
      <c r="R69" s="48">
        <f>IF(($L69      =0),0,((($N69      -$L69      )/$L69      )*100))</f>
        <v>520.12507106310397</v>
      </c>
      <c r="S69" s="49">
        <f>IF(($M69      =0),0,((($O69      -$M69      )/$M69      )*100))</f>
        <v>590.95061151940115</v>
      </c>
      <c r="T69" s="48">
        <f>IF(($E69      =0),0,(($P69      /$E69      )*100))</f>
        <v>99.575533766288899</v>
      </c>
      <c r="U69" s="50">
        <f>IF(($E69      =0),0,(($Q69      /$E69      )*100))</f>
        <v>95.127552103230187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25248000</v>
      </c>
      <c r="C71" s="101">
        <f>SUM(C69:C70)</f>
        <v>-1689000</v>
      </c>
      <c r="D71" s="101"/>
      <c r="E71" s="101">
        <f>$B71      +$C71      +$D71</f>
        <v>23559000</v>
      </c>
      <c r="F71" s="102">
        <f t="shared" ref="F71:O71" si="44">SUM(F69:F70)</f>
        <v>23559000</v>
      </c>
      <c r="G71" s="103">
        <f t="shared" si="44"/>
        <v>23559000</v>
      </c>
      <c r="H71" s="102">
        <f t="shared" si="44"/>
        <v>3342000</v>
      </c>
      <c r="I71" s="103">
        <f t="shared" si="44"/>
        <v>3038513</v>
      </c>
      <c r="J71" s="102">
        <f t="shared" si="44"/>
        <v>7450000</v>
      </c>
      <c r="K71" s="103">
        <f t="shared" si="44"/>
        <v>7277829</v>
      </c>
      <c r="L71" s="102">
        <f t="shared" si="44"/>
        <v>1759000</v>
      </c>
      <c r="M71" s="103">
        <f t="shared" si="44"/>
        <v>1529142</v>
      </c>
      <c r="N71" s="102">
        <f t="shared" si="44"/>
        <v>10908000</v>
      </c>
      <c r="O71" s="103">
        <f t="shared" si="44"/>
        <v>10565616</v>
      </c>
      <c r="P71" s="102">
        <f>$H71      +$J71      +$L71      +$N71</f>
        <v>23459000</v>
      </c>
      <c r="Q71" s="103">
        <f>$I71      +$K71      +$M71      +$O71</f>
        <v>22411100</v>
      </c>
      <c r="R71" s="57">
        <f>IF(($L71      =0),0,((($N71      -$L71      )/$L71      )*100))</f>
        <v>520.12507106310397</v>
      </c>
      <c r="S71" s="58">
        <f>IF(($M71      =0),0,((($O71      -$M71      )/$M71      )*100))</f>
        <v>590.95061151940115</v>
      </c>
      <c r="T71" s="57">
        <f>IF(($E69      =0),0,(($P69      /$E69      )*100))</f>
        <v>99.575533766288899</v>
      </c>
      <c r="U71" s="59">
        <f>IF($E69   =0,0,($Q69   /$E69 )*100)</f>
        <v>95.127552103230187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25248000</v>
      </c>
      <c r="C72" s="104">
        <f>SUM(C69:C70)</f>
        <v>-1689000</v>
      </c>
      <c r="D72" s="104"/>
      <c r="E72" s="104">
        <f>$B72      +$C72      +$D72</f>
        <v>23559000</v>
      </c>
      <c r="F72" s="105">
        <f t="shared" ref="F72:O72" si="45">SUM(F69:F70)</f>
        <v>23559000</v>
      </c>
      <c r="G72" s="106">
        <f t="shared" si="45"/>
        <v>23559000</v>
      </c>
      <c r="H72" s="105">
        <f t="shared" si="45"/>
        <v>3342000</v>
      </c>
      <c r="I72" s="106">
        <f t="shared" si="45"/>
        <v>3038513</v>
      </c>
      <c r="J72" s="105">
        <f t="shared" si="45"/>
        <v>7450000</v>
      </c>
      <c r="K72" s="106">
        <f t="shared" si="45"/>
        <v>7277829</v>
      </c>
      <c r="L72" s="105">
        <f t="shared" si="45"/>
        <v>1759000</v>
      </c>
      <c r="M72" s="106">
        <f t="shared" si="45"/>
        <v>1529142</v>
      </c>
      <c r="N72" s="105">
        <f t="shared" si="45"/>
        <v>10908000</v>
      </c>
      <c r="O72" s="106">
        <f t="shared" si="45"/>
        <v>10565616</v>
      </c>
      <c r="P72" s="105">
        <f>$H72      +$J72      +$L72      +$N72</f>
        <v>23459000</v>
      </c>
      <c r="Q72" s="106">
        <f>$I72      +$K72      +$M72      +$O72</f>
        <v>22411100</v>
      </c>
      <c r="R72" s="61">
        <f>IF(($L72      =0),0,((($N72      -$L72      )/$L72      )*100))</f>
        <v>520.12507106310397</v>
      </c>
      <c r="S72" s="62">
        <f>IF(($M72      =0),0,((($O72      -$M72      )/$M72      )*100))</f>
        <v>590.95061151940115</v>
      </c>
      <c r="T72" s="61">
        <f>IF(($E69      =0),0,(($P69      /$E69      )*100))</f>
        <v>99.575533766288899</v>
      </c>
      <c r="U72" s="65">
        <f>IF($E69   =0,0,($Q69   /$E69 )*100)</f>
        <v>95.127552103230187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39888000</v>
      </c>
      <c r="C73" s="104">
        <f>SUM(C9:C14,C17:C23,C26:C29,C32,C35:C39,C42:C52,C55:C58,C61:C65,C69:C70)</f>
        <v>-3795000</v>
      </c>
      <c r="D73" s="104"/>
      <c r="E73" s="104">
        <f>$B73      +$C73      +$D73</f>
        <v>36093000</v>
      </c>
      <c r="F73" s="105">
        <f t="shared" ref="F73:O73" si="46">SUM(F9:F14,F17:F23,F26:F29,F32,F35:F39,F42:F52,F55:F58,F61:F65,F69:F70)</f>
        <v>36093000</v>
      </c>
      <c r="G73" s="106">
        <f t="shared" si="46"/>
        <v>36093000</v>
      </c>
      <c r="H73" s="105">
        <f t="shared" si="46"/>
        <v>8291000</v>
      </c>
      <c r="I73" s="106">
        <f t="shared" si="46"/>
        <v>8439146</v>
      </c>
      <c r="J73" s="105">
        <f t="shared" si="46"/>
        <v>8557000</v>
      </c>
      <c r="K73" s="106">
        <f t="shared" si="46"/>
        <v>9450828</v>
      </c>
      <c r="L73" s="105">
        <f t="shared" si="46"/>
        <v>6046000</v>
      </c>
      <c r="M73" s="106">
        <f t="shared" si="46"/>
        <v>4300880</v>
      </c>
      <c r="N73" s="105">
        <f t="shared" si="46"/>
        <v>12912000</v>
      </c>
      <c r="O73" s="106">
        <f t="shared" si="46"/>
        <v>12754243</v>
      </c>
      <c r="P73" s="105">
        <f>$H73      +$J73      +$L73      +$N73</f>
        <v>35806000</v>
      </c>
      <c r="Q73" s="106">
        <f>$I73      +$K73      +$M73      +$O73</f>
        <v>34945097</v>
      </c>
      <c r="R73" s="61">
        <f>IF(($L73      =0),0,((($N73      -$L73      )/$L73      )*100))</f>
        <v>113.56268607343698</v>
      </c>
      <c r="S73" s="62">
        <f>IF(($M73      =0),0,((($O73      -$M73      )/$M73      )*100))</f>
        <v>196.54961310243488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99.204831961876266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96.819596597678213</v>
      </c>
      <c r="V73" s="105">
        <f>SUM(V9:V14,V17:V23,V26:V29,V32,V35:V39,V42:V52,V55:V58,V61:V65,V69:V70)</f>
        <v>26836000</v>
      </c>
      <c r="W73" s="106">
        <f>SUM(W9:W14,W17:W23,W26:W29,W32,W35:W39,W42:W52,W55:W58,W61:W65,W69:W70)</f>
        <v>4998000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HMsIDph8F8+E/1BlhktQkEWjFJw6cQZF7VS2rmGsFXfSLvz7C15jk/hwxTpNOkeSvmhaDY02z8yVCwec95O8iw==" saltValue="PbCvjNlte95oorHFH7Tv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241000</v>
      </c>
      <c r="I10" s="94"/>
      <c r="J10" s="93">
        <v>335000</v>
      </c>
      <c r="K10" s="94">
        <v>469337</v>
      </c>
      <c r="L10" s="93">
        <v>399000</v>
      </c>
      <c r="M10" s="94">
        <v>287677</v>
      </c>
      <c r="N10" s="93">
        <v>675000</v>
      </c>
      <c r="O10" s="94">
        <v>300872</v>
      </c>
      <c r="P10" s="93">
        <f t="shared" ref="P10:P15" si="1">$H10      +$J10      +$L10      +$N10</f>
        <v>1650000</v>
      </c>
      <c r="Q10" s="94">
        <f t="shared" ref="Q10:Q15" si="2">$I10      +$K10      +$M10      +$O10</f>
        <v>1057886</v>
      </c>
      <c r="R10" s="48">
        <f t="shared" ref="R10:R15" si="3">IF(($L10      =0),0,((($N10      -$L10      )/$L10      )*100))</f>
        <v>69.172932330827066</v>
      </c>
      <c r="S10" s="49">
        <f t="shared" ref="S10:S15" si="4">IF(($M10      =0),0,((($O10      -$M10      )/$M10      )*100))</f>
        <v>4.5867413800894754</v>
      </c>
      <c r="T10" s="48">
        <f t="shared" ref="T10:T14" si="5">IF(($E10      =0),0,(($P10      /$E10      )*100))</f>
        <v>93.16770186335404</v>
      </c>
      <c r="U10" s="50">
        <f t="shared" ref="U10:U14" si="6">IF(($E10      =0),0,(($Q10      /$E10      )*100))</f>
        <v>59.733822699040097</v>
      </c>
      <c r="V10" s="93">
        <v>677000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1771000</v>
      </c>
      <c r="C15" s="95">
        <f>SUM(C9:C14)</f>
        <v>0</v>
      </c>
      <c r="D15" s="95"/>
      <c r="E15" s="95">
        <f t="shared" si="0"/>
        <v>1771000</v>
      </c>
      <c r="F15" s="96">
        <f t="shared" ref="F15:O15" si="7">SUM(F9:F14)</f>
        <v>1771000</v>
      </c>
      <c r="G15" s="97">
        <f t="shared" si="7"/>
        <v>1771000</v>
      </c>
      <c r="H15" s="96">
        <f t="shared" si="7"/>
        <v>241000</v>
      </c>
      <c r="I15" s="97">
        <f t="shared" si="7"/>
        <v>0</v>
      </c>
      <c r="J15" s="96">
        <f t="shared" si="7"/>
        <v>335000</v>
      </c>
      <c r="K15" s="97">
        <f t="shared" si="7"/>
        <v>469337</v>
      </c>
      <c r="L15" s="96">
        <f t="shared" si="7"/>
        <v>399000</v>
      </c>
      <c r="M15" s="97">
        <f t="shared" si="7"/>
        <v>287677</v>
      </c>
      <c r="N15" s="96">
        <f t="shared" si="7"/>
        <v>675000</v>
      </c>
      <c r="O15" s="97">
        <f t="shared" si="7"/>
        <v>300872</v>
      </c>
      <c r="P15" s="96">
        <f t="shared" si="1"/>
        <v>1650000</v>
      </c>
      <c r="Q15" s="97">
        <f t="shared" si="2"/>
        <v>1057886</v>
      </c>
      <c r="R15" s="52">
        <f t="shared" si="3"/>
        <v>69.172932330827066</v>
      </c>
      <c r="S15" s="53">
        <f t="shared" si="4"/>
        <v>4.5867413800894754</v>
      </c>
      <c r="T15" s="52">
        <f>IF((SUM($E9:$E13))=0,0,(P15/(SUM($E9:$E13))*100))</f>
        <v>93.16770186335404</v>
      </c>
      <c r="U15" s="54">
        <f>IF((SUM($E9:$E13))=0,0,(Q15/(SUM($E9:$E13))*100))</f>
        <v>59.733822699040097</v>
      </c>
      <c r="V15" s="96">
        <f>SUM(V9:V14)</f>
        <v>677000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1879000</v>
      </c>
      <c r="C32" s="92"/>
      <c r="D32" s="92"/>
      <c r="E32" s="92">
        <f>$B32      +$C32      +$D32</f>
        <v>1879000</v>
      </c>
      <c r="F32" s="93">
        <v>1879000</v>
      </c>
      <c r="G32" s="94">
        <v>1879000</v>
      </c>
      <c r="H32" s="93">
        <v>789000</v>
      </c>
      <c r="I32" s="94"/>
      <c r="J32" s="93">
        <v>526000</v>
      </c>
      <c r="K32" s="94">
        <v>846000</v>
      </c>
      <c r="L32" s="93">
        <v>142000</v>
      </c>
      <c r="M32" s="94"/>
      <c r="N32" s="93"/>
      <c r="O32" s="94">
        <v>1033000</v>
      </c>
      <c r="P32" s="93">
        <f>$H32      +$J32      +$L32      +$N32</f>
        <v>1457000</v>
      </c>
      <c r="Q32" s="94">
        <f>$I32      +$K32      +$M32      +$O32</f>
        <v>1879000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77.54124534326769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1879000</v>
      </c>
      <c r="C33" s="95">
        <f>C32</f>
        <v>0</v>
      </c>
      <c r="D33" s="95"/>
      <c r="E33" s="95">
        <f>$B33      +$C33      +$D33</f>
        <v>1879000</v>
      </c>
      <c r="F33" s="96">
        <f t="shared" ref="F33:O33" si="17">F32</f>
        <v>1879000</v>
      </c>
      <c r="G33" s="97">
        <f t="shared" si="17"/>
        <v>1879000</v>
      </c>
      <c r="H33" s="96">
        <f t="shared" si="17"/>
        <v>789000</v>
      </c>
      <c r="I33" s="97">
        <f t="shared" si="17"/>
        <v>0</v>
      </c>
      <c r="J33" s="96">
        <f t="shared" si="17"/>
        <v>526000</v>
      </c>
      <c r="K33" s="97">
        <f t="shared" si="17"/>
        <v>846000</v>
      </c>
      <c r="L33" s="96">
        <f t="shared" si="17"/>
        <v>142000</v>
      </c>
      <c r="M33" s="97">
        <f t="shared" si="17"/>
        <v>0</v>
      </c>
      <c r="N33" s="96">
        <f t="shared" si="17"/>
        <v>0</v>
      </c>
      <c r="O33" s="97">
        <f t="shared" si="17"/>
        <v>1033000</v>
      </c>
      <c r="P33" s="96">
        <f>$H33      +$J33      +$L33      +$N33</f>
        <v>1457000</v>
      </c>
      <c r="Q33" s="97">
        <f>$I33      +$K33      +$M33      +$O33</f>
        <v>1879000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77.54124534326769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3774000</v>
      </c>
      <c r="C35" s="92"/>
      <c r="D35" s="92"/>
      <c r="E35" s="92">
        <f t="shared" ref="E35:E40" si="18">$B35      +$C35      +$D35</f>
        <v>3774000</v>
      </c>
      <c r="F35" s="93">
        <v>3774000</v>
      </c>
      <c r="G35" s="94">
        <v>3774000</v>
      </c>
      <c r="H35" s="93"/>
      <c r="I35" s="94"/>
      <c r="J35" s="93"/>
      <c r="K35" s="94"/>
      <c r="L35" s="93">
        <v>1241000</v>
      </c>
      <c r="M35" s="94">
        <v>774000</v>
      </c>
      <c r="N35" s="93">
        <v>2533000</v>
      </c>
      <c r="O35" s="94">
        <v>730917</v>
      </c>
      <c r="P35" s="93">
        <f t="shared" ref="P35:P40" si="19">$H35      +$J35      +$L35      +$N35</f>
        <v>3774000</v>
      </c>
      <c r="Q35" s="94">
        <f t="shared" ref="Q35:Q40" si="20">$I35      +$K35      +$M35      +$O35</f>
        <v>1504917</v>
      </c>
      <c r="R35" s="48">
        <f t="shared" ref="R35:R40" si="21">IF(($L35      =0),0,((($N35      -$L35      )/$L35      )*100))</f>
        <v>104.10958904109589</v>
      </c>
      <c r="S35" s="49">
        <f t="shared" ref="S35:S40" si="22">IF(($M35      =0),0,((($O35      -$M35      )/$M35      )*100))</f>
        <v>-5.5662790697674422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39.87591414944356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3774000</v>
      </c>
      <c r="C40" s="95">
        <f>SUM(C35:C39)</f>
        <v>0</v>
      </c>
      <c r="D40" s="95"/>
      <c r="E40" s="95">
        <f t="shared" si="18"/>
        <v>3774000</v>
      </c>
      <c r="F40" s="96">
        <f t="shared" ref="F40:O40" si="25">SUM(F35:F39)</f>
        <v>3774000</v>
      </c>
      <c r="G40" s="97">
        <f t="shared" si="25"/>
        <v>3774000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1241000</v>
      </c>
      <c r="M40" s="97">
        <f t="shared" si="25"/>
        <v>774000</v>
      </c>
      <c r="N40" s="96">
        <f t="shared" si="25"/>
        <v>2533000</v>
      </c>
      <c r="O40" s="97">
        <f t="shared" si="25"/>
        <v>730917</v>
      </c>
      <c r="P40" s="96">
        <f t="shared" si="19"/>
        <v>3774000</v>
      </c>
      <c r="Q40" s="97">
        <f t="shared" si="20"/>
        <v>1504917</v>
      </c>
      <c r="R40" s="52">
        <f t="shared" si="21"/>
        <v>104.10958904109589</v>
      </c>
      <c r="S40" s="53">
        <f t="shared" si="22"/>
        <v>-5.5662790697674422</v>
      </c>
      <c r="T40" s="52">
        <f>IF((+$E35+$E38) =0,0,(P40   /(+$E35+$E38) )*100)</f>
        <v>100</v>
      </c>
      <c r="U40" s="54">
        <f>IF((+$E35+$E38) =0,0,(Q40   /(+$E35+$E38) )*100)</f>
        <v>39.87591414944356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7424000</v>
      </c>
      <c r="C67" s="104">
        <f>SUM(C9:C14,C17:C23,C26:C29,C32,C35:C39,C42:C52,C55:C58,C61:C65)</f>
        <v>0</v>
      </c>
      <c r="D67" s="104"/>
      <c r="E67" s="104">
        <f t="shared" si="35"/>
        <v>7424000</v>
      </c>
      <c r="F67" s="105">
        <f t="shared" ref="F67:O67" si="43">SUM(F9:F14,F17:F23,F26:F29,F32,F35:F39,F42:F52,F55:F58,F61:F65)</f>
        <v>7424000</v>
      </c>
      <c r="G67" s="106">
        <f t="shared" si="43"/>
        <v>7424000</v>
      </c>
      <c r="H67" s="105">
        <f t="shared" si="43"/>
        <v>1030000</v>
      </c>
      <c r="I67" s="106">
        <f t="shared" si="43"/>
        <v>0</v>
      </c>
      <c r="J67" s="105">
        <f t="shared" si="43"/>
        <v>861000</v>
      </c>
      <c r="K67" s="106">
        <f t="shared" si="43"/>
        <v>1315337</v>
      </c>
      <c r="L67" s="105">
        <f t="shared" si="43"/>
        <v>1782000</v>
      </c>
      <c r="M67" s="106">
        <f t="shared" si="43"/>
        <v>1061677</v>
      </c>
      <c r="N67" s="105">
        <f t="shared" si="43"/>
        <v>3208000</v>
      </c>
      <c r="O67" s="106">
        <f t="shared" si="43"/>
        <v>2064789</v>
      </c>
      <c r="P67" s="105">
        <f t="shared" si="36"/>
        <v>6881000</v>
      </c>
      <c r="Q67" s="106">
        <f t="shared" si="37"/>
        <v>4441803</v>
      </c>
      <c r="R67" s="61">
        <f t="shared" si="38"/>
        <v>80.022446689113352</v>
      </c>
      <c r="S67" s="62">
        <f t="shared" si="39"/>
        <v>94.483727159955436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92.685883620689651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59.830320581896558</v>
      </c>
      <c r="V67" s="105">
        <f>SUM(V9:V14,V17:V23,V26:V29,V32,V35:V39,V42:V52,V55:V58,V61:V65)</f>
        <v>677000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23344000</v>
      </c>
      <c r="C69" s="92">
        <v>-1561000</v>
      </c>
      <c r="D69" s="92"/>
      <c r="E69" s="92">
        <f>$B69      +$C69      +$D69</f>
        <v>21783000</v>
      </c>
      <c r="F69" s="93">
        <v>21783000</v>
      </c>
      <c r="G69" s="94">
        <v>21783000</v>
      </c>
      <c r="H69" s="93">
        <v>2115000</v>
      </c>
      <c r="I69" s="94"/>
      <c r="J69" s="93">
        <v>8949000</v>
      </c>
      <c r="K69" s="94">
        <v>8649111</v>
      </c>
      <c r="L69" s="93">
        <v>1405000</v>
      </c>
      <c r="M69" s="94">
        <v>12650</v>
      </c>
      <c r="N69" s="93">
        <v>8846000</v>
      </c>
      <c r="O69" s="94">
        <v>10384677</v>
      </c>
      <c r="P69" s="93">
        <f>$H69      +$J69      +$L69      +$N69</f>
        <v>21315000</v>
      </c>
      <c r="Q69" s="94">
        <f>$I69      +$K69      +$M69      +$O69</f>
        <v>19046438</v>
      </c>
      <c r="R69" s="48">
        <f>IF(($L69      =0),0,((($N69      -$L69      )/$L69      )*100))</f>
        <v>529.60854092526688</v>
      </c>
      <c r="S69" s="49">
        <f>IF(($M69      =0),0,((($O69      -$M69      )/$M69      )*100))</f>
        <v>81992.308300395263</v>
      </c>
      <c r="T69" s="48">
        <f>IF(($E69      =0),0,(($P69      /$E69      )*100))</f>
        <v>97.851535601156868</v>
      </c>
      <c r="U69" s="50">
        <f>IF(($E69      =0),0,(($Q69      /$E69      )*100))</f>
        <v>87.437166597805628</v>
      </c>
      <c r="V69" s="93">
        <v>9403000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23344000</v>
      </c>
      <c r="C71" s="101">
        <f>SUM(C69:C70)</f>
        <v>-1561000</v>
      </c>
      <c r="D71" s="101"/>
      <c r="E71" s="101">
        <f>$B71      +$C71      +$D71</f>
        <v>21783000</v>
      </c>
      <c r="F71" s="102">
        <f t="shared" ref="F71:O71" si="44">SUM(F69:F70)</f>
        <v>21783000</v>
      </c>
      <c r="G71" s="103">
        <f t="shared" si="44"/>
        <v>21783000</v>
      </c>
      <c r="H71" s="102">
        <f t="shared" si="44"/>
        <v>2115000</v>
      </c>
      <c r="I71" s="103">
        <f t="shared" si="44"/>
        <v>0</v>
      </c>
      <c r="J71" s="102">
        <f t="shared" si="44"/>
        <v>8949000</v>
      </c>
      <c r="K71" s="103">
        <f t="shared" si="44"/>
        <v>8649111</v>
      </c>
      <c r="L71" s="102">
        <f t="shared" si="44"/>
        <v>1405000</v>
      </c>
      <c r="M71" s="103">
        <f t="shared" si="44"/>
        <v>12650</v>
      </c>
      <c r="N71" s="102">
        <f t="shared" si="44"/>
        <v>8846000</v>
      </c>
      <c r="O71" s="103">
        <f t="shared" si="44"/>
        <v>10384677</v>
      </c>
      <c r="P71" s="102">
        <f>$H71      +$J71      +$L71      +$N71</f>
        <v>21315000</v>
      </c>
      <c r="Q71" s="103">
        <f>$I71      +$K71      +$M71      +$O71</f>
        <v>19046438</v>
      </c>
      <c r="R71" s="57">
        <f>IF(($L71      =0),0,((($N71      -$L71      )/$L71      )*100))</f>
        <v>529.60854092526688</v>
      </c>
      <c r="S71" s="58">
        <f>IF(($M71      =0),0,((($O71      -$M71      )/$M71      )*100))</f>
        <v>81992.308300395263</v>
      </c>
      <c r="T71" s="57">
        <f>IF(($E69      =0),0,(($P69      /$E69      )*100))</f>
        <v>97.851535601156868</v>
      </c>
      <c r="U71" s="59">
        <f>IF($E69   =0,0,($Q69   /$E69 )*100)</f>
        <v>87.437166597805628</v>
      </c>
      <c r="V71" s="102">
        <f>SUM(V69:V70)</f>
        <v>9403000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23344000</v>
      </c>
      <c r="C72" s="104">
        <f>SUM(C69:C70)</f>
        <v>-1561000</v>
      </c>
      <c r="D72" s="104"/>
      <c r="E72" s="104">
        <f>$B72      +$C72      +$D72</f>
        <v>21783000</v>
      </c>
      <c r="F72" s="105">
        <f t="shared" ref="F72:O72" si="45">SUM(F69:F70)</f>
        <v>21783000</v>
      </c>
      <c r="G72" s="106">
        <f t="shared" si="45"/>
        <v>21783000</v>
      </c>
      <c r="H72" s="105">
        <f t="shared" si="45"/>
        <v>2115000</v>
      </c>
      <c r="I72" s="106">
        <f t="shared" si="45"/>
        <v>0</v>
      </c>
      <c r="J72" s="105">
        <f t="shared" si="45"/>
        <v>8949000</v>
      </c>
      <c r="K72" s="106">
        <f t="shared" si="45"/>
        <v>8649111</v>
      </c>
      <c r="L72" s="105">
        <f t="shared" si="45"/>
        <v>1405000</v>
      </c>
      <c r="M72" s="106">
        <f t="shared" si="45"/>
        <v>12650</v>
      </c>
      <c r="N72" s="105">
        <f t="shared" si="45"/>
        <v>8846000</v>
      </c>
      <c r="O72" s="106">
        <f t="shared" si="45"/>
        <v>10384677</v>
      </c>
      <c r="P72" s="105">
        <f>$H72      +$J72      +$L72      +$N72</f>
        <v>21315000</v>
      </c>
      <c r="Q72" s="106">
        <f>$I72      +$K72      +$M72      +$O72</f>
        <v>19046438</v>
      </c>
      <c r="R72" s="61">
        <f>IF(($L72      =0),0,((($N72      -$L72      )/$L72      )*100))</f>
        <v>529.60854092526688</v>
      </c>
      <c r="S72" s="62">
        <f>IF(($M72      =0),0,((($O72      -$M72      )/$M72      )*100))</f>
        <v>81992.308300395263</v>
      </c>
      <c r="T72" s="61">
        <f>IF(($E69      =0),0,(($P69      /$E69      )*100))</f>
        <v>97.851535601156868</v>
      </c>
      <c r="U72" s="65">
        <f>IF($E69   =0,0,($Q69   /$E69 )*100)</f>
        <v>87.437166597805628</v>
      </c>
      <c r="V72" s="105">
        <f>SUM(V69:V70)</f>
        <v>9403000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30768000</v>
      </c>
      <c r="C73" s="104">
        <f>SUM(C9:C14,C17:C23,C26:C29,C32,C35:C39,C42:C52,C55:C58,C61:C65,C69:C70)</f>
        <v>-1561000</v>
      </c>
      <c r="D73" s="104"/>
      <c r="E73" s="104">
        <f>$B73      +$C73      +$D73</f>
        <v>29207000</v>
      </c>
      <c r="F73" s="105">
        <f t="shared" ref="F73:O73" si="46">SUM(F9:F14,F17:F23,F26:F29,F32,F35:F39,F42:F52,F55:F58,F61:F65,F69:F70)</f>
        <v>29207000</v>
      </c>
      <c r="G73" s="106">
        <f t="shared" si="46"/>
        <v>29207000</v>
      </c>
      <c r="H73" s="105">
        <f t="shared" si="46"/>
        <v>3145000</v>
      </c>
      <c r="I73" s="106">
        <f t="shared" si="46"/>
        <v>0</v>
      </c>
      <c r="J73" s="105">
        <f t="shared" si="46"/>
        <v>9810000</v>
      </c>
      <c r="K73" s="106">
        <f t="shared" si="46"/>
        <v>9964448</v>
      </c>
      <c r="L73" s="105">
        <f t="shared" si="46"/>
        <v>3187000</v>
      </c>
      <c r="M73" s="106">
        <f t="shared" si="46"/>
        <v>1074327</v>
      </c>
      <c r="N73" s="105">
        <f t="shared" si="46"/>
        <v>12054000</v>
      </c>
      <c r="O73" s="106">
        <f t="shared" si="46"/>
        <v>12449466</v>
      </c>
      <c r="P73" s="105">
        <f>$H73      +$J73      +$L73      +$N73</f>
        <v>28196000</v>
      </c>
      <c r="Q73" s="106">
        <f>$I73      +$K73      +$M73      +$O73</f>
        <v>23488241</v>
      </c>
      <c r="R73" s="61">
        <f>IF(($L73      =0),0,((($N73      -$L73      )/$L73      )*100))</f>
        <v>278.22403514276749</v>
      </c>
      <c r="S73" s="62">
        <f>IF(($M73      =0),0,((($O73      -$M73      )/$M73      )*100))</f>
        <v>1058.8153327618127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96.538501044270205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80.419902763036248</v>
      </c>
      <c r="V73" s="105">
        <f>SUM(V9:V14,V17:V23,V26:V29,V32,V35:V39,V42:V52,V55:V58,V61:V65,V69:V70)</f>
        <v>10080000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SZ4QgdH8FLGwJQIeDaWerK92j0bX8IgpAEyeDxS0V0euvIYoz5ZIu5ZIqUk9PS23F85cysBcHudfB290jiv7w==" saltValue="cyDPKZWMlQ6WDLT1iVnI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94000</v>
      </c>
      <c r="I10" s="94">
        <v>93523</v>
      </c>
      <c r="J10" s="93">
        <v>132000</v>
      </c>
      <c r="K10" s="94">
        <v>54491</v>
      </c>
      <c r="L10" s="93">
        <v>369000</v>
      </c>
      <c r="M10" s="94">
        <v>460997</v>
      </c>
      <c r="N10" s="93">
        <v>197000</v>
      </c>
      <c r="O10" s="94">
        <v>412910</v>
      </c>
      <c r="P10" s="93">
        <f t="shared" ref="P10:P15" si="1">$H10      +$J10      +$L10      +$N10</f>
        <v>792000</v>
      </c>
      <c r="Q10" s="94">
        <f t="shared" ref="Q10:Q15" si="2">$I10      +$K10      +$M10      +$O10</f>
        <v>1021921</v>
      </c>
      <c r="R10" s="48">
        <f t="shared" ref="R10:R15" si="3">IF(($L10      =0),0,((($N10      -$L10      )/$L10      )*100))</f>
        <v>-46.612466124661246</v>
      </c>
      <c r="S10" s="49">
        <f t="shared" ref="S10:S15" si="4">IF(($M10      =0),0,((($O10      -$M10      )/$M10      )*100))</f>
        <v>-10.431087404039506</v>
      </c>
      <c r="T10" s="48">
        <f t="shared" ref="T10:T14" si="5">IF(($E10      =0),0,(($P10      /$E10      )*100))</f>
        <v>44.720496894409941</v>
      </c>
      <c r="U10" s="50">
        <f t="shared" ref="U10:U14" si="6">IF(($E10      =0),0,(($Q10      /$E10      )*100))</f>
        <v>57.703049124788251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>
        <v>-6603000</v>
      </c>
      <c r="D13" s="92"/>
      <c r="E13" s="92">
        <f t="shared" si="0"/>
        <v>8397000</v>
      </c>
      <c r="F13" s="93">
        <v>8397000</v>
      </c>
      <c r="G13" s="94">
        <v>8397000</v>
      </c>
      <c r="H13" s="93"/>
      <c r="I13" s="94">
        <v>2105948</v>
      </c>
      <c r="J13" s="93">
        <v>201000</v>
      </c>
      <c r="K13" s="94">
        <v>1270795</v>
      </c>
      <c r="L13" s="93">
        <v>587000</v>
      </c>
      <c r="M13" s="94">
        <v>2677343</v>
      </c>
      <c r="N13" s="93">
        <v>930000</v>
      </c>
      <c r="O13" s="94">
        <v>2337886</v>
      </c>
      <c r="P13" s="93">
        <f t="shared" si="1"/>
        <v>1718000</v>
      </c>
      <c r="Q13" s="94">
        <f t="shared" si="2"/>
        <v>8391972</v>
      </c>
      <c r="R13" s="48">
        <f t="shared" si="3"/>
        <v>58.432708688245313</v>
      </c>
      <c r="S13" s="49">
        <f t="shared" si="4"/>
        <v>-12.678876034934635</v>
      </c>
      <c r="T13" s="48">
        <f t="shared" si="5"/>
        <v>20.45968798380374</v>
      </c>
      <c r="U13" s="50">
        <f t="shared" si="6"/>
        <v>99.940121471954271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315000</v>
      </c>
      <c r="D14" s="92"/>
      <c r="E14" s="92">
        <f t="shared" si="0"/>
        <v>415000</v>
      </c>
      <c r="F14" s="93">
        <v>415000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16871000</v>
      </c>
      <c r="C15" s="95">
        <f>SUM(C9:C14)</f>
        <v>-6288000</v>
      </c>
      <c r="D15" s="95"/>
      <c r="E15" s="95">
        <f t="shared" si="0"/>
        <v>10583000</v>
      </c>
      <c r="F15" s="96">
        <f t="shared" ref="F15:O15" si="7">SUM(F9:F14)</f>
        <v>10583000</v>
      </c>
      <c r="G15" s="97">
        <f t="shared" si="7"/>
        <v>10168000</v>
      </c>
      <c r="H15" s="96">
        <f t="shared" si="7"/>
        <v>94000</v>
      </c>
      <c r="I15" s="97">
        <f t="shared" si="7"/>
        <v>2199471</v>
      </c>
      <c r="J15" s="96">
        <f t="shared" si="7"/>
        <v>333000</v>
      </c>
      <c r="K15" s="97">
        <f t="shared" si="7"/>
        <v>1325286</v>
      </c>
      <c r="L15" s="96">
        <f t="shared" si="7"/>
        <v>956000</v>
      </c>
      <c r="M15" s="97">
        <f t="shared" si="7"/>
        <v>3138340</v>
      </c>
      <c r="N15" s="96">
        <f t="shared" si="7"/>
        <v>1127000</v>
      </c>
      <c r="O15" s="97">
        <f t="shared" si="7"/>
        <v>2750796</v>
      </c>
      <c r="P15" s="96">
        <f t="shared" si="1"/>
        <v>2510000</v>
      </c>
      <c r="Q15" s="97">
        <f t="shared" si="2"/>
        <v>9413893</v>
      </c>
      <c r="R15" s="52">
        <f t="shared" si="3"/>
        <v>17.88702928870293</v>
      </c>
      <c r="S15" s="53">
        <f t="shared" si="4"/>
        <v>-12.348693895498894</v>
      </c>
      <c r="T15" s="52">
        <f>IF((SUM($E9:$E13))=0,0,(P15/(SUM($E9:$E13))*100))</f>
        <v>24.685287175452402</v>
      </c>
      <c r="U15" s="54">
        <f>IF((SUM($E9:$E13))=0,0,(Q15/(SUM($E9:$E13))*100))</f>
        <v>92.583526750590082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2600000</v>
      </c>
      <c r="D20" s="92"/>
      <c r="E20" s="92">
        <f t="shared" si="8"/>
        <v>2600000</v>
      </c>
      <c r="F20" s="93">
        <v>2600000</v>
      </c>
      <c r="G20" s="94">
        <v>2600000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2600000</v>
      </c>
      <c r="D24" s="95"/>
      <c r="E24" s="95">
        <f t="shared" si="8"/>
        <v>2600000</v>
      </c>
      <c r="F24" s="96">
        <f t="shared" ref="F24:O24" si="15">SUM(F17:F23)</f>
        <v>2600000</v>
      </c>
      <c r="G24" s="97">
        <f t="shared" si="15"/>
        <v>2600000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1264000</v>
      </c>
      <c r="C32" s="92"/>
      <c r="D32" s="92"/>
      <c r="E32" s="92">
        <f>$B32      +$C32      +$D32</f>
        <v>1264000</v>
      </c>
      <c r="F32" s="93">
        <v>1264000</v>
      </c>
      <c r="G32" s="94">
        <v>1264000</v>
      </c>
      <c r="H32" s="93">
        <v>134000</v>
      </c>
      <c r="I32" s="94">
        <v>133246</v>
      </c>
      <c r="J32" s="93">
        <v>223000</v>
      </c>
      <c r="K32" s="94">
        <v>364973</v>
      </c>
      <c r="L32" s="93">
        <v>273000</v>
      </c>
      <c r="M32" s="94">
        <v>465257</v>
      </c>
      <c r="N32" s="93">
        <v>282000</v>
      </c>
      <c r="O32" s="94">
        <v>281944</v>
      </c>
      <c r="P32" s="93">
        <f>$H32      +$J32      +$L32      +$N32</f>
        <v>912000</v>
      </c>
      <c r="Q32" s="94">
        <f>$I32      +$K32      +$M32      +$O32</f>
        <v>1245420</v>
      </c>
      <c r="R32" s="48">
        <f>IF(($L32      =0),0,((($N32      -$L32      )/$L32      )*100))</f>
        <v>3.296703296703297</v>
      </c>
      <c r="S32" s="49">
        <f>IF(($M32      =0),0,((($O32      -$M32      )/$M32      )*100))</f>
        <v>-39.400374416720219</v>
      </c>
      <c r="T32" s="48">
        <f>IF(($E32      =0),0,(($P32      /$E32      )*100))</f>
        <v>72.151898734177209</v>
      </c>
      <c r="U32" s="50">
        <f>IF(($E32      =0),0,(($Q32      /$E32      )*100))</f>
        <v>98.530063291139243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1264000</v>
      </c>
      <c r="C33" s="95">
        <f>C32</f>
        <v>0</v>
      </c>
      <c r="D33" s="95"/>
      <c r="E33" s="95">
        <f>$B33      +$C33      +$D33</f>
        <v>1264000</v>
      </c>
      <c r="F33" s="96">
        <f t="shared" ref="F33:O33" si="17">F32</f>
        <v>1264000</v>
      </c>
      <c r="G33" s="97">
        <f t="shared" si="17"/>
        <v>1264000</v>
      </c>
      <c r="H33" s="96">
        <f t="shared" si="17"/>
        <v>134000</v>
      </c>
      <c r="I33" s="97">
        <f t="shared" si="17"/>
        <v>133246</v>
      </c>
      <c r="J33" s="96">
        <f t="shared" si="17"/>
        <v>223000</v>
      </c>
      <c r="K33" s="97">
        <f t="shared" si="17"/>
        <v>364973</v>
      </c>
      <c r="L33" s="96">
        <f t="shared" si="17"/>
        <v>273000</v>
      </c>
      <c r="M33" s="97">
        <f t="shared" si="17"/>
        <v>465257</v>
      </c>
      <c r="N33" s="96">
        <f t="shared" si="17"/>
        <v>282000</v>
      </c>
      <c r="O33" s="97">
        <f t="shared" si="17"/>
        <v>281944</v>
      </c>
      <c r="P33" s="96">
        <f>$H33      +$J33      +$L33      +$N33</f>
        <v>912000</v>
      </c>
      <c r="Q33" s="97">
        <f>$I33      +$K33      +$M33      +$O33</f>
        <v>1245420</v>
      </c>
      <c r="R33" s="52">
        <f>IF(($L33      =0),0,((($N33      -$L33      )/$L33      )*100))</f>
        <v>3.296703296703297</v>
      </c>
      <c r="S33" s="53">
        <f>IF(($M33      =0),0,((($O33      -$M33      )/$M33      )*100))</f>
        <v>-39.400374416720219</v>
      </c>
      <c r="T33" s="52">
        <f>IF($E33   =0,0,($P33   /$E33   )*100)</f>
        <v>72.151898734177209</v>
      </c>
      <c r="U33" s="54">
        <f>IF($E33   =0,0,($Q33   /$E33   )*100)</f>
        <v>98.530063291139243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43754000</v>
      </c>
      <c r="C35" s="92">
        <v>-3754000</v>
      </c>
      <c r="D35" s="92"/>
      <c r="E35" s="92">
        <f t="shared" ref="E35:E40" si="18">$B35      +$C35      +$D35</f>
        <v>40000000</v>
      </c>
      <c r="F35" s="93">
        <v>40000000</v>
      </c>
      <c r="G35" s="94">
        <v>40000000</v>
      </c>
      <c r="H35" s="93">
        <v>6709000</v>
      </c>
      <c r="I35" s="94">
        <v>1144289</v>
      </c>
      <c r="J35" s="93"/>
      <c r="K35" s="94">
        <v>1320860</v>
      </c>
      <c r="L35" s="93">
        <v>33291000</v>
      </c>
      <c r="M35" s="94">
        <v>16199940</v>
      </c>
      <c r="N35" s="93"/>
      <c r="O35" s="94">
        <v>21849103</v>
      </c>
      <c r="P35" s="93">
        <f t="shared" ref="P35:P40" si="19">$H35      +$J35      +$L35      +$N35</f>
        <v>40000000</v>
      </c>
      <c r="Q35" s="94">
        <f t="shared" ref="Q35:Q40" si="20">$I35      +$K35      +$M35      +$O35</f>
        <v>40514192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34.871505696934676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101.28547999999999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290000</v>
      </c>
      <c r="C36" s="92">
        <v>-290000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44044000</v>
      </c>
      <c r="C40" s="95">
        <f>SUM(C35:C39)</f>
        <v>-4044000</v>
      </c>
      <c r="D40" s="95"/>
      <c r="E40" s="95">
        <f t="shared" si="18"/>
        <v>40000000</v>
      </c>
      <c r="F40" s="96">
        <f t="shared" ref="F40:O40" si="25">SUM(F35:F39)</f>
        <v>40000000</v>
      </c>
      <c r="G40" s="97">
        <f t="shared" si="25"/>
        <v>40000000</v>
      </c>
      <c r="H40" s="96">
        <f t="shared" si="25"/>
        <v>6709000</v>
      </c>
      <c r="I40" s="97">
        <f t="shared" si="25"/>
        <v>1144289</v>
      </c>
      <c r="J40" s="96">
        <f t="shared" si="25"/>
        <v>0</v>
      </c>
      <c r="K40" s="97">
        <f t="shared" si="25"/>
        <v>1320860</v>
      </c>
      <c r="L40" s="96">
        <f t="shared" si="25"/>
        <v>33291000</v>
      </c>
      <c r="M40" s="97">
        <f t="shared" si="25"/>
        <v>16199940</v>
      </c>
      <c r="N40" s="96">
        <f t="shared" si="25"/>
        <v>0</v>
      </c>
      <c r="O40" s="97">
        <f t="shared" si="25"/>
        <v>21849103</v>
      </c>
      <c r="P40" s="96">
        <f t="shared" si="19"/>
        <v>40000000</v>
      </c>
      <c r="Q40" s="97">
        <f t="shared" si="20"/>
        <v>40514192</v>
      </c>
      <c r="R40" s="52">
        <f t="shared" si="21"/>
        <v>-100</v>
      </c>
      <c r="S40" s="53">
        <f t="shared" si="22"/>
        <v>34.871505696934676</v>
      </c>
      <c r="T40" s="52">
        <f>IF((+$E35+$E38) =0,0,(P40   /(+$E35+$E38) )*100)</f>
        <v>100</v>
      </c>
      <c r="U40" s="54">
        <f>IF((+$E35+$E38) =0,0,(Q40   /(+$E35+$E38) )*100)</f>
        <v>101.28547999999999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3400000</v>
      </c>
      <c r="C51" s="92"/>
      <c r="D51" s="92"/>
      <c r="E51" s="92">
        <f t="shared" si="26"/>
        <v>3400000</v>
      </c>
      <c r="F51" s="93">
        <v>3400000</v>
      </c>
      <c r="G51" s="94">
        <v>3400000</v>
      </c>
      <c r="H51" s="93">
        <v>1670000</v>
      </c>
      <c r="I51" s="94">
        <v>1830080</v>
      </c>
      <c r="J51" s="93">
        <v>1730000</v>
      </c>
      <c r="K51" s="94">
        <v>1360437</v>
      </c>
      <c r="L51" s="93"/>
      <c r="M51" s="94">
        <v>112929</v>
      </c>
      <c r="N51" s="93"/>
      <c r="O51" s="94">
        <v>27087</v>
      </c>
      <c r="P51" s="93">
        <f t="shared" si="27"/>
        <v>3400000</v>
      </c>
      <c r="Q51" s="94">
        <f t="shared" si="28"/>
        <v>3330533</v>
      </c>
      <c r="R51" s="48">
        <f t="shared" si="29"/>
        <v>0</v>
      </c>
      <c r="S51" s="49">
        <f t="shared" si="30"/>
        <v>-76.014132773689667</v>
      </c>
      <c r="T51" s="48">
        <f t="shared" si="31"/>
        <v>100</v>
      </c>
      <c r="U51" s="50">
        <f t="shared" si="32"/>
        <v>97.956852941176479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3400000</v>
      </c>
      <c r="C53" s="95">
        <f>SUM(C42:C52)</f>
        <v>0</v>
      </c>
      <c r="D53" s="95"/>
      <c r="E53" s="95">
        <f t="shared" si="26"/>
        <v>3400000</v>
      </c>
      <c r="F53" s="96">
        <f t="shared" ref="F53:O53" si="33">SUM(F42:F52)</f>
        <v>3400000</v>
      </c>
      <c r="G53" s="97">
        <f t="shared" si="33"/>
        <v>3400000</v>
      </c>
      <c r="H53" s="96">
        <f t="shared" si="33"/>
        <v>1670000</v>
      </c>
      <c r="I53" s="97">
        <f t="shared" si="33"/>
        <v>1830080</v>
      </c>
      <c r="J53" s="96">
        <f t="shared" si="33"/>
        <v>1730000</v>
      </c>
      <c r="K53" s="97">
        <f t="shared" si="33"/>
        <v>1360437</v>
      </c>
      <c r="L53" s="96">
        <f t="shared" si="33"/>
        <v>0</v>
      </c>
      <c r="M53" s="97">
        <f t="shared" si="33"/>
        <v>112929</v>
      </c>
      <c r="N53" s="96">
        <f t="shared" si="33"/>
        <v>0</v>
      </c>
      <c r="O53" s="97">
        <f t="shared" si="33"/>
        <v>27087</v>
      </c>
      <c r="P53" s="96">
        <f t="shared" si="27"/>
        <v>3400000</v>
      </c>
      <c r="Q53" s="97">
        <f t="shared" si="28"/>
        <v>3330533</v>
      </c>
      <c r="R53" s="52">
        <f t="shared" si="29"/>
        <v>0</v>
      </c>
      <c r="S53" s="53">
        <f t="shared" si="30"/>
        <v>-76.014132773689667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97.956852941176479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65579000</v>
      </c>
      <c r="C67" s="104">
        <f>SUM(C9:C14,C17:C23,C26:C29,C32,C35:C39,C42:C52,C55:C58,C61:C65)</f>
        <v>-7732000</v>
      </c>
      <c r="D67" s="104"/>
      <c r="E67" s="104">
        <f t="shared" si="35"/>
        <v>57847000</v>
      </c>
      <c r="F67" s="105">
        <f t="shared" ref="F67:O67" si="43">SUM(F9:F14,F17:F23,F26:F29,F32,F35:F39,F42:F52,F55:F58,F61:F65)</f>
        <v>57847000</v>
      </c>
      <c r="G67" s="106">
        <f t="shared" si="43"/>
        <v>57432000</v>
      </c>
      <c r="H67" s="105">
        <f t="shared" si="43"/>
        <v>8607000</v>
      </c>
      <c r="I67" s="106">
        <f t="shared" si="43"/>
        <v>5307086</v>
      </c>
      <c r="J67" s="105">
        <f t="shared" si="43"/>
        <v>2286000</v>
      </c>
      <c r="K67" s="106">
        <f t="shared" si="43"/>
        <v>4371556</v>
      </c>
      <c r="L67" s="105">
        <f t="shared" si="43"/>
        <v>34520000</v>
      </c>
      <c r="M67" s="106">
        <f t="shared" si="43"/>
        <v>19916466</v>
      </c>
      <c r="N67" s="105">
        <f t="shared" si="43"/>
        <v>1409000</v>
      </c>
      <c r="O67" s="106">
        <f t="shared" si="43"/>
        <v>24908930</v>
      </c>
      <c r="P67" s="105">
        <f t="shared" si="36"/>
        <v>46822000</v>
      </c>
      <c r="Q67" s="106">
        <f t="shared" si="37"/>
        <v>54504038</v>
      </c>
      <c r="R67" s="61">
        <f t="shared" si="38"/>
        <v>-95.918308227114707</v>
      </c>
      <c r="S67" s="62">
        <f t="shared" si="39"/>
        <v>25.067017411623127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81.525978548544359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94.90186307285137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29218000</v>
      </c>
      <c r="C69" s="92">
        <v>-5016000</v>
      </c>
      <c r="D69" s="92"/>
      <c r="E69" s="92">
        <f>$B69      +$C69      +$D69</f>
        <v>24202000</v>
      </c>
      <c r="F69" s="93">
        <v>24202000</v>
      </c>
      <c r="G69" s="94">
        <v>24202000</v>
      </c>
      <c r="H69" s="93">
        <v>5284000</v>
      </c>
      <c r="I69" s="94">
        <v>5283960</v>
      </c>
      <c r="J69" s="93">
        <v>1768000</v>
      </c>
      <c r="K69" s="94">
        <v>1767310</v>
      </c>
      <c r="L69" s="93">
        <v>5105000</v>
      </c>
      <c r="M69" s="94">
        <v>5104180</v>
      </c>
      <c r="N69" s="93">
        <v>11922000</v>
      </c>
      <c r="O69" s="94">
        <v>12044049</v>
      </c>
      <c r="P69" s="93">
        <f>$H69      +$J69      +$L69      +$N69</f>
        <v>24079000</v>
      </c>
      <c r="Q69" s="94">
        <f>$I69      +$K69      +$M69      +$O69</f>
        <v>24199499</v>
      </c>
      <c r="R69" s="48">
        <f>IF(($L69      =0),0,((($N69      -$L69      )/$L69      )*100))</f>
        <v>133.53574926542606</v>
      </c>
      <c r="S69" s="49">
        <f>IF(($M69      =0),0,((($O69      -$M69      )/$M69      )*100))</f>
        <v>135.96442523578713</v>
      </c>
      <c r="T69" s="48">
        <f>IF(($E69      =0),0,(($P69      /$E69      )*100))</f>
        <v>99.491777539046353</v>
      </c>
      <c r="U69" s="50">
        <f>IF(($E69      =0),0,(($Q69      /$E69      )*100))</f>
        <v>99.989666143293945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29218000</v>
      </c>
      <c r="C71" s="101">
        <f>SUM(C69:C70)</f>
        <v>-5016000</v>
      </c>
      <c r="D71" s="101"/>
      <c r="E71" s="101">
        <f>$B71      +$C71      +$D71</f>
        <v>24202000</v>
      </c>
      <c r="F71" s="102">
        <f t="shared" ref="F71:O71" si="44">SUM(F69:F70)</f>
        <v>24202000</v>
      </c>
      <c r="G71" s="103">
        <f t="shared" si="44"/>
        <v>24202000</v>
      </c>
      <c r="H71" s="102">
        <f t="shared" si="44"/>
        <v>5284000</v>
      </c>
      <c r="I71" s="103">
        <f t="shared" si="44"/>
        <v>5283960</v>
      </c>
      <c r="J71" s="102">
        <f t="shared" si="44"/>
        <v>1768000</v>
      </c>
      <c r="K71" s="103">
        <f t="shared" si="44"/>
        <v>1767310</v>
      </c>
      <c r="L71" s="102">
        <f t="shared" si="44"/>
        <v>5105000</v>
      </c>
      <c r="M71" s="103">
        <f t="shared" si="44"/>
        <v>5104180</v>
      </c>
      <c r="N71" s="102">
        <f t="shared" si="44"/>
        <v>11922000</v>
      </c>
      <c r="O71" s="103">
        <f t="shared" si="44"/>
        <v>12044049</v>
      </c>
      <c r="P71" s="102">
        <f>$H71      +$J71      +$L71      +$N71</f>
        <v>24079000</v>
      </c>
      <c r="Q71" s="103">
        <f>$I71      +$K71      +$M71      +$O71</f>
        <v>24199499</v>
      </c>
      <c r="R71" s="57">
        <f>IF(($L71      =0),0,((($N71      -$L71      )/$L71      )*100))</f>
        <v>133.53574926542606</v>
      </c>
      <c r="S71" s="58">
        <f>IF(($M71      =0),0,((($O71      -$M71      )/$M71      )*100))</f>
        <v>135.96442523578713</v>
      </c>
      <c r="T71" s="57">
        <f>IF(($E69      =0),0,(($P69      /$E69      )*100))</f>
        <v>99.491777539046353</v>
      </c>
      <c r="U71" s="59">
        <f>IF($E69   =0,0,($Q69   /$E69 )*100)</f>
        <v>99.989666143293945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29218000</v>
      </c>
      <c r="C72" s="104">
        <f>SUM(C69:C70)</f>
        <v>-5016000</v>
      </c>
      <c r="D72" s="104"/>
      <c r="E72" s="104">
        <f>$B72      +$C72      +$D72</f>
        <v>24202000</v>
      </c>
      <c r="F72" s="105">
        <f t="shared" ref="F72:O72" si="45">SUM(F69:F70)</f>
        <v>24202000</v>
      </c>
      <c r="G72" s="106">
        <f t="shared" si="45"/>
        <v>24202000</v>
      </c>
      <c r="H72" s="105">
        <f t="shared" si="45"/>
        <v>5284000</v>
      </c>
      <c r="I72" s="106">
        <f t="shared" si="45"/>
        <v>5283960</v>
      </c>
      <c r="J72" s="105">
        <f t="shared" si="45"/>
        <v>1768000</v>
      </c>
      <c r="K72" s="106">
        <f t="shared" si="45"/>
        <v>1767310</v>
      </c>
      <c r="L72" s="105">
        <f t="shared" si="45"/>
        <v>5105000</v>
      </c>
      <c r="M72" s="106">
        <f t="shared" si="45"/>
        <v>5104180</v>
      </c>
      <c r="N72" s="105">
        <f t="shared" si="45"/>
        <v>11922000</v>
      </c>
      <c r="O72" s="106">
        <f t="shared" si="45"/>
        <v>12044049</v>
      </c>
      <c r="P72" s="105">
        <f>$H72      +$J72      +$L72      +$N72</f>
        <v>24079000</v>
      </c>
      <c r="Q72" s="106">
        <f>$I72      +$K72      +$M72      +$O72</f>
        <v>24199499</v>
      </c>
      <c r="R72" s="61">
        <f>IF(($L72      =0),0,((($N72      -$L72      )/$L72      )*100))</f>
        <v>133.53574926542606</v>
      </c>
      <c r="S72" s="62">
        <f>IF(($M72      =0),0,((($O72      -$M72      )/$M72      )*100))</f>
        <v>135.96442523578713</v>
      </c>
      <c r="T72" s="61">
        <f>IF(($E69      =0),0,(($P69      /$E69      )*100))</f>
        <v>99.491777539046353</v>
      </c>
      <c r="U72" s="65">
        <f>IF($E69   =0,0,($Q69   /$E69 )*100)</f>
        <v>99.989666143293945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94797000</v>
      </c>
      <c r="C73" s="104">
        <f>SUM(C9:C14,C17:C23,C26:C29,C32,C35:C39,C42:C52,C55:C58,C61:C65,C69:C70)</f>
        <v>-12748000</v>
      </c>
      <c r="D73" s="104"/>
      <c r="E73" s="104">
        <f>$B73      +$C73      +$D73</f>
        <v>82049000</v>
      </c>
      <c r="F73" s="105">
        <f t="shared" ref="F73:O73" si="46">SUM(F9:F14,F17:F23,F26:F29,F32,F35:F39,F42:F52,F55:F58,F61:F65,F69:F70)</f>
        <v>82049000</v>
      </c>
      <c r="G73" s="106">
        <f t="shared" si="46"/>
        <v>81634000</v>
      </c>
      <c r="H73" s="105">
        <f t="shared" si="46"/>
        <v>13891000</v>
      </c>
      <c r="I73" s="106">
        <f t="shared" si="46"/>
        <v>10591046</v>
      </c>
      <c r="J73" s="105">
        <f t="shared" si="46"/>
        <v>4054000</v>
      </c>
      <c r="K73" s="106">
        <f t="shared" si="46"/>
        <v>6138866</v>
      </c>
      <c r="L73" s="105">
        <f t="shared" si="46"/>
        <v>39625000</v>
      </c>
      <c r="M73" s="106">
        <f t="shared" si="46"/>
        <v>25020646</v>
      </c>
      <c r="N73" s="105">
        <f t="shared" si="46"/>
        <v>13331000</v>
      </c>
      <c r="O73" s="106">
        <f t="shared" si="46"/>
        <v>36952979</v>
      </c>
      <c r="P73" s="105">
        <f>$H73      +$J73      +$L73      +$N73</f>
        <v>70901000</v>
      </c>
      <c r="Q73" s="106">
        <f>$I73      +$K73      +$M73      +$O73</f>
        <v>78703537</v>
      </c>
      <c r="R73" s="61">
        <f>IF(($L73      =0),0,((($N73      -$L73      )/$L73      )*100))</f>
        <v>-66.357097791798097</v>
      </c>
      <c r="S73" s="62">
        <f>IF(($M73      =0),0,((($O73      -$M73      )/$M73      )*100))</f>
        <v>47.689947733563713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86.85229193718304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96.410242056006084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FESXHZ6OtpKgfI0QOK+F6B7ck2G1AsjGVsQFGutwUpSY4Zwlxgq34bSzfT4aBn785itz3VUKvOTctcRI0QmqQ==" saltValue="B8PKGArmCnBnVOgv95GM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160000</v>
      </c>
      <c r="I10" s="94">
        <v>-1402944</v>
      </c>
      <c r="J10" s="93">
        <v>102000</v>
      </c>
      <c r="K10" s="94">
        <v>1402944</v>
      </c>
      <c r="L10" s="93">
        <v>148000</v>
      </c>
      <c r="M10" s="94"/>
      <c r="N10" s="93">
        <v>375000</v>
      </c>
      <c r="O10" s="94"/>
      <c r="P10" s="93">
        <f t="shared" ref="P10:P15" si="1">$H10      +$J10      +$L10      +$N10</f>
        <v>785000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153.37837837837839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78.5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160000</v>
      </c>
      <c r="I15" s="97">
        <f t="shared" si="7"/>
        <v>-1402944</v>
      </c>
      <c r="J15" s="96">
        <f t="shared" si="7"/>
        <v>102000</v>
      </c>
      <c r="K15" s="97">
        <f t="shared" si="7"/>
        <v>1402944</v>
      </c>
      <c r="L15" s="96">
        <f t="shared" si="7"/>
        <v>148000</v>
      </c>
      <c r="M15" s="97">
        <f t="shared" si="7"/>
        <v>0</v>
      </c>
      <c r="N15" s="96">
        <f t="shared" si="7"/>
        <v>375000</v>
      </c>
      <c r="O15" s="97">
        <f t="shared" si="7"/>
        <v>0</v>
      </c>
      <c r="P15" s="96">
        <f t="shared" si="1"/>
        <v>785000</v>
      </c>
      <c r="Q15" s="97">
        <f t="shared" si="2"/>
        <v>0</v>
      </c>
      <c r="R15" s="52">
        <f t="shared" si="3"/>
        <v>153.37837837837839</v>
      </c>
      <c r="S15" s="53">
        <f t="shared" si="4"/>
        <v>0</v>
      </c>
      <c r="T15" s="52">
        <f>IF((SUM($E9:$E13))=0,0,(P15/(SUM($E9:$E13))*100))</f>
        <v>78.5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2754000</v>
      </c>
      <c r="C29" s="92"/>
      <c r="D29" s="92"/>
      <c r="E29" s="92">
        <f>$B29      +$C29      +$D29</f>
        <v>2754000</v>
      </c>
      <c r="F29" s="93">
        <v>2754000</v>
      </c>
      <c r="G29" s="94">
        <v>2754000</v>
      </c>
      <c r="H29" s="93">
        <v>408000</v>
      </c>
      <c r="I29" s="94">
        <v>-830920</v>
      </c>
      <c r="J29" s="93">
        <v>433000</v>
      </c>
      <c r="K29" s="94">
        <v>830920</v>
      </c>
      <c r="L29" s="93">
        <v>405000</v>
      </c>
      <c r="M29" s="94"/>
      <c r="N29" s="93">
        <v>1063000</v>
      </c>
      <c r="O29" s="94"/>
      <c r="P29" s="93">
        <f>$H29      +$J29      +$L29      +$N29</f>
        <v>2309000</v>
      </c>
      <c r="Q29" s="94">
        <f>$I29      +$K29      +$M29      +$O29</f>
        <v>0</v>
      </c>
      <c r="R29" s="48">
        <f>IF(($L29      =0),0,((($N29      -$L29      )/$L29      )*100))</f>
        <v>162.46913580246914</v>
      </c>
      <c r="S29" s="49">
        <f>IF(($M29      =0),0,((($O29      -$M29      )/$M29      )*100))</f>
        <v>0</v>
      </c>
      <c r="T29" s="48">
        <f>IF(($E29      =0),0,(($P29      /$E29      )*100))</f>
        <v>83.841684822076985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2754000</v>
      </c>
      <c r="C30" s="95">
        <f>SUM(C26:C29)</f>
        <v>0</v>
      </c>
      <c r="D30" s="95"/>
      <c r="E30" s="95">
        <f>$B30      +$C30      +$D30</f>
        <v>2754000</v>
      </c>
      <c r="F30" s="96">
        <f t="shared" ref="F30:O30" si="16">SUM(F26:F29)</f>
        <v>2754000</v>
      </c>
      <c r="G30" s="97">
        <f t="shared" si="16"/>
        <v>2754000</v>
      </c>
      <c r="H30" s="96">
        <f t="shared" si="16"/>
        <v>408000</v>
      </c>
      <c r="I30" s="97">
        <f t="shared" si="16"/>
        <v>-830920</v>
      </c>
      <c r="J30" s="96">
        <f t="shared" si="16"/>
        <v>433000</v>
      </c>
      <c r="K30" s="97">
        <f t="shared" si="16"/>
        <v>830920</v>
      </c>
      <c r="L30" s="96">
        <f t="shared" si="16"/>
        <v>405000</v>
      </c>
      <c r="M30" s="97">
        <f t="shared" si="16"/>
        <v>0</v>
      </c>
      <c r="N30" s="96">
        <f t="shared" si="16"/>
        <v>1063000</v>
      </c>
      <c r="O30" s="97">
        <f t="shared" si="16"/>
        <v>0</v>
      </c>
      <c r="P30" s="96">
        <f>$H30      +$J30      +$L30      +$N30</f>
        <v>2309000</v>
      </c>
      <c r="Q30" s="97">
        <f>$I30      +$K30      +$M30      +$O30</f>
        <v>0</v>
      </c>
      <c r="R30" s="52">
        <f>IF(($L30      =0),0,((($N30      -$L30      )/$L30      )*100))</f>
        <v>162.46913580246914</v>
      </c>
      <c r="S30" s="53">
        <f>IF(($M30      =0),0,((($O30      -$M30      )/$M30      )*100))</f>
        <v>0</v>
      </c>
      <c r="T30" s="52">
        <f>IF($E30   =0,0,($P30   /$E30   )*100)</f>
        <v>83.841684822076985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2180000</v>
      </c>
      <c r="C32" s="92"/>
      <c r="D32" s="92"/>
      <c r="E32" s="92">
        <f>$B32      +$C32      +$D32</f>
        <v>2180000</v>
      </c>
      <c r="F32" s="93">
        <v>2180000</v>
      </c>
      <c r="G32" s="94">
        <v>2180000</v>
      </c>
      <c r="H32" s="93">
        <v>1101000</v>
      </c>
      <c r="I32" s="94"/>
      <c r="J32" s="93">
        <v>425000</v>
      </c>
      <c r="K32" s="94"/>
      <c r="L32" s="93"/>
      <c r="M32" s="94"/>
      <c r="N32" s="93">
        <v>639000</v>
      </c>
      <c r="O32" s="94"/>
      <c r="P32" s="93">
        <f>$H32      +$J32      +$L32      +$N32</f>
        <v>2165000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99.311926605504581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2180000</v>
      </c>
      <c r="C33" s="95">
        <f>C32</f>
        <v>0</v>
      </c>
      <c r="D33" s="95"/>
      <c r="E33" s="95">
        <f>$B33      +$C33      +$D33</f>
        <v>2180000</v>
      </c>
      <c r="F33" s="96">
        <f t="shared" ref="F33:O33" si="17">F32</f>
        <v>2180000</v>
      </c>
      <c r="G33" s="97">
        <f t="shared" si="17"/>
        <v>2180000</v>
      </c>
      <c r="H33" s="96">
        <f t="shared" si="17"/>
        <v>1101000</v>
      </c>
      <c r="I33" s="97">
        <f t="shared" si="17"/>
        <v>0</v>
      </c>
      <c r="J33" s="96">
        <f t="shared" si="17"/>
        <v>425000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639000</v>
      </c>
      <c r="O33" s="97">
        <f t="shared" si="17"/>
        <v>0</v>
      </c>
      <c r="P33" s="96">
        <f>$H33      +$J33      +$L33      +$N33</f>
        <v>2165000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99.311926605504581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2000000</v>
      </c>
      <c r="G38" s="94">
        <v>2000000</v>
      </c>
      <c r="H38" s="93">
        <v>587000</v>
      </c>
      <c r="I38" s="94"/>
      <c r="J38" s="93">
        <v>29000</v>
      </c>
      <c r="K38" s="94"/>
      <c r="L38" s="93">
        <v>972000</v>
      </c>
      <c r="M38" s="94"/>
      <c r="N38" s="93">
        <v>412000</v>
      </c>
      <c r="O38" s="94"/>
      <c r="P38" s="93">
        <f t="shared" si="19"/>
        <v>2000000</v>
      </c>
      <c r="Q38" s="94">
        <f t="shared" si="20"/>
        <v>0</v>
      </c>
      <c r="R38" s="48">
        <f t="shared" si="21"/>
        <v>-57.613168724279838</v>
      </c>
      <c r="S38" s="49">
        <f t="shared" si="22"/>
        <v>0</v>
      </c>
      <c r="T38" s="48">
        <f t="shared" si="23"/>
        <v>50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2000000</v>
      </c>
      <c r="G40" s="97">
        <f t="shared" si="25"/>
        <v>2000000</v>
      </c>
      <c r="H40" s="96">
        <f t="shared" si="25"/>
        <v>587000</v>
      </c>
      <c r="I40" s="97">
        <f t="shared" si="25"/>
        <v>0</v>
      </c>
      <c r="J40" s="96">
        <f t="shared" si="25"/>
        <v>29000</v>
      </c>
      <c r="K40" s="97">
        <f t="shared" si="25"/>
        <v>0</v>
      </c>
      <c r="L40" s="96">
        <f t="shared" si="25"/>
        <v>972000</v>
      </c>
      <c r="M40" s="97">
        <f t="shared" si="25"/>
        <v>0</v>
      </c>
      <c r="N40" s="96">
        <f t="shared" si="25"/>
        <v>412000</v>
      </c>
      <c r="O40" s="97">
        <f t="shared" si="25"/>
        <v>0</v>
      </c>
      <c r="P40" s="96">
        <f t="shared" si="19"/>
        <v>2000000</v>
      </c>
      <c r="Q40" s="97">
        <f t="shared" si="20"/>
        <v>0</v>
      </c>
      <c r="R40" s="52">
        <f t="shared" si="21"/>
        <v>-57.613168724279838</v>
      </c>
      <c r="S40" s="53">
        <f t="shared" si="22"/>
        <v>0</v>
      </c>
      <c r="T40" s="52">
        <f>IF((+$E35+$E38) =0,0,(P40   /(+$E35+$E38) )*100)</f>
        <v>50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10934000</v>
      </c>
      <c r="C67" s="104">
        <f>SUM(C9:C14,C17:C23,C26:C29,C32,C35:C39,C42:C52,C55:C58,C61:C65)</f>
        <v>0</v>
      </c>
      <c r="D67" s="104"/>
      <c r="E67" s="104">
        <f t="shared" si="35"/>
        <v>10934000</v>
      </c>
      <c r="F67" s="105">
        <f t="shared" ref="F67:O67" si="43">SUM(F9:F14,F17:F23,F26:F29,F32,F35:F39,F42:F52,F55:F58,F61:F65)</f>
        <v>8934000</v>
      </c>
      <c r="G67" s="106">
        <f t="shared" si="43"/>
        <v>7934000</v>
      </c>
      <c r="H67" s="105">
        <f t="shared" si="43"/>
        <v>2256000</v>
      </c>
      <c r="I67" s="106">
        <f t="shared" si="43"/>
        <v>-2233864</v>
      </c>
      <c r="J67" s="105">
        <f t="shared" si="43"/>
        <v>989000</v>
      </c>
      <c r="K67" s="106">
        <f t="shared" si="43"/>
        <v>2233864</v>
      </c>
      <c r="L67" s="105">
        <f t="shared" si="43"/>
        <v>1525000</v>
      </c>
      <c r="M67" s="106">
        <f t="shared" si="43"/>
        <v>0</v>
      </c>
      <c r="N67" s="105">
        <f t="shared" si="43"/>
        <v>2489000</v>
      </c>
      <c r="O67" s="106">
        <f t="shared" si="43"/>
        <v>0</v>
      </c>
      <c r="P67" s="105">
        <f t="shared" si="36"/>
        <v>7259000</v>
      </c>
      <c r="Q67" s="106">
        <f t="shared" si="37"/>
        <v>0</v>
      </c>
      <c r="R67" s="61">
        <f t="shared" si="38"/>
        <v>63.213114754098363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73.072277028387361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10934000</v>
      </c>
      <c r="C73" s="104">
        <f>SUM(C9:C14,C17:C23,C26:C29,C32,C35:C39,C42:C52,C55:C58,C61:C65,C69:C70)</f>
        <v>0</v>
      </c>
      <c r="D73" s="104"/>
      <c r="E73" s="104">
        <f>$B73      +$C73      +$D73</f>
        <v>10934000</v>
      </c>
      <c r="F73" s="105">
        <f t="shared" ref="F73:O73" si="46">SUM(F9:F14,F17:F23,F26:F29,F32,F35:F39,F42:F52,F55:F58,F61:F65,F69:F70)</f>
        <v>8934000</v>
      </c>
      <c r="G73" s="106">
        <f t="shared" si="46"/>
        <v>7934000</v>
      </c>
      <c r="H73" s="105">
        <f t="shared" si="46"/>
        <v>2256000</v>
      </c>
      <c r="I73" s="106">
        <f t="shared" si="46"/>
        <v>-2233864</v>
      </c>
      <c r="J73" s="105">
        <f t="shared" si="46"/>
        <v>989000</v>
      </c>
      <c r="K73" s="106">
        <f t="shared" si="46"/>
        <v>2233864</v>
      </c>
      <c r="L73" s="105">
        <f t="shared" si="46"/>
        <v>1525000</v>
      </c>
      <c r="M73" s="106">
        <f t="shared" si="46"/>
        <v>0</v>
      </c>
      <c r="N73" s="105">
        <f t="shared" si="46"/>
        <v>2489000</v>
      </c>
      <c r="O73" s="106">
        <f t="shared" si="46"/>
        <v>0</v>
      </c>
      <c r="P73" s="105">
        <f>$H73      +$J73      +$L73      +$N73</f>
        <v>7259000</v>
      </c>
      <c r="Q73" s="106">
        <f>$I73      +$K73      +$M73      +$O73</f>
        <v>0</v>
      </c>
      <c r="R73" s="61">
        <f>IF(($L73      =0),0,((($N73      -$L73      )/$L73      )*100))</f>
        <v>63.213114754098363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73.072277028387361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pVjXJn475j2LL1DxwEzZDFGNWc8PrnKGtZH1HoOcZSPc0PPBieRejCFlaF8vGTDZNsjTGaWV7Q3TlOK62NjCw==" saltValue="ArWjj7aZDD4QFpSaSEiT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499000</v>
      </c>
      <c r="I10" s="94">
        <v>450000</v>
      </c>
      <c r="J10" s="93">
        <v>399000</v>
      </c>
      <c r="K10" s="94">
        <v>450000</v>
      </c>
      <c r="L10" s="93">
        <v>344000</v>
      </c>
      <c r="M10" s="94">
        <v>213333</v>
      </c>
      <c r="N10" s="93">
        <v>558000</v>
      </c>
      <c r="O10" s="94"/>
      <c r="P10" s="93">
        <f t="shared" ref="P10:P15" si="1">$H10      +$J10      +$L10      +$N10</f>
        <v>1800000</v>
      </c>
      <c r="Q10" s="94">
        <f t="shared" ref="Q10:Q15" si="2">$I10      +$K10      +$M10      +$O10</f>
        <v>1113333</v>
      </c>
      <c r="R10" s="48">
        <f t="shared" ref="R10:R15" si="3">IF(($L10      =0),0,((($N10      -$L10      )/$L10      )*100))</f>
        <v>62.209302325581397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61.851833333333332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1800000</v>
      </c>
      <c r="C15" s="95">
        <f>SUM(C9:C14)</f>
        <v>0</v>
      </c>
      <c r="D15" s="95"/>
      <c r="E15" s="95">
        <f t="shared" si="0"/>
        <v>1800000</v>
      </c>
      <c r="F15" s="96">
        <f t="shared" ref="F15:O15" si="7">SUM(F9:F14)</f>
        <v>1800000</v>
      </c>
      <c r="G15" s="97">
        <f t="shared" si="7"/>
        <v>1800000</v>
      </c>
      <c r="H15" s="96">
        <f t="shared" si="7"/>
        <v>499000</v>
      </c>
      <c r="I15" s="97">
        <f t="shared" si="7"/>
        <v>450000</v>
      </c>
      <c r="J15" s="96">
        <f t="shared" si="7"/>
        <v>399000</v>
      </c>
      <c r="K15" s="97">
        <f t="shared" si="7"/>
        <v>450000</v>
      </c>
      <c r="L15" s="96">
        <f t="shared" si="7"/>
        <v>344000</v>
      </c>
      <c r="M15" s="97">
        <f t="shared" si="7"/>
        <v>213333</v>
      </c>
      <c r="N15" s="96">
        <f t="shared" si="7"/>
        <v>558000</v>
      </c>
      <c r="O15" s="97">
        <f t="shared" si="7"/>
        <v>0</v>
      </c>
      <c r="P15" s="96">
        <f t="shared" si="1"/>
        <v>1800000</v>
      </c>
      <c r="Q15" s="97">
        <f t="shared" si="2"/>
        <v>1113333</v>
      </c>
      <c r="R15" s="52">
        <f t="shared" si="3"/>
        <v>62.209302325581397</v>
      </c>
      <c r="S15" s="53">
        <f t="shared" si="4"/>
        <v>-100</v>
      </c>
      <c r="T15" s="52">
        <f>IF((SUM($E9:$E13))=0,0,(P15/(SUM($E9:$E13))*100))</f>
        <v>100</v>
      </c>
      <c r="U15" s="54">
        <f>IF((SUM($E9:$E13))=0,0,(Q15/(SUM($E9:$E13))*100))</f>
        <v>61.851833333333332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1173000</v>
      </c>
      <c r="C32" s="92"/>
      <c r="D32" s="92"/>
      <c r="E32" s="92">
        <f>$B32      +$C32      +$D32</f>
        <v>1173000</v>
      </c>
      <c r="F32" s="93">
        <v>1173000</v>
      </c>
      <c r="G32" s="94">
        <v>1173000</v>
      </c>
      <c r="H32" s="93">
        <v>145000</v>
      </c>
      <c r="I32" s="94">
        <v>293000</v>
      </c>
      <c r="J32" s="93">
        <v>176000</v>
      </c>
      <c r="K32" s="94">
        <v>195750</v>
      </c>
      <c r="L32" s="93">
        <v>241000</v>
      </c>
      <c r="M32" s="94"/>
      <c r="N32" s="93">
        <v>610000</v>
      </c>
      <c r="O32" s="94"/>
      <c r="P32" s="93">
        <f>$H32      +$J32      +$L32      +$N32</f>
        <v>1172000</v>
      </c>
      <c r="Q32" s="94">
        <f>$I32      +$K32      +$M32      +$O32</f>
        <v>488750</v>
      </c>
      <c r="R32" s="48">
        <f>IF(($L32      =0),0,((($N32      -$L32      )/$L32      )*100))</f>
        <v>153.11203319502073</v>
      </c>
      <c r="S32" s="49">
        <f>IF(($M32      =0),0,((($O32      -$M32      )/$M32      )*100))</f>
        <v>0</v>
      </c>
      <c r="T32" s="48">
        <f>IF(($E32      =0),0,(($P32      /$E32      )*100))</f>
        <v>99.914748508098896</v>
      </c>
      <c r="U32" s="50">
        <f>IF(($E32      =0),0,(($Q32      /$E32      )*100))</f>
        <v>41.666666666666671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1173000</v>
      </c>
      <c r="C33" s="95">
        <f>C32</f>
        <v>0</v>
      </c>
      <c r="D33" s="95"/>
      <c r="E33" s="95">
        <f>$B33      +$C33      +$D33</f>
        <v>1173000</v>
      </c>
      <c r="F33" s="96">
        <f t="shared" ref="F33:O33" si="17">F32</f>
        <v>1173000</v>
      </c>
      <c r="G33" s="97">
        <f t="shared" si="17"/>
        <v>1173000</v>
      </c>
      <c r="H33" s="96">
        <f t="shared" si="17"/>
        <v>145000</v>
      </c>
      <c r="I33" s="97">
        <f t="shared" si="17"/>
        <v>293000</v>
      </c>
      <c r="J33" s="96">
        <f t="shared" si="17"/>
        <v>176000</v>
      </c>
      <c r="K33" s="97">
        <f t="shared" si="17"/>
        <v>195750</v>
      </c>
      <c r="L33" s="96">
        <f t="shared" si="17"/>
        <v>241000</v>
      </c>
      <c r="M33" s="97">
        <f t="shared" si="17"/>
        <v>0</v>
      </c>
      <c r="N33" s="96">
        <f t="shared" si="17"/>
        <v>610000</v>
      </c>
      <c r="O33" s="97">
        <f t="shared" si="17"/>
        <v>0</v>
      </c>
      <c r="P33" s="96">
        <f>$H33      +$J33      +$L33      +$N33</f>
        <v>1172000</v>
      </c>
      <c r="Q33" s="97">
        <f>$I33      +$K33      +$M33      +$O33</f>
        <v>488750</v>
      </c>
      <c r="R33" s="52">
        <f>IF(($L33      =0),0,((($N33      -$L33      )/$L33      )*100))</f>
        <v>153.11203319502073</v>
      </c>
      <c r="S33" s="53">
        <f>IF(($M33      =0),0,((($O33      -$M33      )/$M33      )*100))</f>
        <v>0</v>
      </c>
      <c r="T33" s="52">
        <f>IF($E33   =0,0,($P33   /$E33   )*100)</f>
        <v>99.914748508098896</v>
      </c>
      <c r="U33" s="54">
        <f>IF($E33   =0,0,($Q33   /$E33   )*100)</f>
        <v>41.666666666666671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34133000</v>
      </c>
      <c r="C51" s="92">
        <v>-8301000</v>
      </c>
      <c r="D51" s="92"/>
      <c r="E51" s="92">
        <f t="shared" si="26"/>
        <v>25832000</v>
      </c>
      <c r="F51" s="93">
        <v>25832000</v>
      </c>
      <c r="G51" s="94">
        <v>25832000</v>
      </c>
      <c r="H51" s="93">
        <v>2714000</v>
      </c>
      <c r="I51" s="94">
        <v>1950568</v>
      </c>
      <c r="J51" s="93">
        <v>4974000</v>
      </c>
      <c r="K51" s="94">
        <v>4353351</v>
      </c>
      <c r="L51" s="93">
        <v>2436000</v>
      </c>
      <c r="M51" s="94">
        <v>2465002</v>
      </c>
      <c r="N51" s="93">
        <v>15707000</v>
      </c>
      <c r="O51" s="94">
        <v>12967941</v>
      </c>
      <c r="P51" s="93">
        <f t="shared" si="27"/>
        <v>25831000</v>
      </c>
      <c r="Q51" s="94">
        <f t="shared" si="28"/>
        <v>21736862</v>
      </c>
      <c r="R51" s="48">
        <f t="shared" si="29"/>
        <v>544.78653530377676</v>
      </c>
      <c r="S51" s="49">
        <f t="shared" si="30"/>
        <v>426.08237234695957</v>
      </c>
      <c r="T51" s="48">
        <f t="shared" si="31"/>
        <v>99.996128832455867</v>
      </c>
      <c r="U51" s="50">
        <f t="shared" si="32"/>
        <v>84.147034685661197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34133000</v>
      </c>
      <c r="C53" s="95">
        <f>SUM(C42:C52)</f>
        <v>-8301000</v>
      </c>
      <c r="D53" s="95"/>
      <c r="E53" s="95">
        <f t="shared" si="26"/>
        <v>25832000</v>
      </c>
      <c r="F53" s="96">
        <f t="shared" ref="F53:O53" si="33">SUM(F42:F52)</f>
        <v>25832000</v>
      </c>
      <c r="G53" s="97">
        <f t="shared" si="33"/>
        <v>25832000</v>
      </c>
      <c r="H53" s="96">
        <f t="shared" si="33"/>
        <v>2714000</v>
      </c>
      <c r="I53" s="97">
        <f t="shared" si="33"/>
        <v>1950568</v>
      </c>
      <c r="J53" s="96">
        <f t="shared" si="33"/>
        <v>4974000</v>
      </c>
      <c r="K53" s="97">
        <f t="shared" si="33"/>
        <v>4353351</v>
      </c>
      <c r="L53" s="96">
        <f t="shared" si="33"/>
        <v>2436000</v>
      </c>
      <c r="M53" s="97">
        <f t="shared" si="33"/>
        <v>2465002</v>
      </c>
      <c r="N53" s="96">
        <f t="shared" si="33"/>
        <v>15707000</v>
      </c>
      <c r="O53" s="97">
        <f t="shared" si="33"/>
        <v>12967941</v>
      </c>
      <c r="P53" s="96">
        <f t="shared" si="27"/>
        <v>25831000</v>
      </c>
      <c r="Q53" s="97">
        <f t="shared" si="28"/>
        <v>21736862</v>
      </c>
      <c r="R53" s="52">
        <f t="shared" si="29"/>
        <v>544.78653530377676</v>
      </c>
      <c r="S53" s="53">
        <f t="shared" si="30"/>
        <v>426.08237234695957</v>
      </c>
      <c r="T53" s="52">
        <f>IF((+$E43+$E45+$E47+$E48+$E51) =0,0,(P53   /(+$E43+$E45+$E47+$E48+$E51) )*100)</f>
        <v>99.996128832455867</v>
      </c>
      <c r="U53" s="54">
        <f>IF((+$E43+$E45+$E47+$E48+$E51) =0,0,(Q53   /(+$E43+$E45+$E47+$E48+$E51) )*100)</f>
        <v>84.147034685661197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37106000</v>
      </c>
      <c r="C67" s="104">
        <f>SUM(C9:C14,C17:C23,C26:C29,C32,C35:C39,C42:C52,C55:C58,C61:C65)</f>
        <v>-8301000</v>
      </c>
      <c r="D67" s="104"/>
      <c r="E67" s="104">
        <f t="shared" si="35"/>
        <v>28805000</v>
      </c>
      <c r="F67" s="105">
        <f t="shared" ref="F67:O67" si="43">SUM(F9:F14,F17:F23,F26:F29,F32,F35:F39,F42:F52,F55:F58,F61:F65)</f>
        <v>28805000</v>
      </c>
      <c r="G67" s="106">
        <f t="shared" si="43"/>
        <v>28805000</v>
      </c>
      <c r="H67" s="105">
        <f t="shared" si="43"/>
        <v>3358000</v>
      </c>
      <c r="I67" s="106">
        <f t="shared" si="43"/>
        <v>2693568</v>
      </c>
      <c r="J67" s="105">
        <f t="shared" si="43"/>
        <v>5549000</v>
      </c>
      <c r="K67" s="106">
        <f t="shared" si="43"/>
        <v>4999101</v>
      </c>
      <c r="L67" s="105">
        <f t="shared" si="43"/>
        <v>3021000</v>
      </c>
      <c r="M67" s="106">
        <f t="shared" si="43"/>
        <v>2678335</v>
      </c>
      <c r="N67" s="105">
        <f t="shared" si="43"/>
        <v>16875000</v>
      </c>
      <c r="O67" s="106">
        <f t="shared" si="43"/>
        <v>12967941</v>
      </c>
      <c r="P67" s="105">
        <f t="shared" si="36"/>
        <v>28803000</v>
      </c>
      <c r="Q67" s="106">
        <f t="shared" si="37"/>
        <v>23338945</v>
      </c>
      <c r="R67" s="61">
        <f t="shared" si="38"/>
        <v>458.58987090367424</v>
      </c>
      <c r="S67" s="62">
        <f t="shared" si="39"/>
        <v>384.17920088413138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99.993056760978988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81.023936816524909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14959000</v>
      </c>
      <c r="C69" s="92">
        <v>-1001000</v>
      </c>
      <c r="D69" s="92"/>
      <c r="E69" s="92">
        <f>$B69      +$C69      +$D69</f>
        <v>13958000</v>
      </c>
      <c r="F69" s="93">
        <v>13958000</v>
      </c>
      <c r="G69" s="94">
        <v>13958000</v>
      </c>
      <c r="H69" s="93">
        <v>4078000</v>
      </c>
      <c r="I69" s="94">
        <v>3299169</v>
      </c>
      <c r="J69" s="93">
        <v>1964000</v>
      </c>
      <c r="K69" s="94">
        <v>2104835</v>
      </c>
      <c r="L69" s="93">
        <v>87000</v>
      </c>
      <c r="M69" s="94">
        <v>1400467</v>
      </c>
      <c r="N69" s="93">
        <v>4980000</v>
      </c>
      <c r="O69" s="94">
        <v>7297304</v>
      </c>
      <c r="P69" s="93">
        <f>$H69      +$J69      +$L69      +$N69</f>
        <v>11109000</v>
      </c>
      <c r="Q69" s="94">
        <f>$I69      +$K69      +$M69      +$O69</f>
        <v>14101775</v>
      </c>
      <c r="R69" s="48">
        <f>IF(($L69      =0),0,((($N69      -$L69      )/$L69      )*100))</f>
        <v>5624.1379310344828</v>
      </c>
      <c r="S69" s="49">
        <f>IF(($M69      =0),0,((($O69      -$M69      )/$M69      )*100))</f>
        <v>421.06218854139365</v>
      </c>
      <c r="T69" s="48">
        <f>IF(($E69      =0),0,(($P69      /$E69      )*100))</f>
        <v>79.588766298896687</v>
      </c>
      <c r="U69" s="50">
        <f>IF(($E69      =0),0,(($Q69      /$E69      )*100))</f>
        <v>101.03005444906148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14959000</v>
      </c>
      <c r="C71" s="101">
        <f>SUM(C69:C70)</f>
        <v>-1001000</v>
      </c>
      <c r="D71" s="101"/>
      <c r="E71" s="101">
        <f>$B71      +$C71      +$D71</f>
        <v>13958000</v>
      </c>
      <c r="F71" s="102">
        <f t="shared" ref="F71:O71" si="44">SUM(F69:F70)</f>
        <v>13958000</v>
      </c>
      <c r="G71" s="103">
        <f t="shared" si="44"/>
        <v>13958000</v>
      </c>
      <c r="H71" s="102">
        <f t="shared" si="44"/>
        <v>4078000</v>
      </c>
      <c r="I71" s="103">
        <f t="shared" si="44"/>
        <v>3299169</v>
      </c>
      <c r="J71" s="102">
        <f t="shared" si="44"/>
        <v>1964000</v>
      </c>
      <c r="K71" s="103">
        <f t="shared" si="44"/>
        <v>2104835</v>
      </c>
      <c r="L71" s="102">
        <f t="shared" si="44"/>
        <v>87000</v>
      </c>
      <c r="M71" s="103">
        <f t="shared" si="44"/>
        <v>1400467</v>
      </c>
      <c r="N71" s="102">
        <f t="shared" si="44"/>
        <v>4980000</v>
      </c>
      <c r="O71" s="103">
        <f t="shared" si="44"/>
        <v>7297304</v>
      </c>
      <c r="P71" s="102">
        <f>$H71      +$J71      +$L71      +$N71</f>
        <v>11109000</v>
      </c>
      <c r="Q71" s="103">
        <f>$I71      +$K71      +$M71      +$O71</f>
        <v>14101775</v>
      </c>
      <c r="R71" s="57">
        <f>IF(($L71      =0),0,((($N71      -$L71      )/$L71      )*100))</f>
        <v>5624.1379310344828</v>
      </c>
      <c r="S71" s="58">
        <f>IF(($M71      =0),0,((($O71      -$M71      )/$M71      )*100))</f>
        <v>421.06218854139365</v>
      </c>
      <c r="T71" s="57">
        <f>IF(($E69      =0),0,(($P69      /$E69      )*100))</f>
        <v>79.588766298896687</v>
      </c>
      <c r="U71" s="59">
        <f>IF($E69   =0,0,($Q69   /$E69 )*100)</f>
        <v>101.03005444906148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14959000</v>
      </c>
      <c r="C72" s="104">
        <f>SUM(C69:C70)</f>
        <v>-1001000</v>
      </c>
      <c r="D72" s="104"/>
      <c r="E72" s="104">
        <f>$B72      +$C72      +$D72</f>
        <v>13958000</v>
      </c>
      <c r="F72" s="105">
        <f t="shared" ref="F72:O72" si="45">SUM(F69:F70)</f>
        <v>13958000</v>
      </c>
      <c r="G72" s="106">
        <f t="shared" si="45"/>
        <v>13958000</v>
      </c>
      <c r="H72" s="105">
        <f t="shared" si="45"/>
        <v>4078000</v>
      </c>
      <c r="I72" s="106">
        <f t="shared" si="45"/>
        <v>3299169</v>
      </c>
      <c r="J72" s="105">
        <f t="shared" si="45"/>
        <v>1964000</v>
      </c>
      <c r="K72" s="106">
        <f t="shared" si="45"/>
        <v>2104835</v>
      </c>
      <c r="L72" s="105">
        <f t="shared" si="45"/>
        <v>87000</v>
      </c>
      <c r="M72" s="106">
        <f t="shared" si="45"/>
        <v>1400467</v>
      </c>
      <c r="N72" s="105">
        <f t="shared" si="45"/>
        <v>4980000</v>
      </c>
      <c r="O72" s="106">
        <f t="shared" si="45"/>
        <v>7297304</v>
      </c>
      <c r="P72" s="105">
        <f>$H72      +$J72      +$L72      +$N72</f>
        <v>11109000</v>
      </c>
      <c r="Q72" s="106">
        <f>$I72      +$K72      +$M72      +$O72</f>
        <v>14101775</v>
      </c>
      <c r="R72" s="61">
        <f>IF(($L72      =0),0,((($N72      -$L72      )/$L72      )*100))</f>
        <v>5624.1379310344828</v>
      </c>
      <c r="S72" s="62">
        <f>IF(($M72      =0),0,((($O72      -$M72      )/$M72      )*100))</f>
        <v>421.06218854139365</v>
      </c>
      <c r="T72" s="61">
        <f>IF(($E69      =0),0,(($P69      /$E69      )*100))</f>
        <v>79.588766298896687</v>
      </c>
      <c r="U72" s="65">
        <f>IF($E69   =0,0,($Q69   /$E69 )*100)</f>
        <v>101.03005444906148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52065000</v>
      </c>
      <c r="C73" s="104">
        <f>SUM(C9:C14,C17:C23,C26:C29,C32,C35:C39,C42:C52,C55:C58,C61:C65,C69:C70)</f>
        <v>-9302000</v>
      </c>
      <c r="D73" s="104"/>
      <c r="E73" s="104">
        <f>$B73      +$C73      +$D73</f>
        <v>42763000</v>
      </c>
      <c r="F73" s="105">
        <f t="shared" ref="F73:O73" si="46">SUM(F9:F14,F17:F23,F26:F29,F32,F35:F39,F42:F52,F55:F58,F61:F65,F69:F70)</f>
        <v>42763000</v>
      </c>
      <c r="G73" s="106">
        <f t="shared" si="46"/>
        <v>42763000</v>
      </c>
      <c r="H73" s="105">
        <f t="shared" si="46"/>
        <v>7436000</v>
      </c>
      <c r="I73" s="106">
        <f t="shared" si="46"/>
        <v>5992737</v>
      </c>
      <c r="J73" s="105">
        <f t="shared" si="46"/>
        <v>7513000</v>
      </c>
      <c r="K73" s="106">
        <f t="shared" si="46"/>
        <v>7103936</v>
      </c>
      <c r="L73" s="105">
        <f t="shared" si="46"/>
        <v>3108000</v>
      </c>
      <c r="M73" s="106">
        <f t="shared" si="46"/>
        <v>4078802</v>
      </c>
      <c r="N73" s="105">
        <f t="shared" si="46"/>
        <v>21855000</v>
      </c>
      <c r="O73" s="106">
        <f t="shared" si="46"/>
        <v>20265245</v>
      </c>
      <c r="P73" s="105">
        <f>$H73      +$J73      +$L73      +$N73</f>
        <v>39912000</v>
      </c>
      <c r="Q73" s="106">
        <f>$I73      +$K73      +$M73      +$O73</f>
        <v>37440720</v>
      </c>
      <c r="R73" s="61">
        <f>IF(($L73      =0),0,((($N73      -$L73      )/$L73      )*100))</f>
        <v>603.18532818532822</v>
      </c>
      <c r="S73" s="62">
        <f>IF(($M73      =0),0,((($O73      -$M73      )/$M73      )*100))</f>
        <v>396.84306813618309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93.333021537310287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87.554006968641119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nEz7wATwxv8ettZmpNPOj+Cz/6tbd2eSoRrR+xMwp0G1mzAPekUdWAuf0ZsFIV9NR/A+lNJeAT/ZXYj6u61tQ==" saltValue="/0nJ6JFbUB6lo/vpaKnP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208000</v>
      </c>
      <c r="I10" s="94">
        <v>597520</v>
      </c>
      <c r="J10" s="93">
        <v>933000</v>
      </c>
      <c r="K10" s="94">
        <v>542153</v>
      </c>
      <c r="L10" s="93">
        <v>273000</v>
      </c>
      <c r="M10" s="94">
        <v>270871</v>
      </c>
      <c r="N10" s="93">
        <v>217000</v>
      </c>
      <c r="O10" s="94">
        <v>289454</v>
      </c>
      <c r="P10" s="93">
        <f t="shared" ref="P10:P15" si="1">$H10      +$J10      +$L10      +$N10</f>
        <v>1631000</v>
      </c>
      <c r="Q10" s="94">
        <f t="shared" ref="Q10:Q15" si="2">$I10      +$K10      +$M10      +$O10</f>
        <v>1699998</v>
      </c>
      <c r="R10" s="48">
        <f t="shared" ref="R10:R15" si="3">IF(($L10      =0),0,((($N10      -$L10      )/$L10      )*100))</f>
        <v>-20.512820512820511</v>
      </c>
      <c r="S10" s="49">
        <f t="shared" ref="S10:S15" si="4">IF(($M10      =0),0,((($O10      -$M10      )/$M10      )*100))</f>
        <v>6.8604612527734599</v>
      </c>
      <c r="T10" s="48">
        <f t="shared" ref="T10:T14" si="5">IF(($E10      =0),0,(($P10      /$E10      )*100))</f>
        <v>95.941176470588246</v>
      </c>
      <c r="U10" s="50">
        <f t="shared" ref="U10:U14" si="6">IF(($E10      =0),0,(($Q10      /$E10      )*100))</f>
        <v>99.999882352941171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208000</v>
      </c>
      <c r="I15" s="97">
        <f t="shared" si="7"/>
        <v>597520</v>
      </c>
      <c r="J15" s="96">
        <f t="shared" si="7"/>
        <v>933000</v>
      </c>
      <c r="K15" s="97">
        <f t="shared" si="7"/>
        <v>542153</v>
      </c>
      <c r="L15" s="96">
        <f t="shared" si="7"/>
        <v>273000</v>
      </c>
      <c r="M15" s="97">
        <f t="shared" si="7"/>
        <v>270871</v>
      </c>
      <c r="N15" s="96">
        <f t="shared" si="7"/>
        <v>217000</v>
      </c>
      <c r="O15" s="97">
        <f t="shared" si="7"/>
        <v>289454</v>
      </c>
      <c r="P15" s="96">
        <f t="shared" si="1"/>
        <v>1631000</v>
      </c>
      <c r="Q15" s="97">
        <f t="shared" si="2"/>
        <v>1699998</v>
      </c>
      <c r="R15" s="52">
        <f t="shared" si="3"/>
        <v>-20.512820512820511</v>
      </c>
      <c r="S15" s="53">
        <f t="shared" si="4"/>
        <v>6.8604612527734599</v>
      </c>
      <c r="T15" s="52">
        <f>IF((SUM($E9:$E13))=0,0,(P15/(SUM($E9:$E13))*100))</f>
        <v>95.941176470588246</v>
      </c>
      <c r="U15" s="54">
        <f>IF((SUM($E9:$E13))=0,0,(Q15/(SUM($E9:$E13))*100))</f>
        <v>99.999882352941171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1098000</v>
      </c>
      <c r="C32" s="92">
        <v>-329000</v>
      </c>
      <c r="D32" s="92"/>
      <c r="E32" s="92">
        <f>$B32      +$C32      +$D32</f>
        <v>769000</v>
      </c>
      <c r="F32" s="93">
        <v>769000</v>
      </c>
      <c r="G32" s="94">
        <v>769000</v>
      </c>
      <c r="H32" s="93"/>
      <c r="I32" s="94">
        <v>292794</v>
      </c>
      <c r="J32" s="93"/>
      <c r="K32" s="94">
        <v>338515</v>
      </c>
      <c r="L32" s="93">
        <v>212000</v>
      </c>
      <c r="M32" s="94">
        <v>137689</v>
      </c>
      <c r="N32" s="93"/>
      <c r="O32" s="94"/>
      <c r="P32" s="93">
        <f>$H32      +$J32      +$L32      +$N32</f>
        <v>212000</v>
      </c>
      <c r="Q32" s="94">
        <f>$I32      +$K32      +$M32      +$O32</f>
        <v>768998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27.568270481144342</v>
      </c>
      <c r="U32" s="50">
        <f>IF(($E32      =0),0,(($Q32      /$E32      )*100))</f>
        <v>99.999739921976598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1098000</v>
      </c>
      <c r="C33" s="95">
        <f>C32</f>
        <v>-329000</v>
      </c>
      <c r="D33" s="95"/>
      <c r="E33" s="95">
        <f>$B33      +$C33      +$D33</f>
        <v>769000</v>
      </c>
      <c r="F33" s="96">
        <f t="shared" ref="F33:O33" si="17">F32</f>
        <v>769000</v>
      </c>
      <c r="G33" s="97">
        <f t="shared" si="17"/>
        <v>769000</v>
      </c>
      <c r="H33" s="96">
        <f t="shared" si="17"/>
        <v>0</v>
      </c>
      <c r="I33" s="97">
        <f t="shared" si="17"/>
        <v>292794</v>
      </c>
      <c r="J33" s="96">
        <f t="shared" si="17"/>
        <v>0</v>
      </c>
      <c r="K33" s="97">
        <f t="shared" si="17"/>
        <v>338515</v>
      </c>
      <c r="L33" s="96">
        <f t="shared" si="17"/>
        <v>212000</v>
      </c>
      <c r="M33" s="97">
        <f t="shared" si="17"/>
        <v>137689</v>
      </c>
      <c r="N33" s="96">
        <f t="shared" si="17"/>
        <v>0</v>
      </c>
      <c r="O33" s="97">
        <f t="shared" si="17"/>
        <v>0</v>
      </c>
      <c r="P33" s="96">
        <f>$H33      +$J33      +$L33      +$N33</f>
        <v>212000</v>
      </c>
      <c r="Q33" s="97">
        <f>$I33      +$K33      +$M33      +$O33</f>
        <v>768998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27.568270481144342</v>
      </c>
      <c r="U33" s="54">
        <f>IF($E33   =0,0,($Q33   /$E33   )*100)</f>
        <v>99.999739921976598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490000</v>
      </c>
      <c r="C35" s="92"/>
      <c r="D35" s="92"/>
      <c r="E35" s="92">
        <f t="shared" ref="E35:E40" si="18">$B35      +$C35      +$D35</f>
        <v>490000</v>
      </c>
      <c r="F35" s="93">
        <v>490000</v>
      </c>
      <c r="G35" s="94">
        <v>490000</v>
      </c>
      <c r="H35" s="93"/>
      <c r="I35" s="94"/>
      <c r="J35" s="93"/>
      <c r="K35" s="94"/>
      <c r="L35" s="93"/>
      <c r="M35" s="94"/>
      <c r="N35" s="93">
        <v>490000</v>
      </c>
      <c r="O35" s="94"/>
      <c r="P35" s="93">
        <f t="shared" ref="P35:P40" si="19">$H35      +$J35      +$L35      +$N35</f>
        <v>490000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490000</v>
      </c>
      <c r="C40" s="95">
        <f>SUM(C35:C39)</f>
        <v>0</v>
      </c>
      <c r="D40" s="95"/>
      <c r="E40" s="95">
        <f t="shared" si="18"/>
        <v>490000</v>
      </c>
      <c r="F40" s="96">
        <f t="shared" ref="F40:O40" si="25">SUM(F35:F39)</f>
        <v>490000</v>
      </c>
      <c r="G40" s="97">
        <f t="shared" si="25"/>
        <v>490000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490000</v>
      </c>
      <c r="O40" s="97">
        <f t="shared" si="25"/>
        <v>0</v>
      </c>
      <c r="P40" s="96">
        <f t="shared" si="19"/>
        <v>490000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>
        <v>-2000000</v>
      </c>
      <c r="D51" s="92"/>
      <c r="E51" s="92">
        <f t="shared" si="26"/>
        <v>8000000</v>
      </c>
      <c r="F51" s="93">
        <v>8000000</v>
      </c>
      <c r="G51" s="94">
        <v>8000000</v>
      </c>
      <c r="H51" s="93">
        <v>458000</v>
      </c>
      <c r="I51" s="94">
        <v>458160</v>
      </c>
      <c r="J51" s="93">
        <v>1029000</v>
      </c>
      <c r="K51" s="94">
        <v>1028778</v>
      </c>
      <c r="L51" s="93"/>
      <c r="M51" s="94">
        <v>236739</v>
      </c>
      <c r="N51" s="93">
        <v>5618000</v>
      </c>
      <c r="O51" s="94">
        <v>5075926</v>
      </c>
      <c r="P51" s="93">
        <f t="shared" si="27"/>
        <v>7105000</v>
      </c>
      <c r="Q51" s="94">
        <f t="shared" si="28"/>
        <v>6799603</v>
      </c>
      <c r="R51" s="48">
        <f t="shared" si="29"/>
        <v>0</v>
      </c>
      <c r="S51" s="49">
        <f t="shared" si="30"/>
        <v>2044.1021546935656</v>
      </c>
      <c r="T51" s="48">
        <f t="shared" si="31"/>
        <v>88.8125</v>
      </c>
      <c r="U51" s="50">
        <f t="shared" si="32"/>
        <v>84.995037500000009</v>
      </c>
      <c r="V51" s="93">
        <v>4564000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-2000000</v>
      </c>
      <c r="D53" s="95"/>
      <c r="E53" s="95">
        <f t="shared" si="26"/>
        <v>8000000</v>
      </c>
      <c r="F53" s="96">
        <f t="shared" ref="F53:O53" si="33">SUM(F42:F52)</f>
        <v>8000000</v>
      </c>
      <c r="G53" s="97">
        <f t="shared" si="33"/>
        <v>8000000</v>
      </c>
      <c r="H53" s="96">
        <f t="shared" si="33"/>
        <v>458000</v>
      </c>
      <c r="I53" s="97">
        <f t="shared" si="33"/>
        <v>458160</v>
      </c>
      <c r="J53" s="96">
        <f t="shared" si="33"/>
        <v>1029000</v>
      </c>
      <c r="K53" s="97">
        <f t="shared" si="33"/>
        <v>1028778</v>
      </c>
      <c r="L53" s="96">
        <f t="shared" si="33"/>
        <v>0</v>
      </c>
      <c r="M53" s="97">
        <f t="shared" si="33"/>
        <v>236739</v>
      </c>
      <c r="N53" s="96">
        <f t="shared" si="33"/>
        <v>5618000</v>
      </c>
      <c r="O53" s="97">
        <f t="shared" si="33"/>
        <v>5075926</v>
      </c>
      <c r="P53" s="96">
        <f t="shared" si="27"/>
        <v>7105000</v>
      </c>
      <c r="Q53" s="97">
        <f t="shared" si="28"/>
        <v>6799603</v>
      </c>
      <c r="R53" s="52">
        <f t="shared" si="29"/>
        <v>0</v>
      </c>
      <c r="S53" s="53">
        <f t="shared" si="30"/>
        <v>2044.1021546935656</v>
      </c>
      <c r="T53" s="52">
        <f>IF((+$E43+$E45+$E47+$E48+$E51) =0,0,(P53   /(+$E43+$E45+$E47+$E48+$E51) )*100)</f>
        <v>88.8125</v>
      </c>
      <c r="U53" s="54">
        <f>IF((+$E43+$E45+$E47+$E48+$E51) =0,0,(Q53   /(+$E43+$E45+$E47+$E48+$E51) )*100)</f>
        <v>84.995037500000009</v>
      </c>
      <c r="V53" s="96">
        <f>SUM(V42:V52)</f>
        <v>4564000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13288000</v>
      </c>
      <c r="C67" s="104">
        <f>SUM(C9:C14,C17:C23,C26:C29,C32,C35:C39,C42:C52,C55:C58,C61:C65)</f>
        <v>-2329000</v>
      </c>
      <c r="D67" s="104"/>
      <c r="E67" s="104">
        <f t="shared" si="35"/>
        <v>10959000</v>
      </c>
      <c r="F67" s="105">
        <f t="shared" ref="F67:O67" si="43">SUM(F9:F14,F17:F23,F26:F29,F32,F35:F39,F42:F52,F55:F58,F61:F65)</f>
        <v>10959000</v>
      </c>
      <c r="G67" s="106">
        <f t="shared" si="43"/>
        <v>10959000</v>
      </c>
      <c r="H67" s="105">
        <f t="shared" si="43"/>
        <v>666000</v>
      </c>
      <c r="I67" s="106">
        <f t="shared" si="43"/>
        <v>1348474</v>
      </c>
      <c r="J67" s="105">
        <f t="shared" si="43"/>
        <v>1962000</v>
      </c>
      <c r="K67" s="106">
        <f t="shared" si="43"/>
        <v>1909446</v>
      </c>
      <c r="L67" s="105">
        <f t="shared" si="43"/>
        <v>485000</v>
      </c>
      <c r="M67" s="106">
        <f t="shared" si="43"/>
        <v>645299</v>
      </c>
      <c r="N67" s="105">
        <f t="shared" si="43"/>
        <v>6325000</v>
      </c>
      <c r="O67" s="106">
        <f t="shared" si="43"/>
        <v>5365380</v>
      </c>
      <c r="P67" s="105">
        <f t="shared" si="36"/>
        <v>9438000</v>
      </c>
      <c r="Q67" s="106">
        <f t="shared" si="37"/>
        <v>9268599</v>
      </c>
      <c r="R67" s="61">
        <f t="shared" si="38"/>
        <v>1204.1237113402062</v>
      </c>
      <c r="S67" s="62">
        <f t="shared" si="39"/>
        <v>731.45642562595015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86.120996441281136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84.575225841773886</v>
      </c>
      <c r="V67" s="105">
        <f>SUM(V9:V14,V17:V23,V26:V29,V32,V35:V39,V42:V52,V55:V58,V61:V65)</f>
        <v>4564000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8097000</v>
      </c>
      <c r="C69" s="92">
        <v>-542000</v>
      </c>
      <c r="D69" s="92"/>
      <c r="E69" s="92">
        <f>$B69      +$C69      +$D69</f>
        <v>7555000</v>
      </c>
      <c r="F69" s="93">
        <v>7555000</v>
      </c>
      <c r="G69" s="94">
        <v>7555000</v>
      </c>
      <c r="H69" s="93">
        <v>4938000</v>
      </c>
      <c r="I69" s="94">
        <v>3732844</v>
      </c>
      <c r="J69" s="93"/>
      <c r="K69" s="94">
        <v>1028816</v>
      </c>
      <c r="L69" s="93"/>
      <c r="M69" s="94">
        <v>733519</v>
      </c>
      <c r="N69" s="93">
        <v>2543000</v>
      </c>
      <c r="O69" s="94">
        <v>3001045</v>
      </c>
      <c r="P69" s="93">
        <f>$H69      +$J69      +$L69      +$N69</f>
        <v>7481000</v>
      </c>
      <c r="Q69" s="94">
        <f>$I69      +$K69      +$M69      +$O69</f>
        <v>8496224</v>
      </c>
      <c r="R69" s="48">
        <f>IF(($L69      =0),0,((($N69      -$L69      )/$L69      )*100))</f>
        <v>0</v>
      </c>
      <c r="S69" s="49">
        <f>IF(($M69      =0),0,((($O69      -$M69      )/$M69      )*100))</f>
        <v>309.12982485797914</v>
      </c>
      <c r="T69" s="48">
        <f>IF(($E69      =0),0,(($P69      /$E69      )*100))</f>
        <v>99.020516214427531</v>
      </c>
      <c r="U69" s="50">
        <f>IF(($E69      =0),0,(($Q69      /$E69      )*100))</f>
        <v>112.45829252150894</v>
      </c>
      <c r="V69" s="93">
        <v>3952000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8097000</v>
      </c>
      <c r="C71" s="101">
        <f>SUM(C69:C70)</f>
        <v>-542000</v>
      </c>
      <c r="D71" s="101"/>
      <c r="E71" s="101">
        <f>$B71      +$C71      +$D71</f>
        <v>7555000</v>
      </c>
      <c r="F71" s="102">
        <f t="shared" ref="F71:O71" si="44">SUM(F69:F70)</f>
        <v>7555000</v>
      </c>
      <c r="G71" s="103">
        <f t="shared" si="44"/>
        <v>7555000</v>
      </c>
      <c r="H71" s="102">
        <f t="shared" si="44"/>
        <v>4938000</v>
      </c>
      <c r="I71" s="103">
        <f t="shared" si="44"/>
        <v>3732844</v>
      </c>
      <c r="J71" s="102">
        <f t="shared" si="44"/>
        <v>0</v>
      </c>
      <c r="K71" s="103">
        <f t="shared" si="44"/>
        <v>1028816</v>
      </c>
      <c r="L71" s="102">
        <f t="shared" si="44"/>
        <v>0</v>
      </c>
      <c r="M71" s="103">
        <f t="shared" si="44"/>
        <v>733519</v>
      </c>
      <c r="N71" s="102">
        <f t="shared" si="44"/>
        <v>2543000</v>
      </c>
      <c r="O71" s="103">
        <f t="shared" si="44"/>
        <v>3001045</v>
      </c>
      <c r="P71" s="102">
        <f>$H71      +$J71      +$L71      +$N71</f>
        <v>7481000</v>
      </c>
      <c r="Q71" s="103">
        <f>$I71      +$K71      +$M71      +$O71</f>
        <v>8496224</v>
      </c>
      <c r="R71" s="57">
        <f>IF(($L71      =0),0,((($N71      -$L71      )/$L71      )*100))</f>
        <v>0</v>
      </c>
      <c r="S71" s="58">
        <f>IF(($M71      =0),0,((($O71      -$M71      )/$M71      )*100))</f>
        <v>309.12982485797914</v>
      </c>
      <c r="T71" s="57">
        <f>IF(($E69      =0),0,(($P69      /$E69      )*100))</f>
        <v>99.020516214427531</v>
      </c>
      <c r="U71" s="59">
        <f>IF($E69   =0,0,($Q69   /$E69 )*100)</f>
        <v>112.45829252150894</v>
      </c>
      <c r="V71" s="102">
        <f>SUM(V69:V70)</f>
        <v>3952000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8097000</v>
      </c>
      <c r="C72" s="104">
        <f>SUM(C69:C70)</f>
        <v>-542000</v>
      </c>
      <c r="D72" s="104"/>
      <c r="E72" s="104">
        <f>$B72      +$C72      +$D72</f>
        <v>7555000</v>
      </c>
      <c r="F72" s="105">
        <f t="shared" ref="F72:O72" si="45">SUM(F69:F70)</f>
        <v>7555000</v>
      </c>
      <c r="G72" s="106">
        <f t="shared" si="45"/>
        <v>7555000</v>
      </c>
      <c r="H72" s="105">
        <f t="shared" si="45"/>
        <v>4938000</v>
      </c>
      <c r="I72" s="106">
        <f t="shared" si="45"/>
        <v>3732844</v>
      </c>
      <c r="J72" s="105">
        <f t="shared" si="45"/>
        <v>0</v>
      </c>
      <c r="K72" s="106">
        <f t="shared" si="45"/>
        <v>1028816</v>
      </c>
      <c r="L72" s="105">
        <f t="shared" si="45"/>
        <v>0</v>
      </c>
      <c r="M72" s="106">
        <f t="shared" si="45"/>
        <v>733519</v>
      </c>
      <c r="N72" s="105">
        <f t="shared" si="45"/>
        <v>2543000</v>
      </c>
      <c r="O72" s="106">
        <f t="shared" si="45"/>
        <v>3001045</v>
      </c>
      <c r="P72" s="105">
        <f>$H72      +$J72      +$L72      +$N72</f>
        <v>7481000</v>
      </c>
      <c r="Q72" s="106">
        <f>$I72      +$K72      +$M72      +$O72</f>
        <v>8496224</v>
      </c>
      <c r="R72" s="61">
        <f>IF(($L72      =0),0,((($N72      -$L72      )/$L72      )*100))</f>
        <v>0</v>
      </c>
      <c r="S72" s="62">
        <f>IF(($M72      =0),0,((($O72      -$M72      )/$M72      )*100))</f>
        <v>309.12982485797914</v>
      </c>
      <c r="T72" s="61">
        <f>IF(($E69      =0),0,(($P69      /$E69      )*100))</f>
        <v>99.020516214427531</v>
      </c>
      <c r="U72" s="65">
        <f>IF($E69   =0,0,($Q69   /$E69 )*100)</f>
        <v>112.45829252150894</v>
      </c>
      <c r="V72" s="105">
        <f>SUM(V69:V70)</f>
        <v>3952000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21385000</v>
      </c>
      <c r="C73" s="104">
        <f>SUM(C9:C14,C17:C23,C26:C29,C32,C35:C39,C42:C52,C55:C58,C61:C65,C69:C70)</f>
        <v>-2871000</v>
      </c>
      <c r="D73" s="104"/>
      <c r="E73" s="104">
        <f>$B73      +$C73      +$D73</f>
        <v>18514000</v>
      </c>
      <c r="F73" s="105">
        <f t="shared" ref="F73:O73" si="46">SUM(F9:F14,F17:F23,F26:F29,F32,F35:F39,F42:F52,F55:F58,F61:F65,F69:F70)</f>
        <v>18514000</v>
      </c>
      <c r="G73" s="106">
        <f t="shared" si="46"/>
        <v>18514000</v>
      </c>
      <c r="H73" s="105">
        <f t="shared" si="46"/>
        <v>5604000</v>
      </c>
      <c r="I73" s="106">
        <f t="shared" si="46"/>
        <v>5081318</v>
      </c>
      <c r="J73" s="105">
        <f t="shared" si="46"/>
        <v>1962000</v>
      </c>
      <c r="K73" s="106">
        <f t="shared" si="46"/>
        <v>2938262</v>
      </c>
      <c r="L73" s="105">
        <f t="shared" si="46"/>
        <v>485000</v>
      </c>
      <c r="M73" s="106">
        <f t="shared" si="46"/>
        <v>1378818</v>
      </c>
      <c r="N73" s="105">
        <f t="shared" si="46"/>
        <v>8868000</v>
      </c>
      <c r="O73" s="106">
        <f t="shared" si="46"/>
        <v>8366425</v>
      </c>
      <c r="P73" s="105">
        <f>$H73      +$J73      +$L73      +$N73</f>
        <v>16919000</v>
      </c>
      <c r="Q73" s="106">
        <f>$I73      +$K73      +$M73      +$O73</f>
        <v>17764823</v>
      </c>
      <c r="R73" s="61">
        <f>IF(($L73      =0),0,((($N73      -$L73      )/$L73      )*100))</f>
        <v>1728.4536082474226</v>
      </c>
      <c r="S73" s="62">
        <f>IF(($M73      =0),0,((($O73      -$M73      )/$M73      )*100))</f>
        <v>506.78240347892176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91.384897915091273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95.953456843469809</v>
      </c>
      <c r="V73" s="105">
        <f>SUM(V9:V14,V17:V23,V26:V29,V32,V35:V39,V42:V52,V55:V58,V61:V65,V69:V70)</f>
        <v>8516000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7dwjYzGePgE9aGDvNVOiqRiEER1ds0ZzgKz0DM0WIDPhwcsIccrlZW0JPT2Dd1iw2wF2q4ErpLtkGEqJBwd6Zg==" saltValue="NdlM/JcYEmhZa4aP238K+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1009000</v>
      </c>
      <c r="I10" s="94">
        <v>1007997</v>
      </c>
      <c r="J10" s="93">
        <v>248000</v>
      </c>
      <c r="K10" s="94">
        <v>284417</v>
      </c>
      <c r="L10" s="93">
        <v>235000</v>
      </c>
      <c r="M10" s="94">
        <v>198842</v>
      </c>
      <c r="N10" s="93">
        <v>279000</v>
      </c>
      <c r="O10" s="94">
        <v>286258</v>
      </c>
      <c r="P10" s="93">
        <f t="shared" ref="P10:P15" si="1">$H10      +$J10      +$L10      +$N10</f>
        <v>1771000</v>
      </c>
      <c r="Q10" s="94">
        <f t="shared" ref="Q10:Q15" si="2">$I10      +$K10      +$M10      +$O10</f>
        <v>1777514</v>
      </c>
      <c r="R10" s="48">
        <f t="shared" ref="R10:R15" si="3">IF(($L10      =0),0,((($N10      -$L10      )/$L10      )*100))</f>
        <v>18.723404255319149</v>
      </c>
      <c r="S10" s="49">
        <f t="shared" ref="S10:S15" si="4">IF(($M10      =0),0,((($O10      -$M10      )/$M10      )*100))</f>
        <v>43.962543124691969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100.36781479390176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1771000</v>
      </c>
      <c r="C15" s="95">
        <f>SUM(C9:C14)</f>
        <v>0</v>
      </c>
      <c r="D15" s="95"/>
      <c r="E15" s="95">
        <f t="shared" si="0"/>
        <v>1771000</v>
      </c>
      <c r="F15" s="96">
        <f t="shared" ref="F15:O15" si="7">SUM(F9:F14)</f>
        <v>1771000</v>
      </c>
      <c r="G15" s="97">
        <f t="shared" si="7"/>
        <v>1771000</v>
      </c>
      <c r="H15" s="96">
        <f t="shared" si="7"/>
        <v>1009000</v>
      </c>
      <c r="I15" s="97">
        <f t="shared" si="7"/>
        <v>1007997</v>
      </c>
      <c r="J15" s="96">
        <f t="shared" si="7"/>
        <v>248000</v>
      </c>
      <c r="K15" s="97">
        <f t="shared" si="7"/>
        <v>284417</v>
      </c>
      <c r="L15" s="96">
        <f t="shared" si="7"/>
        <v>235000</v>
      </c>
      <c r="M15" s="97">
        <f t="shared" si="7"/>
        <v>198842</v>
      </c>
      <c r="N15" s="96">
        <f t="shared" si="7"/>
        <v>279000</v>
      </c>
      <c r="O15" s="97">
        <f t="shared" si="7"/>
        <v>286258</v>
      </c>
      <c r="P15" s="96">
        <f t="shared" si="1"/>
        <v>1771000</v>
      </c>
      <c r="Q15" s="97">
        <f t="shared" si="2"/>
        <v>1777514</v>
      </c>
      <c r="R15" s="52">
        <f t="shared" si="3"/>
        <v>18.723404255319149</v>
      </c>
      <c r="S15" s="53">
        <f t="shared" si="4"/>
        <v>43.962543124691969</v>
      </c>
      <c r="T15" s="52">
        <f>IF((SUM($E9:$E13))=0,0,(P15/(SUM($E9:$E13))*100))</f>
        <v>100</v>
      </c>
      <c r="U15" s="54">
        <f>IF((SUM($E9:$E13))=0,0,(Q15/(SUM($E9:$E13))*100))</f>
        <v>100.36781479390176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3028000</v>
      </c>
      <c r="C32" s="92">
        <v>-169000</v>
      </c>
      <c r="D32" s="92"/>
      <c r="E32" s="92">
        <f>$B32      +$C32      +$D32</f>
        <v>2859000</v>
      </c>
      <c r="F32" s="93">
        <v>2859000</v>
      </c>
      <c r="G32" s="94">
        <v>2859000</v>
      </c>
      <c r="H32" s="93">
        <v>539000</v>
      </c>
      <c r="I32" s="94">
        <v>537988</v>
      </c>
      <c r="J32" s="93">
        <v>1117000</v>
      </c>
      <c r="K32" s="94">
        <v>1116167</v>
      </c>
      <c r="L32" s="93">
        <v>1170000</v>
      </c>
      <c r="M32" s="94">
        <v>1161492</v>
      </c>
      <c r="N32" s="93">
        <v>33000</v>
      </c>
      <c r="O32" s="94">
        <v>3432</v>
      </c>
      <c r="P32" s="93">
        <f>$H32      +$J32      +$L32      +$N32</f>
        <v>2859000</v>
      </c>
      <c r="Q32" s="94">
        <f>$I32      +$K32      +$M32      +$O32</f>
        <v>2819079</v>
      </c>
      <c r="R32" s="48">
        <f>IF(($L32      =0),0,((($N32      -$L32      )/$L32      )*100))</f>
        <v>-97.179487179487182</v>
      </c>
      <c r="S32" s="49">
        <f>IF(($M32      =0),0,((($O32      -$M32      )/$M32      )*100))</f>
        <v>-99.704517982043782</v>
      </c>
      <c r="T32" s="48">
        <f>IF(($E32      =0),0,(($P32      /$E32      )*100))</f>
        <v>100</v>
      </c>
      <c r="U32" s="50">
        <f>IF(($E32      =0),0,(($Q32      /$E32      )*100))</f>
        <v>98.603672612801674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3028000</v>
      </c>
      <c r="C33" s="95">
        <f>C32</f>
        <v>-169000</v>
      </c>
      <c r="D33" s="95"/>
      <c r="E33" s="95">
        <f>$B33      +$C33      +$D33</f>
        <v>2859000</v>
      </c>
      <c r="F33" s="96">
        <f t="shared" ref="F33:O33" si="17">F32</f>
        <v>2859000</v>
      </c>
      <c r="G33" s="97">
        <f t="shared" si="17"/>
        <v>2859000</v>
      </c>
      <c r="H33" s="96">
        <f t="shared" si="17"/>
        <v>539000</v>
      </c>
      <c r="I33" s="97">
        <f t="shared" si="17"/>
        <v>537988</v>
      </c>
      <c r="J33" s="96">
        <f t="shared" si="17"/>
        <v>1117000</v>
      </c>
      <c r="K33" s="97">
        <f t="shared" si="17"/>
        <v>1116167</v>
      </c>
      <c r="L33" s="96">
        <f t="shared" si="17"/>
        <v>1170000</v>
      </c>
      <c r="M33" s="97">
        <f t="shared" si="17"/>
        <v>1161492</v>
      </c>
      <c r="N33" s="96">
        <f t="shared" si="17"/>
        <v>33000</v>
      </c>
      <c r="O33" s="97">
        <f t="shared" si="17"/>
        <v>3432</v>
      </c>
      <c r="P33" s="96">
        <f>$H33      +$J33      +$L33      +$N33</f>
        <v>2859000</v>
      </c>
      <c r="Q33" s="97">
        <f>$I33      +$K33      +$M33      +$O33</f>
        <v>2819079</v>
      </c>
      <c r="R33" s="52">
        <f>IF(($L33      =0),0,((($N33      -$L33      )/$L33      )*100))</f>
        <v>-97.179487179487182</v>
      </c>
      <c r="S33" s="53">
        <f>IF(($M33      =0),0,((($O33      -$M33      )/$M33      )*100))</f>
        <v>-99.704517982043782</v>
      </c>
      <c r="T33" s="52">
        <f>IF($E33   =0,0,($P33   /$E33   )*100)</f>
        <v>100</v>
      </c>
      <c r="U33" s="54">
        <f>IF($E33   =0,0,($Q33   /$E33   )*100)</f>
        <v>98.603672612801674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8325000</v>
      </c>
      <c r="C35" s="92"/>
      <c r="D35" s="92"/>
      <c r="E35" s="92">
        <f t="shared" ref="E35:E40" si="18">$B35      +$C35      +$D35</f>
        <v>8325000</v>
      </c>
      <c r="F35" s="93">
        <v>8325000</v>
      </c>
      <c r="G35" s="94">
        <v>8325000</v>
      </c>
      <c r="H35" s="93">
        <v>2500000</v>
      </c>
      <c r="I35" s="94">
        <v>1857348</v>
      </c>
      <c r="J35" s="93"/>
      <c r="K35" s="94">
        <v>477951</v>
      </c>
      <c r="L35" s="93">
        <v>1650000</v>
      </c>
      <c r="M35" s="94">
        <v>259297</v>
      </c>
      <c r="N35" s="93">
        <v>3030000</v>
      </c>
      <c r="O35" s="94">
        <v>3045370</v>
      </c>
      <c r="P35" s="93">
        <f t="shared" ref="P35:P40" si="19">$H35      +$J35      +$L35      +$N35</f>
        <v>7180000</v>
      </c>
      <c r="Q35" s="94">
        <f t="shared" ref="Q35:Q40" si="20">$I35      +$K35      +$M35      +$O35</f>
        <v>5639966</v>
      </c>
      <c r="R35" s="48">
        <f t="shared" ref="R35:R40" si="21">IF(($L35      =0),0,((($N35      -$L35      )/$L35      )*100))</f>
        <v>83.636363636363626</v>
      </c>
      <c r="S35" s="49">
        <f t="shared" ref="S35:S40" si="22">IF(($M35      =0),0,((($O35      -$M35      )/$M35      )*100))</f>
        <v>1074.4717447560133</v>
      </c>
      <c r="T35" s="48">
        <f t="shared" ref="T35:T39" si="23">IF(($E35      =0),0,(($P35      /$E35      )*100))</f>
        <v>86.246246246246244</v>
      </c>
      <c r="U35" s="50">
        <f t="shared" ref="U35:U39" si="24">IF(($E35      =0),0,(($Q35      /$E35      )*100))</f>
        <v>67.747339339339334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8325000</v>
      </c>
      <c r="C40" s="95">
        <f>SUM(C35:C39)</f>
        <v>0</v>
      </c>
      <c r="D40" s="95"/>
      <c r="E40" s="95">
        <f t="shared" si="18"/>
        <v>8325000</v>
      </c>
      <c r="F40" s="96">
        <f t="shared" ref="F40:O40" si="25">SUM(F35:F39)</f>
        <v>8325000</v>
      </c>
      <c r="G40" s="97">
        <f t="shared" si="25"/>
        <v>8325000</v>
      </c>
      <c r="H40" s="96">
        <f t="shared" si="25"/>
        <v>2500000</v>
      </c>
      <c r="I40" s="97">
        <f t="shared" si="25"/>
        <v>1857348</v>
      </c>
      <c r="J40" s="96">
        <f t="shared" si="25"/>
        <v>0</v>
      </c>
      <c r="K40" s="97">
        <f t="shared" si="25"/>
        <v>477951</v>
      </c>
      <c r="L40" s="96">
        <f t="shared" si="25"/>
        <v>1650000</v>
      </c>
      <c r="M40" s="97">
        <f t="shared" si="25"/>
        <v>259297</v>
      </c>
      <c r="N40" s="96">
        <f t="shared" si="25"/>
        <v>3030000</v>
      </c>
      <c r="O40" s="97">
        <f t="shared" si="25"/>
        <v>3045370</v>
      </c>
      <c r="P40" s="96">
        <f t="shared" si="19"/>
        <v>7180000</v>
      </c>
      <c r="Q40" s="97">
        <f t="shared" si="20"/>
        <v>5639966</v>
      </c>
      <c r="R40" s="52">
        <f t="shared" si="21"/>
        <v>83.636363636363626</v>
      </c>
      <c r="S40" s="53">
        <f t="shared" si="22"/>
        <v>1074.4717447560133</v>
      </c>
      <c r="T40" s="52">
        <f>IF((+$E35+$E38) =0,0,(P40   /(+$E35+$E38) )*100)</f>
        <v>86.246246246246244</v>
      </c>
      <c r="U40" s="54">
        <f>IF((+$E35+$E38) =0,0,(Q40   /(+$E35+$E38) )*100)</f>
        <v>67.747339339339334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11000000</v>
      </c>
      <c r="C51" s="92"/>
      <c r="D51" s="92"/>
      <c r="E51" s="92">
        <f t="shared" si="26"/>
        <v>11000000</v>
      </c>
      <c r="F51" s="93">
        <v>11000000</v>
      </c>
      <c r="G51" s="94">
        <v>11000000</v>
      </c>
      <c r="H51" s="93">
        <v>1269000</v>
      </c>
      <c r="I51" s="94">
        <v>1269974</v>
      </c>
      <c r="J51" s="93">
        <v>3186000</v>
      </c>
      <c r="K51" s="94">
        <v>3420067</v>
      </c>
      <c r="L51" s="93">
        <v>235000</v>
      </c>
      <c r="M51" s="94">
        <v>468051</v>
      </c>
      <c r="N51" s="93">
        <v>6310000</v>
      </c>
      <c r="O51" s="94">
        <v>5879759</v>
      </c>
      <c r="P51" s="93">
        <f t="shared" si="27"/>
        <v>11000000</v>
      </c>
      <c r="Q51" s="94">
        <f t="shared" si="28"/>
        <v>11037851</v>
      </c>
      <c r="R51" s="48">
        <f t="shared" si="29"/>
        <v>2585.1063829787231</v>
      </c>
      <c r="S51" s="49">
        <f t="shared" si="30"/>
        <v>1156.2218647113243</v>
      </c>
      <c r="T51" s="48">
        <f t="shared" si="31"/>
        <v>100</v>
      </c>
      <c r="U51" s="50">
        <f t="shared" si="32"/>
        <v>100.3441</v>
      </c>
      <c r="V51" s="93">
        <v>1099000</v>
      </c>
      <c r="W51" s="94">
        <v>0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11000000</v>
      </c>
      <c r="C53" s="95">
        <f>SUM(C42:C52)</f>
        <v>0</v>
      </c>
      <c r="D53" s="95"/>
      <c r="E53" s="95">
        <f t="shared" si="26"/>
        <v>11000000</v>
      </c>
      <c r="F53" s="96">
        <f t="shared" ref="F53:O53" si="33">SUM(F42:F52)</f>
        <v>11000000</v>
      </c>
      <c r="G53" s="97">
        <f t="shared" si="33"/>
        <v>11000000</v>
      </c>
      <c r="H53" s="96">
        <f t="shared" si="33"/>
        <v>1269000</v>
      </c>
      <c r="I53" s="97">
        <f t="shared" si="33"/>
        <v>1269974</v>
      </c>
      <c r="J53" s="96">
        <f t="shared" si="33"/>
        <v>3186000</v>
      </c>
      <c r="K53" s="97">
        <f t="shared" si="33"/>
        <v>3420067</v>
      </c>
      <c r="L53" s="96">
        <f t="shared" si="33"/>
        <v>235000</v>
      </c>
      <c r="M53" s="97">
        <f t="shared" si="33"/>
        <v>468051</v>
      </c>
      <c r="N53" s="96">
        <f t="shared" si="33"/>
        <v>6310000</v>
      </c>
      <c r="O53" s="97">
        <f t="shared" si="33"/>
        <v>5879759</v>
      </c>
      <c r="P53" s="96">
        <f t="shared" si="27"/>
        <v>11000000</v>
      </c>
      <c r="Q53" s="97">
        <f t="shared" si="28"/>
        <v>11037851</v>
      </c>
      <c r="R53" s="52">
        <f t="shared" si="29"/>
        <v>2585.1063829787231</v>
      </c>
      <c r="S53" s="53">
        <f t="shared" si="30"/>
        <v>1156.2218647113243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100.3441</v>
      </c>
      <c r="V53" s="96">
        <f>SUM(V42:V52)</f>
        <v>1099000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24124000</v>
      </c>
      <c r="C67" s="104">
        <f>SUM(C9:C14,C17:C23,C26:C29,C32,C35:C39,C42:C52,C55:C58,C61:C65)</f>
        <v>-169000</v>
      </c>
      <c r="D67" s="104"/>
      <c r="E67" s="104">
        <f t="shared" si="35"/>
        <v>23955000</v>
      </c>
      <c r="F67" s="105">
        <f t="shared" ref="F67:O67" si="43">SUM(F9:F14,F17:F23,F26:F29,F32,F35:F39,F42:F52,F55:F58,F61:F65)</f>
        <v>23955000</v>
      </c>
      <c r="G67" s="106">
        <f t="shared" si="43"/>
        <v>23955000</v>
      </c>
      <c r="H67" s="105">
        <f t="shared" si="43"/>
        <v>5317000</v>
      </c>
      <c r="I67" s="106">
        <f t="shared" si="43"/>
        <v>4673307</v>
      </c>
      <c r="J67" s="105">
        <f t="shared" si="43"/>
        <v>4551000</v>
      </c>
      <c r="K67" s="106">
        <f t="shared" si="43"/>
        <v>5298602</v>
      </c>
      <c r="L67" s="105">
        <f t="shared" si="43"/>
        <v>3290000</v>
      </c>
      <c r="M67" s="106">
        <f t="shared" si="43"/>
        <v>2087682</v>
      </c>
      <c r="N67" s="105">
        <f t="shared" si="43"/>
        <v>9652000</v>
      </c>
      <c r="O67" s="106">
        <f t="shared" si="43"/>
        <v>9214819</v>
      </c>
      <c r="P67" s="105">
        <f t="shared" si="36"/>
        <v>22810000</v>
      </c>
      <c r="Q67" s="106">
        <f t="shared" si="37"/>
        <v>21274410</v>
      </c>
      <c r="R67" s="61">
        <f t="shared" si="38"/>
        <v>193.37386018237081</v>
      </c>
      <c r="S67" s="62">
        <f t="shared" si="39"/>
        <v>341.38997222757104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95.220204550198289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88.809893550407011</v>
      </c>
      <c r="V67" s="105">
        <f>SUM(V9:V14,V17:V23,V26:V29,V32,V35:V39,V42:V52,V55:V58,V61:V65)</f>
        <v>1099000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24716000</v>
      </c>
      <c r="C69" s="92">
        <v>-1653000</v>
      </c>
      <c r="D69" s="92"/>
      <c r="E69" s="92">
        <f>$B69      +$C69      +$D69</f>
        <v>23063000</v>
      </c>
      <c r="F69" s="93">
        <v>23063000</v>
      </c>
      <c r="G69" s="94">
        <v>23063000</v>
      </c>
      <c r="H69" s="93">
        <v>4837000</v>
      </c>
      <c r="I69" s="94">
        <v>4736450</v>
      </c>
      <c r="J69" s="93">
        <v>5091000</v>
      </c>
      <c r="K69" s="94">
        <v>4880781</v>
      </c>
      <c r="L69" s="93">
        <v>4491000</v>
      </c>
      <c r="M69" s="94">
        <v>4143762</v>
      </c>
      <c r="N69" s="93">
        <v>8444000</v>
      </c>
      <c r="O69" s="94">
        <v>8024979</v>
      </c>
      <c r="P69" s="93">
        <f>$H69      +$J69      +$L69      +$N69</f>
        <v>22863000</v>
      </c>
      <c r="Q69" s="94">
        <f>$I69      +$K69      +$M69      +$O69</f>
        <v>21785972</v>
      </c>
      <c r="R69" s="48">
        <f>IF(($L69      =0),0,((($N69      -$L69      )/$L69      )*100))</f>
        <v>88.02048541527499</v>
      </c>
      <c r="S69" s="49">
        <f>IF(($M69      =0),0,((($O69      -$M69      )/$M69      )*100))</f>
        <v>93.664090746524536</v>
      </c>
      <c r="T69" s="48">
        <f>IF(($E69      =0),0,(($P69      /$E69      )*100))</f>
        <v>99.132810128777692</v>
      </c>
      <c r="U69" s="50">
        <f>IF(($E69      =0),0,(($Q69      /$E69      )*100))</f>
        <v>94.462871265663622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24716000</v>
      </c>
      <c r="C71" s="101">
        <f>SUM(C69:C70)</f>
        <v>-1653000</v>
      </c>
      <c r="D71" s="101"/>
      <c r="E71" s="101">
        <f>$B71      +$C71      +$D71</f>
        <v>23063000</v>
      </c>
      <c r="F71" s="102">
        <f t="shared" ref="F71:O71" si="44">SUM(F69:F70)</f>
        <v>23063000</v>
      </c>
      <c r="G71" s="103">
        <f t="shared" si="44"/>
        <v>23063000</v>
      </c>
      <c r="H71" s="102">
        <f t="shared" si="44"/>
        <v>4837000</v>
      </c>
      <c r="I71" s="103">
        <f t="shared" si="44"/>
        <v>4736450</v>
      </c>
      <c r="J71" s="102">
        <f t="shared" si="44"/>
        <v>5091000</v>
      </c>
      <c r="K71" s="103">
        <f t="shared" si="44"/>
        <v>4880781</v>
      </c>
      <c r="L71" s="102">
        <f t="shared" si="44"/>
        <v>4491000</v>
      </c>
      <c r="M71" s="103">
        <f t="shared" si="44"/>
        <v>4143762</v>
      </c>
      <c r="N71" s="102">
        <f t="shared" si="44"/>
        <v>8444000</v>
      </c>
      <c r="O71" s="103">
        <f t="shared" si="44"/>
        <v>8024979</v>
      </c>
      <c r="P71" s="102">
        <f>$H71      +$J71      +$L71      +$N71</f>
        <v>22863000</v>
      </c>
      <c r="Q71" s="103">
        <f>$I71      +$K71      +$M71      +$O71</f>
        <v>21785972</v>
      </c>
      <c r="R71" s="57">
        <f>IF(($L71      =0),0,((($N71      -$L71      )/$L71      )*100))</f>
        <v>88.02048541527499</v>
      </c>
      <c r="S71" s="58">
        <f>IF(($M71      =0),0,((($O71      -$M71      )/$M71      )*100))</f>
        <v>93.664090746524536</v>
      </c>
      <c r="T71" s="57">
        <f>IF(($E69      =0),0,(($P69      /$E69      )*100))</f>
        <v>99.132810128777692</v>
      </c>
      <c r="U71" s="59">
        <f>IF($E69   =0,0,($Q69   /$E69 )*100)</f>
        <v>94.462871265663622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24716000</v>
      </c>
      <c r="C72" s="104">
        <f>SUM(C69:C70)</f>
        <v>-1653000</v>
      </c>
      <c r="D72" s="104"/>
      <c r="E72" s="104">
        <f>$B72      +$C72      +$D72</f>
        <v>23063000</v>
      </c>
      <c r="F72" s="105">
        <f t="shared" ref="F72:O72" si="45">SUM(F69:F70)</f>
        <v>23063000</v>
      </c>
      <c r="G72" s="106">
        <f t="shared" si="45"/>
        <v>23063000</v>
      </c>
      <c r="H72" s="105">
        <f t="shared" si="45"/>
        <v>4837000</v>
      </c>
      <c r="I72" s="106">
        <f t="shared" si="45"/>
        <v>4736450</v>
      </c>
      <c r="J72" s="105">
        <f t="shared" si="45"/>
        <v>5091000</v>
      </c>
      <c r="K72" s="106">
        <f t="shared" si="45"/>
        <v>4880781</v>
      </c>
      <c r="L72" s="105">
        <f t="shared" si="45"/>
        <v>4491000</v>
      </c>
      <c r="M72" s="106">
        <f t="shared" si="45"/>
        <v>4143762</v>
      </c>
      <c r="N72" s="105">
        <f t="shared" si="45"/>
        <v>8444000</v>
      </c>
      <c r="O72" s="106">
        <f t="shared" si="45"/>
        <v>8024979</v>
      </c>
      <c r="P72" s="105">
        <f>$H72      +$J72      +$L72      +$N72</f>
        <v>22863000</v>
      </c>
      <c r="Q72" s="106">
        <f>$I72      +$K72      +$M72      +$O72</f>
        <v>21785972</v>
      </c>
      <c r="R72" s="61">
        <f>IF(($L72      =0),0,((($N72      -$L72      )/$L72      )*100))</f>
        <v>88.02048541527499</v>
      </c>
      <c r="S72" s="62">
        <f>IF(($M72      =0),0,((($O72      -$M72      )/$M72      )*100))</f>
        <v>93.664090746524536</v>
      </c>
      <c r="T72" s="61">
        <f>IF(($E69      =0),0,(($P69      /$E69      )*100))</f>
        <v>99.132810128777692</v>
      </c>
      <c r="U72" s="65">
        <f>IF($E69   =0,0,($Q69   /$E69 )*100)</f>
        <v>94.462871265663622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48840000</v>
      </c>
      <c r="C73" s="104">
        <f>SUM(C9:C14,C17:C23,C26:C29,C32,C35:C39,C42:C52,C55:C58,C61:C65,C69:C70)</f>
        <v>-1822000</v>
      </c>
      <c r="D73" s="104"/>
      <c r="E73" s="104">
        <f>$B73      +$C73      +$D73</f>
        <v>47018000</v>
      </c>
      <c r="F73" s="105">
        <f t="shared" ref="F73:O73" si="46">SUM(F9:F14,F17:F23,F26:F29,F32,F35:F39,F42:F52,F55:F58,F61:F65,F69:F70)</f>
        <v>47018000</v>
      </c>
      <c r="G73" s="106">
        <f t="shared" si="46"/>
        <v>47018000</v>
      </c>
      <c r="H73" s="105">
        <f t="shared" si="46"/>
        <v>10154000</v>
      </c>
      <c r="I73" s="106">
        <f t="shared" si="46"/>
        <v>9409757</v>
      </c>
      <c r="J73" s="105">
        <f t="shared" si="46"/>
        <v>9642000</v>
      </c>
      <c r="K73" s="106">
        <f t="shared" si="46"/>
        <v>10179383</v>
      </c>
      <c r="L73" s="105">
        <f t="shared" si="46"/>
        <v>7781000</v>
      </c>
      <c r="M73" s="106">
        <f t="shared" si="46"/>
        <v>6231444</v>
      </c>
      <c r="N73" s="105">
        <f t="shared" si="46"/>
        <v>18096000</v>
      </c>
      <c r="O73" s="106">
        <f t="shared" si="46"/>
        <v>17239798</v>
      </c>
      <c r="P73" s="105">
        <f>$H73      +$J73      +$L73      +$N73</f>
        <v>45673000</v>
      </c>
      <c r="Q73" s="106">
        <f>$I73      +$K73      +$M73      +$O73</f>
        <v>43060382</v>
      </c>
      <c r="R73" s="61">
        <f>IF(($L73      =0),0,((($N73      -$L73      )/$L73      )*100))</f>
        <v>132.56650816090476</v>
      </c>
      <c r="S73" s="62">
        <f>IF(($M73      =0),0,((($O73      -$M73      )/$M73      )*100))</f>
        <v>176.65815499585651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97.139393423795141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91.582759794121401</v>
      </c>
      <c r="V73" s="105">
        <f>SUM(V9:V14,V17:V23,V26:V29,V32,V35:V39,V42:V52,V55:V58,V61:V65,V69:V70)</f>
        <v>1099000</v>
      </c>
      <c r="W73" s="106">
        <f>SUM(W9:W14,W17:W23,W26:W29,W32,W35:W39,W42:W52,W55:W58,W61:W65,W69:W70)</f>
        <v>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2TMdTCjm8Hjc+J/8kEP7FWciJa70uyT9GqowPNvY0Xvgc97/b05SCmuNb/B6Z3UCEqYCx47/B26Abj8wC2Diw==" saltValue="pi9Yq3c82kfyn2W9w1hZ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2185000</v>
      </c>
      <c r="C10" s="92"/>
      <c r="D10" s="92"/>
      <c r="E10" s="92">
        <f t="shared" ref="E10:E15" si="0">$B10      +$C10      +$D10</f>
        <v>2185000</v>
      </c>
      <c r="F10" s="93">
        <v>2185000</v>
      </c>
      <c r="G10" s="94">
        <v>2185000</v>
      </c>
      <c r="H10" s="93">
        <v>104000</v>
      </c>
      <c r="I10" s="94">
        <v>489533</v>
      </c>
      <c r="J10" s="93">
        <v>2058000</v>
      </c>
      <c r="K10" s="94">
        <v>800304</v>
      </c>
      <c r="L10" s="93"/>
      <c r="M10" s="94">
        <v>145814</v>
      </c>
      <c r="N10" s="93"/>
      <c r="O10" s="94">
        <v>749350</v>
      </c>
      <c r="P10" s="93">
        <f t="shared" ref="P10:P15" si="1">$H10      +$J10      +$L10      +$N10</f>
        <v>2162000</v>
      </c>
      <c r="Q10" s="94">
        <f t="shared" ref="Q10:Q15" si="2">$I10      +$K10      +$M10      +$O10</f>
        <v>2185001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413.90812953488688</v>
      </c>
      <c r="T10" s="48">
        <f t="shared" ref="T10:T14" si="5">IF(($E10      =0),0,(($P10      /$E10      )*100))</f>
        <v>98.94736842105263</v>
      </c>
      <c r="U10" s="50">
        <f t="shared" ref="U10:U14" si="6">IF(($E10      =0),0,(($Q10      /$E10      )*100))</f>
        <v>100.00004576659039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2185000</v>
      </c>
      <c r="C15" s="95">
        <f>SUM(C9:C14)</f>
        <v>0</v>
      </c>
      <c r="D15" s="95"/>
      <c r="E15" s="95">
        <f t="shared" si="0"/>
        <v>2185000</v>
      </c>
      <c r="F15" s="96">
        <f t="shared" ref="F15:O15" si="7">SUM(F9:F14)</f>
        <v>2185000</v>
      </c>
      <c r="G15" s="97">
        <f t="shared" si="7"/>
        <v>2185000</v>
      </c>
      <c r="H15" s="96">
        <f t="shared" si="7"/>
        <v>104000</v>
      </c>
      <c r="I15" s="97">
        <f t="shared" si="7"/>
        <v>489533</v>
      </c>
      <c r="J15" s="96">
        <f t="shared" si="7"/>
        <v>2058000</v>
      </c>
      <c r="K15" s="97">
        <f t="shared" si="7"/>
        <v>800304</v>
      </c>
      <c r="L15" s="96">
        <f t="shared" si="7"/>
        <v>0</v>
      </c>
      <c r="M15" s="97">
        <f t="shared" si="7"/>
        <v>145814</v>
      </c>
      <c r="N15" s="96">
        <f t="shared" si="7"/>
        <v>0</v>
      </c>
      <c r="O15" s="97">
        <f t="shared" si="7"/>
        <v>749350</v>
      </c>
      <c r="P15" s="96">
        <f t="shared" si="1"/>
        <v>2162000</v>
      </c>
      <c r="Q15" s="97">
        <f t="shared" si="2"/>
        <v>2185001</v>
      </c>
      <c r="R15" s="52">
        <f t="shared" si="3"/>
        <v>0</v>
      </c>
      <c r="S15" s="53">
        <f t="shared" si="4"/>
        <v>413.90812953488688</v>
      </c>
      <c r="T15" s="52">
        <f>IF((SUM($E9:$E13))=0,0,(P15/(SUM($E9:$E13))*100))</f>
        <v>98.94736842105263</v>
      </c>
      <c r="U15" s="54">
        <f>IF((SUM($E9:$E13))=0,0,(Q15/(SUM($E9:$E13))*100))</f>
        <v>100.00004576659039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1372000</v>
      </c>
      <c r="C32" s="92"/>
      <c r="D32" s="92"/>
      <c r="E32" s="92">
        <f>$B32      +$C32      +$D32</f>
        <v>1372000</v>
      </c>
      <c r="F32" s="93">
        <v>1372000</v>
      </c>
      <c r="G32" s="94">
        <v>1372000</v>
      </c>
      <c r="H32" s="93">
        <v>193000</v>
      </c>
      <c r="I32" s="94">
        <v>381747</v>
      </c>
      <c r="J32" s="93">
        <v>381000</v>
      </c>
      <c r="K32" s="94">
        <v>378591</v>
      </c>
      <c r="L32" s="93">
        <v>77000</v>
      </c>
      <c r="M32" s="94">
        <v>94101</v>
      </c>
      <c r="N32" s="93">
        <v>434000</v>
      </c>
      <c r="O32" s="94">
        <v>428171</v>
      </c>
      <c r="P32" s="93">
        <f>$H32      +$J32      +$L32      +$N32</f>
        <v>1085000</v>
      </c>
      <c r="Q32" s="94">
        <f>$I32      +$K32      +$M32      +$O32</f>
        <v>1282610</v>
      </c>
      <c r="R32" s="48">
        <f>IF(($L32      =0),0,((($N32      -$L32      )/$L32      )*100))</f>
        <v>463.63636363636368</v>
      </c>
      <c r="S32" s="49">
        <f>IF(($M32      =0),0,((($O32      -$M32      )/$M32      )*100))</f>
        <v>355.01216777717559</v>
      </c>
      <c r="T32" s="48">
        <f>IF(($E32      =0),0,(($P32      /$E32      )*100))</f>
        <v>79.081632653061234</v>
      </c>
      <c r="U32" s="50">
        <f>IF(($E32      =0),0,(($Q32      /$E32      )*100))</f>
        <v>93.484693877551024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1372000</v>
      </c>
      <c r="C33" s="95">
        <f>C32</f>
        <v>0</v>
      </c>
      <c r="D33" s="95"/>
      <c r="E33" s="95">
        <f>$B33      +$C33      +$D33</f>
        <v>1372000</v>
      </c>
      <c r="F33" s="96">
        <f t="shared" ref="F33:O33" si="17">F32</f>
        <v>1372000</v>
      </c>
      <c r="G33" s="97">
        <f t="shared" si="17"/>
        <v>1372000</v>
      </c>
      <c r="H33" s="96">
        <f t="shared" si="17"/>
        <v>193000</v>
      </c>
      <c r="I33" s="97">
        <f t="shared" si="17"/>
        <v>381747</v>
      </c>
      <c r="J33" s="96">
        <f t="shared" si="17"/>
        <v>381000</v>
      </c>
      <c r="K33" s="97">
        <f t="shared" si="17"/>
        <v>378591</v>
      </c>
      <c r="L33" s="96">
        <f t="shared" si="17"/>
        <v>77000</v>
      </c>
      <c r="M33" s="97">
        <f t="shared" si="17"/>
        <v>94101</v>
      </c>
      <c r="N33" s="96">
        <f t="shared" si="17"/>
        <v>434000</v>
      </c>
      <c r="O33" s="97">
        <f t="shared" si="17"/>
        <v>428171</v>
      </c>
      <c r="P33" s="96">
        <f>$H33      +$J33      +$L33      +$N33</f>
        <v>1085000</v>
      </c>
      <c r="Q33" s="97">
        <f>$I33      +$K33      +$M33      +$O33</f>
        <v>1282610</v>
      </c>
      <c r="R33" s="52">
        <f>IF(($L33      =0),0,((($N33      -$L33      )/$L33      )*100))</f>
        <v>463.63636363636368</v>
      </c>
      <c r="S33" s="53">
        <f>IF(($M33      =0),0,((($O33      -$M33      )/$M33      )*100))</f>
        <v>355.01216777717559</v>
      </c>
      <c r="T33" s="52">
        <f>IF($E33   =0,0,($P33   /$E33   )*100)</f>
        <v>79.081632653061234</v>
      </c>
      <c r="U33" s="54">
        <f>IF($E33   =0,0,($Q33   /$E33   )*100)</f>
        <v>93.484693877551024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3557000</v>
      </c>
      <c r="C67" s="104">
        <f>SUM(C9:C14,C17:C23,C26:C29,C32,C35:C39,C42:C52,C55:C58,C61:C65)</f>
        <v>0</v>
      </c>
      <c r="D67" s="104"/>
      <c r="E67" s="104">
        <f t="shared" si="35"/>
        <v>3557000</v>
      </c>
      <c r="F67" s="105">
        <f t="shared" ref="F67:O67" si="43">SUM(F9:F14,F17:F23,F26:F29,F32,F35:F39,F42:F52,F55:F58,F61:F65)</f>
        <v>3557000</v>
      </c>
      <c r="G67" s="106">
        <f t="shared" si="43"/>
        <v>3557000</v>
      </c>
      <c r="H67" s="105">
        <f t="shared" si="43"/>
        <v>297000</v>
      </c>
      <c r="I67" s="106">
        <f t="shared" si="43"/>
        <v>871280</v>
      </c>
      <c r="J67" s="105">
        <f t="shared" si="43"/>
        <v>2439000</v>
      </c>
      <c r="K67" s="106">
        <f t="shared" si="43"/>
        <v>1178895</v>
      </c>
      <c r="L67" s="105">
        <f t="shared" si="43"/>
        <v>77000</v>
      </c>
      <c r="M67" s="106">
        <f t="shared" si="43"/>
        <v>239915</v>
      </c>
      <c r="N67" s="105">
        <f t="shared" si="43"/>
        <v>434000</v>
      </c>
      <c r="O67" s="106">
        <f t="shared" si="43"/>
        <v>1177521</v>
      </c>
      <c r="P67" s="105">
        <f t="shared" si="36"/>
        <v>3247000</v>
      </c>
      <c r="Q67" s="106">
        <f t="shared" si="37"/>
        <v>3467611</v>
      </c>
      <c r="R67" s="61">
        <f t="shared" si="38"/>
        <v>463.63636363636368</v>
      </c>
      <c r="S67" s="62">
        <f t="shared" si="39"/>
        <v>390.80757768376299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91.284790553837496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97.486955299409615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15849000</v>
      </c>
      <c r="C69" s="92">
        <v>-1060000</v>
      </c>
      <c r="D69" s="92"/>
      <c r="E69" s="92">
        <f>$B69      +$C69      +$D69</f>
        <v>14789000</v>
      </c>
      <c r="F69" s="93">
        <v>14789000</v>
      </c>
      <c r="G69" s="94">
        <v>14789000</v>
      </c>
      <c r="H69" s="93">
        <v>1377000</v>
      </c>
      <c r="I69" s="94">
        <v>1873391</v>
      </c>
      <c r="J69" s="93">
        <v>5538000</v>
      </c>
      <c r="K69" s="94">
        <v>5552063</v>
      </c>
      <c r="L69" s="93">
        <v>188000</v>
      </c>
      <c r="M69" s="94">
        <v>237160</v>
      </c>
      <c r="N69" s="93">
        <v>7512000</v>
      </c>
      <c r="O69" s="94">
        <v>6994163</v>
      </c>
      <c r="P69" s="93">
        <f>$H69      +$J69      +$L69      +$N69</f>
        <v>14615000</v>
      </c>
      <c r="Q69" s="94">
        <f>$I69      +$K69      +$M69      +$O69</f>
        <v>14656777</v>
      </c>
      <c r="R69" s="48">
        <f>IF(($L69      =0),0,((($N69      -$L69      )/$L69      )*100))</f>
        <v>3895.744680851064</v>
      </c>
      <c r="S69" s="49">
        <f>IF(($M69      =0),0,((($O69      -$M69      )/$M69      )*100))</f>
        <v>2849.1326530612246</v>
      </c>
      <c r="T69" s="48">
        <f>IF(($E69      =0),0,(($P69      /$E69      )*100))</f>
        <v>98.823449861383466</v>
      </c>
      <c r="U69" s="50">
        <f>IF(($E69      =0),0,(($Q69      /$E69      )*100))</f>
        <v>99.105936844952325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15849000</v>
      </c>
      <c r="C71" s="101">
        <f>SUM(C69:C70)</f>
        <v>-1060000</v>
      </c>
      <c r="D71" s="101"/>
      <c r="E71" s="101">
        <f>$B71      +$C71      +$D71</f>
        <v>14789000</v>
      </c>
      <c r="F71" s="102">
        <f t="shared" ref="F71:O71" si="44">SUM(F69:F70)</f>
        <v>14789000</v>
      </c>
      <c r="G71" s="103">
        <f t="shared" si="44"/>
        <v>14789000</v>
      </c>
      <c r="H71" s="102">
        <f t="shared" si="44"/>
        <v>1377000</v>
      </c>
      <c r="I71" s="103">
        <f t="shared" si="44"/>
        <v>1873391</v>
      </c>
      <c r="J71" s="102">
        <f t="shared" si="44"/>
        <v>5538000</v>
      </c>
      <c r="K71" s="103">
        <f t="shared" si="44"/>
        <v>5552063</v>
      </c>
      <c r="L71" s="102">
        <f t="shared" si="44"/>
        <v>188000</v>
      </c>
      <c r="M71" s="103">
        <f t="shared" si="44"/>
        <v>237160</v>
      </c>
      <c r="N71" s="102">
        <f t="shared" si="44"/>
        <v>7512000</v>
      </c>
      <c r="O71" s="103">
        <f t="shared" si="44"/>
        <v>6994163</v>
      </c>
      <c r="P71" s="102">
        <f>$H71      +$J71      +$L71      +$N71</f>
        <v>14615000</v>
      </c>
      <c r="Q71" s="103">
        <f>$I71      +$K71      +$M71      +$O71</f>
        <v>14656777</v>
      </c>
      <c r="R71" s="57">
        <f>IF(($L71      =0),0,((($N71      -$L71      )/$L71      )*100))</f>
        <v>3895.744680851064</v>
      </c>
      <c r="S71" s="58">
        <f>IF(($M71      =0),0,((($O71      -$M71      )/$M71      )*100))</f>
        <v>2849.1326530612246</v>
      </c>
      <c r="T71" s="57">
        <f>IF(($E69      =0),0,(($P69      /$E69      )*100))</f>
        <v>98.823449861383466</v>
      </c>
      <c r="U71" s="59">
        <f>IF($E69   =0,0,($Q69   /$E69 )*100)</f>
        <v>99.105936844952325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15849000</v>
      </c>
      <c r="C72" s="104">
        <f>SUM(C69:C70)</f>
        <v>-1060000</v>
      </c>
      <c r="D72" s="104"/>
      <c r="E72" s="104">
        <f>$B72      +$C72      +$D72</f>
        <v>14789000</v>
      </c>
      <c r="F72" s="105">
        <f t="shared" ref="F72:O72" si="45">SUM(F69:F70)</f>
        <v>14789000</v>
      </c>
      <c r="G72" s="106">
        <f t="shared" si="45"/>
        <v>14789000</v>
      </c>
      <c r="H72" s="105">
        <f t="shared" si="45"/>
        <v>1377000</v>
      </c>
      <c r="I72" s="106">
        <f t="shared" si="45"/>
        <v>1873391</v>
      </c>
      <c r="J72" s="105">
        <f t="shared" si="45"/>
        <v>5538000</v>
      </c>
      <c r="K72" s="106">
        <f t="shared" si="45"/>
        <v>5552063</v>
      </c>
      <c r="L72" s="105">
        <f t="shared" si="45"/>
        <v>188000</v>
      </c>
      <c r="M72" s="106">
        <f t="shared" si="45"/>
        <v>237160</v>
      </c>
      <c r="N72" s="105">
        <f t="shared" si="45"/>
        <v>7512000</v>
      </c>
      <c r="O72" s="106">
        <f t="shared" si="45"/>
        <v>6994163</v>
      </c>
      <c r="P72" s="105">
        <f>$H72      +$J72      +$L72      +$N72</f>
        <v>14615000</v>
      </c>
      <c r="Q72" s="106">
        <f>$I72      +$K72      +$M72      +$O72</f>
        <v>14656777</v>
      </c>
      <c r="R72" s="61">
        <f>IF(($L72      =0),0,((($N72      -$L72      )/$L72      )*100))</f>
        <v>3895.744680851064</v>
      </c>
      <c r="S72" s="62">
        <f>IF(($M72      =0),0,((($O72      -$M72      )/$M72      )*100))</f>
        <v>2849.1326530612246</v>
      </c>
      <c r="T72" s="61">
        <f>IF(($E69      =0),0,(($P69      /$E69      )*100))</f>
        <v>98.823449861383466</v>
      </c>
      <c r="U72" s="65">
        <f>IF($E69   =0,0,($Q69   /$E69 )*100)</f>
        <v>99.105936844952325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19406000</v>
      </c>
      <c r="C73" s="104">
        <f>SUM(C9:C14,C17:C23,C26:C29,C32,C35:C39,C42:C52,C55:C58,C61:C65,C69:C70)</f>
        <v>-1060000</v>
      </c>
      <c r="D73" s="104"/>
      <c r="E73" s="104">
        <f>$B73      +$C73      +$D73</f>
        <v>18346000</v>
      </c>
      <c r="F73" s="105">
        <f t="shared" ref="F73:O73" si="46">SUM(F9:F14,F17:F23,F26:F29,F32,F35:F39,F42:F52,F55:F58,F61:F65,F69:F70)</f>
        <v>18346000</v>
      </c>
      <c r="G73" s="106">
        <f t="shared" si="46"/>
        <v>18346000</v>
      </c>
      <c r="H73" s="105">
        <f t="shared" si="46"/>
        <v>1674000</v>
      </c>
      <c r="I73" s="106">
        <f t="shared" si="46"/>
        <v>2744671</v>
      </c>
      <c r="J73" s="105">
        <f t="shared" si="46"/>
        <v>7977000</v>
      </c>
      <c r="K73" s="106">
        <f t="shared" si="46"/>
        <v>6730958</v>
      </c>
      <c r="L73" s="105">
        <f t="shared" si="46"/>
        <v>265000</v>
      </c>
      <c r="M73" s="106">
        <f t="shared" si="46"/>
        <v>477075</v>
      </c>
      <c r="N73" s="105">
        <f t="shared" si="46"/>
        <v>7946000</v>
      </c>
      <c r="O73" s="106">
        <f t="shared" si="46"/>
        <v>8171684</v>
      </c>
      <c r="P73" s="105">
        <f>$H73      +$J73      +$L73      +$N73</f>
        <v>17862000</v>
      </c>
      <c r="Q73" s="106">
        <f>$I73      +$K73      +$M73      +$O73</f>
        <v>18124388</v>
      </c>
      <c r="R73" s="61">
        <f>IF(($L73      =0),0,((($N73      -$L73      )/$L73      )*100))</f>
        <v>2898.4905660377358</v>
      </c>
      <c r="S73" s="62">
        <f>IF(($M73      =0),0,((($O73      -$M73      )/$M73      )*100))</f>
        <v>1612.8719802965988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97.361822740651917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98.792041861986263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AzEyOociCBxzbghXy+6dJQBRsaQVyrcNZxa0Yv0UJtfQTIJKqEjc5Hri/3jFeoMArhgRQKnurft3JxAuObLFQ==" saltValue="sr2nCQldapczhXBupNz7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158000</v>
      </c>
      <c r="I10" s="94"/>
      <c r="J10" s="93">
        <v>129000</v>
      </c>
      <c r="K10" s="94"/>
      <c r="L10" s="93">
        <v>196000</v>
      </c>
      <c r="M10" s="94"/>
      <c r="N10" s="93">
        <v>186000</v>
      </c>
      <c r="O10" s="94">
        <v>757168</v>
      </c>
      <c r="P10" s="93">
        <f t="shared" ref="P10:P15" si="1">$H10      +$J10      +$L10      +$N10</f>
        <v>669000</v>
      </c>
      <c r="Q10" s="94">
        <f t="shared" ref="Q10:Q15" si="2">$I10      +$K10      +$M10      +$O10</f>
        <v>757168</v>
      </c>
      <c r="R10" s="48">
        <f t="shared" ref="R10:R15" si="3">IF(($L10      =0),0,((($N10      -$L10      )/$L10      )*100))</f>
        <v>-5.1020408163265305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66.900000000000006</v>
      </c>
      <c r="U10" s="50">
        <f t="shared" ref="U10:U14" si="6">IF(($E10      =0),0,(($Q10      /$E10      )*100))</f>
        <v>75.716799999999992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158000</v>
      </c>
      <c r="I15" s="97">
        <f t="shared" si="7"/>
        <v>0</v>
      </c>
      <c r="J15" s="96">
        <f t="shared" si="7"/>
        <v>129000</v>
      </c>
      <c r="K15" s="97">
        <f t="shared" si="7"/>
        <v>0</v>
      </c>
      <c r="L15" s="96">
        <f t="shared" si="7"/>
        <v>196000</v>
      </c>
      <c r="M15" s="97">
        <f t="shared" si="7"/>
        <v>0</v>
      </c>
      <c r="N15" s="96">
        <f t="shared" si="7"/>
        <v>186000</v>
      </c>
      <c r="O15" s="97">
        <f t="shared" si="7"/>
        <v>757168</v>
      </c>
      <c r="P15" s="96">
        <f t="shared" si="1"/>
        <v>669000</v>
      </c>
      <c r="Q15" s="97">
        <f t="shared" si="2"/>
        <v>757168</v>
      </c>
      <c r="R15" s="52">
        <f t="shared" si="3"/>
        <v>-5.1020408163265305</v>
      </c>
      <c r="S15" s="53">
        <f t="shared" si="4"/>
        <v>0</v>
      </c>
      <c r="T15" s="52">
        <f>IF((SUM($E9:$E13))=0,0,(P15/(SUM($E9:$E13))*100))</f>
        <v>66.900000000000006</v>
      </c>
      <c r="U15" s="54">
        <f>IF((SUM($E9:$E13))=0,0,(Q15/(SUM($E9:$E13))*100))</f>
        <v>75.716799999999992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2063000</v>
      </c>
      <c r="C29" s="92"/>
      <c r="D29" s="92"/>
      <c r="E29" s="92">
        <f>$B29      +$C29      +$D29</f>
        <v>2063000</v>
      </c>
      <c r="F29" s="93">
        <v>2063000</v>
      </c>
      <c r="G29" s="94">
        <v>2063000</v>
      </c>
      <c r="H29" s="93">
        <v>213000</v>
      </c>
      <c r="I29" s="94"/>
      <c r="J29" s="93">
        <v>926000</v>
      </c>
      <c r="K29" s="94"/>
      <c r="L29" s="93">
        <v>132000</v>
      </c>
      <c r="M29" s="94"/>
      <c r="N29" s="93">
        <v>742000</v>
      </c>
      <c r="O29" s="94">
        <v>2013816</v>
      </c>
      <c r="P29" s="93">
        <f>$H29      +$J29      +$L29      +$N29</f>
        <v>2013000</v>
      </c>
      <c r="Q29" s="94">
        <f>$I29      +$K29      +$M29      +$O29</f>
        <v>2013816</v>
      </c>
      <c r="R29" s="48">
        <f>IF(($L29      =0),0,((($N29      -$L29      )/$L29      )*100))</f>
        <v>462.12121212121212</v>
      </c>
      <c r="S29" s="49">
        <f>IF(($M29      =0),0,((($O29      -$M29      )/$M29      )*100))</f>
        <v>0</v>
      </c>
      <c r="T29" s="48">
        <f>IF(($E29      =0),0,(($P29      /$E29      )*100))</f>
        <v>97.57634512845371</v>
      </c>
      <c r="U29" s="50">
        <f>IF(($E29      =0),0,(($Q29      /$E29      )*100))</f>
        <v>97.615899175957338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2063000</v>
      </c>
      <c r="C30" s="95">
        <f>SUM(C26:C29)</f>
        <v>0</v>
      </c>
      <c r="D30" s="95"/>
      <c r="E30" s="95">
        <f>$B30      +$C30      +$D30</f>
        <v>2063000</v>
      </c>
      <c r="F30" s="96">
        <f t="shared" ref="F30:O30" si="16">SUM(F26:F29)</f>
        <v>2063000</v>
      </c>
      <c r="G30" s="97">
        <f t="shared" si="16"/>
        <v>2063000</v>
      </c>
      <c r="H30" s="96">
        <f t="shared" si="16"/>
        <v>213000</v>
      </c>
      <c r="I30" s="97">
        <f t="shared" si="16"/>
        <v>0</v>
      </c>
      <c r="J30" s="96">
        <f t="shared" si="16"/>
        <v>926000</v>
      </c>
      <c r="K30" s="97">
        <f t="shared" si="16"/>
        <v>0</v>
      </c>
      <c r="L30" s="96">
        <f t="shared" si="16"/>
        <v>132000</v>
      </c>
      <c r="M30" s="97">
        <f t="shared" si="16"/>
        <v>0</v>
      </c>
      <c r="N30" s="96">
        <f t="shared" si="16"/>
        <v>742000</v>
      </c>
      <c r="O30" s="97">
        <f t="shared" si="16"/>
        <v>2013816</v>
      </c>
      <c r="P30" s="96">
        <f>$H30      +$J30      +$L30      +$N30</f>
        <v>2013000</v>
      </c>
      <c r="Q30" s="97">
        <f>$I30      +$K30      +$M30      +$O30</f>
        <v>2013816</v>
      </c>
      <c r="R30" s="52">
        <f>IF(($L30      =0),0,((($N30      -$L30      )/$L30      )*100))</f>
        <v>462.12121212121212</v>
      </c>
      <c r="S30" s="53">
        <f>IF(($M30      =0),0,((($O30      -$M30      )/$M30      )*100))</f>
        <v>0</v>
      </c>
      <c r="T30" s="52">
        <f>IF($E30   =0,0,($P30   /$E30   )*100)</f>
        <v>97.57634512845371</v>
      </c>
      <c r="U30" s="54">
        <f>IF($E30   =0,0,($Q30   /$E30   )*100)</f>
        <v>97.615899175957338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2451000</v>
      </c>
      <c r="C32" s="92">
        <v>-137000</v>
      </c>
      <c r="D32" s="92"/>
      <c r="E32" s="92">
        <f>$B32      +$C32      +$D32</f>
        <v>2314000</v>
      </c>
      <c r="F32" s="93">
        <v>2314000</v>
      </c>
      <c r="G32" s="94">
        <v>2314000</v>
      </c>
      <c r="H32" s="93">
        <v>316000</v>
      </c>
      <c r="I32" s="94"/>
      <c r="J32" s="93">
        <v>297000</v>
      </c>
      <c r="K32" s="94"/>
      <c r="L32" s="93">
        <v>415000</v>
      </c>
      <c r="M32" s="94"/>
      <c r="N32" s="93">
        <v>649000</v>
      </c>
      <c r="O32" s="94">
        <v>2314000</v>
      </c>
      <c r="P32" s="93">
        <f>$H32      +$J32      +$L32      +$N32</f>
        <v>1677000</v>
      </c>
      <c r="Q32" s="94">
        <f>$I32      +$K32      +$M32      +$O32</f>
        <v>2314000</v>
      </c>
      <c r="R32" s="48">
        <f>IF(($L32      =0),0,((($N32      -$L32      )/$L32      )*100))</f>
        <v>56.385542168674696</v>
      </c>
      <c r="S32" s="49">
        <f>IF(($M32      =0),0,((($O32      -$M32      )/$M32      )*100))</f>
        <v>0</v>
      </c>
      <c r="T32" s="48">
        <f>IF(($E32      =0),0,(($P32      /$E32      )*100))</f>
        <v>72.471910112359552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2451000</v>
      </c>
      <c r="C33" s="95">
        <f>C32</f>
        <v>-137000</v>
      </c>
      <c r="D33" s="95"/>
      <c r="E33" s="95">
        <f>$B33      +$C33      +$D33</f>
        <v>2314000</v>
      </c>
      <c r="F33" s="96">
        <f t="shared" ref="F33:O33" si="17">F32</f>
        <v>2314000</v>
      </c>
      <c r="G33" s="97">
        <f t="shared" si="17"/>
        <v>2314000</v>
      </c>
      <c r="H33" s="96">
        <f t="shared" si="17"/>
        <v>316000</v>
      </c>
      <c r="I33" s="97">
        <f t="shared" si="17"/>
        <v>0</v>
      </c>
      <c r="J33" s="96">
        <f t="shared" si="17"/>
        <v>297000</v>
      </c>
      <c r="K33" s="97">
        <f t="shared" si="17"/>
        <v>0</v>
      </c>
      <c r="L33" s="96">
        <f t="shared" si="17"/>
        <v>415000</v>
      </c>
      <c r="M33" s="97">
        <f t="shared" si="17"/>
        <v>0</v>
      </c>
      <c r="N33" s="96">
        <f t="shared" si="17"/>
        <v>649000</v>
      </c>
      <c r="O33" s="97">
        <f t="shared" si="17"/>
        <v>2314000</v>
      </c>
      <c r="P33" s="96">
        <f>$H33      +$J33      +$L33      +$N33</f>
        <v>1677000</v>
      </c>
      <c r="Q33" s="97">
        <f>$I33      +$K33      +$M33      +$O33</f>
        <v>2314000</v>
      </c>
      <c r="R33" s="52">
        <f>IF(($L33      =0),0,((($N33      -$L33      )/$L33      )*100))</f>
        <v>56.385542168674696</v>
      </c>
      <c r="S33" s="53">
        <f>IF(($M33      =0),0,((($O33      -$M33      )/$M33      )*100))</f>
        <v>0</v>
      </c>
      <c r="T33" s="52">
        <f>IF($E33   =0,0,($P33   /$E33   )*100)</f>
        <v>72.471910112359552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5514000</v>
      </c>
      <c r="C67" s="104">
        <f>SUM(C9:C14,C17:C23,C26:C29,C32,C35:C39,C42:C52,C55:C58,C61:C65)</f>
        <v>-137000</v>
      </c>
      <c r="D67" s="104"/>
      <c r="E67" s="104">
        <f t="shared" si="35"/>
        <v>5377000</v>
      </c>
      <c r="F67" s="105">
        <f t="shared" ref="F67:O67" si="43">SUM(F9:F14,F17:F23,F26:F29,F32,F35:F39,F42:F52,F55:F58,F61:F65)</f>
        <v>5377000</v>
      </c>
      <c r="G67" s="106">
        <f t="shared" si="43"/>
        <v>5377000</v>
      </c>
      <c r="H67" s="105">
        <f t="shared" si="43"/>
        <v>687000</v>
      </c>
      <c r="I67" s="106">
        <f t="shared" si="43"/>
        <v>0</v>
      </c>
      <c r="J67" s="105">
        <f t="shared" si="43"/>
        <v>1352000</v>
      </c>
      <c r="K67" s="106">
        <f t="shared" si="43"/>
        <v>0</v>
      </c>
      <c r="L67" s="105">
        <f t="shared" si="43"/>
        <v>743000</v>
      </c>
      <c r="M67" s="106">
        <f t="shared" si="43"/>
        <v>0</v>
      </c>
      <c r="N67" s="105">
        <f t="shared" si="43"/>
        <v>1577000</v>
      </c>
      <c r="O67" s="106">
        <f t="shared" si="43"/>
        <v>5084984</v>
      </c>
      <c r="P67" s="105">
        <f t="shared" si="36"/>
        <v>4359000</v>
      </c>
      <c r="Q67" s="106">
        <f t="shared" si="37"/>
        <v>5084984</v>
      </c>
      <c r="R67" s="61">
        <f t="shared" si="38"/>
        <v>112.24764468371467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81.067509763808815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94.569164961874648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5514000</v>
      </c>
      <c r="C73" s="104">
        <f>SUM(C9:C14,C17:C23,C26:C29,C32,C35:C39,C42:C52,C55:C58,C61:C65,C69:C70)</f>
        <v>-137000</v>
      </c>
      <c r="D73" s="104"/>
      <c r="E73" s="104">
        <f>$B73      +$C73      +$D73</f>
        <v>5377000</v>
      </c>
      <c r="F73" s="105">
        <f t="shared" ref="F73:O73" si="46">SUM(F9:F14,F17:F23,F26:F29,F32,F35:F39,F42:F52,F55:F58,F61:F65,F69:F70)</f>
        <v>5377000</v>
      </c>
      <c r="G73" s="106">
        <f t="shared" si="46"/>
        <v>5377000</v>
      </c>
      <c r="H73" s="105">
        <f t="shared" si="46"/>
        <v>687000</v>
      </c>
      <c r="I73" s="106">
        <f t="shared" si="46"/>
        <v>0</v>
      </c>
      <c r="J73" s="105">
        <f t="shared" si="46"/>
        <v>1352000</v>
      </c>
      <c r="K73" s="106">
        <f t="shared" si="46"/>
        <v>0</v>
      </c>
      <c r="L73" s="105">
        <f t="shared" si="46"/>
        <v>743000</v>
      </c>
      <c r="M73" s="106">
        <f t="shared" si="46"/>
        <v>0</v>
      </c>
      <c r="N73" s="105">
        <f t="shared" si="46"/>
        <v>1577000</v>
      </c>
      <c r="O73" s="106">
        <f t="shared" si="46"/>
        <v>5084984</v>
      </c>
      <c r="P73" s="105">
        <f>$H73      +$J73      +$L73      +$N73</f>
        <v>4359000</v>
      </c>
      <c r="Q73" s="106">
        <f>$I73      +$K73      +$M73      +$O73</f>
        <v>5084984</v>
      </c>
      <c r="R73" s="61">
        <f>IF(($L73      =0),0,((($N73      -$L73      )/$L73      )*100))</f>
        <v>112.24764468371467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81.067509763808815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94.569164961874648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V1ZprsnW5lkJ7UuX/pfVjzx3DdHbXtrwpNZeOTrFlyICQNK6EigaSiwJhacW3y7UNuGgd7zL/+S9oOShOtZrw==" saltValue="OYW7WxbazTbXMOW9so52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2132000</v>
      </c>
      <c r="C10" s="92"/>
      <c r="D10" s="92"/>
      <c r="E10" s="92">
        <f t="shared" ref="E10:E15" si="0">$B10      +$C10      +$D10</f>
        <v>2132000</v>
      </c>
      <c r="F10" s="93">
        <v>2132000</v>
      </c>
      <c r="G10" s="94">
        <v>2132000</v>
      </c>
      <c r="H10" s="93">
        <v>51000</v>
      </c>
      <c r="I10" s="94">
        <v>52095</v>
      </c>
      <c r="J10" s="93">
        <v>455000</v>
      </c>
      <c r="K10" s="94">
        <v>454913</v>
      </c>
      <c r="L10" s="93">
        <v>205000</v>
      </c>
      <c r="M10" s="94">
        <v>205275</v>
      </c>
      <c r="N10" s="93">
        <v>811000</v>
      </c>
      <c r="O10" s="94">
        <v>809965</v>
      </c>
      <c r="P10" s="93">
        <f t="shared" ref="P10:P15" si="1">$H10      +$J10      +$L10      +$N10</f>
        <v>1522000</v>
      </c>
      <c r="Q10" s="94">
        <f t="shared" ref="Q10:Q15" si="2">$I10      +$K10      +$M10      +$O10</f>
        <v>1522248</v>
      </c>
      <c r="R10" s="48">
        <f t="shared" ref="R10:R15" si="3">IF(($L10      =0),0,((($N10      -$L10      )/$L10      )*100))</f>
        <v>295.60975609756099</v>
      </c>
      <c r="S10" s="49">
        <f t="shared" ref="S10:S15" si="4">IF(($M10      =0),0,((($O10      -$M10      )/$M10      )*100))</f>
        <v>294.57556935817809</v>
      </c>
      <c r="T10" s="48">
        <f t="shared" ref="T10:T14" si="5">IF(($E10      =0),0,(($P10      /$E10      )*100))</f>
        <v>71.388367729831145</v>
      </c>
      <c r="U10" s="50">
        <f t="shared" ref="U10:U14" si="6">IF(($E10      =0),0,(($Q10      /$E10      )*100))</f>
        <v>71.399999999999991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2132000</v>
      </c>
      <c r="C15" s="95">
        <f>SUM(C9:C14)</f>
        <v>0</v>
      </c>
      <c r="D15" s="95"/>
      <c r="E15" s="95">
        <f t="shared" si="0"/>
        <v>2132000</v>
      </c>
      <c r="F15" s="96">
        <f t="shared" ref="F15:O15" si="7">SUM(F9:F14)</f>
        <v>2132000</v>
      </c>
      <c r="G15" s="97">
        <f t="shared" si="7"/>
        <v>2132000</v>
      </c>
      <c r="H15" s="96">
        <f t="shared" si="7"/>
        <v>51000</v>
      </c>
      <c r="I15" s="97">
        <f t="shared" si="7"/>
        <v>52095</v>
      </c>
      <c r="J15" s="96">
        <f t="shared" si="7"/>
        <v>455000</v>
      </c>
      <c r="K15" s="97">
        <f t="shared" si="7"/>
        <v>454913</v>
      </c>
      <c r="L15" s="96">
        <f t="shared" si="7"/>
        <v>205000</v>
      </c>
      <c r="M15" s="97">
        <f t="shared" si="7"/>
        <v>205275</v>
      </c>
      <c r="N15" s="96">
        <f t="shared" si="7"/>
        <v>811000</v>
      </c>
      <c r="O15" s="97">
        <f t="shared" si="7"/>
        <v>809965</v>
      </c>
      <c r="P15" s="96">
        <f t="shared" si="1"/>
        <v>1522000</v>
      </c>
      <c r="Q15" s="97">
        <f t="shared" si="2"/>
        <v>1522248</v>
      </c>
      <c r="R15" s="52">
        <f t="shared" si="3"/>
        <v>295.60975609756099</v>
      </c>
      <c r="S15" s="53">
        <f t="shared" si="4"/>
        <v>294.57556935817809</v>
      </c>
      <c r="T15" s="52">
        <f>IF((SUM($E9:$E13))=0,0,(P15/(SUM($E9:$E13))*100))</f>
        <v>71.388367729831145</v>
      </c>
      <c r="U15" s="54">
        <f>IF((SUM($E9:$E13))=0,0,(Q15/(SUM($E9:$E13))*100))</f>
        <v>71.399999999999991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7805000</v>
      </c>
      <c r="D20" s="92"/>
      <c r="E20" s="92">
        <f t="shared" si="8"/>
        <v>7805000</v>
      </c>
      <c r="F20" s="93">
        <v>7805000</v>
      </c>
      <c r="G20" s="94">
        <v>7805000</v>
      </c>
      <c r="H20" s="93"/>
      <c r="I20" s="94"/>
      <c r="J20" s="93"/>
      <c r="K20" s="94"/>
      <c r="L20" s="93"/>
      <c r="M20" s="94"/>
      <c r="N20" s="93"/>
      <c r="O20" s="94">
        <v>18285</v>
      </c>
      <c r="P20" s="93">
        <f t="shared" si="9"/>
        <v>0</v>
      </c>
      <c r="Q20" s="94">
        <f t="shared" si="10"/>
        <v>18285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0.2342729019859065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7805000</v>
      </c>
      <c r="D24" s="95"/>
      <c r="E24" s="95">
        <f t="shared" si="8"/>
        <v>7805000</v>
      </c>
      <c r="F24" s="96">
        <f t="shared" ref="F24:O24" si="15">SUM(F17:F23)</f>
        <v>7805000</v>
      </c>
      <c r="G24" s="97">
        <f t="shared" si="15"/>
        <v>7805000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18285</v>
      </c>
      <c r="P24" s="96">
        <f t="shared" si="9"/>
        <v>0</v>
      </c>
      <c r="Q24" s="97">
        <f t="shared" si="10"/>
        <v>18285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0.2342729019859065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1658000</v>
      </c>
      <c r="C32" s="92"/>
      <c r="D32" s="92"/>
      <c r="E32" s="92">
        <f>$B32      +$C32      +$D32</f>
        <v>1658000</v>
      </c>
      <c r="F32" s="93">
        <v>1658000</v>
      </c>
      <c r="G32" s="94">
        <v>1658000</v>
      </c>
      <c r="H32" s="93">
        <v>94000</v>
      </c>
      <c r="I32" s="94">
        <v>93996</v>
      </c>
      <c r="J32" s="93">
        <v>722000</v>
      </c>
      <c r="K32" s="94">
        <v>721587</v>
      </c>
      <c r="L32" s="93">
        <v>842000</v>
      </c>
      <c r="M32" s="94">
        <v>879914</v>
      </c>
      <c r="N32" s="93"/>
      <c r="O32" s="94">
        <v>-37498</v>
      </c>
      <c r="P32" s="93">
        <f>$H32      +$J32      +$L32      +$N32</f>
        <v>1658000</v>
      </c>
      <c r="Q32" s="94">
        <f>$I32      +$K32      +$M32      +$O32</f>
        <v>1657999</v>
      </c>
      <c r="R32" s="48">
        <f>IF(($L32      =0),0,((($N32      -$L32      )/$L32      )*100))</f>
        <v>-100</v>
      </c>
      <c r="S32" s="49">
        <f>IF(($M32      =0),0,((($O32      -$M32      )/$M32      )*100))</f>
        <v>-104.26155283357237</v>
      </c>
      <c r="T32" s="48">
        <f>IF(($E32      =0),0,(($P32      /$E32      )*100))</f>
        <v>100</v>
      </c>
      <c r="U32" s="50">
        <f>IF(($E32      =0),0,(($Q32      /$E32      )*100))</f>
        <v>99.999939686369117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1658000</v>
      </c>
      <c r="C33" s="95">
        <f>C32</f>
        <v>0</v>
      </c>
      <c r="D33" s="95"/>
      <c r="E33" s="95">
        <f>$B33      +$C33      +$D33</f>
        <v>1658000</v>
      </c>
      <c r="F33" s="96">
        <f t="shared" ref="F33:O33" si="17">F32</f>
        <v>1658000</v>
      </c>
      <c r="G33" s="97">
        <f t="shared" si="17"/>
        <v>1658000</v>
      </c>
      <c r="H33" s="96">
        <f t="shared" si="17"/>
        <v>94000</v>
      </c>
      <c r="I33" s="97">
        <f t="shared" si="17"/>
        <v>93996</v>
      </c>
      <c r="J33" s="96">
        <f t="shared" si="17"/>
        <v>722000</v>
      </c>
      <c r="K33" s="97">
        <f t="shared" si="17"/>
        <v>721587</v>
      </c>
      <c r="L33" s="96">
        <f t="shared" si="17"/>
        <v>842000</v>
      </c>
      <c r="M33" s="97">
        <f t="shared" si="17"/>
        <v>879914</v>
      </c>
      <c r="N33" s="96">
        <f t="shared" si="17"/>
        <v>0</v>
      </c>
      <c r="O33" s="97">
        <f t="shared" si="17"/>
        <v>-37498</v>
      </c>
      <c r="P33" s="96">
        <f>$H33      +$J33      +$L33      +$N33</f>
        <v>1658000</v>
      </c>
      <c r="Q33" s="97">
        <f>$I33      +$K33      +$M33      +$O33</f>
        <v>1657999</v>
      </c>
      <c r="R33" s="52">
        <f>IF(($L33      =0),0,((($N33      -$L33      )/$L33      )*100))</f>
        <v>-100</v>
      </c>
      <c r="S33" s="53">
        <f>IF(($M33      =0),0,((($O33      -$M33      )/$M33      )*100))</f>
        <v>-104.26155283357237</v>
      </c>
      <c r="T33" s="52">
        <f>IF($E33   =0,0,($P33   /$E33   )*100)</f>
        <v>100</v>
      </c>
      <c r="U33" s="54">
        <f>IF($E33   =0,0,($Q33   /$E33   )*100)</f>
        <v>99.999939686369117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37997000</v>
      </c>
      <c r="C35" s="92">
        <v>-2997000</v>
      </c>
      <c r="D35" s="92"/>
      <c r="E35" s="92">
        <f t="shared" ref="E35:E40" si="18">$B35      +$C35      +$D35</f>
        <v>35000000</v>
      </c>
      <c r="F35" s="93">
        <v>35000000</v>
      </c>
      <c r="G35" s="94">
        <v>35000000</v>
      </c>
      <c r="H35" s="93">
        <v>1850000</v>
      </c>
      <c r="I35" s="94"/>
      <c r="J35" s="93">
        <v>7421000</v>
      </c>
      <c r="K35" s="94">
        <v>5877890</v>
      </c>
      <c r="L35" s="93">
        <v>8705000</v>
      </c>
      <c r="M35" s="94">
        <v>8723048</v>
      </c>
      <c r="N35" s="93">
        <v>14972000</v>
      </c>
      <c r="O35" s="94">
        <v>17355596</v>
      </c>
      <c r="P35" s="93">
        <f t="shared" ref="P35:P40" si="19">$H35      +$J35      +$L35      +$N35</f>
        <v>32948000</v>
      </c>
      <c r="Q35" s="94">
        <f t="shared" ref="Q35:Q40" si="20">$I35      +$K35      +$M35      +$O35</f>
        <v>31956534</v>
      </c>
      <c r="R35" s="48">
        <f t="shared" ref="R35:R40" si="21">IF(($L35      =0),0,((($N35      -$L35      )/$L35      )*100))</f>
        <v>71.993107409534758</v>
      </c>
      <c r="S35" s="49">
        <f t="shared" ref="S35:S40" si="22">IF(($M35      =0),0,((($O35      -$M35      )/$M35      )*100))</f>
        <v>98.962518605881797</v>
      </c>
      <c r="T35" s="48">
        <f t="shared" ref="T35:T39" si="23">IF(($E35      =0),0,(($P35      /$E35      )*100))</f>
        <v>94.137142857142848</v>
      </c>
      <c r="U35" s="50">
        <f t="shared" ref="U35:U39" si="24">IF(($E35      =0),0,(($Q35      /$E35      )*100))</f>
        <v>91.304382857142855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31275000</v>
      </c>
      <c r="C36" s="92">
        <v>-17856000</v>
      </c>
      <c r="D36" s="92"/>
      <c r="E36" s="92">
        <f t="shared" si="18"/>
        <v>13419000</v>
      </c>
      <c r="F36" s="93">
        <v>13419000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69272000</v>
      </c>
      <c r="C40" s="95">
        <f>SUM(C35:C39)</f>
        <v>-20853000</v>
      </c>
      <c r="D40" s="95"/>
      <c r="E40" s="95">
        <f t="shared" si="18"/>
        <v>48419000</v>
      </c>
      <c r="F40" s="96">
        <f t="shared" ref="F40:O40" si="25">SUM(F35:F39)</f>
        <v>48419000</v>
      </c>
      <c r="G40" s="97">
        <f t="shared" si="25"/>
        <v>35000000</v>
      </c>
      <c r="H40" s="96">
        <f t="shared" si="25"/>
        <v>1850000</v>
      </c>
      <c r="I40" s="97">
        <f t="shared" si="25"/>
        <v>0</v>
      </c>
      <c r="J40" s="96">
        <f t="shared" si="25"/>
        <v>7421000</v>
      </c>
      <c r="K40" s="97">
        <f t="shared" si="25"/>
        <v>5877890</v>
      </c>
      <c r="L40" s="96">
        <f t="shared" si="25"/>
        <v>8705000</v>
      </c>
      <c r="M40" s="97">
        <f t="shared" si="25"/>
        <v>8723048</v>
      </c>
      <c r="N40" s="96">
        <f t="shared" si="25"/>
        <v>14972000</v>
      </c>
      <c r="O40" s="97">
        <f t="shared" si="25"/>
        <v>17355596</v>
      </c>
      <c r="P40" s="96">
        <f t="shared" si="19"/>
        <v>32948000</v>
      </c>
      <c r="Q40" s="97">
        <f t="shared" si="20"/>
        <v>31956534</v>
      </c>
      <c r="R40" s="52">
        <f t="shared" si="21"/>
        <v>71.993107409534758</v>
      </c>
      <c r="S40" s="53">
        <f t="shared" si="22"/>
        <v>98.962518605881797</v>
      </c>
      <c r="T40" s="52">
        <f>IF((+$E35+$E38) =0,0,(P40   /(+$E35+$E38) )*100)</f>
        <v>94.137142857142848</v>
      </c>
      <c r="U40" s="54">
        <f>IF((+$E35+$E38) =0,0,(Q40   /(+$E35+$E38) )*100)</f>
        <v>91.304382857142855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15153000</v>
      </c>
      <c r="C44" s="92"/>
      <c r="D44" s="92"/>
      <c r="E44" s="92">
        <f t="shared" si="26"/>
        <v>15153000</v>
      </c>
      <c r="F44" s="93">
        <v>15153000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</v>
      </c>
      <c r="C51" s="92">
        <v>-500000</v>
      </c>
      <c r="D51" s="92"/>
      <c r="E51" s="92">
        <f t="shared" si="26"/>
        <v>4500000</v>
      </c>
      <c r="F51" s="93">
        <v>4500000</v>
      </c>
      <c r="G51" s="94">
        <v>4500000</v>
      </c>
      <c r="H51" s="93">
        <v>500000</v>
      </c>
      <c r="I51" s="94">
        <v>811005</v>
      </c>
      <c r="J51" s="93">
        <v>890000</v>
      </c>
      <c r="K51" s="94">
        <v>579232</v>
      </c>
      <c r="L51" s="93"/>
      <c r="M51" s="94"/>
      <c r="N51" s="93">
        <v>2868000</v>
      </c>
      <c r="O51" s="94">
        <v>3073460</v>
      </c>
      <c r="P51" s="93">
        <f t="shared" si="27"/>
        <v>4258000</v>
      </c>
      <c r="Q51" s="94">
        <f t="shared" si="28"/>
        <v>4463697</v>
      </c>
      <c r="R51" s="48">
        <f t="shared" si="29"/>
        <v>0</v>
      </c>
      <c r="S51" s="49">
        <f t="shared" si="30"/>
        <v>0</v>
      </c>
      <c r="T51" s="48">
        <f t="shared" si="31"/>
        <v>94.62222222222222</v>
      </c>
      <c r="U51" s="50">
        <f t="shared" si="32"/>
        <v>99.193266666666673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20153000</v>
      </c>
      <c r="C53" s="95">
        <f>SUM(C42:C52)</f>
        <v>-500000</v>
      </c>
      <c r="D53" s="95"/>
      <c r="E53" s="95">
        <f t="shared" si="26"/>
        <v>19653000</v>
      </c>
      <c r="F53" s="96">
        <f t="shared" ref="F53:O53" si="33">SUM(F42:F52)</f>
        <v>19653000</v>
      </c>
      <c r="G53" s="97">
        <f t="shared" si="33"/>
        <v>4500000</v>
      </c>
      <c r="H53" s="96">
        <f t="shared" si="33"/>
        <v>500000</v>
      </c>
      <c r="I53" s="97">
        <f t="shared" si="33"/>
        <v>811005</v>
      </c>
      <c r="J53" s="96">
        <f t="shared" si="33"/>
        <v>890000</v>
      </c>
      <c r="K53" s="97">
        <f t="shared" si="33"/>
        <v>579232</v>
      </c>
      <c r="L53" s="96">
        <f t="shared" si="33"/>
        <v>0</v>
      </c>
      <c r="M53" s="97">
        <f t="shared" si="33"/>
        <v>0</v>
      </c>
      <c r="N53" s="96">
        <f t="shared" si="33"/>
        <v>2868000</v>
      </c>
      <c r="O53" s="97">
        <f t="shared" si="33"/>
        <v>3073460</v>
      </c>
      <c r="P53" s="96">
        <f t="shared" si="27"/>
        <v>4258000</v>
      </c>
      <c r="Q53" s="97">
        <f t="shared" si="28"/>
        <v>4463697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94.62222222222222</v>
      </c>
      <c r="U53" s="54">
        <f>IF((+$E43+$E45+$E47+$E48+$E51) =0,0,(Q53   /(+$E43+$E45+$E47+$E48+$E51) )*100)</f>
        <v>99.193266666666673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93215000</v>
      </c>
      <c r="C67" s="104">
        <f>SUM(C9:C14,C17:C23,C26:C29,C32,C35:C39,C42:C52,C55:C58,C61:C65)</f>
        <v>-13548000</v>
      </c>
      <c r="D67" s="104"/>
      <c r="E67" s="104">
        <f t="shared" si="35"/>
        <v>79667000</v>
      </c>
      <c r="F67" s="105">
        <f t="shared" ref="F67:O67" si="43">SUM(F9:F14,F17:F23,F26:F29,F32,F35:F39,F42:F52,F55:F58,F61:F65)</f>
        <v>79667000</v>
      </c>
      <c r="G67" s="106">
        <f t="shared" si="43"/>
        <v>51095000</v>
      </c>
      <c r="H67" s="105">
        <f t="shared" si="43"/>
        <v>2495000</v>
      </c>
      <c r="I67" s="106">
        <f t="shared" si="43"/>
        <v>957096</v>
      </c>
      <c r="J67" s="105">
        <f t="shared" si="43"/>
        <v>9488000</v>
      </c>
      <c r="K67" s="106">
        <f t="shared" si="43"/>
        <v>7633622</v>
      </c>
      <c r="L67" s="105">
        <f t="shared" si="43"/>
        <v>9752000</v>
      </c>
      <c r="M67" s="106">
        <f t="shared" si="43"/>
        <v>9808237</v>
      </c>
      <c r="N67" s="105">
        <f t="shared" si="43"/>
        <v>18651000</v>
      </c>
      <c r="O67" s="106">
        <f t="shared" si="43"/>
        <v>21219808</v>
      </c>
      <c r="P67" s="105">
        <f t="shared" si="36"/>
        <v>40386000</v>
      </c>
      <c r="Q67" s="106">
        <f t="shared" si="37"/>
        <v>39618763</v>
      </c>
      <c r="R67" s="61">
        <f t="shared" si="38"/>
        <v>91.25307629204265</v>
      </c>
      <c r="S67" s="62">
        <f t="shared" si="39"/>
        <v>116.34681135865701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79.041002054995602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77.539412858401008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17896000</v>
      </c>
      <c r="C69" s="92">
        <v>-1197000</v>
      </c>
      <c r="D69" s="92"/>
      <c r="E69" s="92">
        <f>$B69      +$C69      +$D69</f>
        <v>16699000</v>
      </c>
      <c r="F69" s="93">
        <v>16699000</v>
      </c>
      <c r="G69" s="94">
        <v>16699000</v>
      </c>
      <c r="H69" s="93">
        <v>1835000</v>
      </c>
      <c r="I69" s="94">
        <v>2788407</v>
      </c>
      <c r="J69" s="93">
        <v>5645000</v>
      </c>
      <c r="K69" s="94">
        <v>5273313</v>
      </c>
      <c r="L69" s="93">
        <v>135000</v>
      </c>
      <c r="M69" s="94">
        <v>-913468</v>
      </c>
      <c r="N69" s="93">
        <v>9042000</v>
      </c>
      <c r="O69" s="94">
        <v>8914142</v>
      </c>
      <c r="P69" s="93">
        <f>$H69      +$J69      +$L69      +$N69</f>
        <v>16657000</v>
      </c>
      <c r="Q69" s="94">
        <f>$I69      +$K69      +$M69      +$O69</f>
        <v>16062394</v>
      </c>
      <c r="R69" s="48">
        <f>IF(($L69      =0),0,((($N69      -$L69      )/$L69      )*100))</f>
        <v>6597.7777777777774</v>
      </c>
      <c r="S69" s="49">
        <f>IF(($M69      =0),0,((($O69      -$M69      )/$M69      )*100))</f>
        <v>-1075.8570634110883</v>
      </c>
      <c r="T69" s="48">
        <f>IF(($E69      =0),0,(($P69      /$E69      )*100))</f>
        <v>99.748487933409194</v>
      </c>
      <c r="U69" s="50">
        <f>IF(($E69      =0),0,(($Q69      /$E69      )*100))</f>
        <v>96.187759746092581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17896000</v>
      </c>
      <c r="C71" s="101">
        <f>SUM(C69:C70)</f>
        <v>-1197000</v>
      </c>
      <c r="D71" s="101"/>
      <c r="E71" s="101">
        <f>$B71      +$C71      +$D71</f>
        <v>16699000</v>
      </c>
      <c r="F71" s="102">
        <f t="shared" ref="F71:O71" si="44">SUM(F69:F70)</f>
        <v>16699000</v>
      </c>
      <c r="G71" s="103">
        <f t="shared" si="44"/>
        <v>16699000</v>
      </c>
      <c r="H71" s="102">
        <f t="shared" si="44"/>
        <v>1835000</v>
      </c>
      <c r="I71" s="103">
        <f t="shared" si="44"/>
        <v>2788407</v>
      </c>
      <c r="J71" s="102">
        <f t="shared" si="44"/>
        <v>5645000</v>
      </c>
      <c r="K71" s="103">
        <f t="shared" si="44"/>
        <v>5273313</v>
      </c>
      <c r="L71" s="102">
        <f t="shared" si="44"/>
        <v>135000</v>
      </c>
      <c r="M71" s="103">
        <f t="shared" si="44"/>
        <v>-913468</v>
      </c>
      <c r="N71" s="102">
        <f t="shared" si="44"/>
        <v>9042000</v>
      </c>
      <c r="O71" s="103">
        <f t="shared" si="44"/>
        <v>8914142</v>
      </c>
      <c r="P71" s="102">
        <f>$H71      +$J71      +$L71      +$N71</f>
        <v>16657000</v>
      </c>
      <c r="Q71" s="103">
        <f>$I71      +$K71      +$M71      +$O71</f>
        <v>16062394</v>
      </c>
      <c r="R71" s="57">
        <f>IF(($L71      =0),0,((($N71      -$L71      )/$L71      )*100))</f>
        <v>6597.7777777777774</v>
      </c>
      <c r="S71" s="58">
        <f>IF(($M71      =0),0,((($O71      -$M71      )/$M71      )*100))</f>
        <v>-1075.8570634110883</v>
      </c>
      <c r="T71" s="57">
        <f>IF(($E69      =0),0,(($P69      /$E69      )*100))</f>
        <v>99.748487933409194</v>
      </c>
      <c r="U71" s="59">
        <f>IF($E69   =0,0,($Q69   /$E69 )*100)</f>
        <v>96.187759746092581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17896000</v>
      </c>
      <c r="C72" s="104">
        <f>SUM(C69:C70)</f>
        <v>-1197000</v>
      </c>
      <c r="D72" s="104"/>
      <c r="E72" s="104">
        <f>$B72      +$C72      +$D72</f>
        <v>16699000</v>
      </c>
      <c r="F72" s="105">
        <f t="shared" ref="F72:O72" si="45">SUM(F69:F70)</f>
        <v>16699000</v>
      </c>
      <c r="G72" s="106">
        <f t="shared" si="45"/>
        <v>16699000</v>
      </c>
      <c r="H72" s="105">
        <f t="shared" si="45"/>
        <v>1835000</v>
      </c>
      <c r="I72" s="106">
        <f t="shared" si="45"/>
        <v>2788407</v>
      </c>
      <c r="J72" s="105">
        <f t="shared" si="45"/>
        <v>5645000</v>
      </c>
      <c r="K72" s="106">
        <f t="shared" si="45"/>
        <v>5273313</v>
      </c>
      <c r="L72" s="105">
        <f t="shared" si="45"/>
        <v>135000</v>
      </c>
      <c r="M72" s="106">
        <f t="shared" si="45"/>
        <v>-913468</v>
      </c>
      <c r="N72" s="105">
        <f t="shared" si="45"/>
        <v>9042000</v>
      </c>
      <c r="O72" s="106">
        <f t="shared" si="45"/>
        <v>8914142</v>
      </c>
      <c r="P72" s="105">
        <f>$H72      +$J72      +$L72      +$N72</f>
        <v>16657000</v>
      </c>
      <c r="Q72" s="106">
        <f>$I72      +$K72      +$M72      +$O72</f>
        <v>16062394</v>
      </c>
      <c r="R72" s="61">
        <f>IF(($L72      =0),0,((($N72      -$L72      )/$L72      )*100))</f>
        <v>6597.7777777777774</v>
      </c>
      <c r="S72" s="62">
        <f>IF(($M72      =0),0,((($O72      -$M72      )/$M72      )*100))</f>
        <v>-1075.8570634110883</v>
      </c>
      <c r="T72" s="61">
        <f>IF(($E69      =0),0,(($P69      /$E69      )*100))</f>
        <v>99.748487933409194</v>
      </c>
      <c r="U72" s="65">
        <f>IF($E69   =0,0,($Q69   /$E69 )*100)</f>
        <v>96.187759746092581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111111000</v>
      </c>
      <c r="C73" s="104">
        <f>SUM(C9:C14,C17:C23,C26:C29,C32,C35:C39,C42:C52,C55:C58,C61:C65,C69:C70)</f>
        <v>-14745000</v>
      </c>
      <c r="D73" s="104"/>
      <c r="E73" s="104">
        <f>$B73      +$C73      +$D73</f>
        <v>96366000</v>
      </c>
      <c r="F73" s="105">
        <f t="shared" ref="F73:O73" si="46">SUM(F9:F14,F17:F23,F26:F29,F32,F35:F39,F42:F52,F55:F58,F61:F65,F69:F70)</f>
        <v>96366000</v>
      </c>
      <c r="G73" s="106">
        <f t="shared" si="46"/>
        <v>67794000</v>
      </c>
      <c r="H73" s="105">
        <f t="shared" si="46"/>
        <v>4330000</v>
      </c>
      <c r="I73" s="106">
        <f t="shared" si="46"/>
        <v>3745503</v>
      </c>
      <c r="J73" s="105">
        <f t="shared" si="46"/>
        <v>15133000</v>
      </c>
      <c r="K73" s="106">
        <f t="shared" si="46"/>
        <v>12906935</v>
      </c>
      <c r="L73" s="105">
        <f t="shared" si="46"/>
        <v>9887000</v>
      </c>
      <c r="M73" s="106">
        <f t="shared" si="46"/>
        <v>8894769</v>
      </c>
      <c r="N73" s="105">
        <f t="shared" si="46"/>
        <v>27693000</v>
      </c>
      <c r="O73" s="106">
        <f t="shared" si="46"/>
        <v>30133950</v>
      </c>
      <c r="P73" s="105">
        <f>$H73      +$J73      +$L73      +$N73</f>
        <v>57043000</v>
      </c>
      <c r="Q73" s="106">
        <f>$I73      +$K73      +$M73      +$O73</f>
        <v>55681157</v>
      </c>
      <c r="R73" s="61">
        <f>IF(($L73      =0),0,((($N73      -$L73      )/$L73      )*100))</f>
        <v>180.09507434004249</v>
      </c>
      <c r="S73" s="62">
        <f>IF(($M73      =0),0,((($O73      -$M73      )/$M73      )*100))</f>
        <v>238.78282842421203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84.141664454081479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82.132868690444582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2Wyc9rDynAeIcGR4NpqladQuS1Z2SAZw6wcyVOK6DDr5dqWh/grcJdzWHjAJKL1G0HSZ+RTn1wyVCa6P50JrQ==" saltValue="Cn63eGoQpfpAIuP7jyZB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116000</v>
      </c>
      <c r="I10" s="94">
        <v>115774</v>
      </c>
      <c r="J10" s="93">
        <v>383000</v>
      </c>
      <c r="K10" s="94">
        <v>382816</v>
      </c>
      <c r="L10" s="93">
        <v>158000</v>
      </c>
      <c r="M10" s="94">
        <v>158239</v>
      </c>
      <c r="N10" s="93">
        <v>550000</v>
      </c>
      <c r="O10" s="94">
        <v>549779</v>
      </c>
      <c r="P10" s="93">
        <f t="shared" ref="P10:P15" si="1">$H10      +$J10      +$L10      +$N10</f>
        <v>1207000</v>
      </c>
      <c r="Q10" s="94">
        <f t="shared" ref="Q10:Q15" si="2">$I10      +$K10      +$M10      +$O10</f>
        <v>1206608</v>
      </c>
      <c r="R10" s="48">
        <f t="shared" ref="R10:R15" si="3">IF(($L10      =0),0,((($N10      -$L10      )/$L10      )*100))</f>
        <v>248.1012658227848</v>
      </c>
      <c r="S10" s="49">
        <f t="shared" ref="S10:S15" si="4">IF(($M10      =0),0,((($O10      -$M10      )/$M10      )*100))</f>
        <v>247.43584072194591</v>
      </c>
      <c r="T10" s="48">
        <f t="shared" ref="T10:T14" si="5">IF(($E10      =0),0,(($P10      /$E10      )*100))</f>
        <v>77.870967741935488</v>
      </c>
      <c r="U10" s="50">
        <f t="shared" ref="U10:U14" si="6">IF(($E10      =0),0,(($Q10      /$E10      )*100))</f>
        <v>77.845677419354843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116000</v>
      </c>
      <c r="I15" s="97">
        <f t="shared" si="7"/>
        <v>115774</v>
      </c>
      <c r="J15" s="96">
        <f t="shared" si="7"/>
        <v>383000</v>
      </c>
      <c r="K15" s="97">
        <f t="shared" si="7"/>
        <v>382816</v>
      </c>
      <c r="L15" s="96">
        <f t="shared" si="7"/>
        <v>158000</v>
      </c>
      <c r="M15" s="97">
        <f t="shared" si="7"/>
        <v>158239</v>
      </c>
      <c r="N15" s="96">
        <f t="shared" si="7"/>
        <v>550000</v>
      </c>
      <c r="O15" s="97">
        <f t="shared" si="7"/>
        <v>549779</v>
      </c>
      <c r="P15" s="96">
        <f t="shared" si="1"/>
        <v>1207000</v>
      </c>
      <c r="Q15" s="97">
        <f t="shared" si="2"/>
        <v>1206608</v>
      </c>
      <c r="R15" s="52">
        <f t="shared" si="3"/>
        <v>248.1012658227848</v>
      </c>
      <c r="S15" s="53">
        <f t="shared" si="4"/>
        <v>247.43584072194591</v>
      </c>
      <c r="T15" s="52">
        <f>IF((SUM($E9:$E13))=0,0,(P15/(SUM($E9:$E13))*100))</f>
        <v>77.870967741935488</v>
      </c>
      <c r="U15" s="54">
        <f>IF((SUM($E9:$E13))=0,0,(Q15/(SUM($E9:$E13))*100))</f>
        <v>77.845677419354843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2873000</v>
      </c>
      <c r="C32" s="92">
        <v>-161000</v>
      </c>
      <c r="D32" s="92"/>
      <c r="E32" s="92">
        <f>$B32      +$C32      +$D32</f>
        <v>2712000</v>
      </c>
      <c r="F32" s="93">
        <v>2712000</v>
      </c>
      <c r="G32" s="94">
        <v>2712000</v>
      </c>
      <c r="H32" s="93">
        <v>428000</v>
      </c>
      <c r="I32" s="94">
        <v>427461</v>
      </c>
      <c r="J32" s="93">
        <v>815000</v>
      </c>
      <c r="K32" s="94">
        <v>814243</v>
      </c>
      <c r="L32" s="93">
        <v>886000</v>
      </c>
      <c r="M32" s="94">
        <v>867335</v>
      </c>
      <c r="N32" s="93">
        <v>583000</v>
      </c>
      <c r="O32" s="94">
        <v>371565</v>
      </c>
      <c r="P32" s="93">
        <f>$H32      +$J32      +$L32      +$N32</f>
        <v>2712000</v>
      </c>
      <c r="Q32" s="94">
        <f>$I32      +$K32      +$M32      +$O32</f>
        <v>2480604</v>
      </c>
      <c r="R32" s="48">
        <f>IF(($L32      =0),0,((($N32      -$L32      )/$L32      )*100))</f>
        <v>-34.198645598194133</v>
      </c>
      <c r="S32" s="49">
        <f>IF(($M32      =0),0,((($O32      -$M32      )/$M32      )*100))</f>
        <v>-57.160151498555919</v>
      </c>
      <c r="T32" s="48">
        <f>IF(($E32      =0),0,(($P32      /$E32      )*100))</f>
        <v>100</v>
      </c>
      <c r="U32" s="50">
        <f>IF(($E32      =0),0,(($Q32      /$E32      )*100))</f>
        <v>91.46769911504424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2873000</v>
      </c>
      <c r="C33" s="95">
        <f>C32</f>
        <v>-161000</v>
      </c>
      <c r="D33" s="95"/>
      <c r="E33" s="95">
        <f>$B33      +$C33      +$D33</f>
        <v>2712000</v>
      </c>
      <c r="F33" s="96">
        <f t="shared" ref="F33:O33" si="17">F32</f>
        <v>2712000</v>
      </c>
      <c r="G33" s="97">
        <f t="shared" si="17"/>
        <v>2712000</v>
      </c>
      <c r="H33" s="96">
        <f t="shared" si="17"/>
        <v>428000</v>
      </c>
      <c r="I33" s="97">
        <f t="shared" si="17"/>
        <v>427461</v>
      </c>
      <c r="J33" s="96">
        <f t="shared" si="17"/>
        <v>815000</v>
      </c>
      <c r="K33" s="97">
        <f t="shared" si="17"/>
        <v>814243</v>
      </c>
      <c r="L33" s="96">
        <f t="shared" si="17"/>
        <v>886000</v>
      </c>
      <c r="M33" s="97">
        <f t="shared" si="17"/>
        <v>867335</v>
      </c>
      <c r="N33" s="96">
        <f t="shared" si="17"/>
        <v>583000</v>
      </c>
      <c r="O33" s="97">
        <f t="shared" si="17"/>
        <v>371565</v>
      </c>
      <c r="P33" s="96">
        <f>$H33      +$J33      +$L33      +$N33</f>
        <v>2712000</v>
      </c>
      <c r="Q33" s="97">
        <f>$I33      +$K33      +$M33      +$O33</f>
        <v>2480604</v>
      </c>
      <c r="R33" s="52">
        <f>IF(($L33      =0),0,((($N33      -$L33      )/$L33      )*100))</f>
        <v>-34.198645598194133</v>
      </c>
      <c r="S33" s="53">
        <f>IF(($M33      =0),0,((($O33      -$M33      )/$M33      )*100))</f>
        <v>-57.160151498555919</v>
      </c>
      <c r="T33" s="52">
        <f>IF($E33   =0,0,($P33   /$E33   )*100)</f>
        <v>100</v>
      </c>
      <c r="U33" s="54">
        <f>IF($E33   =0,0,($Q33   /$E33   )*100)</f>
        <v>91.46769911504424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>
        <v>-1500000</v>
      </c>
      <c r="D51" s="92"/>
      <c r="E51" s="92">
        <f t="shared" si="26"/>
        <v>8500000</v>
      </c>
      <c r="F51" s="93">
        <v>8500000</v>
      </c>
      <c r="G51" s="94">
        <v>8500000</v>
      </c>
      <c r="H51" s="93">
        <v>100000</v>
      </c>
      <c r="I51" s="94">
        <v>602222</v>
      </c>
      <c r="J51" s="93">
        <v>749000</v>
      </c>
      <c r="K51" s="94">
        <v>247109</v>
      </c>
      <c r="L51" s="93">
        <v>848000</v>
      </c>
      <c r="M51" s="94">
        <v>880930</v>
      </c>
      <c r="N51" s="93">
        <v>6802000</v>
      </c>
      <c r="O51" s="94">
        <v>6769733</v>
      </c>
      <c r="P51" s="93">
        <f t="shared" si="27"/>
        <v>8499000</v>
      </c>
      <c r="Q51" s="94">
        <f t="shared" si="28"/>
        <v>8499994</v>
      </c>
      <c r="R51" s="48">
        <f t="shared" si="29"/>
        <v>702.12264150943395</v>
      </c>
      <c r="S51" s="49">
        <f t="shared" si="30"/>
        <v>668.4757018151272</v>
      </c>
      <c r="T51" s="48">
        <f t="shared" si="31"/>
        <v>99.988235294117644</v>
      </c>
      <c r="U51" s="50">
        <f t="shared" si="32"/>
        <v>99.999929411764711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-1500000</v>
      </c>
      <c r="D53" s="95"/>
      <c r="E53" s="95">
        <f t="shared" si="26"/>
        <v>8500000</v>
      </c>
      <c r="F53" s="96">
        <f t="shared" ref="F53:O53" si="33">SUM(F42:F52)</f>
        <v>8500000</v>
      </c>
      <c r="G53" s="97">
        <f t="shared" si="33"/>
        <v>8500000</v>
      </c>
      <c r="H53" s="96">
        <f t="shared" si="33"/>
        <v>100000</v>
      </c>
      <c r="I53" s="97">
        <f t="shared" si="33"/>
        <v>602222</v>
      </c>
      <c r="J53" s="96">
        <f t="shared" si="33"/>
        <v>749000</v>
      </c>
      <c r="K53" s="97">
        <f t="shared" si="33"/>
        <v>247109</v>
      </c>
      <c r="L53" s="96">
        <f t="shared" si="33"/>
        <v>848000</v>
      </c>
      <c r="M53" s="97">
        <f t="shared" si="33"/>
        <v>880930</v>
      </c>
      <c r="N53" s="96">
        <f t="shared" si="33"/>
        <v>6802000</v>
      </c>
      <c r="O53" s="97">
        <f t="shared" si="33"/>
        <v>6769733</v>
      </c>
      <c r="P53" s="96">
        <f t="shared" si="27"/>
        <v>8499000</v>
      </c>
      <c r="Q53" s="97">
        <f t="shared" si="28"/>
        <v>8499994</v>
      </c>
      <c r="R53" s="52">
        <f t="shared" si="29"/>
        <v>702.12264150943395</v>
      </c>
      <c r="S53" s="53">
        <f t="shared" si="30"/>
        <v>668.4757018151272</v>
      </c>
      <c r="T53" s="52">
        <f>IF((+$E43+$E45+$E47+$E48+$E51) =0,0,(P53   /(+$E43+$E45+$E47+$E48+$E51) )*100)</f>
        <v>99.988235294117644</v>
      </c>
      <c r="U53" s="54">
        <f>IF((+$E43+$E45+$E47+$E48+$E51) =0,0,(Q53   /(+$E43+$E45+$E47+$E48+$E51) )*100)</f>
        <v>99.999929411764711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14423000</v>
      </c>
      <c r="C67" s="104">
        <f>SUM(C9:C14,C17:C23,C26:C29,C32,C35:C39,C42:C52,C55:C58,C61:C65)</f>
        <v>-1661000</v>
      </c>
      <c r="D67" s="104"/>
      <c r="E67" s="104">
        <f t="shared" si="35"/>
        <v>12762000</v>
      </c>
      <c r="F67" s="105">
        <f t="shared" ref="F67:O67" si="43">SUM(F9:F14,F17:F23,F26:F29,F32,F35:F39,F42:F52,F55:F58,F61:F65)</f>
        <v>12762000</v>
      </c>
      <c r="G67" s="106">
        <f t="shared" si="43"/>
        <v>12762000</v>
      </c>
      <c r="H67" s="105">
        <f t="shared" si="43"/>
        <v>644000</v>
      </c>
      <c r="I67" s="106">
        <f t="shared" si="43"/>
        <v>1145457</v>
      </c>
      <c r="J67" s="105">
        <f t="shared" si="43"/>
        <v>1947000</v>
      </c>
      <c r="K67" s="106">
        <f t="shared" si="43"/>
        <v>1444168</v>
      </c>
      <c r="L67" s="105">
        <f t="shared" si="43"/>
        <v>1892000</v>
      </c>
      <c r="M67" s="106">
        <f t="shared" si="43"/>
        <v>1906504</v>
      </c>
      <c r="N67" s="105">
        <f t="shared" si="43"/>
        <v>7935000</v>
      </c>
      <c r="O67" s="106">
        <f t="shared" si="43"/>
        <v>7691077</v>
      </c>
      <c r="P67" s="105">
        <f t="shared" si="36"/>
        <v>12418000</v>
      </c>
      <c r="Q67" s="106">
        <f t="shared" si="37"/>
        <v>12187206</v>
      </c>
      <c r="R67" s="61">
        <f t="shared" si="38"/>
        <v>319.39746300211419</v>
      </c>
      <c r="S67" s="62">
        <f t="shared" si="39"/>
        <v>303.41258135309448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97.304497727628899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95.496050775740486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16543000</v>
      </c>
      <c r="C69" s="92">
        <v>-1106000</v>
      </c>
      <c r="D69" s="92"/>
      <c r="E69" s="92">
        <f>$B69      +$C69      +$D69</f>
        <v>15437000</v>
      </c>
      <c r="F69" s="93">
        <v>15437000</v>
      </c>
      <c r="G69" s="94">
        <v>15437000</v>
      </c>
      <c r="H69" s="93">
        <v>4094000</v>
      </c>
      <c r="I69" s="94">
        <v>4277167</v>
      </c>
      <c r="J69" s="93">
        <v>3192000</v>
      </c>
      <c r="K69" s="94">
        <v>2976850</v>
      </c>
      <c r="L69" s="93">
        <v>355000</v>
      </c>
      <c r="M69" s="94">
        <v>287700</v>
      </c>
      <c r="N69" s="93">
        <v>5236000</v>
      </c>
      <c r="O69" s="94">
        <v>5465425</v>
      </c>
      <c r="P69" s="93">
        <f>$H69      +$J69      +$L69      +$N69</f>
        <v>12877000</v>
      </c>
      <c r="Q69" s="94">
        <f>$I69      +$K69      +$M69      +$O69</f>
        <v>13007142</v>
      </c>
      <c r="R69" s="48">
        <f>IF(($L69      =0),0,((($N69      -$L69      )/$L69      )*100))</f>
        <v>1374.9295774647887</v>
      </c>
      <c r="S69" s="49">
        <f>IF(($M69      =0),0,((($O69      -$M69      )/$M69      )*100))</f>
        <v>1799.6958637469586</v>
      </c>
      <c r="T69" s="48">
        <f>IF(($E69      =0),0,(($P69      /$E69      )*100))</f>
        <v>83.416466930102999</v>
      </c>
      <c r="U69" s="50">
        <f>IF(($E69      =0),0,(($Q69      /$E69      )*100))</f>
        <v>84.25951933665867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16543000</v>
      </c>
      <c r="C71" s="101">
        <f>SUM(C69:C70)</f>
        <v>-1106000</v>
      </c>
      <c r="D71" s="101"/>
      <c r="E71" s="101">
        <f>$B71      +$C71      +$D71</f>
        <v>15437000</v>
      </c>
      <c r="F71" s="102">
        <f t="shared" ref="F71:O71" si="44">SUM(F69:F70)</f>
        <v>15437000</v>
      </c>
      <c r="G71" s="103">
        <f t="shared" si="44"/>
        <v>15437000</v>
      </c>
      <c r="H71" s="102">
        <f t="shared" si="44"/>
        <v>4094000</v>
      </c>
      <c r="I71" s="103">
        <f t="shared" si="44"/>
        <v>4277167</v>
      </c>
      <c r="J71" s="102">
        <f t="shared" si="44"/>
        <v>3192000</v>
      </c>
      <c r="K71" s="103">
        <f t="shared" si="44"/>
        <v>2976850</v>
      </c>
      <c r="L71" s="102">
        <f t="shared" si="44"/>
        <v>355000</v>
      </c>
      <c r="M71" s="103">
        <f t="shared" si="44"/>
        <v>287700</v>
      </c>
      <c r="N71" s="102">
        <f t="shared" si="44"/>
        <v>5236000</v>
      </c>
      <c r="O71" s="103">
        <f t="shared" si="44"/>
        <v>5465425</v>
      </c>
      <c r="P71" s="102">
        <f>$H71      +$J71      +$L71      +$N71</f>
        <v>12877000</v>
      </c>
      <c r="Q71" s="103">
        <f>$I71      +$K71      +$M71      +$O71</f>
        <v>13007142</v>
      </c>
      <c r="R71" s="57">
        <f>IF(($L71      =0),0,((($N71      -$L71      )/$L71      )*100))</f>
        <v>1374.9295774647887</v>
      </c>
      <c r="S71" s="58">
        <f>IF(($M71      =0),0,((($O71      -$M71      )/$M71      )*100))</f>
        <v>1799.6958637469586</v>
      </c>
      <c r="T71" s="57">
        <f>IF(($E69      =0),0,(($P69      /$E69      )*100))</f>
        <v>83.416466930102999</v>
      </c>
      <c r="U71" s="59">
        <f>IF($E69   =0,0,($Q69   /$E69 )*100)</f>
        <v>84.25951933665867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16543000</v>
      </c>
      <c r="C72" s="104">
        <f>SUM(C69:C70)</f>
        <v>-1106000</v>
      </c>
      <c r="D72" s="104"/>
      <c r="E72" s="104">
        <f>$B72      +$C72      +$D72</f>
        <v>15437000</v>
      </c>
      <c r="F72" s="105">
        <f t="shared" ref="F72:O72" si="45">SUM(F69:F70)</f>
        <v>15437000</v>
      </c>
      <c r="G72" s="106">
        <f t="shared" si="45"/>
        <v>15437000</v>
      </c>
      <c r="H72" s="105">
        <f t="shared" si="45"/>
        <v>4094000</v>
      </c>
      <c r="I72" s="106">
        <f t="shared" si="45"/>
        <v>4277167</v>
      </c>
      <c r="J72" s="105">
        <f t="shared" si="45"/>
        <v>3192000</v>
      </c>
      <c r="K72" s="106">
        <f t="shared" si="45"/>
        <v>2976850</v>
      </c>
      <c r="L72" s="105">
        <f t="shared" si="45"/>
        <v>355000</v>
      </c>
      <c r="M72" s="106">
        <f t="shared" si="45"/>
        <v>287700</v>
      </c>
      <c r="N72" s="105">
        <f t="shared" si="45"/>
        <v>5236000</v>
      </c>
      <c r="O72" s="106">
        <f t="shared" si="45"/>
        <v>5465425</v>
      </c>
      <c r="P72" s="105">
        <f>$H72      +$J72      +$L72      +$N72</f>
        <v>12877000</v>
      </c>
      <c r="Q72" s="106">
        <f>$I72      +$K72      +$M72      +$O72</f>
        <v>13007142</v>
      </c>
      <c r="R72" s="61">
        <f>IF(($L72      =0),0,((($N72      -$L72      )/$L72      )*100))</f>
        <v>1374.9295774647887</v>
      </c>
      <c r="S72" s="62">
        <f>IF(($M72      =0),0,((($O72      -$M72      )/$M72      )*100))</f>
        <v>1799.6958637469586</v>
      </c>
      <c r="T72" s="61">
        <f>IF(($E69      =0),0,(($P69      /$E69      )*100))</f>
        <v>83.416466930102999</v>
      </c>
      <c r="U72" s="65">
        <f>IF($E69   =0,0,($Q69   /$E69 )*100)</f>
        <v>84.25951933665867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30966000</v>
      </c>
      <c r="C73" s="104">
        <f>SUM(C9:C14,C17:C23,C26:C29,C32,C35:C39,C42:C52,C55:C58,C61:C65,C69:C70)</f>
        <v>-2767000</v>
      </c>
      <c r="D73" s="104"/>
      <c r="E73" s="104">
        <f>$B73      +$C73      +$D73</f>
        <v>28199000</v>
      </c>
      <c r="F73" s="105">
        <f t="shared" ref="F73:O73" si="46">SUM(F9:F14,F17:F23,F26:F29,F32,F35:F39,F42:F52,F55:F58,F61:F65,F69:F70)</f>
        <v>28199000</v>
      </c>
      <c r="G73" s="106">
        <f t="shared" si="46"/>
        <v>28199000</v>
      </c>
      <c r="H73" s="105">
        <f t="shared" si="46"/>
        <v>4738000</v>
      </c>
      <c r="I73" s="106">
        <f t="shared" si="46"/>
        <v>5422624</v>
      </c>
      <c r="J73" s="105">
        <f t="shared" si="46"/>
        <v>5139000</v>
      </c>
      <c r="K73" s="106">
        <f t="shared" si="46"/>
        <v>4421018</v>
      </c>
      <c r="L73" s="105">
        <f t="shared" si="46"/>
        <v>2247000</v>
      </c>
      <c r="M73" s="106">
        <f t="shared" si="46"/>
        <v>2194204</v>
      </c>
      <c r="N73" s="105">
        <f t="shared" si="46"/>
        <v>13171000</v>
      </c>
      <c r="O73" s="106">
        <f t="shared" si="46"/>
        <v>13156502</v>
      </c>
      <c r="P73" s="105">
        <f>$H73      +$J73      +$L73      +$N73</f>
        <v>25295000</v>
      </c>
      <c r="Q73" s="106">
        <f>$I73      +$K73      +$M73      +$O73</f>
        <v>25194348</v>
      </c>
      <c r="R73" s="61">
        <f>IF(($L73      =0),0,((($N73      -$L73      )/$L73      )*100))</f>
        <v>486.15932354250111</v>
      </c>
      <c r="S73" s="62">
        <f>IF(($M73      =0),0,((($O73      -$M73      )/$M73      )*100))</f>
        <v>499.60249821803257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89.701762473846586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89.344827830774136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aehAridNTuedB7IkhEDmZViIyo9dAnvM2i9S2nSU+Qsdcj4ntRfdbgc2hZxIDvBhoNhdVLoYM34RFMZdMRN+g==" saltValue="YeBk5Qk+LGMyrasCJ5gz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129000</v>
      </c>
      <c r="I10" s="94">
        <v>129108</v>
      </c>
      <c r="J10" s="93">
        <v>174000</v>
      </c>
      <c r="K10" s="94">
        <v>174424</v>
      </c>
      <c r="L10" s="93">
        <v>172000</v>
      </c>
      <c r="M10" s="94">
        <v>171886</v>
      </c>
      <c r="N10" s="93">
        <v>947000</v>
      </c>
      <c r="O10" s="94">
        <v>830036</v>
      </c>
      <c r="P10" s="93">
        <f t="shared" ref="P10:P15" si="1">$H10      +$J10      +$L10      +$N10</f>
        <v>1422000</v>
      </c>
      <c r="Q10" s="94">
        <f t="shared" ref="Q10:Q15" si="2">$I10      +$K10      +$M10      +$O10</f>
        <v>1305454</v>
      </c>
      <c r="R10" s="48">
        <f t="shared" ref="R10:R15" si="3">IF(($L10      =0),0,((($N10      -$L10      )/$L10      )*100))</f>
        <v>450.58139534883719</v>
      </c>
      <c r="S10" s="49">
        <f t="shared" ref="S10:S15" si="4">IF(($M10      =0),0,((($O10      -$M10      )/$M10      )*100))</f>
        <v>382.89913081926392</v>
      </c>
      <c r="T10" s="48">
        <f t="shared" ref="T10:T14" si="5">IF(($E10      =0),0,(($P10      /$E10      )*100))</f>
        <v>91.741935483870961</v>
      </c>
      <c r="U10" s="50">
        <f t="shared" ref="U10:U14" si="6">IF(($E10      =0),0,(($Q10      /$E10      )*100))</f>
        <v>84.222838709677418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129000</v>
      </c>
      <c r="I15" s="97">
        <f t="shared" si="7"/>
        <v>129108</v>
      </c>
      <c r="J15" s="96">
        <f t="shared" si="7"/>
        <v>174000</v>
      </c>
      <c r="K15" s="97">
        <f t="shared" si="7"/>
        <v>174424</v>
      </c>
      <c r="L15" s="96">
        <f t="shared" si="7"/>
        <v>172000</v>
      </c>
      <c r="M15" s="97">
        <f t="shared" si="7"/>
        <v>171886</v>
      </c>
      <c r="N15" s="96">
        <f t="shared" si="7"/>
        <v>947000</v>
      </c>
      <c r="O15" s="97">
        <f t="shared" si="7"/>
        <v>830036</v>
      </c>
      <c r="P15" s="96">
        <f t="shared" si="1"/>
        <v>1422000</v>
      </c>
      <c r="Q15" s="97">
        <f t="shared" si="2"/>
        <v>1305454</v>
      </c>
      <c r="R15" s="52">
        <f t="shared" si="3"/>
        <v>450.58139534883719</v>
      </c>
      <c r="S15" s="53">
        <f t="shared" si="4"/>
        <v>382.89913081926392</v>
      </c>
      <c r="T15" s="52">
        <f>IF((SUM($E9:$E13))=0,0,(P15/(SUM($E9:$E13))*100))</f>
        <v>91.741935483870961</v>
      </c>
      <c r="U15" s="54">
        <f>IF((SUM($E9:$E13))=0,0,(Q15/(SUM($E9:$E13))*100))</f>
        <v>84.222838709677418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2125000</v>
      </c>
      <c r="C32" s="92"/>
      <c r="D32" s="92"/>
      <c r="E32" s="92">
        <f>$B32      +$C32      +$D32</f>
        <v>2125000</v>
      </c>
      <c r="F32" s="93">
        <v>2125000</v>
      </c>
      <c r="G32" s="94">
        <v>2125000</v>
      </c>
      <c r="H32" s="93">
        <v>595000</v>
      </c>
      <c r="I32" s="94">
        <v>1755996</v>
      </c>
      <c r="J32" s="93">
        <v>893000</v>
      </c>
      <c r="K32" s="94">
        <v>369004</v>
      </c>
      <c r="L32" s="93"/>
      <c r="M32" s="94"/>
      <c r="N32" s="93"/>
      <c r="O32" s="94"/>
      <c r="P32" s="93">
        <f>$H32      +$J32      +$L32      +$N32</f>
        <v>1488000</v>
      </c>
      <c r="Q32" s="94">
        <f>$I32      +$K32      +$M32      +$O32</f>
        <v>2125000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70.023529411764713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2125000</v>
      </c>
      <c r="C33" s="95">
        <f>C32</f>
        <v>0</v>
      </c>
      <c r="D33" s="95"/>
      <c r="E33" s="95">
        <f>$B33      +$C33      +$D33</f>
        <v>2125000</v>
      </c>
      <c r="F33" s="96">
        <f t="shared" ref="F33:O33" si="17">F32</f>
        <v>2125000</v>
      </c>
      <c r="G33" s="97">
        <f t="shared" si="17"/>
        <v>2125000</v>
      </c>
      <c r="H33" s="96">
        <f t="shared" si="17"/>
        <v>595000</v>
      </c>
      <c r="I33" s="97">
        <f t="shared" si="17"/>
        <v>1755996</v>
      </c>
      <c r="J33" s="96">
        <f t="shared" si="17"/>
        <v>893000</v>
      </c>
      <c r="K33" s="97">
        <f t="shared" si="17"/>
        <v>369004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1488000</v>
      </c>
      <c r="Q33" s="97">
        <f>$I33      +$K33      +$M33      +$O33</f>
        <v>2125000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70.023529411764713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14324000</v>
      </c>
      <c r="C35" s="92">
        <v>-2800000</v>
      </c>
      <c r="D35" s="92"/>
      <c r="E35" s="92">
        <f t="shared" ref="E35:E40" si="18">$B35      +$C35      +$D35</f>
        <v>11524000</v>
      </c>
      <c r="F35" s="93">
        <v>11524000</v>
      </c>
      <c r="G35" s="94">
        <v>11524000</v>
      </c>
      <c r="H35" s="93"/>
      <c r="I35" s="94">
        <v>73109</v>
      </c>
      <c r="J35" s="93">
        <v>4278000</v>
      </c>
      <c r="K35" s="94">
        <v>4153283</v>
      </c>
      <c r="L35" s="93">
        <v>7246000</v>
      </c>
      <c r="M35" s="94">
        <v>6023983</v>
      </c>
      <c r="N35" s="93"/>
      <c r="O35" s="94">
        <v>1273626</v>
      </c>
      <c r="P35" s="93">
        <f t="shared" ref="P35:P40" si="19">$H35      +$J35      +$L35      +$N35</f>
        <v>11524000</v>
      </c>
      <c r="Q35" s="94">
        <f t="shared" ref="Q35:Q40" si="20">$I35      +$K35      +$M35      +$O35</f>
        <v>11524001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-78.857410454179572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100.00000867754252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7503000</v>
      </c>
      <c r="C36" s="92">
        <v>-7502000</v>
      </c>
      <c r="D36" s="92"/>
      <c r="E36" s="92">
        <f t="shared" si="18"/>
        <v>1000</v>
      </c>
      <c r="F36" s="93">
        <v>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>
        <v>3785000</v>
      </c>
      <c r="O38" s="94">
        <v>3224351</v>
      </c>
      <c r="P38" s="93">
        <f t="shared" si="19"/>
        <v>3785000</v>
      </c>
      <c r="Q38" s="94">
        <f t="shared" si="20"/>
        <v>3224351</v>
      </c>
      <c r="R38" s="48">
        <f t="shared" si="21"/>
        <v>0</v>
      </c>
      <c r="S38" s="49">
        <f t="shared" si="22"/>
        <v>0</v>
      </c>
      <c r="T38" s="48">
        <f t="shared" si="23"/>
        <v>94.625</v>
      </c>
      <c r="U38" s="50">
        <f t="shared" si="24"/>
        <v>80.608774999999994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25827000</v>
      </c>
      <c r="C40" s="95">
        <f>SUM(C35:C39)</f>
        <v>-10302000</v>
      </c>
      <c r="D40" s="95"/>
      <c r="E40" s="95">
        <f t="shared" si="18"/>
        <v>15525000</v>
      </c>
      <c r="F40" s="96">
        <f t="shared" ref="F40:O40" si="25">SUM(F35:F39)</f>
        <v>15525000</v>
      </c>
      <c r="G40" s="97">
        <f t="shared" si="25"/>
        <v>15524000</v>
      </c>
      <c r="H40" s="96">
        <f t="shared" si="25"/>
        <v>0</v>
      </c>
      <c r="I40" s="97">
        <f t="shared" si="25"/>
        <v>73109</v>
      </c>
      <c r="J40" s="96">
        <f t="shared" si="25"/>
        <v>4278000</v>
      </c>
      <c r="K40" s="97">
        <f t="shared" si="25"/>
        <v>4153283</v>
      </c>
      <c r="L40" s="96">
        <f t="shared" si="25"/>
        <v>7246000</v>
      </c>
      <c r="M40" s="97">
        <f t="shared" si="25"/>
        <v>6023983</v>
      </c>
      <c r="N40" s="96">
        <f t="shared" si="25"/>
        <v>3785000</v>
      </c>
      <c r="O40" s="97">
        <f t="shared" si="25"/>
        <v>4497977</v>
      </c>
      <c r="P40" s="96">
        <f t="shared" si="19"/>
        <v>15309000</v>
      </c>
      <c r="Q40" s="97">
        <f t="shared" si="20"/>
        <v>14748352</v>
      </c>
      <c r="R40" s="52">
        <f t="shared" si="21"/>
        <v>-47.764283742754621</v>
      </c>
      <c r="S40" s="53">
        <f t="shared" si="22"/>
        <v>-25.332176402224242</v>
      </c>
      <c r="T40" s="52">
        <f>IF((+$E35+$E38) =0,0,(P40   /(+$E35+$E38) )*100)</f>
        <v>98.615047668126778</v>
      </c>
      <c r="U40" s="54">
        <f>IF((+$E35+$E38) =0,0,(Q40   /(+$E35+$E38) )*100)</f>
        <v>95.003555784591597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29502000</v>
      </c>
      <c r="C67" s="104">
        <f>SUM(C9:C14,C17:C23,C26:C29,C32,C35:C39,C42:C52,C55:C58,C61:C65)</f>
        <v>-10302000</v>
      </c>
      <c r="D67" s="104"/>
      <c r="E67" s="104">
        <f t="shared" si="35"/>
        <v>19200000</v>
      </c>
      <c r="F67" s="105">
        <f t="shared" ref="F67:O67" si="43">SUM(F9:F14,F17:F23,F26:F29,F32,F35:F39,F42:F52,F55:F58,F61:F65)</f>
        <v>19200000</v>
      </c>
      <c r="G67" s="106">
        <f t="shared" si="43"/>
        <v>19199000</v>
      </c>
      <c r="H67" s="105">
        <f t="shared" si="43"/>
        <v>724000</v>
      </c>
      <c r="I67" s="106">
        <f t="shared" si="43"/>
        <v>1958213</v>
      </c>
      <c r="J67" s="105">
        <f t="shared" si="43"/>
        <v>5345000</v>
      </c>
      <c r="K67" s="106">
        <f t="shared" si="43"/>
        <v>4696711</v>
      </c>
      <c r="L67" s="105">
        <f t="shared" si="43"/>
        <v>7418000</v>
      </c>
      <c r="M67" s="106">
        <f t="shared" si="43"/>
        <v>6195869</v>
      </c>
      <c r="N67" s="105">
        <f t="shared" si="43"/>
        <v>4732000</v>
      </c>
      <c r="O67" s="106">
        <f t="shared" si="43"/>
        <v>5328013</v>
      </c>
      <c r="P67" s="105">
        <f t="shared" si="36"/>
        <v>18219000</v>
      </c>
      <c r="Q67" s="106">
        <f t="shared" si="37"/>
        <v>18178806</v>
      </c>
      <c r="R67" s="61">
        <f t="shared" si="38"/>
        <v>-36.209220814235643</v>
      </c>
      <c r="S67" s="62">
        <f t="shared" si="39"/>
        <v>-14.007010154669183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94.895567477472781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94.686212823584555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29287000</v>
      </c>
      <c r="C69" s="92">
        <v>-1959000</v>
      </c>
      <c r="D69" s="92"/>
      <c r="E69" s="92">
        <f>$B69      +$C69      +$D69</f>
        <v>27328000</v>
      </c>
      <c r="F69" s="93">
        <v>27328000</v>
      </c>
      <c r="G69" s="94">
        <v>27328000</v>
      </c>
      <c r="H69" s="93">
        <v>7062000</v>
      </c>
      <c r="I69" s="94">
        <v>6962430</v>
      </c>
      <c r="J69" s="93">
        <v>5940000</v>
      </c>
      <c r="K69" s="94">
        <v>5873734</v>
      </c>
      <c r="L69" s="93">
        <v>3318000</v>
      </c>
      <c r="M69" s="94">
        <v>2152473</v>
      </c>
      <c r="N69" s="93">
        <v>9274000</v>
      </c>
      <c r="O69" s="94">
        <v>10277846</v>
      </c>
      <c r="P69" s="93">
        <f>$H69      +$J69      +$L69      +$N69</f>
        <v>25594000</v>
      </c>
      <c r="Q69" s="94">
        <f>$I69      +$K69      +$M69      +$O69</f>
        <v>25266483</v>
      </c>
      <c r="R69" s="48">
        <f>IF(($L69      =0),0,((($N69      -$L69      )/$L69      )*100))</f>
        <v>179.50572634116938</v>
      </c>
      <c r="S69" s="49">
        <f>IF(($M69      =0),0,((($O69      -$M69      )/$M69      )*100))</f>
        <v>377.49012415022162</v>
      </c>
      <c r="T69" s="48">
        <f>IF(($E69      =0),0,(($P69      /$E69      )*100))</f>
        <v>93.654859484777518</v>
      </c>
      <c r="U69" s="50">
        <f>IF(($E69      =0),0,(($Q69      /$E69      )*100))</f>
        <v>92.456392710772832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29287000</v>
      </c>
      <c r="C71" s="101">
        <f>SUM(C69:C70)</f>
        <v>-1959000</v>
      </c>
      <c r="D71" s="101"/>
      <c r="E71" s="101">
        <f>$B71      +$C71      +$D71</f>
        <v>27328000</v>
      </c>
      <c r="F71" s="102">
        <f t="shared" ref="F71:O71" si="44">SUM(F69:F70)</f>
        <v>27328000</v>
      </c>
      <c r="G71" s="103">
        <f t="shared" si="44"/>
        <v>27328000</v>
      </c>
      <c r="H71" s="102">
        <f t="shared" si="44"/>
        <v>7062000</v>
      </c>
      <c r="I71" s="103">
        <f t="shared" si="44"/>
        <v>6962430</v>
      </c>
      <c r="J71" s="102">
        <f t="shared" si="44"/>
        <v>5940000</v>
      </c>
      <c r="K71" s="103">
        <f t="shared" si="44"/>
        <v>5873734</v>
      </c>
      <c r="L71" s="102">
        <f t="shared" si="44"/>
        <v>3318000</v>
      </c>
      <c r="M71" s="103">
        <f t="shared" si="44"/>
        <v>2152473</v>
      </c>
      <c r="N71" s="102">
        <f t="shared" si="44"/>
        <v>9274000</v>
      </c>
      <c r="O71" s="103">
        <f t="shared" si="44"/>
        <v>10277846</v>
      </c>
      <c r="P71" s="102">
        <f>$H71      +$J71      +$L71      +$N71</f>
        <v>25594000</v>
      </c>
      <c r="Q71" s="103">
        <f>$I71      +$K71      +$M71      +$O71</f>
        <v>25266483</v>
      </c>
      <c r="R71" s="57">
        <f>IF(($L71      =0),0,((($N71      -$L71      )/$L71      )*100))</f>
        <v>179.50572634116938</v>
      </c>
      <c r="S71" s="58">
        <f>IF(($M71      =0),0,((($O71      -$M71      )/$M71      )*100))</f>
        <v>377.49012415022162</v>
      </c>
      <c r="T71" s="57">
        <f>IF(($E69      =0),0,(($P69      /$E69      )*100))</f>
        <v>93.654859484777518</v>
      </c>
      <c r="U71" s="59">
        <f>IF($E69   =0,0,($Q69   /$E69 )*100)</f>
        <v>92.456392710772832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29287000</v>
      </c>
      <c r="C72" s="104">
        <f>SUM(C69:C70)</f>
        <v>-1959000</v>
      </c>
      <c r="D72" s="104"/>
      <c r="E72" s="104">
        <f>$B72      +$C72      +$D72</f>
        <v>27328000</v>
      </c>
      <c r="F72" s="105">
        <f t="shared" ref="F72:O72" si="45">SUM(F69:F70)</f>
        <v>27328000</v>
      </c>
      <c r="G72" s="106">
        <f t="shared" si="45"/>
        <v>27328000</v>
      </c>
      <c r="H72" s="105">
        <f t="shared" si="45"/>
        <v>7062000</v>
      </c>
      <c r="I72" s="106">
        <f t="shared" si="45"/>
        <v>6962430</v>
      </c>
      <c r="J72" s="105">
        <f t="shared" si="45"/>
        <v>5940000</v>
      </c>
      <c r="K72" s="106">
        <f t="shared" si="45"/>
        <v>5873734</v>
      </c>
      <c r="L72" s="105">
        <f t="shared" si="45"/>
        <v>3318000</v>
      </c>
      <c r="M72" s="106">
        <f t="shared" si="45"/>
        <v>2152473</v>
      </c>
      <c r="N72" s="105">
        <f t="shared" si="45"/>
        <v>9274000</v>
      </c>
      <c r="O72" s="106">
        <f t="shared" si="45"/>
        <v>10277846</v>
      </c>
      <c r="P72" s="105">
        <f>$H72      +$J72      +$L72      +$N72</f>
        <v>25594000</v>
      </c>
      <c r="Q72" s="106">
        <f>$I72      +$K72      +$M72      +$O72</f>
        <v>25266483</v>
      </c>
      <c r="R72" s="61">
        <f>IF(($L72      =0),0,((($N72      -$L72      )/$L72      )*100))</f>
        <v>179.50572634116938</v>
      </c>
      <c r="S72" s="62">
        <f>IF(($M72      =0),0,((($O72      -$M72      )/$M72      )*100))</f>
        <v>377.49012415022162</v>
      </c>
      <c r="T72" s="61">
        <f>IF(($E69      =0),0,(($P69      /$E69      )*100))</f>
        <v>93.654859484777518</v>
      </c>
      <c r="U72" s="65">
        <f>IF($E69   =0,0,($Q69   /$E69 )*100)</f>
        <v>92.456392710772832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58789000</v>
      </c>
      <c r="C73" s="104">
        <f>SUM(C9:C14,C17:C23,C26:C29,C32,C35:C39,C42:C52,C55:C58,C61:C65,C69:C70)</f>
        <v>-12261000</v>
      </c>
      <c r="D73" s="104"/>
      <c r="E73" s="104">
        <f>$B73      +$C73      +$D73</f>
        <v>46528000</v>
      </c>
      <c r="F73" s="105">
        <f t="shared" ref="F73:O73" si="46">SUM(F9:F14,F17:F23,F26:F29,F32,F35:F39,F42:F52,F55:F58,F61:F65,F69:F70)</f>
        <v>46528000</v>
      </c>
      <c r="G73" s="106">
        <f t="shared" si="46"/>
        <v>46527000</v>
      </c>
      <c r="H73" s="105">
        <f t="shared" si="46"/>
        <v>7786000</v>
      </c>
      <c r="I73" s="106">
        <f t="shared" si="46"/>
        <v>8920643</v>
      </c>
      <c r="J73" s="105">
        <f t="shared" si="46"/>
        <v>11285000</v>
      </c>
      <c r="K73" s="106">
        <f t="shared" si="46"/>
        <v>10570445</v>
      </c>
      <c r="L73" s="105">
        <f t="shared" si="46"/>
        <v>10736000</v>
      </c>
      <c r="M73" s="106">
        <f t="shared" si="46"/>
        <v>8348342</v>
      </c>
      <c r="N73" s="105">
        <f t="shared" si="46"/>
        <v>14006000</v>
      </c>
      <c r="O73" s="106">
        <f t="shared" si="46"/>
        <v>15605859</v>
      </c>
      <c r="P73" s="105">
        <f>$H73      +$J73      +$L73      +$N73</f>
        <v>43813000</v>
      </c>
      <c r="Q73" s="106">
        <f>$I73      +$K73      +$M73      +$O73</f>
        <v>43445289</v>
      </c>
      <c r="R73" s="61">
        <f>IF(($L73      =0),0,((($N73      -$L73      )/$L73      )*100))</f>
        <v>30.45827123695976</v>
      </c>
      <c r="S73" s="62">
        <f>IF(($M73      =0),0,((($O73      -$M73      )/$M73      )*100))</f>
        <v>86.93363304953246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94.166827863391148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93.376510413308395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zroHYKBIowIcpPZYg9M5IhAVyqy/BmJSGMPOXS6VwAur/46aP/WNf6x/kcO5asBhuLTbngdq7NvQj5IldAPcA==" saltValue="aqjeYuCZUp6Es9W4hx0k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109000</v>
      </c>
      <c r="I10" s="94">
        <v>109201</v>
      </c>
      <c r="J10" s="93">
        <v>277000</v>
      </c>
      <c r="K10" s="94">
        <v>277344</v>
      </c>
      <c r="L10" s="93">
        <v>379000</v>
      </c>
      <c r="M10" s="94">
        <v>418394</v>
      </c>
      <c r="N10" s="93">
        <v>785000</v>
      </c>
      <c r="O10" s="94">
        <v>587909</v>
      </c>
      <c r="P10" s="93">
        <f t="shared" ref="P10:P15" si="1">$H10      +$J10      +$L10      +$N10</f>
        <v>1550000</v>
      </c>
      <c r="Q10" s="94">
        <f t="shared" ref="Q10:Q15" si="2">$I10      +$K10      +$M10      +$O10</f>
        <v>1392848</v>
      </c>
      <c r="R10" s="48">
        <f t="shared" ref="R10:R15" si="3">IF(($L10      =0),0,((($N10      -$L10      )/$L10      )*100))</f>
        <v>107.12401055408971</v>
      </c>
      <c r="S10" s="49">
        <f t="shared" ref="S10:S15" si="4">IF(($M10      =0),0,((($O10      -$M10      )/$M10      )*100))</f>
        <v>40.515638369575093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89.86116129032257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109000</v>
      </c>
      <c r="I15" s="97">
        <f t="shared" si="7"/>
        <v>109201</v>
      </c>
      <c r="J15" s="96">
        <f t="shared" si="7"/>
        <v>277000</v>
      </c>
      <c r="K15" s="97">
        <f t="shared" si="7"/>
        <v>277344</v>
      </c>
      <c r="L15" s="96">
        <f t="shared" si="7"/>
        <v>379000</v>
      </c>
      <c r="M15" s="97">
        <f t="shared" si="7"/>
        <v>418394</v>
      </c>
      <c r="N15" s="96">
        <f t="shared" si="7"/>
        <v>785000</v>
      </c>
      <c r="O15" s="97">
        <f t="shared" si="7"/>
        <v>587909</v>
      </c>
      <c r="P15" s="96">
        <f t="shared" si="1"/>
        <v>1550000</v>
      </c>
      <c r="Q15" s="97">
        <f t="shared" si="2"/>
        <v>1392848</v>
      </c>
      <c r="R15" s="52">
        <f t="shared" si="3"/>
        <v>107.12401055408971</v>
      </c>
      <c r="S15" s="53">
        <f t="shared" si="4"/>
        <v>40.515638369575093</v>
      </c>
      <c r="T15" s="52">
        <f>IF((SUM($E9:$E13))=0,0,(P15/(SUM($E9:$E13))*100))</f>
        <v>100</v>
      </c>
      <c r="U15" s="54">
        <f>IF((SUM($E9:$E13))=0,0,(Q15/(SUM($E9:$E13))*100))</f>
        <v>89.86116129032257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350000</v>
      </c>
      <c r="D20" s="92"/>
      <c r="E20" s="92">
        <f t="shared" si="8"/>
        <v>350000</v>
      </c>
      <c r="F20" s="93">
        <v>350000</v>
      </c>
      <c r="G20" s="94">
        <v>350000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350000</v>
      </c>
      <c r="D24" s="95"/>
      <c r="E24" s="95">
        <f t="shared" si="8"/>
        <v>350000</v>
      </c>
      <c r="F24" s="96">
        <f t="shared" ref="F24:O24" si="15">SUM(F17:F23)</f>
        <v>350000</v>
      </c>
      <c r="G24" s="97">
        <f t="shared" si="15"/>
        <v>350000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1830000</v>
      </c>
      <c r="C32" s="92"/>
      <c r="D32" s="92"/>
      <c r="E32" s="92">
        <f>$B32      +$C32      +$D32</f>
        <v>1830000</v>
      </c>
      <c r="F32" s="93">
        <v>1830000</v>
      </c>
      <c r="G32" s="94">
        <v>1830000</v>
      </c>
      <c r="H32" s="93">
        <v>281000</v>
      </c>
      <c r="I32" s="94">
        <v>281175</v>
      </c>
      <c r="J32" s="93">
        <v>428000</v>
      </c>
      <c r="K32" s="94">
        <v>428130</v>
      </c>
      <c r="L32" s="93">
        <v>503000</v>
      </c>
      <c r="M32" s="94">
        <v>502563</v>
      </c>
      <c r="N32" s="93">
        <v>599000</v>
      </c>
      <c r="O32" s="94">
        <v>351614</v>
      </c>
      <c r="P32" s="93">
        <f>$H32      +$J32      +$L32      +$N32</f>
        <v>1811000</v>
      </c>
      <c r="Q32" s="94">
        <f>$I32      +$K32      +$M32      +$O32</f>
        <v>1563482</v>
      </c>
      <c r="R32" s="48">
        <f>IF(($L32      =0),0,((($N32      -$L32      )/$L32      )*100))</f>
        <v>19.08548707753479</v>
      </c>
      <c r="S32" s="49">
        <f>IF(($M32      =0),0,((($O32      -$M32      )/$M32      )*100))</f>
        <v>-30.035836303110258</v>
      </c>
      <c r="T32" s="48">
        <f>IF(($E32      =0),0,(($P32      /$E32      )*100))</f>
        <v>98.961748633879793</v>
      </c>
      <c r="U32" s="50">
        <f>IF(($E32      =0),0,(($Q32      /$E32      )*100))</f>
        <v>85.436174863387976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1830000</v>
      </c>
      <c r="C33" s="95">
        <f>C32</f>
        <v>0</v>
      </c>
      <c r="D33" s="95"/>
      <c r="E33" s="95">
        <f>$B33      +$C33      +$D33</f>
        <v>1830000</v>
      </c>
      <c r="F33" s="96">
        <f t="shared" ref="F33:O33" si="17">F32</f>
        <v>1830000</v>
      </c>
      <c r="G33" s="97">
        <f t="shared" si="17"/>
        <v>1830000</v>
      </c>
      <c r="H33" s="96">
        <f t="shared" si="17"/>
        <v>281000</v>
      </c>
      <c r="I33" s="97">
        <f t="shared" si="17"/>
        <v>281175</v>
      </c>
      <c r="J33" s="96">
        <f t="shared" si="17"/>
        <v>428000</v>
      </c>
      <c r="K33" s="97">
        <f t="shared" si="17"/>
        <v>428130</v>
      </c>
      <c r="L33" s="96">
        <f t="shared" si="17"/>
        <v>503000</v>
      </c>
      <c r="M33" s="97">
        <f t="shared" si="17"/>
        <v>502563</v>
      </c>
      <c r="N33" s="96">
        <f t="shared" si="17"/>
        <v>599000</v>
      </c>
      <c r="O33" s="97">
        <f t="shared" si="17"/>
        <v>351614</v>
      </c>
      <c r="P33" s="96">
        <f>$H33      +$J33      +$L33      +$N33</f>
        <v>1811000</v>
      </c>
      <c r="Q33" s="97">
        <f>$I33      +$K33      +$M33      +$O33</f>
        <v>1563482</v>
      </c>
      <c r="R33" s="52">
        <f>IF(($L33      =0),0,((($N33      -$L33      )/$L33      )*100))</f>
        <v>19.08548707753479</v>
      </c>
      <c r="S33" s="53">
        <f>IF(($M33      =0),0,((($O33      -$M33      )/$M33      )*100))</f>
        <v>-30.035836303110258</v>
      </c>
      <c r="T33" s="52">
        <f>IF($E33   =0,0,($P33   /$E33   )*100)</f>
        <v>98.961748633879793</v>
      </c>
      <c r="U33" s="54">
        <f>IF($E33   =0,0,($Q33   /$E33   )*100)</f>
        <v>85.436174863387976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23658000</v>
      </c>
      <c r="C35" s="92"/>
      <c r="D35" s="92"/>
      <c r="E35" s="92">
        <f t="shared" ref="E35:E40" si="18">$B35      +$C35      +$D35</f>
        <v>23658000</v>
      </c>
      <c r="F35" s="93">
        <v>23658000</v>
      </c>
      <c r="G35" s="94">
        <v>23658000</v>
      </c>
      <c r="H35" s="93">
        <v>4935000</v>
      </c>
      <c r="I35" s="94">
        <v>871279</v>
      </c>
      <c r="J35" s="93">
        <v>2774000</v>
      </c>
      <c r="K35" s="94">
        <v>2789568</v>
      </c>
      <c r="L35" s="93">
        <v>15949000</v>
      </c>
      <c r="M35" s="94">
        <v>18720217</v>
      </c>
      <c r="N35" s="93"/>
      <c r="O35" s="94">
        <v>1276937</v>
      </c>
      <c r="P35" s="93">
        <f t="shared" ref="P35:P40" si="19">$H35      +$J35      +$L35      +$N35</f>
        <v>23658000</v>
      </c>
      <c r="Q35" s="94">
        <f t="shared" ref="Q35:Q40" si="20">$I35      +$K35      +$M35      +$O35</f>
        <v>23658001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-93.178834412015632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100.00000422689999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5168000</v>
      </c>
      <c r="C36" s="92">
        <v>-4661000</v>
      </c>
      <c r="D36" s="92"/>
      <c r="E36" s="92">
        <f t="shared" si="18"/>
        <v>507000</v>
      </c>
      <c r="F36" s="93">
        <v>507000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28826000</v>
      </c>
      <c r="C40" s="95">
        <f>SUM(C35:C39)</f>
        <v>-4661000</v>
      </c>
      <c r="D40" s="95"/>
      <c r="E40" s="95">
        <f t="shared" si="18"/>
        <v>24165000</v>
      </c>
      <c r="F40" s="96">
        <f t="shared" ref="F40:O40" si="25">SUM(F35:F39)</f>
        <v>24165000</v>
      </c>
      <c r="G40" s="97">
        <f t="shared" si="25"/>
        <v>23658000</v>
      </c>
      <c r="H40" s="96">
        <f t="shared" si="25"/>
        <v>4935000</v>
      </c>
      <c r="I40" s="97">
        <f t="shared" si="25"/>
        <v>871279</v>
      </c>
      <c r="J40" s="96">
        <f t="shared" si="25"/>
        <v>2774000</v>
      </c>
      <c r="K40" s="97">
        <f t="shared" si="25"/>
        <v>2789568</v>
      </c>
      <c r="L40" s="96">
        <f t="shared" si="25"/>
        <v>15949000</v>
      </c>
      <c r="M40" s="97">
        <f t="shared" si="25"/>
        <v>18720217</v>
      </c>
      <c r="N40" s="96">
        <f t="shared" si="25"/>
        <v>0</v>
      </c>
      <c r="O40" s="97">
        <f t="shared" si="25"/>
        <v>1276937</v>
      </c>
      <c r="P40" s="96">
        <f t="shared" si="19"/>
        <v>23658000</v>
      </c>
      <c r="Q40" s="97">
        <f t="shared" si="20"/>
        <v>23658001</v>
      </c>
      <c r="R40" s="52">
        <f t="shared" si="21"/>
        <v>-100</v>
      </c>
      <c r="S40" s="53">
        <f t="shared" si="22"/>
        <v>-93.178834412015632</v>
      </c>
      <c r="T40" s="52">
        <f>IF((+$E35+$E38) =0,0,(P40   /(+$E35+$E38) )*100)</f>
        <v>100</v>
      </c>
      <c r="U40" s="54">
        <f>IF((+$E35+$E38) =0,0,(Q40   /(+$E35+$E38) )*100)</f>
        <v>100.00000422689999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32206000</v>
      </c>
      <c r="C67" s="104">
        <f>SUM(C9:C14,C17:C23,C26:C29,C32,C35:C39,C42:C52,C55:C58,C61:C65)</f>
        <v>-4311000</v>
      </c>
      <c r="D67" s="104"/>
      <c r="E67" s="104">
        <f t="shared" si="35"/>
        <v>27895000</v>
      </c>
      <c r="F67" s="105">
        <f t="shared" ref="F67:O67" si="43">SUM(F9:F14,F17:F23,F26:F29,F32,F35:F39,F42:F52,F55:F58,F61:F65)</f>
        <v>27895000</v>
      </c>
      <c r="G67" s="106">
        <f t="shared" si="43"/>
        <v>27388000</v>
      </c>
      <c r="H67" s="105">
        <f t="shared" si="43"/>
        <v>5325000</v>
      </c>
      <c r="I67" s="106">
        <f t="shared" si="43"/>
        <v>1261655</v>
      </c>
      <c r="J67" s="105">
        <f t="shared" si="43"/>
        <v>3479000</v>
      </c>
      <c r="K67" s="106">
        <f t="shared" si="43"/>
        <v>3495042</v>
      </c>
      <c r="L67" s="105">
        <f t="shared" si="43"/>
        <v>16831000</v>
      </c>
      <c r="M67" s="106">
        <f t="shared" si="43"/>
        <v>19641174</v>
      </c>
      <c r="N67" s="105">
        <f t="shared" si="43"/>
        <v>1384000</v>
      </c>
      <c r="O67" s="106">
        <f t="shared" si="43"/>
        <v>2216460</v>
      </c>
      <c r="P67" s="105">
        <f t="shared" si="36"/>
        <v>27019000</v>
      </c>
      <c r="Q67" s="106">
        <f t="shared" si="37"/>
        <v>26614331</v>
      </c>
      <c r="R67" s="61">
        <f t="shared" si="38"/>
        <v>-91.777078010813383</v>
      </c>
      <c r="S67" s="62">
        <f t="shared" si="39"/>
        <v>-88.71523667577101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98.65269461077844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97.175153351832918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24708000</v>
      </c>
      <c r="C69" s="92">
        <v>-1653000</v>
      </c>
      <c r="D69" s="92"/>
      <c r="E69" s="92">
        <f>$B69      +$C69      +$D69</f>
        <v>23055000</v>
      </c>
      <c r="F69" s="93">
        <v>23055000</v>
      </c>
      <c r="G69" s="94">
        <v>23055000</v>
      </c>
      <c r="H69" s="93">
        <v>2797000</v>
      </c>
      <c r="I69" s="94">
        <v>2316820</v>
      </c>
      <c r="J69" s="93">
        <v>13363000</v>
      </c>
      <c r="K69" s="94">
        <v>13131930</v>
      </c>
      <c r="L69" s="93">
        <v>5330000</v>
      </c>
      <c r="M69" s="94">
        <v>7076130</v>
      </c>
      <c r="N69" s="93">
        <v>1565000</v>
      </c>
      <c r="O69" s="94">
        <v>-17841</v>
      </c>
      <c r="P69" s="93">
        <f>$H69      +$J69      +$L69      +$N69</f>
        <v>23055000</v>
      </c>
      <c r="Q69" s="94">
        <f>$I69      +$K69      +$M69      +$O69</f>
        <v>22507039</v>
      </c>
      <c r="R69" s="48">
        <f>IF(($L69      =0),0,((($N69      -$L69      )/$L69      )*100))</f>
        <v>-70.637898686679179</v>
      </c>
      <c r="S69" s="49">
        <f>IF(($M69      =0),0,((($O69      -$M69      )/$M69      )*100))</f>
        <v>-100.25212934188603</v>
      </c>
      <c r="T69" s="48">
        <f>IF(($E69      =0),0,(($P69      /$E69      )*100))</f>
        <v>100</v>
      </c>
      <c r="U69" s="50">
        <f>IF(($E69      =0),0,(($Q69      /$E69      )*100))</f>
        <v>97.623244415528092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24708000</v>
      </c>
      <c r="C71" s="101">
        <f>SUM(C69:C70)</f>
        <v>-1653000</v>
      </c>
      <c r="D71" s="101"/>
      <c r="E71" s="101">
        <f>$B71      +$C71      +$D71</f>
        <v>23055000</v>
      </c>
      <c r="F71" s="102">
        <f t="shared" ref="F71:O71" si="44">SUM(F69:F70)</f>
        <v>23055000</v>
      </c>
      <c r="G71" s="103">
        <f t="shared" si="44"/>
        <v>23055000</v>
      </c>
      <c r="H71" s="102">
        <f t="shared" si="44"/>
        <v>2797000</v>
      </c>
      <c r="I71" s="103">
        <f t="shared" si="44"/>
        <v>2316820</v>
      </c>
      <c r="J71" s="102">
        <f t="shared" si="44"/>
        <v>13363000</v>
      </c>
      <c r="K71" s="103">
        <f t="shared" si="44"/>
        <v>13131930</v>
      </c>
      <c r="L71" s="102">
        <f t="shared" si="44"/>
        <v>5330000</v>
      </c>
      <c r="M71" s="103">
        <f t="shared" si="44"/>
        <v>7076130</v>
      </c>
      <c r="N71" s="102">
        <f t="shared" si="44"/>
        <v>1565000</v>
      </c>
      <c r="O71" s="103">
        <f t="shared" si="44"/>
        <v>-17841</v>
      </c>
      <c r="P71" s="102">
        <f>$H71      +$J71      +$L71      +$N71</f>
        <v>23055000</v>
      </c>
      <c r="Q71" s="103">
        <f>$I71      +$K71      +$M71      +$O71</f>
        <v>22507039</v>
      </c>
      <c r="R71" s="57">
        <f>IF(($L71      =0),0,((($N71      -$L71      )/$L71      )*100))</f>
        <v>-70.637898686679179</v>
      </c>
      <c r="S71" s="58">
        <f>IF(($M71      =0),0,((($O71      -$M71      )/$M71      )*100))</f>
        <v>-100.25212934188603</v>
      </c>
      <c r="T71" s="57">
        <f>IF(($E69      =0),0,(($P69      /$E69      )*100))</f>
        <v>100</v>
      </c>
      <c r="U71" s="59">
        <f>IF($E69   =0,0,($Q69   /$E69 )*100)</f>
        <v>97.623244415528092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24708000</v>
      </c>
      <c r="C72" s="104">
        <f>SUM(C69:C70)</f>
        <v>-1653000</v>
      </c>
      <c r="D72" s="104"/>
      <c r="E72" s="104">
        <f>$B72      +$C72      +$D72</f>
        <v>23055000</v>
      </c>
      <c r="F72" s="105">
        <f t="shared" ref="F72:O72" si="45">SUM(F69:F70)</f>
        <v>23055000</v>
      </c>
      <c r="G72" s="106">
        <f t="shared" si="45"/>
        <v>23055000</v>
      </c>
      <c r="H72" s="105">
        <f t="shared" si="45"/>
        <v>2797000</v>
      </c>
      <c r="I72" s="106">
        <f t="shared" si="45"/>
        <v>2316820</v>
      </c>
      <c r="J72" s="105">
        <f t="shared" si="45"/>
        <v>13363000</v>
      </c>
      <c r="K72" s="106">
        <f t="shared" si="45"/>
        <v>13131930</v>
      </c>
      <c r="L72" s="105">
        <f t="shared" si="45"/>
        <v>5330000</v>
      </c>
      <c r="M72" s="106">
        <f t="shared" si="45"/>
        <v>7076130</v>
      </c>
      <c r="N72" s="105">
        <f t="shared" si="45"/>
        <v>1565000</v>
      </c>
      <c r="O72" s="106">
        <f t="shared" si="45"/>
        <v>-17841</v>
      </c>
      <c r="P72" s="105">
        <f>$H72      +$J72      +$L72      +$N72</f>
        <v>23055000</v>
      </c>
      <c r="Q72" s="106">
        <f>$I72      +$K72      +$M72      +$O72</f>
        <v>22507039</v>
      </c>
      <c r="R72" s="61">
        <f>IF(($L72      =0),0,((($N72      -$L72      )/$L72      )*100))</f>
        <v>-70.637898686679179</v>
      </c>
      <c r="S72" s="62">
        <f>IF(($M72      =0),0,((($O72      -$M72      )/$M72      )*100))</f>
        <v>-100.25212934188603</v>
      </c>
      <c r="T72" s="61">
        <f>IF(($E69      =0),0,(($P69      /$E69      )*100))</f>
        <v>100</v>
      </c>
      <c r="U72" s="65">
        <f>IF($E69   =0,0,($Q69   /$E69 )*100)</f>
        <v>97.623244415528092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56914000</v>
      </c>
      <c r="C73" s="104">
        <f>SUM(C9:C14,C17:C23,C26:C29,C32,C35:C39,C42:C52,C55:C58,C61:C65,C69:C70)</f>
        <v>-5964000</v>
      </c>
      <c r="D73" s="104"/>
      <c r="E73" s="104">
        <f>$B73      +$C73      +$D73</f>
        <v>50950000</v>
      </c>
      <c r="F73" s="105">
        <f t="shared" ref="F73:O73" si="46">SUM(F9:F14,F17:F23,F26:F29,F32,F35:F39,F42:F52,F55:F58,F61:F65,F69:F70)</f>
        <v>50950000</v>
      </c>
      <c r="G73" s="106">
        <f t="shared" si="46"/>
        <v>50443000</v>
      </c>
      <c r="H73" s="105">
        <f t="shared" si="46"/>
        <v>8122000</v>
      </c>
      <c r="I73" s="106">
        <f t="shared" si="46"/>
        <v>3578475</v>
      </c>
      <c r="J73" s="105">
        <f t="shared" si="46"/>
        <v>16842000</v>
      </c>
      <c r="K73" s="106">
        <f t="shared" si="46"/>
        <v>16626972</v>
      </c>
      <c r="L73" s="105">
        <f t="shared" si="46"/>
        <v>22161000</v>
      </c>
      <c r="M73" s="106">
        <f t="shared" si="46"/>
        <v>26717304</v>
      </c>
      <c r="N73" s="105">
        <f t="shared" si="46"/>
        <v>2949000</v>
      </c>
      <c r="O73" s="106">
        <f t="shared" si="46"/>
        <v>2198619</v>
      </c>
      <c r="P73" s="105">
        <f>$H73      +$J73      +$L73      +$N73</f>
        <v>50074000</v>
      </c>
      <c r="Q73" s="106">
        <f>$I73      +$K73      +$M73      +$O73</f>
        <v>49121370</v>
      </c>
      <c r="R73" s="61">
        <f>IF(($L73      =0),0,((($N73      -$L73      )/$L73      )*100))</f>
        <v>-86.692838770813594</v>
      </c>
      <c r="S73" s="62">
        <f>IF(($M73      =0),0,((($O73      -$M73      )/$M73      )*100))</f>
        <v>-91.77080516806636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99.268481256071212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97.379953611006485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o/G1Tcj3r/9S+FTL7qftPWFsNNfHMtjO5u9Kwn65CWzWLYKpPel7jxApI5s6KhHEJmXwgqLbOc1ABRnqTdSoQ==" saltValue="GxdZFwGA6kN/WQNm+Fd+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121000</v>
      </c>
      <c r="I10" s="94"/>
      <c r="J10" s="93">
        <v>359000</v>
      </c>
      <c r="K10" s="94"/>
      <c r="L10" s="93">
        <v>89000</v>
      </c>
      <c r="M10" s="94">
        <v>396996</v>
      </c>
      <c r="N10" s="93">
        <v>64000</v>
      </c>
      <c r="O10" s="94">
        <v>391085</v>
      </c>
      <c r="P10" s="93">
        <f t="shared" ref="P10:P15" si="1">$H10      +$J10      +$L10      +$N10</f>
        <v>633000</v>
      </c>
      <c r="Q10" s="94">
        <f t="shared" ref="Q10:Q15" si="2">$I10      +$K10      +$M10      +$O10</f>
        <v>788081</v>
      </c>
      <c r="R10" s="48">
        <f t="shared" ref="R10:R15" si="3">IF(($L10      =0),0,((($N10      -$L10      )/$L10      )*100))</f>
        <v>-28.08988764044944</v>
      </c>
      <c r="S10" s="49">
        <f t="shared" ref="S10:S15" si="4">IF(($M10      =0),0,((($O10      -$M10      )/$M10      )*100))</f>
        <v>-1.4889318784068355</v>
      </c>
      <c r="T10" s="48">
        <f t="shared" ref="T10:T14" si="5">IF(($E10      =0),0,(($P10      /$E10      )*100))</f>
        <v>63.3</v>
      </c>
      <c r="U10" s="50">
        <f t="shared" ref="U10:U14" si="6">IF(($E10      =0),0,(($Q10      /$E10      )*100))</f>
        <v>78.808099999999996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121000</v>
      </c>
      <c r="I15" s="97">
        <f t="shared" si="7"/>
        <v>0</v>
      </c>
      <c r="J15" s="96">
        <f t="shared" si="7"/>
        <v>359000</v>
      </c>
      <c r="K15" s="97">
        <f t="shared" si="7"/>
        <v>0</v>
      </c>
      <c r="L15" s="96">
        <f t="shared" si="7"/>
        <v>89000</v>
      </c>
      <c r="M15" s="97">
        <f t="shared" si="7"/>
        <v>396996</v>
      </c>
      <c r="N15" s="96">
        <f t="shared" si="7"/>
        <v>64000</v>
      </c>
      <c r="O15" s="97">
        <f t="shared" si="7"/>
        <v>391085</v>
      </c>
      <c r="P15" s="96">
        <f t="shared" si="1"/>
        <v>633000</v>
      </c>
      <c r="Q15" s="97">
        <f t="shared" si="2"/>
        <v>788081</v>
      </c>
      <c r="R15" s="52">
        <f t="shared" si="3"/>
        <v>-28.08988764044944</v>
      </c>
      <c r="S15" s="53">
        <f t="shared" si="4"/>
        <v>-1.4889318784068355</v>
      </c>
      <c r="T15" s="52">
        <f>IF((SUM($E9:$E13))=0,0,(P15/(SUM($E9:$E13))*100))</f>
        <v>63.3</v>
      </c>
      <c r="U15" s="54">
        <f>IF((SUM($E9:$E13))=0,0,(Q15/(SUM($E9:$E13))*100))</f>
        <v>78.808099999999996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2718000</v>
      </c>
      <c r="C29" s="92"/>
      <c r="D29" s="92"/>
      <c r="E29" s="92">
        <f>$B29      +$C29      +$D29</f>
        <v>2718000</v>
      </c>
      <c r="F29" s="93">
        <v>2718000</v>
      </c>
      <c r="G29" s="94">
        <v>2718000</v>
      </c>
      <c r="H29" s="93"/>
      <c r="I29" s="94"/>
      <c r="J29" s="93">
        <v>871000</v>
      </c>
      <c r="K29" s="94"/>
      <c r="L29" s="93">
        <v>623000</v>
      </c>
      <c r="M29" s="94">
        <v>1879510</v>
      </c>
      <c r="N29" s="93">
        <v>576000</v>
      </c>
      <c r="O29" s="94">
        <v>499974</v>
      </c>
      <c r="P29" s="93">
        <f>$H29      +$J29      +$L29      +$N29</f>
        <v>2070000</v>
      </c>
      <c r="Q29" s="94">
        <f>$I29      +$K29      +$M29      +$O29</f>
        <v>2379484</v>
      </c>
      <c r="R29" s="48">
        <f>IF(($L29      =0),0,((($N29      -$L29      )/$L29      )*100))</f>
        <v>-7.5441412520064199</v>
      </c>
      <c r="S29" s="49">
        <f>IF(($M29      =0),0,((($O29      -$M29      )/$M29      )*100))</f>
        <v>-73.398704981617541</v>
      </c>
      <c r="T29" s="48">
        <f>IF(($E29      =0),0,(($P29      /$E29      )*100))</f>
        <v>76.158940397350989</v>
      </c>
      <c r="U29" s="50">
        <f>IF(($E29      =0),0,(($Q29      /$E29      )*100))</f>
        <v>87.545401030169245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2718000</v>
      </c>
      <c r="C30" s="95">
        <f>SUM(C26:C29)</f>
        <v>0</v>
      </c>
      <c r="D30" s="95"/>
      <c r="E30" s="95">
        <f>$B30      +$C30      +$D30</f>
        <v>2718000</v>
      </c>
      <c r="F30" s="96">
        <f t="shared" ref="F30:O30" si="16">SUM(F26:F29)</f>
        <v>2718000</v>
      </c>
      <c r="G30" s="97">
        <f t="shared" si="16"/>
        <v>2718000</v>
      </c>
      <c r="H30" s="96">
        <f t="shared" si="16"/>
        <v>0</v>
      </c>
      <c r="I30" s="97">
        <f t="shared" si="16"/>
        <v>0</v>
      </c>
      <c r="J30" s="96">
        <f t="shared" si="16"/>
        <v>871000</v>
      </c>
      <c r="K30" s="97">
        <f t="shared" si="16"/>
        <v>0</v>
      </c>
      <c r="L30" s="96">
        <f t="shared" si="16"/>
        <v>623000</v>
      </c>
      <c r="M30" s="97">
        <f t="shared" si="16"/>
        <v>1879510</v>
      </c>
      <c r="N30" s="96">
        <f t="shared" si="16"/>
        <v>576000</v>
      </c>
      <c r="O30" s="97">
        <f t="shared" si="16"/>
        <v>499974</v>
      </c>
      <c r="P30" s="96">
        <f>$H30      +$J30      +$L30      +$N30</f>
        <v>2070000</v>
      </c>
      <c r="Q30" s="97">
        <f>$I30      +$K30      +$M30      +$O30</f>
        <v>2379484</v>
      </c>
      <c r="R30" s="52">
        <f>IF(($L30      =0),0,((($N30      -$L30      )/$L30      )*100))</f>
        <v>-7.5441412520064199</v>
      </c>
      <c r="S30" s="53">
        <f>IF(($M30      =0),0,((($O30      -$M30      )/$M30      )*100))</f>
        <v>-73.398704981617541</v>
      </c>
      <c r="T30" s="52">
        <f>IF($E30   =0,0,($P30   /$E30   )*100)</f>
        <v>76.158940397350989</v>
      </c>
      <c r="U30" s="54">
        <f>IF($E30   =0,0,($Q30   /$E30   )*100)</f>
        <v>87.545401030169245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1242000</v>
      </c>
      <c r="C32" s="92"/>
      <c r="D32" s="92"/>
      <c r="E32" s="92">
        <f>$B32      +$C32      +$D32</f>
        <v>1242000</v>
      </c>
      <c r="F32" s="93">
        <v>1242000</v>
      </c>
      <c r="G32" s="94">
        <v>1242000</v>
      </c>
      <c r="H32" s="93">
        <v>254000</v>
      </c>
      <c r="I32" s="94"/>
      <c r="J32" s="93">
        <v>367000</v>
      </c>
      <c r="K32" s="94"/>
      <c r="L32" s="93">
        <v>386000</v>
      </c>
      <c r="M32" s="94">
        <v>1007088</v>
      </c>
      <c r="N32" s="93">
        <v>235000</v>
      </c>
      <c r="O32" s="94">
        <v>256634</v>
      </c>
      <c r="P32" s="93">
        <f>$H32      +$J32      +$L32      +$N32</f>
        <v>1242000</v>
      </c>
      <c r="Q32" s="94">
        <f>$I32      +$K32      +$M32      +$O32</f>
        <v>1263722</v>
      </c>
      <c r="R32" s="48">
        <f>IF(($L32      =0),0,((($N32      -$L32      )/$L32      )*100))</f>
        <v>-39.119170984455955</v>
      </c>
      <c r="S32" s="49">
        <f>IF(($M32      =0),0,((($O32      -$M32      )/$M32      )*100))</f>
        <v>-74.517221930953397</v>
      </c>
      <c r="T32" s="48">
        <f>IF(($E32      =0),0,(($P32      /$E32      )*100))</f>
        <v>100</v>
      </c>
      <c r="U32" s="50">
        <f>IF(($E32      =0),0,(($Q32      /$E32      )*100))</f>
        <v>101.74895330112722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1242000</v>
      </c>
      <c r="C33" s="95">
        <f>C32</f>
        <v>0</v>
      </c>
      <c r="D33" s="95"/>
      <c r="E33" s="95">
        <f>$B33      +$C33      +$D33</f>
        <v>1242000</v>
      </c>
      <c r="F33" s="96">
        <f t="shared" ref="F33:O33" si="17">F32</f>
        <v>1242000</v>
      </c>
      <c r="G33" s="97">
        <f t="shared" si="17"/>
        <v>1242000</v>
      </c>
      <c r="H33" s="96">
        <f t="shared" si="17"/>
        <v>254000</v>
      </c>
      <c r="I33" s="97">
        <f t="shared" si="17"/>
        <v>0</v>
      </c>
      <c r="J33" s="96">
        <f t="shared" si="17"/>
        <v>367000</v>
      </c>
      <c r="K33" s="97">
        <f t="shared" si="17"/>
        <v>0</v>
      </c>
      <c r="L33" s="96">
        <f t="shared" si="17"/>
        <v>386000</v>
      </c>
      <c r="M33" s="97">
        <f t="shared" si="17"/>
        <v>1007088</v>
      </c>
      <c r="N33" s="96">
        <f t="shared" si="17"/>
        <v>235000</v>
      </c>
      <c r="O33" s="97">
        <f t="shared" si="17"/>
        <v>256634</v>
      </c>
      <c r="P33" s="96">
        <f>$H33      +$J33      +$L33      +$N33</f>
        <v>1242000</v>
      </c>
      <c r="Q33" s="97">
        <f>$I33      +$K33      +$M33      +$O33</f>
        <v>1263722</v>
      </c>
      <c r="R33" s="52">
        <f>IF(($L33      =0),0,((($N33      -$L33      )/$L33      )*100))</f>
        <v>-39.119170984455955</v>
      </c>
      <c r="S33" s="53">
        <f>IF(($M33      =0),0,((($O33      -$M33      )/$M33      )*100))</f>
        <v>-74.517221930953397</v>
      </c>
      <c r="T33" s="52">
        <f>IF($E33   =0,0,($P33   /$E33   )*100)</f>
        <v>100</v>
      </c>
      <c r="U33" s="54">
        <f>IF($E33   =0,0,($Q33   /$E33   )*100)</f>
        <v>101.74895330112722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4960000</v>
      </c>
      <c r="C67" s="104">
        <f>SUM(C9:C14,C17:C23,C26:C29,C32,C35:C39,C42:C52,C55:C58,C61:C65)</f>
        <v>0</v>
      </c>
      <c r="D67" s="104"/>
      <c r="E67" s="104">
        <f t="shared" si="35"/>
        <v>4960000</v>
      </c>
      <c r="F67" s="105">
        <f t="shared" ref="F67:O67" si="43">SUM(F9:F14,F17:F23,F26:F29,F32,F35:F39,F42:F52,F55:F58,F61:F65)</f>
        <v>4960000</v>
      </c>
      <c r="G67" s="106">
        <f t="shared" si="43"/>
        <v>4960000</v>
      </c>
      <c r="H67" s="105">
        <f t="shared" si="43"/>
        <v>375000</v>
      </c>
      <c r="I67" s="106">
        <f t="shared" si="43"/>
        <v>0</v>
      </c>
      <c r="J67" s="105">
        <f t="shared" si="43"/>
        <v>1597000</v>
      </c>
      <c r="K67" s="106">
        <f t="shared" si="43"/>
        <v>0</v>
      </c>
      <c r="L67" s="105">
        <f t="shared" si="43"/>
        <v>1098000</v>
      </c>
      <c r="M67" s="106">
        <f t="shared" si="43"/>
        <v>3283594</v>
      </c>
      <c r="N67" s="105">
        <f t="shared" si="43"/>
        <v>875000</v>
      </c>
      <c r="O67" s="106">
        <f t="shared" si="43"/>
        <v>1147693</v>
      </c>
      <c r="P67" s="105">
        <f t="shared" si="36"/>
        <v>3945000</v>
      </c>
      <c r="Q67" s="106">
        <f t="shared" si="37"/>
        <v>4431287</v>
      </c>
      <c r="R67" s="61">
        <f t="shared" si="38"/>
        <v>-20.309653916211293</v>
      </c>
      <c r="S67" s="62">
        <f t="shared" si="39"/>
        <v>-65.047658145312724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79.536290322580655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89.340463709677422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4960000</v>
      </c>
      <c r="C73" s="104">
        <f>SUM(C9:C14,C17:C23,C26:C29,C32,C35:C39,C42:C52,C55:C58,C61:C65,C69:C70)</f>
        <v>0</v>
      </c>
      <c r="D73" s="104"/>
      <c r="E73" s="104">
        <f>$B73      +$C73      +$D73</f>
        <v>4960000</v>
      </c>
      <c r="F73" s="105">
        <f t="shared" ref="F73:O73" si="46">SUM(F9:F14,F17:F23,F26:F29,F32,F35:F39,F42:F52,F55:F58,F61:F65,F69:F70)</f>
        <v>4960000</v>
      </c>
      <c r="G73" s="106">
        <f t="shared" si="46"/>
        <v>4960000</v>
      </c>
      <c r="H73" s="105">
        <f t="shared" si="46"/>
        <v>375000</v>
      </c>
      <c r="I73" s="106">
        <f t="shared" si="46"/>
        <v>0</v>
      </c>
      <c r="J73" s="105">
        <f t="shared" si="46"/>
        <v>1597000</v>
      </c>
      <c r="K73" s="106">
        <f t="shared" si="46"/>
        <v>0</v>
      </c>
      <c r="L73" s="105">
        <f t="shared" si="46"/>
        <v>1098000</v>
      </c>
      <c r="M73" s="106">
        <f t="shared" si="46"/>
        <v>3283594</v>
      </c>
      <c r="N73" s="105">
        <f t="shared" si="46"/>
        <v>875000</v>
      </c>
      <c r="O73" s="106">
        <f t="shared" si="46"/>
        <v>1147693</v>
      </c>
      <c r="P73" s="105">
        <f>$H73      +$J73      +$L73      +$N73</f>
        <v>3945000</v>
      </c>
      <c r="Q73" s="106">
        <f>$I73      +$K73      +$M73      +$O73</f>
        <v>4431287</v>
      </c>
      <c r="R73" s="61">
        <f>IF(($L73      =0),0,((($N73      -$L73      )/$L73      )*100))</f>
        <v>-20.309653916211293</v>
      </c>
      <c r="S73" s="62">
        <f>IF(($M73      =0),0,((($O73      -$M73      )/$M73      )*100))</f>
        <v>-65.047658145312724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79.536290322580655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89.340463709677422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gfsMRzIIlU2oWzRYQp0cSbcfltVvVtP8Yv88JVdjS84dB2xPgkYbW+HLxnjW/4XyeQAZ+YOrAOXdtjOXzqXgg==" saltValue="ZyzYiO5cro/2pl2k69WN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416000</v>
      </c>
      <c r="I10" s="94">
        <v>430766</v>
      </c>
      <c r="J10" s="93">
        <v>453000</v>
      </c>
      <c r="K10" s="94">
        <v>-93508</v>
      </c>
      <c r="L10" s="93">
        <v>125000</v>
      </c>
      <c r="M10" s="94">
        <v>925752</v>
      </c>
      <c r="N10" s="93">
        <v>34000</v>
      </c>
      <c r="O10" s="94">
        <v>79990</v>
      </c>
      <c r="P10" s="93">
        <f t="shared" ref="P10:P15" si="1">$H10      +$J10      +$L10      +$N10</f>
        <v>1028000</v>
      </c>
      <c r="Q10" s="94">
        <f t="shared" ref="Q10:Q15" si="2">$I10      +$K10      +$M10      +$O10</f>
        <v>1343000</v>
      </c>
      <c r="R10" s="48">
        <f t="shared" ref="R10:R15" si="3">IF(($L10      =0),0,((($N10      -$L10      )/$L10      )*100))</f>
        <v>-72.8</v>
      </c>
      <c r="S10" s="49">
        <f t="shared" ref="S10:S15" si="4">IF(($M10      =0),0,((($O10      -$M10      )/$M10      )*100))</f>
        <v>-91.359456960395434</v>
      </c>
      <c r="T10" s="48">
        <f t="shared" ref="T10:T14" si="5">IF(($E10      =0),0,(($P10      /$E10      )*100))</f>
        <v>66.322580645161295</v>
      </c>
      <c r="U10" s="50">
        <f t="shared" ref="U10:U14" si="6">IF(($E10      =0),0,(($Q10      /$E10      )*100))</f>
        <v>86.645161290322577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416000</v>
      </c>
      <c r="I15" s="97">
        <f t="shared" si="7"/>
        <v>430766</v>
      </c>
      <c r="J15" s="96">
        <f t="shared" si="7"/>
        <v>453000</v>
      </c>
      <c r="K15" s="97">
        <f t="shared" si="7"/>
        <v>-93508</v>
      </c>
      <c r="L15" s="96">
        <f t="shared" si="7"/>
        <v>125000</v>
      </c>
      <c r="M15" s="97">
        <f t="shared" si="7"/>
        <v>925752</v>
      </c>
      <c r="N15" s="96">
        <f t="shared" si="7"/>
        <v>34000</v>
      </c>
      <c r="O15" s="97">
        <f t="shared" si="7"/>
        <v>79990</v>
      </c>
      <c r="P15" s="96">
        <f t="shared" si="1"/>
        <v>1028000</v>
      </c>
      <c r="Q15" s="97">
        <f t="shared" si="2"/>
        <v>1343000</v>
      </c>
      <c r="R15" s="52">
        <f t="shared" si="3"/>
        <v>-72.8</v>
      </c>
      <c r="S15" s="53">
        <f t="shared" si="4"/>
        <v>-91.359456960395434</v>
      </c>
      <c r="T15" s="52">
        <f>IF((SUM($E9:$E13))=0,0,(P15/(SUM($E9:$E13))*100))</f>
        <v>66.322580645161295</v>
      </c>
      <c r="U15" s="54">
        <f>IF((SUM($E9:$E13))=0,0,(Q15/(SUM($E9:$E13))*100))</f>
        <v>86.645161290322577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3439000</v>
      </c>
      <c r="C32" s="92">
        <v>-192000</v>
      </c>
      <c r="D32" s="92"/>
      <c r="E32" s="92">
        <f>$B32      +$C32      +$D32</f>
        <v>3247000</v>
      </c>
      <c r="F32" s="93">
        <v>3247000</v>
      </c>
      <c r="G32" s="94">
        <v>3247000</v>
      </c>
      <c r="H32" s="93">
        <v>467000</v>
      </c>
      <c r="I32" s="94">
        <v>465975</v>
      </c>
      <c r="J32" s="93">
        <v>921000</v>
      </c>
      <c r="K32" s="94">
        <v>919645</v>
      </c>
      <c r="L32" s="93">
        <v>725000</v>
      </c>
      <c r="M32" s="94">
        <v>559816</v>
      </c>
      <c r="N32" s="93">
        <v>747000</v>
      </c>
      <c r="O32" s="94">
        <v>1419015</v>
      </c>
      <c r="P32" s="93">
        <f>$H32      +$J32      +$L32      +$N32</f>
        <v>2860000</v>
      </c>
      <c r="Q32" s="94">
        <f>$I32      +$K32      +$M32      +$O32</f>
        <v>3364451</v>
      </c>
      <c r="R32" s="48">
        <f>IF(($L32      =0),0,((($N32      -$L32      )/$L32      )*100))</f>
        <v>3.0344827586206895</v>
      </c>
      <c r="S32" s="49">
        <f>IF(($M32      =0),0,((($O32      -$M32      )/$M32      )*100))</f>
        <v>153.47882161281564</v>
      </c>
      <c r="T32" s="48">
        <f>IF(($E32      =0),0,(($P32      /$E32      )*100))</f>
        <v>88.08130582075762</v>
      </c>
      <c r="U32" s="50">
        <f>IF(($E32      =0),0,(($Q32      /$E32      )*100))</f>
        <v>103.61721589159222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3439000</v>
      </c>
      <c r="C33" s="95">
        <f>C32</f>
        <v>-192000</v>
      </c>
      <c r="D33" s="95"/>
      <c r="E33" s="95">
        <f>$B33      +$C33      +$D33</f>
        <v>3247000</v>
      </c>
      <c r="F33" s="96">
        <f t="shared" ref="F33:O33" si="17">F32</f>
        <v>3247000</v>
      </c>
      <c r="G33" s="97">
        <f t="shared" si="17"/>
        <v>3247000</v>
      </c>
      <c r="H33" s="96">
        <f t="shared" si="17"/>
        <v>467000</v>
      </c>
      <c r="I33" s="97">
        <f t="shared" si="17"/>
        <v>465975</v>
      </c>
      <c r="J33" s="96">
        <f t="shared" si="17"/>
        <v>921000</v>
      </c>
      <c r="K33" s="97">
        <f t="shared" si="17"/>
        <v>919645</v>
      </c>
      <c r="L33" s="96">
        <f t="shared" si="17"/>
        <v>725000</v>
      </c>
      <c r="M33" s="97">
        <f t="shared" si="17"/>
        <v>559816</v>
      </c>
      <c r="N33" s="96">
        <f t="shared" si="17"/>
        <v>747000</v>
      </c>
      <c r="O33" s="97">
        <f t="shared" si="17"/>
        <v>1419015</v>
      </c>
      <c r="P33" s="96">
        <f>$H33      +$J33      +$L33      +$N33</f>
        <v>2860000</v>
      </c>
      <c r="Q33" s="97">
        <f>$I33      +$K33      +$M33      +$O33</f>
        <v>3364451</v>
      </c>
      <c r="R33" s="52">
        <f>IF(($L33      =0),0,((($N33      -$L33      )/$L33      )*100))</f>
        <v>3.0344827586206895</v>
      </c>
      <c r="S33" s="53">
        <f>IF(($M33      =0),0,((($O33      -$M33      )/$M33      )*100))</f>
        <v>153.47882161281564</v>
      </c>
      <c r="T33" s="52">
        <f>IF($E33   =0,0,($P33   /$E33   )*100)</f>
        <v>88.08130582075762</v>
      </c>
      <c r="U33" s="54">
        <f>IF($E33   =0,0,($Q33   /$E33   )*100)</f>
        <v>103.61721589159222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3900000</v>
      </c>
      <c r="C35" s="92">
        <v>-3000000</v>
      </c>
      <c r="D35" s="92"/>
      <c r="E35" s="92">
        <f t="shared" ref="E35:E40" si="18">$B35      +$C35      +$D35</f>
        <v>900000</v>
      </c>
      <c r="F35" s="93">
        <v>900000</v>
      </c>
      <c r="G35" s="94">
        <v>900000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3900000</v>
      </c>
      <c r="C40" s="95">
        <f>SUM(C35:C39)</f>
        <v>-3000000</v>
      </c>
      <c r="D40" s="95"/>
      <c r="E40" s="95">
        <f t="shared" si="18"/>
        <v>900000</v>
      </c>
      <c r="F40" s="96">
        <f t="shared" ref="F40:O40" si="25">SUM(F35:F39)</f>
        <v>900000</v>
      </c>
      <c r="G40" s="97">
        <f t="shared" si="25"/>
        <v>900000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8889000</v>
      </c>
      <c r="C67" s="104">
        <f>SUM(C9:C14,C17:C23,C26:C29,C32,C35:C39,C42:C52,C55:C58,C61:C65)</f>
        <v>-3192000</v>
      </c>
      <c r="D67" s="104"/>
      <c r="E67" s="104">
        <f t="shared" si="35"/>
        <v>5697000</v>
      </c>
      <c r="F67" s="105">
        <f t="shared" ref="F67:O67" si="43">SUM(F9:F14,F17:F23,F26:F29,F32,F35:F39,F42:F52,F55:F58,F61:F65)</f>
        <v>5697000</v>
      </c>
      <c r="G67" s="106">
        <f t="shared" si="43"/>
        <v>5697000</v>
      </c>
      <c r="H67" s="105">
        <f t="shared" si="43"/>
        <v>883000</v>
      </c>
      <c r="I67" s="106">
        <f t="shared" si="43"/>
        <v>896741</v>
      </c>
      <c r="J67" s="105">
        <f t="shared" si="43"/>
        <v>1374000</v>
      </c>
      <c r="K67" s="106">
        <f t="shared" si="43"/>
        <v>826137</v>
      </c>
      <c r="L67" s="105">
        <f t="shared" si="43"/>
        <v>850000</v>
      </c>
      <c r="M67" s="106">
        <f t="shared" si="43"/>
        <v>1485568</v>
      </c>
      <c r="N67" s="105">
        <f t="shared" si="43"/>
        <v>781000</v>
      </c>
      <c r="O67" s="106">
        <f t="shared" si="43"/>
        <v>1499005</v>
      </c>
      <c r="P67" s="105">
        <f t="shared" si="36"/>
        <v>3888000</v>
      </c>
      <c r="Q67" s="106">
        <f t="shared" si="37"/>
        <v>4707451</v>
      </c>
      <c r="R67" s="61">
        <f t="shared" si="38"/>
        <v>-8.117647058823529</v>
      </c>
      <c r="S67" s="62">
        <f t="shared" si="39"/>
        <v>0.90450252024814737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68.246445497630333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82.630349306652633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26051000</v>
      </c>
      <c r="C69" s="92">
        <v>-1742000</v>
      </c>
      <c r="D69" s="92"/>
      <c r="E69" s="92">
        <f>$B69      +$C69      +$D69</f>
        <v>24309000</v>
      </c>
      <c r="F69" s="93">
        <v>24309000</v>
      </c>
      <c r="G69" s="94">
        <v>24309000</v>
      </c>
      <c r="H69" s="93">
        <v>1184000</v>
      </c>
      <c r="I69" s="94">
        <v>110315</v>
      </c>
      <c r="J69" s="93">
        <v>9347000</v>
      </c>
      <c r="K69" s="94">
        <v>842071</v>
      </c>
      <c r="L69" s="93">
        <v>3665000</v>
      </c>
      <c r="M69" s="94">
        <v>268136</v>
      </c>
      <c r="N69" s="93">
        <v>8756000</v>
      </c>
      <c r="O69" s="94">
        <v>18872371</v>
      </c>
      <c r="P69" s="93">
        <f>$H69      +$J69      +$L69      +$N69</f>
        <v>22952000</v>
      </c>
      <c r="Q69" s="94">
        <f>$I69      +$K69      +$M69      +$O69</f>
        <v>20092893</v>
      </c>
      <c r="R69" s="48">
        <f>IF(($L69      =0),0,((($N69      -$L69      )/$L69      )*100))</f>
        <v>138.90859481582538</v>
      </c>
      <c r="S69" s="49">
        <f>IF(($M69      =0),0,((($O69      -$M69      )/$M69      )*100))</f>
        <v>6938.3577736670941</v>
      </c>
      <c r="T69" s="48">
        <f>IF(($E69      =0),0,(($P69      /$E69      )*100))</f>
        <v>94.41770537660949</v>
      </c>
      <c r="U69" s="50">
        <f>IF(($E69      =0),0,(($Q69      /$E69      )*100))</f>
        <v>82.656189065778108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26051000</v>
      </c>
      <c r="C71" s="101">
        <f>SUM(C69:C70)</f>
        <v>-1742000</v>
      </c>
      <c r="D71" s="101"/>
      <c r="E71" s="101">
        <f>$B71      +$C71      +$D71</f>
        <v>24309000</v>
      </c>
      <c r="F71" s="102">
        <f t="shared" ref="F71:O71" si="44">SUM(F69:F70)</f>
        <v>24309000</v>
      </c>
      <c r="G71" s="103">
        <f t="shared" si="44"/>
        <v>24309000</v>
      </c>
      <c r="H71" s="102">
        <f t="shared" si="44"/>
        <v>1184000</v>
      </c>
      <c r="I71" s="103">
        <f t="shared" si="44"/>
        <v>110315</v>
      </c>
      <c r="J71" s="102">
        <f t="shared" si="44"/>
        <v>9347000</v>
      </c>
      <c r="K71" s="103">
        <f t="shared" si="44"/>
        <v>842071</v>
      </c>
      <c r="L71" s="102">
        <f t="shared" si="44"/>
        <v>3665000</v>
      </c>
      <c r="M71" s="103">
        <f t="shared" si="44"/>
        <v>268136</v>
      </c>
      <c r="N71" s="102">
        <f t="shared" si="44"/>
        <v>8756000</v>
      </c>
      <c r="O71" s="103">
        <f t="shared" si="44"/>
        <v>18872371</v>
      </c>
      <c r="P71" s="102">
        <f>$H71      +$J71      +$L71      +$N71</f>
        <v>22952000</v>
      </c>
      <c r="Q71" s="103">
        <f>$I71      +$K71      +$M71      +$O71</f>
        <v>20092893</v>
      </c>
      <c r="R71" s="57">
        <f>IF(($L71      =0),0,((($N71      -$L71      )/$L71      )*100))</f>
        <v>138.90859481582538</v>
      </c>
      <c r="S71" s="58">
        <f>IF(($M71      =0),0,((($O71      -$M71      )/$M71      )*100))</f>
        <v>6938.3577736670941</v>
      </c>
      <c r="T71" s="57">
        <f>IF(($E69      =0),0,(($P69      /$E69      )*100))</f>
        <v>94.41770537660949</v>
      </c>
      <c r="U71" s="59">
        <f>IF($E69   =0,0,($Q69   /$E69 )*100)</f>
        <v>82.656189065778108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26051000</v>
      </c>
      <c r="C72" s="104">
        <f>SUM(C69:C70)</f>
        <v>-1742000</v>
      </c>
      <c r="D72" s="104"/>
      <c r="E72" s="104">
        <f>$B72      +$C72      +$D72</f>
        <v>24309000</v>
      </c>
      <c r="F72" s="105">
        <f t="shared" ref="F72:O72" si="45">SUM(F69:F70)</f>
        <v>24309000</v>
      </c>
      <c r="G72" s="106">
        <f t="shared" si="45"/>
        <v>24309000</v>
      </c>
      <c r="H72" s="105">
        <f t="shared" si="45"/>
        <v>1184000</v>
      </c>
      <c r="I72" s="106">
        <f t="shared" si="45"/>
        <v>110315</v>
      </c>
      <c r="J72" s="105">
        <f t="shared" si="45"/>
        <v>9347000</v>
      </c>
      <c r="K72" s="106">
        <f t="shared" si="45"/>
        <v>842071</v>
      </c>
      <c r="L72" s="105">
        <f t="shared" si="45"/>
        <v>3665000</v>
      </c>
      <c r="M72" s="106">
        <f t="shared" si="45"/>
        <v>268136</v>
      </c>
      <c r="N72" s="105">
        <f t="shared" si="45"/>
        <v>8756000</v>
      </c>
      <c r="O72" s="106">
        <f t="shared" si="45"/>
        <v>18872371</v>
      </c>
      <c r="P72" s="105">
        <f>$H72      +$J72      +$L72      +$N72</f>
        <v>22952000</v>
      </c>
      <c r="Q72" s="106">
        <f>$I72      +$K72      +$M72      +$O72</f>
        <v>20092893</v>
      </c>
      <c r="R72" s="61">
        <f>IF(($L72      =0),0,((($N72      -$L72      )/$L72      )*100))</f>
        <v>138.90859481582538</v>
      </c>
      <c r="S72" s="62">
        <f>IF(($M72      =0),0,((($O72      -$M72      )/$M72      )*100))</f>
        <v>6938.3577736670941</v>
      </c>
      <c r="T72" s="61">
        <f>IF(($E69      =0),0,(($P69      /$E69      )*100))</f>
        <v>94.41770537660949</v>
      </c>
      <c r="U72" s="65">
        <f>IF($E69   =0,0,($Q69   /$E69 )*100)</f>
        <v>82.656189065778108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34940000</v>
      </c>
      <c r="C73" s="104">
        <f>SUM(C9:C14,C17:C23,C26:C29,C32,C35:C39,C42:C52,C55:C58,C61:C65,C69:C70)</f>
        <v>-4934000</v>
      </c>
      <c r="D73" s="104"/>
      <c r="E73" s="104">
        <f>$B73      +$C73      +$D73</f>
        <v>30006000</v>
      </c>
      <c r="F73" s="105">
        <f t="shared" ref="F73:O73" si="46">SUM(F9:F14,F17:F23,F26:F29,F32,F35:F39,F42:F52,F55:F58,F61:F65,F69:F70)</f>
        <v>30006000</v>
      </c>
      <c r="G73" s="106">
        <f t="shared" si="46"/>
        <v>30006000</v>
      </c>
      <c r="H73" s="105">
        <f t="shared" si="46"/>
        <v>2067000</v>
      </c>
      <c r="I73" s="106">
        <f t="shared" si="46"/>
        <v>1007056</v>
      </c>
      <c r="J73" s="105">
        <f t="shared" si="46"/>
        <v>10721000</v>
      </c>
      <c r="K73" s="106">
        <f t="shared" si="46"/>
        <v>1668208</v>
      </c>
      <c r="L73" s="105">
        <f t="shared" si="46"/>
        <v>4515000</v>
      </c>
      <c r="M73" s="106">
        <f t="shared" si="46"/>
        <v>1753704</v>
      </c>
      <c r="N73" s="105">
        <f t="shared" si="46"/>
        <v>9537000</v>
      </c>
      <c r="O73" s="106">
        <f t="shared" si="46"/>
        <v>20371376</v>
      </c>
      <c r="P73" s="105">
        <f>$H73      +$J73      +$L73      +$N73</f>
        <v>26840000</v>
      </c>
      <c r="Q73" s="106">
        <f>$I73      +$K73      +$M73      +$O73</f>
        <v>24800344</v>
      </c>
      <c r="R73" s="61">
        <f>IF(($L73      =0),0,((($N73      -$L73      )/$L73      )*100))</f>
        <v>111.22923588039868</v>
      </c>
      <c r="S73" s="62">
        <f>IF(($M73      =0),0,((($O73      -$M73      )/$M73      )*100))</f>
        <v>1061.6199769174273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89.448776911284412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82.651283076717988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/El5V2gl4jLEZLIO1pxeT20fXdN7G/tW1Z2mzByuDMUjVAofJYXLcH40kXX9cAC3conGNeHyWaAIStabU2scUg==" saltValue="bQ0/wjciGTES3hIKdOCN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47E78F3-7ED8-4F6E-AA74-1805C5F69EAA}"/>
</file>

<file path=customXml/itemProps2.xml><?xml version="1.0" encoding="utf-8"?>
<ds:datastoreItem xmlns:ds="http://schemas.openxmlformats.org/officeDocument/2006/customXml" ds:itemID="{D10363C6-F375-4482-88D7-62755B760F3B}"/>
</file>

<file path=customXml/itemProps3.xml><?xml version="1.0" encoding="utf-8"?>
<ds:datastoreItem xmlns:ds="http://schemas.openxmlformats.org/officeDocument/2006/customXml" ds:itemID="{A87C3AA4-D6B7-4DBA-8BAD-3F5CFB99DB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2024-08-13T05:30:56Z</dcterms:created>
  <dcterms:modified xsi:type="dcterms:W3CDTF">2024-08-13T05:41:21Z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