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13_ncr:1_{61222EFA-303C-439E-967A-4A1B908E65F7}" xr6:coauthVersionLast="47" xr6:coauthVersionMax="47" xr10:uidLastSave="{00000000-0000-0000-0000-000000000000}"/>
  <bookViews>
    <workbookView xWindow="28680" yWindow="-120" windowWidth="29040" windowHeight="18240" activeTab="11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EC!$A$1:$AK$56</definedName>
    <definedName name="_xlnm.Print_Area" localSheetId="4">FS!$A$1:$AK$38</definedName>
    <definedName name="_xlnm.Print_Area" localSheetId="5">GT!$A$1:$AK$24</definedName>
    <definedName name="_xlnm.Print_Area" localSheetId="6">KZ!$A$1:$AK$75</definedName>
    <definedName name="_xlnm.Print_Area" localSheetId="7">LP!$A$1:$AK$42</definedName>
    <definedName name="_xlnm.Print_Area" localSheetId="8">MP!$A$1:$AK$34</definedName>
    <definedName name="_xlnm.Print_Area" localSheetId="9">NC!$A$1:$AK$46</definedName>
    <definedName name="_xlnm.Print_Area" localSheetId="10">NW!$A$1:$AK$36</definedName>
    <definedName name="_xlnm.Print_Area" localSheetId="1">'Summary per Metro'!$A$1:$AK$20</definedName>
    <definedName name="_xlnm.Print_Area" localSheetId="0">'Summary per Province'!$A$1:$AK$21</definedName>
    <definedName name="_xlnm.Print_Area" localSheetId="2">'Summary per Top 19'!$A$1:$AK$30</definedName>
    <definedName name="_xlnm.Print_Area" localSheetId="11">WC!$A$1:$AK$46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E45" i="12"/>
  <c r="AD45" i="12"/>
  <c r="AF45" i="12" s="1"/>
  <c r="AB45" i="12"/>
  <c r="W45" i="12"/>
  <c r="V45" i="12"/>
  <c r="X45" i="12" s="1"/>
  <c r="T45" i="12"/>
  <c r="S45" i="12"/>
  <c r="R45" i="12"/>
  <c r="O45" i="12"/>
  <c r="N45" i="12"/>
  <c r="P45" i="12" s="1"/>
  <c r="L45" i="12"/>
  <c r="K45" i="12"/>
  <c r="J45" i="12"/>
  <c r="H45" i="12"/>
  <c r="G45" i="12"/>
  <c r="E45" i="12"/>
  <c r="D45" i="12"/>
  <c r="AI44" i="12"/>
  <c r="AH44" i="12"/>
  <c r="AG44" i="12"/>
  <c r="AE44" i="12"/>
  <c r="AD44" i="12"/>
  <c r="AB44" i="12"/>
  <c r="W44" i="12"/>
  <c r="V44" i="12"/>
  <c r="S44" i="12"/>
  <c r="T44" i="12" s="1"/>
  <c r="R44" i="12"/>
  <c r="O44" i="12"/>
  <c r="N44" i="12"/>
  <c r="K44" i="12"/>
  <c r="L44" i="12" s="1"/>
  <c r="J44" i="12"/>
  <c r="H44" i="12"/>
  <c r="G44" i="12"/>
  <c r="I44" i="12" s="1"/>
  <c r="E44" i="12"/>
  <c r="D44" i="12"/>
  <c r="F44" i="12" s="1"/>
  <c r="AJ43" i="12"/>
  <c r="AF43" i="12"/>
  <c r="AB43" i="12"/>
  <c r="X43" i="12"/>
  <c r="T43" i="12"/>
  <c r="P43" i="12"/>
  <c r="L43" i="12"/>
  <c r="I43" i="12"/>
  <c r="Y43" i="12" s="1"/>
  <c r="F43" i="12"/>
  <c r="Q43" i="12" s="1"/>
  <c r="AK42" i="12"/>
  <c r="AJ42" i="12"/>
  <c r="AF42" i="12"/>
  <c r="AB42" i="12"/>
  <c r="X42" i="12"/>
  <c r="T42" i="12"/>
  <c r="U42" i="12" s="1"/>
  <c r="P42" i="12"/>
  <c r="L42" i="12"/>
  <c r="I42" i="12"/>
  <c r="Y42" i="12" s="1"/>
  <c r="F42" i="12"/>
  <c r="AJ41" i="12"/>
  <c r="AF41" i="12"/>
  <c r="AB41" i="12"/>
  <c r="X41" i="12"/>
  <c r="T41" i="12"/>
  <c r="Q41" i="12"/>
  <c r="P41" i="12"/>
  <c r="L41" i="12"/>
  <c r="AK41" i="12" s="1"/>
  <c r="I41" i="12"/>
  <c r="Y41" i="12" s="1"/>
  <c r="F41" i="12"/>
  <c r="AJ40" i="12"/>
  <c r="AF40" i="12"/>
  <c r="AK40" i="12" s="1"/>
  <c r="AB40" i="12"/>
  <c r="X40" i="12"/>
  <c r="T40" i="12"/>
  <c r="P40" i="12"/>
  <c r="Q40" i="12" s="1"/>
  <c r="L40" i="12"/>
  <c r="I40" i="12"/>
  <c r="F40" i="12"/>
  <c r="AC40" i="12" s="1"/>
  <c r="AI39" i="12"/>
  <c r="AJ39" i="12" s="1"/>
  <c r="AH39" i="12"/>
  <c r="AG39" i="12"/>
  <c r="AE39" i="12"/>
  <c r="AD39" i="12"/>
  <c r="AF39" i="12" s="1"/>
  <c r="AB39" i="12"/>
  <c r="X39" i="12"/>
  <c r="W39" i="12"/>
  <c r="V39" i="12"/>
  <c r="S39" i="12"/>
  <c r="R39" i="12"/>
  <c r="O39" i="12"/>
  <c r="P39" i="12" s="1"/>
  <c r="N39" i="12"/>
  <c r="K39" i="12"/>
  <c r="J39" i="12"/>
  <c r="H39" i="12"/>
  <c r="G39" i="12"/>
  <c r="E39" i="12"/>
  <c r="D39" i="12"/>
  <c r="F39" i="12" s="1"/>
  <c r="AJ38" i="12"/>
  <c r="AF38" i="12"/>
  <c r="AB38" i="12"/>
  <c r="X38" i="12"/>
  <c r="T38" i="12"/>
  <c r="U38" i="12" s="1"/>
  <c r="P38" i="12"/>
  <c r="L38" i="12"/>
  <c r="I38" i="12"/>
  <c r="F38" i="12"/>
  <c r="M38" i="12" s="1"/>
  <c r="AJ37" i="12"/>
  <c r="AF37" i="12"/>
  <c r="AB37" i="12"/>
  <c r="AC37" i="12" s="1"/>
  <c r="X37" i="12"/>
  <c r="T37" i="12"/>
  <c r="Q37" i="12"/>
  <c r="P37" i="12"/>
  <c r="L37" i="12"/>
  <c r="M37" i="12" s="1"/>
  <c r="I37" i="12"/>
  <c r="Y37" i="12" s="1"/>
  <c r="F37" i="12"/>
  <c r="AJ36" i="12"/>
  <c r="AF36" i="12"/>
  <c r="AB36" i="12"/>
  <c r="X36" i="12"/>
  <c r="T36" i="12"/>
  <c r="P36" i="12"/>
  <c r="Q36" i="12" s="1"/>
  <c r="L36" i="12"/>
  <c r="M36" i="12" s="1"/>
  <c r="I36" i="12"/>
  <c r="U36" i="12" s="1"/>
  <c r="F36" i="12"/>
  <c r="AJ35" i="12"/>
  <c r="AF35" i="12"/>
  <c r="AB35" i="12"/>
  <c r="X35" i="12"/>
  <c r="T35" i="12"/>
  <c r="P35" i="12"/>
  <c r="L35" i="12"/>
  <c r="I35" i="12"/>
  <c r="F35" i="12"/>
  <c r="AJ34" i="12"/>
  <c r="AF34" i="12"/>
  <c r="AK34" i="12" s="1"/>
  <c r="AB34" i="12"/>
  <c r="X34" i="12"/>
  <c r="U34" i="12"/>
  <c r="T34" i="12"/>
  <c r="P34" i="12"/>
  <c r="L34" i="12"/>
  <c r="I34" i="12"/>
  <c r="F34" i="12"/>
  <c r="Q34" i="12" s="1"/>
  <c r="AJ33" i="12"/>
  <c r="AF33" i="12"/>
  <c r="AB33" i="12"/>
  <c r="X33" i="12"/>
  <c r="T33" i="12"/>
  <c r="U33" i="12" s="1"/>
  <c r="P33" i="12"/>
  <c r="L33" i="12"/>
  <c r="I33" i="12"/>
  <c r="F33" i="12"/>
  <c r="Q33" i="12" s="1"/>
  <c r="AJ32" i="12"/>
  <c r="AF32" i="12"/>
  <c r="AB32" i="12"/>
  <c r="X32" i="12"/>
  <c r="T32" i="12"/>
  <c r="U32" i="12" s="1"/>
  <c r="P32" i="12"/>
  <c r="L32" i="12"/>
  <c r="AK32" i="12" s="1"/>
  <c r="I32" i="12"/>
  <c r="Y32" i="12" s="1"/>
  <c r="F32" i="12"/>
  <c r="AC32" i="12" s="1"/>
  <c r="AJ31" i="12"/>
  <c r="AF31" i="12"/>
  <c r="AB31" i="12"/>
  <c r="X31" i="12"/>
  <c r="U31" i="12"/>
  <c r="T31" i="12"/>
  <c r="P31" i="12"/>
  <c r="L31" i="12"/>
  <c r="I31" i="12"/>
  <c r="Y31" i="12" s="1"/>
  <c r="F31" i="12"/>
  <c r="AI30" i="12"/>
  <c r="AH30" i="12"/>
  <c r="AG30" i="12"/>
  <c r="AE30" i="12"/>
  <c r="AD30" i="12"/>
  <c r="AB30" i="12"/>
  <c r="W30" i="12"/>
  <c r="V30" i="12"/>
  <c r="X30" i="12" s="1"/>
  <c r="S30" i="12"/>
  <c r="R30" i="12"/>
  <c r="T30" i="12" s="1"/>
  <c r="P30" i="12"/>
  <c r="O30" i="12"/>
  <c r="N30" i="12"/>
  <c r="K30" i="12"/>
  <c r="J30" i="12"/>
  <c r="L30" i="12" s="1"/>
  <c r="H30" i="12"/>
  <c r="I30" i="12" s="1"/>
  <c r="G30" i="12"/>
  <c r="E30" i="12"/>
  <c r="D30" i="12"/>
  <c r="AJ29" i="12"/>
  <c r="AF29" i="12"/>
  <c r="AK29" i="12" s="1"/>
  <c r="AB29" i="12"/>
  <c r="X29" i="12"/>
  <c r="T29" i="12"/>
  <c r="P29" i="12"/>
  <c r="Q29" i="12" s="1"/>
  <c r="M29" i="12"/>
  <c r="L29" i="12"/>
  <c r="I29" i="12"/>
  <c r="F29" i="12"/>
  <c r="AC29" i="12" s="1"/>
  <c r="AJ28" i="12"/>
  <c r="AF28" i="12"/>
  <c r="AK28" i="12" s="1"/>
  <c r="AB28" i="12"/>
  <c r="X28" i="12"/>
  <c r="T28" i="12"/>
  <c r="U28" i="12" s="1"/>
  <c r="P28" i="12"/>
  <c r="L28" i="12"/>
  <c r="I28" i="12"/>
  <c r="F28" i="12"/>
  <c r="Q28" i="12" s="1"/>
  <c r="AJ27" i="12"/>
  <c r="AF27" i="12"/>
  <c r="AK27" i="12" s="1"/>
  <c r="AB27" i="12"/>
  <c r="AC27" i="12" s="1"/>
  <c r="X27" i="12"/>
  <c r="T27" i="12"/>
  <c r="P27" i="12"/>
  <c r="Q27" i="12" s="1"/>
  <c r="L27" i="12"/>
  <c r="M27" i="12" s="1"/>
  <c r="I27" i="12"/>
  <c r="U27" i="12" s="1"/>
  <c r="F27" i="12"/>
  <c r="AJ26" i="12"/>
  <c r="AF26" i="12"/>
  <c r="AB26" i="12"/>
  <c r="X26" i="12"/>
  <c r="T26" i="12"/>
  <c r="P26" i="12"/>
  <c r="L26" i="12"/>
  <c r="I26" i="12"/>
  <c r="F26" i="12"/>
  <c r="Q26" i="12" s="1"/>
  <c r="AJ25" i="12"/>
  <c r="AF25" i="12"/>
  <c r="AB25" i="12"/>
  <c r="X25" i="12"/>
  <c r="T25" i="12"/>
  <c r="P25" i="12"/>
  <c r="L25" i="12"/>
  <c r="I25" i="12"/>
  <c r="Y25" i="12" s="1"/>
  <c r="F25" i="12"/>
  <c r="Q25" i="12" s="1"/>
  <c r="AI24" i="12"/>
  <c r="AH24" i="12"/>
  <c r="AG24" i="12"/>
  <c r="AJ24" i="12" s="1"/>
  <c r="AE24" i="12"/>
  <c r="AD24" i="12"/>
  <c r="AB24" i="12"/>
  <c r="W24" i="12"/>
  <c r="V24" i="12"/>
  <c r="S24" i="12"/>
  <c r="T24" i="12" s="1"/>
  <c r="R24" i="12"/>
  <c r="O24" i="12"/>
  <c r="N24" i="12"/>
  <c r="P24" i="12" s="1"/>
  <c r="K24" i="12"/>
  <c r="J24" i="12"/>
  <c r="H24" i="12"/>
  <c r="G24" i="12"/>
  <c r="E24" i="12"/>
  <c r="D24" i="12"/>
  <c r="AK23" i="12"/>
  <c r="AJ23" i="12"/>
  <c r="AF23" i="12"/>
  <c r="AB23" i="12"/>
  <c r="X23" i="12"/>
  <c r="T23" i="12"/>
  <c r="P23" i="12"/>
  <c r="L23" i="12"/>
  <c r="I23" i="12"/>
  <c r="F23" i="12"/>
  <c r="Q23" i="12" s="1"/>
  <c r="AJ22" i="12"/>
  <c r="AF22" i="12"/>
  <c r="AK22" i="12" s="1"/>
  <c r="AB22" i="12"/>
  <c r="X22" i="12"/>
  <c r="T22" i="12"/>
  <c r="P22" i="12"/>
  <c r="L22" i="12"/>
  <c r="I22" i="12"/>
  <c r="Y22" i="12" s="1"/>
  <c r="F22" i="12"/>
  <c r="AC22" i="12" s="1"/>
  <c r="AJ21" i="12"/>
  <c r="AF21" i="12"/>
  <c r="AB21" i="12"/>
  <c r="X21" i="12"/>
  <c r="U21" i="12"/>
  <c r="T21" i="12"/>
  <c r="P21" i="12"/>
  <c r="Q21" i="12" s="1"/>
  <c r="L21" i="12"/>
  <c r="I21" i="12"/>
  <c r="F21" i="12"/>
  <c r="AC21" i="12" s="1"/>
  <c r="AJ20" i="12"/>
  <c r="AF20" i="12"/>
  <c r="AK20" i="12" s="1"/>
  <c r="AC20" i="12"/>
  <c r="AB20" i="12"/>
  <c r="X20" i="12"/>
  <c r="T20" i="12"/>
  <c r="U20" i="12" s="1"/>
  <c r="P20" i="12"/>
  <c r="L20" i="12"/>
  <c r="I20" i="12"/>
  <c r="F20" i="12"/>
  <c r="M20" i="12" s="1"/>
  <c r="AJ19" i="12"/>
  <c r="AF19" i="12"/>
  <c r="AB19" i="12"/>
  <c r="X19" i="12"/>
  <c r="T19" i="12"/>
  <c r="U19" i="12" s="1"/>
  <c r="P19" i="12"/>
  <c r="L19" i="12"/>
  <c r="AK19" i="12" s="1"/>
  <c r="I19" i="12"/>
  <c r="F19" i="12"/>
  <c r="Q19" i="12" s="1"/>
  <c r="AJ18" i="12"/>
  <c r="AF18" i="12"/>
  <c r="AB18" i="12"/>
  <c r="AC18" i="12" s="1"/>
  <c r="X18" i="12"/>
  <c r="T18" i="12"/>
  <c r="P18" i="12"/>
  <c r="L18" i="12"/>
  <c r="M18" i="12" s="1"/>
  <c r="I18" i="12"/>
  <c r="Y18" i="12" s="1"/>
  <c r="F18" i="12"/>
  <c r="AI17" i="12"/>
  <c r="AH17" i="12"/>
  <c r="AG17" i="12"/>
  <c r="AE17" i="12"/>
  <c r="AF17" i="12" s="1"/>
  <c r="AD17" i="12"/>
  <c r="AB17" i="12"/>
  <c r="W17" i="12"/>
  <c r="V17" i="12"/>
  <c r="S17" i="12"/>
  <c r="R17" i="12"/>
  <c r="O17" i="12"/>
  <c r="N17" i="12"/>
  <c r="P17" i="12" s="1"/>
  <c r="K17" i="12"/>
  <c r="J17" i="12"/>
  <c r="L17" i="12" s="1"/>
  <c r="H17" i="12"/>
  <c r="I17" i="12" s="1"/>
  <c r="G17" i="12"/>
  <c r="E17" i="12"/>
  <c r="F17" i="12" s="1"/>
  <c r="D17" i="12"/>
  <c r="AJ16" i="12"/>
  <c r="AF16" i="12"/>
  <c r="AK16" i="12" s="1"/>
  <c r="AB16" i="12"/>
  <c r="X16" i="12"/>
  <c r="T16" i="12"/>
  <c r="P16" i="12"/>
  <c r="L16" i="12"/>
  <c r="I16" i="12"/>
  <c r="F16" i="12"/>
  <c r="Q16" i="12" s="1"/>
  <c r="AJ15" i="12"/>
  <c r="AF15" i="12"/>
  <c r="AB15" i="12"/>
  <c r="X15" i="12"/>
  <c r="T15" i="12"/>
  <c r="P15" i="12"/>
  <c r="L15" i="12"/>
  <c r="I15" i="12"/>
  <c r="F15" i="12"/>
  <c r="Q15" i="12" s="1"/>
  <c r="AK14" i="12"/>
  <c r="AJ14" i="12"/>
  <c r="AF14" i="12"/>
  <c r="AB14" i="12"/>
  <c r="X14" i="12"/>
  <c r="T14" i="12"/>
  <c r="P14" i="12"/>
  <c r="L14" i="12"/>
  <c r="I14" i="12"/>
  <c r="Y14" i="12" s="1"/>
  <c r="F14" i="12"/>
  <c r="AJ13" i="12"/>
  <c r="AF13" i="12"/>
  <c r="AB13" i="12"/>
  <c r="X13" i="12"/>
  <c r="T13" i="12"/>
  <c r="Q13" i="12"/>
  <c r="P13" i="12"/>
  <c r="L13" i="12"/>
  <c r="AK13" i="12" s="1"/>
  <c r="I13" i="12"/>
  <c r="F13" i="12"/>
  <c r="AJ12" i="12"/>
  <c r="AF12" i="12"/>
  <c r="AK12" i="12" s="1"/>
  <c r="AB12" i="12"/>
  <c r="X12" i="12"/>
  <c r="U12" i="12"/>
  <c r="T12" i="12"/>
  <c r="P12" i="12"/>
  <c r="L12" i="12"/>
  <c r="I12" i="12"/>
  <c r="F12" i="12"/>
  <c r="AC12" i="12" s="1"/>
  <c r="AJ11" i="12"/>
  <c r="AF11" i="12"/>
  <c r="AK11" i="12" s="1"/>
  <c r="AB11" i="12"/>
  <c r="X11" i="12"/>
  <c r="T11" i="12"/>
  <c r="P11" i="12"/>
  <c r="M11" i="12"/>
  <c r="L11" i="12"/>
  <c r="I11" i="12"/>
  <c r="Y11" i="12" s="1"/>
  <c r="F11" i="12"/>
  <c r="AC11" i="12" s="1"/>
  <c r="AI10" i="12"/>
  <c r="AH10" i="12"/>
  <c r="AG10" i="12"/>
  <c r="AE10" i="12"/>
  <c r="AD10" i="12"/>
  <c r="AF10" i="12" s="1"/>
  <c r="AB10" i="12"/>
  <c r="W10" i="12"/>
  <c r="X10" i="12" s="1"/>
  <c r="V10" i="12"/>
  <c r="S10" i="12"/>
  <c r="R10" i="12"/>
  <c r="T10" i="12" s="1"/>
  <c r="O10" i="12"/>
  <c r="N10" i="12"/>
  <c r="K10" i="12"/>
  <c r="J10" i="12"/>
  <c r="H10" i="12"/>
  <c r="G10" i="12"/>
  <c r="E10" i="12"/>
  <c r="D10" i="12"/>
  <c r="F10" i="12" s="1"/>
  <c r="AJ9" i="12"/>
  <c r="AF9" i="12"/>
  <c r="AB9" i="12"/>
  <c r="AC9" i="12" s="1"/>
  <c r="X9" i="12"/>
  <c r="T9" i="12"/>
  <c r="U9" i="12" s="1"/>
  <c r="Q9" i="12"/>
  <c r="P9" i="12"/>
  <c r="L9" i="12"/>
  <c r="M9" i="12" s="1"/>
  <c r="I9" i="12"/>
  <c r="Y9" i="12" s="1"/>
  <c r="F9" i="12"/>
  <c r="AI35" i="11"/>
  <c r="AH35" i="11"/>
  <c r="AG35" i="11"/>
  <c r="AF35" i="11"/>
  <c r="AE35" i="11"/>
  <c r="AD35" i="11"/>
  <c r="AB35" i="11"/>
  <c r="W35" i="11"/>
  <c r="V35" i="11"/>
  <c r="X35" i="11" s="1"/>
  <c r="S35" i="11"/>
  <c r="R35" i="11"/>
  <c r="T35" i="11" s="1"/>
  <c r="O35" i="11"/>
  <c r="N35" i="11"/>
  <c r="K35" i="11"/>
  <c r="J35" i="11"/>
  <c r="H35" i="11"/>
  <c r="G35" i="11"/>
  <c r="I35" i="11" s="1"/>
  <c r="E35" i="11"/>
  <c r="D35" i="11"/>
  <c r="AI34" i="11"/>
  <c r="AH34" i="11"/>
  <c r="AG34" i="11"/>
  <c r="AE34" i="11"/>
  <c r="AF34" i="11" s="1"/>
  <c r="AD34" i="11"/>
  <c r="AB34" i="11"/>
  <c r="W34" i="11"/>
  <c r="V34" i="11"/>
  <c r="S34" i="11"/>
  <c r="R34" i="11"/>
  <c r="O34" i="11"/>
  <c r="N34" i="11"/>
  <c r="P34" i="11" s="1"/>
  <c r="K34" i="11"/>
  <c r="J34" i="11"/>
  <c r="L34" i="11" s="1"/>
  <c r="H34" i="11"/>
  <c r="I34" i="11" s="1"/>
  <c r="G34" i="11"/>
  <c r="F34" i="11"/>
  <c r="E34" i="11"/>
  <c r="D34" i="11"/>
  <c r="AJ33" i="11"/>
  <c r="AF33" i="11"/>
  <c r="AC33" i="11"/>
  <c r="AB33" i="11"/>
  <c r="X33" i="11"/>
  <c r="T33" i="11"/>
  <c r="P33" i="11"/>
  <c r="L33" i="11"/>
  <c r="I33" i="11"/>
  <c r="F33" i="11"/>
  <c r="AJ32" i="11"/>
  <c r="AF32" i="11"/>
  <c r="AK32" i="11" s="1"/>
  <c r="AB32" i="11"/>
  <c r="X32" i="11"/>
  <c r="T32" i="11"/>
  <c r="P32" i="11"/>
  <c r="L32" i="11"/>
  <c r="I32" i="11"/>
  <c r="U32" i="11" s="1"/>
  <c r="F32" i="11"/>
  <c r="AJ31" i="11"/>
  <c r="AF31" i="11"/>
  <c r="AB31" i="11"/>
  <c r="X31" i="11"/>
  <c r="U31" i="11"/>
  <c r="T31" i="11"/>
  <c r="P31" i="11"/>
  <c r="L31" i="11"/>
  <c r="I31" i="11"/>
  <c r="F31" i="11"/>
  <c r="AJ30" i="11"/>
  <c r="AF30" i="11"/>
  <c r="AK30" i="11" s="1"/>
  <c r="AB30" i="11"/>
  <c r="X30" i="11"/>
  <c r="T30" i="11"/>
  <c r="P30" i="11"/>
  <c r="L30" i="11"/>
  <c r="I30" i="11"/>
  <c r="F30" i="11"/>
  <c r="Q30" i="11" s="1"/>
  <c r="AJ29" i="11"/>
  <c r="AI29" i="11"/>
  <c r="AH29" i="11"/>
  <c r="AG29" i="11"/>
  <c r="AE29" i="11"/>
  <c r="AD29" i="11"/>
  <c r="AF29" i="11" s="1"/>
  <c r="AB29" i="11"/>
  <c r="W29" i="11"/>
  <c r="V29" i="11"/>
  <c r="X29" i="11" s="1"/>
  <c r="S29" i="11"/>
  <c r="R29" i="11"/>
  <c r="T29" i="11" s="1"/>
  <c r="O29" i="11"/>
  <c r="N29" i="11"/>
  <c r="K29" i="11"/>
  <c r="J29" i="11"/>
  <c r="H29" i="11"/>
  <c r="G29" i="11"/>
  <c r="I29" i="11" s="1"/>
  <c r="E29" i="11"/>
  <c r="D29" i="11"/>
  <c r="F29" i="11" s="1"/>
  <c r="AK28" i="11"/>
  <c r="AJ28" i="11"/>
  <c r="AF28" i="11"/>
  <c r="AB28" i="11"/>
  <c r="X28" i="11"/>
  <c r="U28" i="11"/>
  <c r="T28" i="11"/>
  <c r="Q28" i="11"/>
  <c r="P28" i="11"/>
  <c r="L28" i="11"/>
  <c r="I28" i="11"/>
  <c r="Y28" i="11" s="1"/>
  <c r="F28" i="11"/>
  <c r="AC28" i="11" s="1"/>
  <c r="AJ27" i="11"/>
  <c r="AF27" i="11"/>
  <c r="AK27" i="11" s="1"/>
  <c r="AB27" i="11"/>
  <c r="X27" i="11"/>
  <c r="T27" i="11"/>
  <c r="U27" i="11" s="1"/>
  <c r="P27" i="11"/>
  <c r="L27" i="11"/>
  <c r="I27" i="11"/>
  <c r="F27" i="11"/>
  <c r="AC27" i="11" s="1"/>
  <c r="AJ26" i="11"/>
  <c r="AF26" i="11"/>
  <c r="AC26" i="11"/>
  <c r="AB26" i="11"/>
  <c r="X26" i="11"/>
  <c r="T26" i="11"/>
  <c r="P26" i="11"/>
  <c r="M26" i="11"/>
  <c r="L26" i="11"/>
  <c r="I26" i="11"/>
  <c r="Y26" i="11" s="1"/>
  <c r="F26" i="11"/>
  <c r="Q26" i="11" s="1"/>
  <c r="AJ25" i="11"/>
  <c r="AF25" i="11"/>
  <c r="AB25" i="11"/>
  <c r="X25" i="11"/>
  <c r="T25" i="11"/>
  <c r="U25" i="11" s="1"/>
  <c r="P25" i="11"/>
  <c r="L25" i="11"/>
  <c r="M25" i="11" s="1"/>
  <c r="I25" i="11"/>
  <c r="Y25" i="11" s="1"/>
  <c r="F25" i="11"/>
  <c r="AJ24" i="11"/>
  <c r="AF24" i="11"/>
  <c r="AB24" i="11"/>
  <c r="X24" i="11"/>
  <c r="T24" i="11"/>
  <c r="P24" i="11"/>
  <c r="Q24" i="11" s="1"/>
  <c r="L24" i="11"/>
  <c r="I24" i="11"/>
  <c r="F24" i="11"/>
  <c r="M24" i="11" s="1"/>
  <c r="AJ23" i="11"/>
  <c r="AF23" i="11"/>
  <c r="AB23" i="11"/>
  <c r="X23" i="11"/>
  <c r="T23" i="11"/>
  <c r="P23" i="11"/>
  <c r="L23" i="11"/>
  <c r="I23" i="11"/>
  <c r="U23" i="11" s="1"/>
  <c r="F23" i="11"/>
  <c r="Q23" i="11" s="1"/>
  <c r="AI22" i="11"/>
  <c r="AH22" i="11"/>
  <c r="AG22" i="11"/>
  <c r="AJ22" i="11" s="1"/>
  <c r="AE22" i="11"/>
  <c r="AD22" i="11"/>
  <c r="AF22" i="11" s="1"/>
  <c r="AB22" i="11"/>
  <c r="W22" i="11"/>
  <c r="V22" i="11"/>
  <c r="X22" i="11" s="1"/>
  <c r="S22" i="11"/>
  <c r="R22" i="11"/>
  <c r="O22" i="11"/>
  <c r="N22" i="11"/>
  <c r="P22" i="11" s="1"/>
  <c r="K22" i="11"/>
  <c r="J22" i="11"/>
  <c r="L22" i="11" s="1"/>
  <c r="H22" i="11"/>
  <c r="G22" i="11"/>
  <c r="I22" i="11" s="1"/>
  <c r="E22" i="11"/>
  <c r="D22" i="11"/>
  <c r="AJ21" i="11"/>
  <c r="AF21" i="11"/>
  <c r="AB21" i="11"/>
  <c r="X21" i="11"/>
  <c r="T21" i="11"/>
  <c r="P21" i="11"/>
  <c r="L21" i="11"/>
  <c r="I21" i="11"/>
  <c r="F21" i="11"/>
  <c r="AK20" i="11"/>
  <c r="AJ20" i="11"/>
  <c r="AF20" i="11"/>
  <c r="AB20" i="11"/>
  <c r="X20" i="11"/>
  <c r="T20" i="11"/>
  <c r="P20" i="11"/>
  <c r="L20" i="11"/>
  <c r="I20" i="11"/>
  <c r="F20" i="11"/>
  <c r="Q20" i="11" s="1"/>
  <c r="AJ19" i="11"/>
  <c r="AF19" i="11"/>
  <c r="AK19" i="11" s="1"/>
  <c r="AB19" i="11"/>
  <c r="X19" i="11"/>
  <c r="T19" i="11"/>
  <c r="Q19" i="11"/>
  <c r="P19" i="11"/>
  <c r="L19" i="11"/>
  <c r="I19" i="11"/>
  <c r="Y19" i="11" s="1"/>
  <c r="F19" i="11"/>
  <c r="AC19" i="11" s="1"/>
  <c r="AJ18" i="11"/>
  <c r="AF18" i="11"/>
  <c r="AB18" i="11"/>
  <c r="X18" i="11"/>
  <c r="T18" i="11"/>
  <c r="P18" i="11"/>
  <c r="Q18" i="11" s="1"/>
  <c r="L18" i="11"/>
  <c r="I18" i="11"/>
  <c r="F18" i="11"/>
  <c r="AC18" i="11" s="1"/>
  <c r="AJ17" i="11"/>
  <c r="AF17" i="11"/>
  <c r="AC17" i="11"/>
  <c r="AB17" i="11"/>
  <c r="X17" i="11"/>
  <c r="T17" i="11"/>
  <c r="P17" i="11"/>
  <c r="Q17" i="11" s="1"/>
  <c r="L17" i="11"/>
  <c r="M17" i="11" s="1"/>
  <c r="I17" i="11"/>
  <c r="F17" i="11"/>
  <c r="AJ16" i="11"/>
  <c r="AF16" i="11"/>
  <c r="AK16" i="11" s="1"/>
  <c r="AB16" i="11"/>
  <c r="X16" i="11"/>
  <c r="T16" i="11"/>
  <c r="P16" i="11"/>
  <c r="L16" i="11"/>
  <c r="I16" i="11"/>
  <c r="Y16" i="11" s="1"/>
  <c r="F16" i="11"/>
  <c r="AI15" i="11"/>
  <c r="AH15" i="11"/>
  <c r="AG15" i="11"/>
  <c r="AE15" i="11"/>
  <c r="AF15" i="11" s="1"/>
  <c r="AD15" i="11"/>
  <c r="AB15" i="11"/>
  <c r="W15" i="11"/>
  <c r="V15" i="11"/>
  <c r="S15" i="11"/>
  <c r="R15" i="11"/>
  <c r="O15" i="11"/>
  <c r="N15" i="11"/>
  <c r="P15" i="11" s="1"/>
  <c r="K15" i="11"/>
  <c r="J15" i="11"/>
  <c r="L15" i="11" s="1"/>
  <c r="I15" i="11"/>
  <c r="H15" i="11"/>
  <c r="G15" i="11"/>
  <c r="E15" i="11"/>
  <c r="D15" i="11"/>
  <c r="F15" i="11" s="1"/>
  <c r="AJ14" i="11"/>
  <c r="AF14" i="11"/>
  <c r="AK14" i="11" s="1"/>
  <c r="AB14" i="11"/>
  <c r="X14" i="11"/>
  <c r="T14" i="11"/>
  <c r="P14" i="11"/>
  <c r="M14" i="11"/>
  <c r="L14" i="11"/>
  <c r="I14" i="11"/>
  <c r="U14" i="11" s="1"/>
  <c r="F14" i="11"/>
  <c r="AC14" i="11" s="1"/>
  <c r="AJ13" i="11"/>
  <c r="AF13" i="11"/>
  <c r="AB13" i="11"/>
  <c r="X13" i="11"/>
  <c r="T13" i="11"/>
  <c r="P13" i="11"/>
  <c r="L13" i="11"/>
  <c r="I13" i="11"/>
  <c r="F13" i="11"/>
  <c r="Q13" i="11" s="1"/>
  <c r="AJ12" i="11"/>
  <c r="AF12" i="11"/>
  <c r="AB12" i="11"/>
  <c r="X12" i="11"/>
  <c r="T12" i="11"/>
  <c r="P12" i="11"/>
  <c r="L12" i="11"/>
  <c r="I12" i="11"/>
  <c r="U12" i="11" s="1"/>
  <c r="F12" i="11"/>
  <c r="AK11" i="11"/>
  <c r="AJ11" i="11"/>
  <c r="AF11" i="11"/>
  <c r="AB11" i="11"/>
  <c r="X11" i="11"/>
  <c r="T11" i="11"/>
  <c r="P11" i="11"/>
  <c r="L11" i="11"/>
  <c r="I11" i="11"/>
  <c r="F11" i="11"/>
  <c r="Q11" i="11" s="1"/>
  <c r="AJ10" i="11"/>
  <c r="AF10" i="11"/>
  <c r="AB10" i="11"/>
  <c r="X10" i="11"/>
  <c r="T10" i="11"/>
  <c r="Q10" i="11"/>
  <c r="P10" i="11"/>
  <c r="L10" i="11"/>
  <c r="I10" i="11"/>
  <c r="Y10" i="11" s="1"/>
  <c r="F10" i="11"/>
  <c r="AC10" i="11" s="1"/>
  <c r="AJ9" i="11"/>
  <c r="AF9" i="11"/>
  <c r="AB9" i="11"/>
  <c r="X9" i="11"/>
  <c r="T9" i="11"/>
  <c r="P9" i="11"/>
  <c r="Q9" i="11" s="1"/>
  <c r="L9" i="11"/>
  <c r="I9" i="11"/>
  <c r="F9" i="11"/>
  <c r="AC9" i="11" s="1"/>
  <c r="AI45" i="10"/>
  <c r="AH45" i="10"/>
  <c r="AG45" i="10"/>
  <c r="AE45" i="10"/>
  <c r="AD45" i="10"/>
  <c r="AF45" i="10" s="1"/>
  <c r="AB45" i="10"/>
  <c r="W45" i="10"/>
  <c r="X45" i="10" s="1"/>
  <c r="V45" i="10"/>
  <c r="S45" i="10"/>
  <c r="R45" i="10"/>
  <c r="O45" i="10"/>
  <c r="N45" i="10"/>
  <c r="K45" i="10"/>
  <c r="J45" i="10"/>
  <c r="H45" i="10"/>
  <c r="G45" i="10"/>
  <c r="E45" i="10"/>
  <c r="D45" i="10"/>
  <c r="AI44" i="10"/>
  <c r="AJ44" i="10" s="1"/>
  <c r="AH44" i="10"/>
  <c r="AG44" i="10"/>
  <c r="AE44" i="10"/>
  <c r="AD44" i="10"/>
  <c r="AB44" i="10"/>
  <c r="X44" i="10"/>
  <c r="W44" i="10"/>
  <c r="V44" i="10"/>
  <c r="S44" i="10"/>
  <c r="T44" i="10" s="1"/>
  <c r="R44" i="10"/>
  <c r="P44" i="10"/>
  <c r="O44" i="10"/>
  <c r="N44" i="10"/>
  <c r="K44" i="10"/>
  <c r="L44" i="10" s="1"/>
  <c r="J44" i="10"/>
  <c r="H44" i="10"/>
  <c r="I44" i="10" s="1"/>
  <c r="G44" i="10"/>
  <c r="E44" i="10"/>
  <c r="D44" i="10"/>
  <c r="F44" i="10" s="1"/>
  <c r="AJ43" i="10"/>
  <c r="AF43" i="10"/>
  <c r="AK43" i="10" s="1"/>
  <c r="AC43" i="10"/>
  <c r="AB43" i="10"/>
  <c r="X43" i="10"/>
  <c r="T43" i="10"/>
  <c r="U43" i="10" s="1"/>
  <c r="P43" i="10"/>
  <c r="L43" i="10"/>
  <c r="I43" i="10"/>
  <c r="F43" i="10"/>
  <c r="M43" i="10" s="1"/>
  <c r="AJ42" i="10"/>
  <c r="AF42" i="10"/>
  <c r="AB42" i="10"/>
  <c r="X42" i="10"/>
  <c r="T42" i="10"/>
  <c r="P42" i="10"/>
  <c r="L42" i="10"/>
  <c r="I42" i="10"/>
  <c r="F42" i="10"/>
  <c r="Q42" i="10" s="1"/>
  <c r="AJ41" i="10"/>
  <c r="AF41" i="10"/>
  <c r="AK41" i="10" s="1"/>
  <c r="AB41" i="10"/>
  <c r="X41" i="10"/>
  <c r="T41" i="10"/>
  <c r="P41" i="10"/>
  <c r="Q41" i="10" s="1"/>
  <c r="L41" i="10"/>
  <c r="I41" i="10"/>
  <c r="U41" i="10" s="1"/>
  <c r="F41" i="10"/>
  <c r="AJ40" i="10"/>
  <c r="AF40" i="10"/>
  <c r="AB40" i="10"/>
  <c r="X40" i="10"/>
  <c r="T40" i="10"/>
  <c r="P40" i="10"/>
  <c r="L40" i="10"/>
  <c r="I40" i="10"/>
  <c r="F40" i="10"/>
  <c r="Q40" i="10" s="1"/>
  <c r="AJ39" i="10"/>
  <c r="AF39" i="10"/>
  <c r="AB39" i="10"/>
  <c r="X39" i="10"/>
  <c r="T39" i="10"/>
  <c r="P39" i="10"/>
  <c r="L39" i="10"/>
  <c r="I39" i="10"/>
  <c r="F39" i="10"/>
  <c r="AI38" i="10"/>
  <c r="AH38" i="10"/>
  <c r="AG38" i="10"/>
  <c r="AE38" i="10"/>
  <c r="AD38" i="10"/>
  <c r="AB38" i="10"/>
  <c r="W38" i="10"/>
  <c r="V38" i="10"/>
  <c r="S38" i="10"/>
  <c r="R38" i="10"/>
  <c r="O38" i="10"/>
  <c r="N38" i="10"/>
  <c r="P38" i="10" s="1"/>
  <c r="K38" i="10"/>
  <c r="L38" i="10" s="1"/>
  <c r="J38" i="10"/>
  <c r="H38" i="10"/>
  <c r="G38" i="10"/>
  <c r="E38" i="10"/>
  <c r="D38" i="10"/>
  <c r="F38" i="10" s="1"/>
  <c r="AJ37" i="10"/>
  <c r="AF37" i="10"/>
  <c r="AB37" i="10"/>
  <c r="X37" i="10"/>
  <c r="T37" i="10"/>
  <c r="U37" i="10" s="1"/>
  <c r="P37" i="10"/>
  <c r="L37" i="10"/>
  <c r="I37" i="10"/>
  <c r="F37" i="10"/>
  <c r="Q37" i="10" s="1"/>
  <c r="AJ36" i="10"/>
  <c r="AF36" i="10"/>
  <c r="AK36" i="10" s="1"/>
  <c r="AB36" i="10"/>
  <c r="X36" i="10"/>
  <c r="T36" i="10"/>
  <c r="P36" i="10"/>
  <c r="L36" i="10"/>
  <c r="I36" i="10"/>
  <c r="F36" i="10"/>
  <c r="AC36" i="10" s="1"/>
  <c r="AJ35" i="10"/>
  <c r="AF35" i="10"/>
  <c r="AB35" i="10"/>
  <c r="X35" i="10"/>
  <c r="U35" i="10"/>
  <c r="T35" i="10"/>
  <c r="P35" i="10"/>
  <c r="L35" i="10"/>
  <c r="I35" i="10"/>
  <c r="Y35" i="10" s="1"/>
  <c r="F35" i="10"/>
  <c r="AJ34" i="10"/>
  <c r="AF34" i="10"/>
  <c r="AC34" i="10"/>
  <c r="AB34" i="10"/>
  <c r="X34" i="10"/>
  <c r="T34" i="10"/>
  <c r="U34" i="10" s="1"/>
  <c r="P34" i="10"/>
  <c r="L34" i="10"/>
  <c r="I34" i="10"/>
  <c r="F34" i="10"/>
  <c r="AJ33" i="10"/>
  <c r="AF33" i="10"/>
  <c r="AB33" i="10"/>
  <c r="AC33" i="10" s="1"/>
  <c r="X33" i="10"/>
  <c r="T33" i="10"/>
  <c r="Q33" i="10"/>
  <c r="P33" i="10"/>
  <c r="L33" i="10"/>
  <c r="AK33" i="10" s="1"/>
  <c r="I33" i="10"/>
  <c r="Y33" i="10" s="1"/>
  <c r="F33" i="10"/>
  <c r="AJ32" i="10"/>
  <c r="AF32" i="10"/>
  <c r="AB32" i="10"/>
  <c r="X32" i="10"/>
  <c r="T32" i="10"/>
  <c r="P32" i="10"/>
  <c r="Q32" i="10" s="1"/>
  <c r="L32" i="10"/>
  <c r="I32" i="10"/>
  <c r="F32" i="10"/>
  <c r="AC32" i="10" s="1"/>
  <c r="AI31" i="10"/>
  <c r="AH31" i="10"/>
  <c r="AG31" i="10"/>
  <c r="AJ31" i="10" s="1"/>
  <c r="AE31" i="10"/>
  <c r="AD31" i="10"/>
  <c r="AB31" i="10"/>
  <c r="W31" i="10"/>
  <c r="V31" i="10"/>
  <c r="X31" i="10" s="1"/>
  <c r="S31" i="10"/>
  <c r="R31" i="10"/>
  <c r="T31" i="10" s="1"/>
  <c r="O31" i="10"/>
  <c r="N31" i="10"/>
  <c r="P31" i="10" s="1"/>
  <c r="K31" i="10"/>
  <c r="J31" i="10"/>
  <c r="L31" i="10" s="1"/>
  <c r="H31" i="10"/>
  <c r="G31" i="10"/>
  <c r="E31" i="10"/>
  <c r="F31" i="10" s="1"/>
  <c r="D31" i="10"/>
  <c r="AJ30" i="10"/>
  <c r="AF30" i="10"/>
  <c r="AB30" i="10"/>
  <c r="X30" i="10"/>
  <c r="T30" i="10"/>
  <c r="P30" i="10"/>
  <c r="L30" i="10"/>
  <c r="I30" i="10"/>
  <c r="F30" i="10"/>
  <c r="Q30" i="10" s="1"/>
  <c r="AJ29" i="10"/>
  <c r="AF29" i="10"/>
  <c r="AB29" i="10"/>
  <c r="X29" i="10"/>
  <c r="T29" i="10"/>
  <c r="P29" i="10"/>
  <c r="L29" i="10"/>
  <c r="AK29" i="10" s="1"/>
  <c r="I29" i="10"/>
  <c r="Y29" i="10" s="1"/>
  <c r="F29" i="10"/>
  <c r="Q29" i="10" s="1"/>
  <c r="AJ28" i="10"/>
  <c r="AF28" i="10"/>
  <c r="AB28" i="10"/>
  <c r="X28" i="10"/>
  <c r="T28" i="10"/>
  <c r="U28" i="10" s="1"/>
  <c r="Q28" i="10"/>
  <c r="P28" i="10"/>
  <c r="L28" i="10"/>
  <c r="AK28" i="10" s="1"/>
  <c r="I28" i="10"/>
  <c r="Y28" i="10" s="1"/>
  <c r="F28" i="10"/>
  <c r="AK27" i="10"/>
  <c r="AJ27" i="10"/>
  <c r="AF27" i="10"/>
  <c r="AB27" i="10"/>
  <c r="X27" i="10"/>
  <c r="T27" i="10"/>
  <c r="P27" i="10"/>
  <c r="L27" i="10"/>
  <c r="I27" i="10"/>
  <c r="F27" i="10"/>
  <c r="AJ26" i="10"/>
  <c r="AF26" i="10"/>
  <c r="AB26" i="10"/>
  <c r="X26" i="10"/>
  <c r="T26" i="10"/>
  <c r="P26" i="10"/>
  <c r="L26" i="10"/>
  <c r="I26" i="10"/>
  <c r="Y26" i="10" s="1"/>
  <c r="F26" i="10"/>
  <c r="AJ25" i="10"/>
  <c r="AF25" i="10"/>
  <c r="AB25" i="10"/>
  <c r="X25" i="10"/>
  <c r="T25" i="10"/>
  <c r="U25" i="10" s="1"/>
  <c r="P25" i="10"/>
  <c r="L25" i="10"/>
  <c r="I25" i="10"/>
  <c r="Y25" i="10" s="1"/>
  <c r="F25" i="10"/>
  <c r="AJ24" i="10"/>
  <c r="AF24" i="10"/>
  <c r="AC24" i="10"/>
  <c r="AB24" i="10"/>
  <c r="X24" i="10"/>
  <c r="T24" i="10"/>
  <c r="P24" i="10"/>
  <c r="M24" i="10"/>
  <c r="L24" i="10"/>
  <c r="AK24" i="10" s="1"/>
  <c r="I24" i="10"/>
  <c r="Y24" i="10" s="1"/>
  <c r="F24" i="10"/>
  <c r="Q24" i="10" s="1"/>
  <c r="AJ23" i="10"/>
  <c r="AF23" i="10"/>
  <c r="AB23" i="10"/>
  <c r="X23" i="10"/>
  <c r="T23" i="10"/>
  <c r="P23" i="10"/>
  <c r="L23" i="10"/>
  <c r="I23" i="10"/>
  <c r="F23" i="10"/>
  <c r="AC23" i="10" s="1"/>
  <c r="AJ22" i="10"/>
  <c r="AF22" i="10"/>
  <c r="AK22" i="10" s="1"/>
  <c r="AB22" i="10"/>
  <c r="X22" i="10"/>
  <c r="T22" i="10"/>
  <c r="P22" i="10"/>
  <c r="L22" i="10"/>
  <c r="I22" i="10"/>
  <c r="U22" i="10" s="1"/>
  <c r="F22" i="10"/>
  <c r="AI21" i="10"/>
  <c r="AH21" i="10"/>
  <c r="AG21" i="10"/>
  <c r="AE21" i="10"/>
  <c r="AD21" i="10"/>
  <c r="AB21" i="10"/>
  <c r="X21" i="10"/>
  <c r="W21" i="10"/>
  <c r="V21" i="10"/>
  <c r="T21" i="10"/>
  <c r="S21" i="10"/>
  <c r="R21" i="10"/>
  <c r="O21" i="10"/>
  <c r="N21" i="10"/>
  <c r="P21" i="10" s="1"/>
  <c r="K21" i="10"/>
  <c r="J21" i="10"/>
  <c r="L21" i="10" s="1"/>
  <c r="H21" i="10"/>
  <c r="G21" i="10"/>
  <c r="I21" i="10" s="1"/>
  <c r="E21" i="10"/>
  <c r="D21" i="10"/>
  <c r="AJ20" i="10"/>
  <c r="AF20" i="10"/>
  <c r="AB20" i="10"/>
  <c r="X20" i="10"/>
  <c r="T20" i="10"/>
  <c r="P20" i="10"/>
  <c r="L20" i="10"/>
  <c r="AK20" i="10" s="1"/>
  <c r="I20" i="10"/>
  <c r="F20" i="10"/>
  <c r="AJ19" i="10"/>
  <c r="AF19" i="10"/>
  <c r="AB19" i="10"/>
  <c r="X19" i="10"/>
  <c r="T19" i="10"/>
  <c r="Q19" i="10"/>
  <c r="P19" i="10"/>
  <c r="L19" i="10"/>
  <c r="AK19" i="10" s="1"/>
  <c r="I19" i="10"/>
  <c r="Y19" i="10" s="1"/>
  <c r="F19" i="10"/>
  <c r="AJ18" i="10"/>
  <c r="AF18" i="10"/>
  <c r="AB18" i="10"/>
  <c r="X18" i="10"/>
  <c r="T18" i="10"/>
  <c r="Q18" i="10"/>
  <c r="P18" i="10"/>
  <c r="L18" i="10"/>
  <c r="AK18" i="10" s="1"/>
  <c r="I18" i="10"/>
  <c r="Y18" i="10" s="1"/>
  <c r="F18" i="10"/>
  <c r="AJ17" i="10"/>
  <c r="AF17" i="10"/>
  <c r="AB17" i="10"/>
  <c r="X17" i="10"/>
  <c r="T17" i="10"/>
  <c r="P17" i="10"/>
  <c r="Q17" i="10" s="1"/>
  <c r="L17" i="10"/>
  <c r="I17" i="10"/>
  <c r="F17" i="10"/>
  <c r="AJ16" i="10"/>
  <c r="AF16" i="10"/>
  <c r="AB16" i="10"/>
  <c r="X16" i="10"/>
  <c r="T16" i="10"/>
  <c r="U16" i="10" s="1"/>
  <c r="P16" i="10"/>
  <c r="L16" i="10"/>
  <c r="I16" i="10"/>
  <c r="F16" i="10"/>
  <c r="AJ15" i="10"/>
  <c r="AF15" i="10"/>
  <c r="AB15" i="10"/>
  <c r="AC15" i="10" s="1"/>
  <c r="X15" i="10"/>
  <c r="T15" i="10"/>
  <c r="Q15" i="10"/>
  <c r="P15" i="10"/>
  <c r="L15" i="10"/>
  <c r="M15" i="10" s="1"/>
  <c r="I15" i="10"/>
  <c r="Y15" i="10" s="1"/>
  <c r="F15" i="10"/>
  <c r="AJ14" i="10"/>
  <c r="AF14" i="10"/>
  <c r="AB14" i="10"/>
  <c r="Y14" i="10"/>
  <c r="X14" i="10"/>
  <c r="T14" i="10"/>
  <c r="Q14" i="10"/>
  <c r="P14" i="10"/>
  <c r="L14" i="10"/>
  <c r="I14" i="10"/>
  <c r="F14" i="10"/>
  <c r="AC14" i="10" s="1"/>
  <c r="AI13" i="10"/>
  <c r="AH13" i="10"/>
  <c r="AG13" i="10"/>
  <c r="AE13" i="10"/>
  <c r="AF13" i="10" s="1"/>
  <c r="AD13" i="10"/>
  <c r="AB13" i="10"/>
  <c r="W13" i="10"/>
  <c r="V13" i="10"/>
  <c r="X13" i="10" s="1"/>
  <c r="S13" i="10"/>
  <c r="R13" i="10"/>
  <c r="O13" i="10"/>
  <c r="N13" i="10"/>
  <c r="P13" i="10" s="1"/>
  <c r="K13" i="10"/>
  <c r="J13" i="10"/>
  <c r="H13" i="10"/>
  <c r="G13" i="10"/>
  <c r="I13" i="10" s="1"/>
  <c r="Y13" i="10" s="1"/>
  <c r="E13" i="10"/>
  <c r="F13" i="10" s="1"/>
  <c r="D13" i="10"/>
  <c r="AJ12" i="10"/>
  <c r="AF12" i="10"/>
  <c r="AK12" i="10" s="1"/>
  <c r="AB12" i="10"/>
  <c r="X12" i="10"/>
  <c r="T12" i="10"/>
  <c r="P12" i="10"/>
  <c r="L12" i="10"/>
  <c r="I12" i="10"/>
  <c r="F12" i="10"/>
  <c r="AJ11" i="10"/>
  <c r="AF11" i="10"/>
  <c r="AB11" i="10"/>
  <c r="X11" i="10"/>
  <c r="T11" i="10"/>
  <c r="P11" i="10"/>
  <c r="L11" i="10"/>
  <c r="I11" i="10"/>
  <c r="F11" i="10"/>
  <c r="Q11" i="10" s="1"/>
  <c r="AJ10" i="10"/>
  <c r="AF10" i="10"/>
  <c r="AB10" i="10"/>
  <c r="X10" i="10"/>
  <c r="T10" i="10"/>
  <c r="U10" i="10" s="1"/>
  <c r="P10" i="10"/>
  <c r="L10" i="10"/>
  <c r="I10" i="10"/>
  <c r="F10" i="10"/>
  <c r="Q10" i="10" s="1"/>
  <c r="AK9" i="10"/>
  <c r="AJ9" i="10"/>
  <c r="AF9" i="10"/>
  <c r="AB9" i="10"/>
  <c r="X9" i="10"/>
  <c r="T9" i="10"/>
  <c r="P9" i="10"/>
  <c r="L9" i="10"/>
  <c r="I9" i="10"/>
  <c r="Y9" i="10" s="1"/>
  <c r="F9" i="10"/>
  <c r="AI32" i="9"/>
  <c r="AH32" i="9"/>
  <c r="AG32" i="9"/>
  <c r="AE32" i="9"/>
  <c r="AD32" i="9"/>
  <c r="AF32" i="9" s="1"/>
  <c r="AB32" i="9"/>
  <c r="W32" i="9"/>
  <c r="X32" i="9" s="1"/>
  <c r="V32" i="9"/>
  <c r="S32" i="9"/>
  <c r="R32" i="9"/>
  <c r="O32" i="9"/>
  <c r="N32" i="9"/>
  <c r="K32" i="9"/>
  <c r="J32" i="9"/>
  <c r="L32" i="9" s="1"/>
  <c r="H32" i="9"/>
  <c r="G32" i="9"/>
  <c r="E32" i="9"/>
  <c r="D32" i="9"/>
  <c r="F32" i="9" s="1"/>
  <c r="AI31" i="9"/>
  <c r="AJ31" i="9" s="1"/>
  <c r="AH31" i="9"/>
  <c r="AG31" i="9"/>
  <c r="AE31" i="9"/>
  <c r="AD31" i="9"/>
  <c r="AF31" i="9" s="1"/>
  <c r="AB31" i="9"/>
  <c r="W31" i="9"/>
  <c r="V31" i="9"/>
  <c r="S31" i="9"/>
  <c r="R31" i="9"/>
  <c r="O31" i="9"/>
  <c r="N31" i="9"/>
  <c r="P31" i="9" s="1"/>
  <c r="K31" i="9"/>
  <c r="J31" i="9"/>
  <c r="L31" i="9" s="1"/>
  <c r="H31" i="9"/>
  <c r="G31" i="9"/>
  <c r="I31" i="9" s="1"/>
  <c r="E31" i="9"/>
  <c r="D31" i="9"/>
  <c r="F31" i="9" s="1"/>
  <c r="AJ30" i="9"/>
  <c r="AF30" i="9"/>
  <c r="AK30" i="9" s="1"/>
  <c r="AB30" i="9"/>
  <c r="X30" i="9"/>
  <c r="T30" i="9"/>
  <c r="U30" i="9" s="1"/>
  <c r="P30" i="9"/>
  <c r="Q30" i="9" s="1"/>
  <c r="L30" i="9"/>
  <c r="I30" i="9"/>
  <c r="F30" i="9"/>
  <c r="AC30" i="9" s="1"/>
  <c r="AJ29" i="9"/>
  <c r="AF29" i="9"/>
  <c r="AK29" i="9" s="1"/>
  <c r="AB29" i="9"/>
  <c r="X29" i="9"/>
  <c r="T29" i="9"/>
  <c r="P29" i="9"/>
  <c r="M29" i="9"/>
  <c r="L29" i="9"/>
  <c r="I29" i="9"/>
  <c r="F29" i="9"/>
  <c r="AC29" i="9" s="1"/>
  <c r="AJ28" i="9"/>
  <c r="AF28" i="9"/>
  <c r="AB28" i="9"/>
  <c r="X28" i="9"/>
  <c r="T28" i="9"/>
  <c r="P28" i="9"/>
  <c r="L28" i="9"/>
  <c r="M28" i="9" s="1"/>
  <c r="I28" i="9"/>
  <c r="Y28" i="9" s="1"/>
  <c r="F28" i="9"/>
  <c r="AJ27" i="9"/>
  <c r="AF27" i="9"/>
  <c r="AB27" i="9"/>
  <c r="AC27" i="9" s="1"/>
  <c r="X27" i="9"/>
  <c r="T27" i="9"/>
  <c r="P27" i="9"/>
  <c r="Q27" i="9" s="1"/>
  <c r="L27" i="9"/>
  <c r="M27" i="9" s="1"/>
  <c r="I27" i="9"/>
  <c r="F27" i="9"/>
  <c r="AJ26" i="9"/>
  <c r="AF26" i="9"/>
  <c r="AB26" i="9"/>
  <c r="X26" i="9"/>
  <c r="T26" i="9"/>
  <c r="P26" i="9"/>
  <c r="L26" i="9"/>
  <c r="I26" i="9"/>
  <c r="F26" i="9"/>
  <c r="AI25" i="9"/>
  <c r="AH25" i="9"/>
  <c r="AG25" i="9"/>
  <c r="AJ25" i="9" s="1"/>
  <c r="AE25" i="9"/>
  <c r="AD25" i="9"/>
  <c r="AB25" i="9"/>
  <c r="W25" i="9"/>
  <c r="V25" i="9"/>
  <c r="X25" i="9" s="1"/>
  <c r="S25" i="9"/>
  <c r="R25" i="9"/>
  <c r="T25" i="9" s="1"/>
  <c r="O25" i="9"/>
  <c r="N25" i="9"/>
  <c r="L25" i="9"/>
  <c r="K25" i="9"/>
  <c r="J25" i="9"/>
  <c r="H25" i="9"/>
  <c r="G25" i="9"/>
  <c r="E25" i="9"/>
  <c r="D25" i="9"/>
  <c r="AJ24" i="9"/>
  <c r="AF24" i="9"/>
  <c r="AB24" i="9"/>
  <c r="X24" i="9"/>
  <c r="U24" i="9"/>
  <c r="T24" i="9"/>
  <c r="P24" i="9"/>
  <c r="L24" i="9"/>
  <c r="I24" i="9"/>
  <c r="Y24" i="9" s="1"/>
  <c r="F24" i="9"/>
  <c r="Q24" i="9" s="1"/>
  <c r="AJ23" i="9"/>
  <c r="AF23" i="9"/>
  <c r="AB23" i="9"/>
  <c r="X23" i="9"/>
  <c r="T23" i="9"/>
  <c r="U23" i="9" s="1"/>
  <c r="P23" i="9"/>
  <c r="L23" i="9"/>
  <c r="I23" i="9"/>
  <c r="F23" i="9"/>
  <c r="Q23" i="9" s="1"/>
  <c r="AJ22" i="9"/>
  <c r="AF22" i="9"/>
  <c r="AK22" i="9" s="1"/>
  <c r="AB22" i="9"/>
  <c r="X22" i="9"/>
  <c r="T22" i="9"/>
  <c r="U22" i="9" s="1"/>
  <c r="P22" i="9"/>
  <c r="L22" i="9"/>
  <c r="I22" i="9"/>
  <c r="F22" i="9"/>
  <c r="AJ21" i="9"/>
  <c r="AF21" i="9"/>
  <c r="AK21" i="9" s="1"/>
  <c r="AB21" i="9"/>
  <c r="X21" i="9"/>
  <c r="T21" i="9"/>
  <c r="U21" i="9" s="1"/>
  <c r="P21" i="9"/>
  <c r="Q21" i="9" s="1"/>
  <c r="L21" i="9"/>
  <c r="I21" i="9"/>
  <c r="Y21" i="9" s="1"/>
  <c r="F21" i="9"/>
  <c r="AC21" i="9" s="1"/>
  <c r="AJ20" i="9"/>
  <c r="AF20" i="9"/>
  <c r="AB20" i="9"/>
  <c r="X20" i="9"/>
  <c r="T20" i="9"/>
  <c r="P20" i="9"/>
  <c r="Q20" i="9" s="1"/>
  <c r="L20" i="9"/>
  <c r="M20" i="9" s="1"/>
  <c r="I20" i="9"/>
  <c r="F20" i="9"/>
  <c r="AC20" i="9" s="1"/>
  <c r="AJ19" i="9"/>
  <c r="AF19" i="9"/>
  <c r="AK19" i="9" s="1"/>
  <c r="AB19" i="9"/>
  <c r="X19" i="9"/>
  <c r="T19" i="9"/>
  <c r="P19" i="9"/>
  <c r="Q19" i="9" s="1"/>
  <c r="L19" i="9"/>
  <c r="M19" i="9" s="1"/>
  <c r="I19" i="9"/>
  <c r="F19" i="9"/>
  <c r="AJ18" i="9"/>
  <c r="AF18" i="9"/>
  <c r="AB18" i="9"/>
  <c r="X18" i="9"/>
  <c r="T18" i="9"/>
  <c r="P18" i="9"/>
  <c r="L18" i="9"/>
  <c r="I18" i="9"/>
  <c r="F18" i="9"/>
  <c r="AI17" i="9"/>
  <c r="AH17" i="9"/>
  <c r="AG17" i="9"/>
  <c r="AJ17" i="9" s="1"/>
  <c r="AE17" i="9"/>
  <c r="AF17" i="9" s="1"/>
  <c r="AD17" i="9"/>
  <c r="AB17" i="9"/>
  <c r="W17" i="9"/>
  <c r="V17" i="9"/>
  <c r="S17" i="9"/>
  <c r="R17" i="9"/>
  <c r="T17" i="9" s="1"/>
  <c r="O17" i="9"/>
  <c r="N17" i="9"/>
  <c r="M17" i="9"/>
  <c r="L17" i="9"/>
  <c r="K17" i="9"/>
  <c r="J17" i="9"/>
  <c r="H17" i="9"/>
  <c r="G17" i="9"/>
  <c r="E17" i="9"/>
  <c r="F17" i="9" s="1"/>
  <c r="D17" i="9"/>
  <c r="AJ16" i="9"/>
  <c r="AF16" i="9"/>
  <c r="AK16" i="9" s="1"/>
  <c r="AB16" i="9"/>
  <c r="X16" i="9"/>
  <c r="T16" i="9"/>
  <c r="P16" i="9"/>
  <c r="L16" i="9"/>
  <c r="I16" i="9"/>
  <c r="F16" i="9"/>
  <c r="AJ15" i="9"/>
  <c r="AF15" i="9"/>
  <c r="AB15" i="9"/>
  <c r="X15" i="9"/>
  <c r="T15" i="9"/>
  <c r="P15" i="9"/>
  <c r="L15" i="9"/>
  <c r="AK15" i="9" s="1"/>
  <c r="I15" i="9"/>
  <c r="F15" i="9"/>
  <c r="Q15" i="9" s="1"/>
  <c r="AJ14" i="9"/>
  <c r="AF14" i="9"/>
  <c r="AK14" i="9" s="1"/>
  <c r="AB14" i="9"/>
  <c r="X14" i="9"/>
  <c r="T14" i="9"/>
  <c r="U14" i="9" s="1"/>
  <c r="P14" i="9"/>
  <c r="L14" i="9"/>
  <c r="I14" i="9"/>
  <c r="Y14" i="9" s="1"/>
  <c r="F14" i="9"/>
  <c r="AJ13" i="9"/>
  <c r="AF13" i="9"/>
  <c r="AB13" i="9"/>
  <c r="X13" i="9"/>
  <c r="T13" i="9"/>
  <c r="P13" i="9"/>
  <c r="Q13" i="9" s="1"/>
  <c r="L13" i="9"/>
  <c r="AK13" i="9" s="1"/>
  <c r="I13" i="9"/>
  <c r="F13" i="9"/>
  <c r="AJ12" i="9"/>
  <c r="AF12" i="9"/>
  <c r="AK12" i="9" s="1"/>
  <c r="AB12" i="9"/>
  <c r="X12" i="9"/>
  <c r="T12" i="9"/>
  <c r="U12" i="9" s="1"/>
  <c r="P12" i="9"/>
  <c r="L12" i="9"/>
  <c r="I12" i="9"/>
  <c r="F12" i="9"/>
  <c r="AC12" i="9" s="1"/>
  <c r="AJ11" i="9"/>
  <c r="AF11" i="9"/>
  <c r="AB11" i="9"/>
  <c r="X11" i="9"/>
  <c r="T11" i="9"/>
  <c r="U11" i="9" s="1"/>
  <c r="P11" i="9"/>
  <c r="M11" i="9"/>
  <c r="L11" i="9"/>
  <c r="I11" i="9"/>
  <c r="F11" i="9"/>
  <c r="AC11" i="9" s="1"/>
  <c r="AJ10" i="9"/>
  <c r="AF10" i="9"/>
  <c r="AK10" i="9" s="1"/>
  <c r="AB10" i="9"/>
  <c r="X10" i="9"/>
  <c r="T10" i="9"/>
  <c r="P10" i="9"/>
  <c r="Q10" i="9" s="1"/>
  <c r="L10" i="9"/>
  <c r="I10" i="9"/>
  <c r="Y10" i="9" s="1"/>
  <c r="F10" i="9"/>
  <c r="M10" i="9" s="1"/>
  <c r="AJ9" i="9"/>
  <c r="AF9" i="9"/>
  <c r="AB9" i="9"/>
  <c r="AC9" i="9" s="1"/>
  <c r="Y9" i="9"/>
  <c r="X9" i="9"/>
  <c r="T9" i="9"/>
  <c r="P9" i="9"/>
  <c r="Q9" i="9" s="1"/>
  <c r="L9" i="9"/>
  <c r="M9" i="9" s="1"/>
  <c r="I9" i="9"/>
  <c r="F9" i="9"/>
  <c r="AI41" i="8"/>
  <c r="AH41" i="8"/>
  <c r="AG41" i="8"/>
  <c r="AE41" i="8"/>
  <c r="AD41" i="8"/>
  <c r="AF41" i="8" s="1"/>
  <c r="AB41" i="8"/>
  <c r="W41" i="8"/>
  <c r="X41" i="8" s="1"/>
  <c r="V41" i="8"/>
  <c r="S41" i="8"/>
  <c r="R41" i="8"/>
  <c r="T41" i="8" s="1"/>
  <c r="O41" i="8"/>
  <c r="N41" i="8"/>
  <c r="K41" i="8"/>
  <c r="J41" i="8"/>
  <c r="H41" i="8"/>
  <c r="G41" i="8"/>
  <c r="E41" i="8"/>
  <c r="D41" i="8"/>
  <c r="F41" i="8" s="1"/>
  <c r="AI40" i="8"/>
  <c r="AH40" i="8"/>
  <c r="AG40" i="8"/>
  <c r="AJ40" i="8" s="1"/>
  <c r="AE40" i="8"/>
  <c r="AD40" i="8"/>
  <c r="AB40" i="8"/>
  <c r="W40" i="8"/>
  <c r="V40" i="8"/>
  <c r="S40" i="8"/>
  <c r="R40" i="8"/>
  <c r="T40" i="8" s="1"/>
  <c r="O40" i="8"/>
  <c r="P40" i="8" s="1"/>
  <c r="N40" i="8"/>
  <c r="K40" i="8"/>
  <c r="J40" i="8"/>
  <c r="H40" i="8"/>
  <c r="G40" i="8"/>
  <c r="I40" i="8" s="1"/>
  <c r="E40" i="8"/>
  <c r="D40" i="8"/>
  <c r="AJ39" i="8"/>
  <c r="AF39" i="8"/>
  <c r="AB39" i="8"/>
  <c r="X39" i="8"/>
  <c r="T39" i="8"/>
  <c r="P39" i="8"/>
  <c r="L39" i="8"/>
  <c r="I39" i="8"/>
  <c r="U39" i="8" s="1"/>
  <c r="F39" i="8"/>
  <c r="AJ38" i="8"/>
  <c r="AF38" i="8"/>
  <c r="AB38" i="8"/>
  <c r="X38" i="8"/>
  <c r="T38" i="8"/>
  <c r="P38" i="8"/>
  <c r="Q38" i="8" s="1"/>
  <c r="L38" i="8"/>
  <c r="I38" i="8"/>
  <c r="Y38" i="8" s="1"/>
  <c r="F38" i="8"/>
  <c r="AC38" i="8" s="1"/>
  <c r="AJ37" i="8"/>
  <c r="AF37" i="8"/>
  <c r="AK37" i="8" s="1"/>
  <c r="AB37" i="8"/>
  <c r="X37" i="8"/>
  <c r="T37" i="8"/>
  <c r="P37" i="8"/>
  <c r="L37" i="8"/>
  <c r="I37" i="8"/>
  <c r="Y37" i="8" s="1"/>
  <c r="F37" i="8"/>
  <c r="AJ36" i="8"/>
  <c r="AF36" i="8"/>
  <c r="AB36" i="8"/>
  <c r="X36" i="8"/>
  <c r="U36" i="8"/>
  <c r="T36" i="8"/>
  <c r="P36" i="8"/>
  <c r="Q36" i="8" s="1"/>
  <c r="L36" i="8"/>
  <c r="I36" i="8"/>
  <c r="F36" i="8"/>
  <c r="AC36" i="8" s="1"/>
  <c r="AK35" i="8"/>
  <c r="AJ35" i="8"/>
  <c r="AF35" i="8"/>
  <c r="AB35" i="8"/>
  <c r="X35" i="8"/>
  <c r="T35" i="8"/>
  <c r="P35" i="8"/>
  <c r="L35" i="8"/>
  <c r="I35" i="8"/>
  <c r="Y35" i="8" s="1"/>
  <c r="F35" i="8"/>
  <c r="AC35" i="8" s="1"/>
  <c r="AI34" i="8"/>
  <c r="AH34" i="8"/>
  <c r="AG34" i="8"/>
  <c r="AJ34" i="8" s="1"/>
  <c r="AE34" i="8"/>
  <c r="AD34" i="8"/>
  <c r="AB34" i="8"/>
  <c r="X34" i="8"/>
  <c r="W34" i="8"/>
  <c r="V34" i="8"/>
  <c r="S34" i="8"/>
  <c r="R34" i="8"/>
  <c r="T34" i="8" s="1"/>
  <c r="O34" i="8"/>
  <c r="N34" i="8"/>
  <c r="P34" i="8" s="1"/>
  <c r="K34" i="8"/>
  <c r="J34" i="8"/>
  <c r="H34" i="8"/>
  <c r="G34" i="8"/>
  <c r="I34" i="8" s="1"/>
  <c r="E34" i="8"/>
  <c r="D34" i="8"/>
  <c r="AJ33" i="8"/>
  <c r="AF33" i="8"/>
  <c r="AB33" i="8"/>
  <c r="X33" i="8"/>
  <c r="T33" i="8"/>
  <c r="Q33" i="8"/>
  <c r="P33" i="8"/>
  <c r="L33" i="8"/>
  <c r="M33" i="8" s="1"/>
  <c r="I33" i="8"/>
  <c r="F33" i="8"/>
  <c r="AC33" i="8" s="1"/>
  <c r="AJ32" i="8"/>
  <c r="AF32" i="8"/>
  <c r="AK32" i="8" s="1"/>
  <c r="AB32" i="8"/>
  <c r="X32" i="8"/>
  <c r="T32" i="8"/>
  <c r="U32" i="8" s="1"/>
  <c r="P32" i="8"/>
  <c r="L32" i="8"/>
  <c r="I32" i="8"/>
  <c r="Y32" i="8" s="1"/>
  <c r="F32" i="8"/>
  <c r="AC32" i="8" s="1"/>
  <c r="AJ31" i="8"/>
  <c r="AF31" i="8"/>
  <c r="AB31" i="8"/>
  <c r="AC31" i="8" s="1"/>
  <c r="X31" i="8"/>
  <c r="T31" i="8"/>
  <c r="P31" i="8"/>
  <c r="L31" i="8"/>
  <c r="I31" i="8"/>
  <c r="F31" i="8"/>
  <c r="M31" i="8" s="1"/>
  <c r="AJ30" i="8"/>
  <c r="AF30" i="8"/>
  <c r="AB30" i="8"/>
  <c r="X30" i="8"/>
  <c r="T30" i="8"/>
  <c r="P30" i="8"/>
  <c r="L30" i="8"/>
  <c r="I30" i="8"/>
  <c r="Y30" i="8" s="1"/>
  <c r="F30" i="8"/>
  <c r="Q30" i="8" s="1"/>
  <c r="AJ29" i="8"/>
  <c r="AF29" i="8"/>
  <c r="AK29" i="8" s="1"/>
  <c r="AB29" i="8"/>
  <c r="Y29" i="8"/>
  <c r="X29" i="8"/>
  <c r="T29" i="8"/>
  <c r="P29" i="8"/>
  <c r="Q29" i="8" s="1"/>
  <c r="L29" i="8"/>
  <c r="I29" i="8"/>
  <c r="U29" i="8" s="1"/>
  <c r="F29" i="8"/>
  <c r="AK28" i="8"/>
  <c r="AJ28" i="8"/>
  <c r="AF28" i="8"/>
  <c r="AB28" i="8"/>
  <c r="X28" i="8"/>
  <c r="T28" i="8"/>
  <c r="P28" i="8"/>
  <c r="L28" i="8"/>
  <c r="I28" i="8"/>
  <c r="F28" i="8"/>
  <c r="AI27" i="8"/>
  <c r="AH27" i="8"/>
  <c r="AG27" i="8"/>
  <c r="AJ27" i="8" s="1"/>
  <c r="AE27" i="8"/>
  <c r="AD27" i="8"/>
  <c r="AF27" i="8" s="1"/>
  <c r="AB27" i="8"/>
  <c r="W27" i="8"/>
  <c r="V27" i="8"/>
  <c r="S27" i="8"/>
  <c r="T27" i="8" s="1"/>
  <c r="R27" i="8"/>
  <c r="O27" i="8"/>
  <c r="N27" i="8"/>
  <c r="P27" i="8" s="1"/>
  <c r="L27" i="8"/>
  <c r="K27" i="8"/>
  <c r="J27" i="8"/>
  <c r="H27" i="8"/>
  <c r="G27" i="8"/>
  <c r="I27" i="8" s="1"/>
  <c r="E27" i="8"/>
  <c r="D27" i="8"/>
  <c r="F27" i="8" s="1"/>
  <c r="AJ26" i="8"/>
  <c r="AF26" i="8"/>
  <c r="AK26" i="8" s="1"/>
  <c r="AB26" i="8"/>
  <c r="X26" i="8"/>
  <c r="T26" i="8"/>
  <c r="U26" i="8" s="1"/>
  <c r="P26" i="8"/>
  <c r="L26" i="8"/>
  <c r="I26" i="8"/>
  <c r="Y26" i="8" s="1"/>
  <c r="F26" i="8"/>
  <c r="AC26" i="8" s="1"/>
  <c r="AJ25" i="8"/>
  <c r="AF25" i="8"/>
  <c r="AK25" i="8" s="1"/>
  <c r="AB25" i="8"/>
  <c r="X25" i="8"/>
  <c r="T25" i="8"/>
  <c r="P25" i="8"/>
  <c r="L25" i="8"/>
  <c r="I25" i="8"/>
  <c r="F25" i="8"/>
  <c r="AC25" i="8" s="1"/>
  <c r="AK24" i="8"/>
  <c r="AJ24" i="8"/>
  <c r="AF24" i="8"/>
  <c r="AB24" i="8"/>
  <c r="X24" i="8"/>
  <c r="T24" i="8"/>
  <c r="P24" i="8"/>
  <c r="Q24" i="8" s="1"/>
  <c r="L24" i="8"/>
  <c r="I24" i="8"/>
  <c r="Y24" i="8" s="1"/>
  <c r="F24" i="8"/>
  <c r="AC24" i="8" s="1"/>
  <c r="AJ23" i="8"/>
  <c r="AF23" i="8"/>
  <c r="AB23" i="8"/>
  <c r="X23" i="8"/>
  <c r="T23" i="8"/>
  <c r="P23" i="8"/>
  <c r="L23" i="8"/>
  <c r="I23" i="8"/>
  <c r="U23" i="8" s="1"/>
  <c r="F23" i="8"/>
  <c r="AJ22" i="8"/>
  <c r="AF22" i="8"/>
  <c r="AB22" i="8"/>
  <c r="X22" i="8"/>
  <c r="T22" i="8"/>
  <c r="P22" i="8"/>
  <c r="L22" i="8"/>
  <c r="M22" i="8" s="1"/>
  <c r="I22" i="8"/>
  <c r="F22" i="8"/>
  <c r="Q22" i="8" s="1"/>
  <c r="AI21" i="8"/>
  <c r="AH21" i="8"/>
  <c r="AG21" i="8"/>
  <c r="AE21" i="8"/>
  <c r="AD21" i="8"/>
  <c r="AF21" i="8" s="1"/>
  <c r="AB21" i="8"/>
  <c r="W21" i="8"/>
  <c r="V21" i="8"/>
  <c r="S21" i="8"/>
  <c r="R21" i="8"/>
  <c r="T21" i="8" s="1"/>
  <c r="O21" i="8"/>
  <c r="P21" i="8" s="1"/>
  <c r="N21" i="8"/>
  <c r="K21" i="8"/>
  <c r="J21" i="8"/>
  <c r="L21" i="8" s="1"/>
  <c r="H21" i="8"/>
  <c r="G21" i="8"/>
  <c r="I21" i="8" s="1"/>
  <c r="E21" i="8"/>
  <c r="D21" i="8"/>
  <c r="F21" i="8" s="1"/>
  <c r="AJ20" i="8"/>
  <c r="AF20" i="8"/>
  <c r="AB20" i="8"/>
  <c r="X20" i="8"/>
  <c r="T20" i="8"/>
  <c r="P20" i="8"/>
  <c r="L20" i="8"/>
  <c r="I20" i="8"/>
  <c r="F20" i="8"/>
  <c r="Q20" i="8" s="1"/>
  <c r="AJ19" i="8"/>
  <c r="AF19" i="8"/>
  <c r="AK19" i="8" s="1"/>
  <c r="AC19" i="8"/>
  <c r="AB19" i="8"/>
  <c r="X19" i="8"/>
  <c r="T19" i="8"/>
  <c r="Q19" i="8"/>
  <c r="P19" i="8"/>
  <c r="L19" i="8"/>
  <c r="I19" i="8"/>
  <c r="Y19" i="8" s="1"/>
  <c r="F19" i="8"/>
  <c r="M19" i="8" s="1"/>
  <c r="AJ18" i="8"/>
  <c r="AF18" i="8"/>
  <c r="AK18" i="8" s="1"/>
  <c r="AB18" i="8"/>
  <c r="X18" i="8"/>
  <c r="T18" i="8"/>
  <c r="P18" i="8"/>
  <c r="L18" i="8"/>
  <c r="I18" i="8"/>
  <c r="Y18" i="8" s="1"/>
  <c r="F18" i="8"/>
  <c r="AJ17" i="8"/>
  <c r="AF17" i="8"/>
  <c r="AK17" i="8" s="1"/>
  <c r="AB17" i="8"/>
  <c r="X17" i="8"/>
  <c r="T17" i="8"/>
  <c r="P17" i="8"/>
  <c r="L17" i="8"/>
  <c r="I17" i="8"/>
  <c r="F17" i="8"/>
  <c r="AJ16" i="8"/>
  <c r="AF16" i="8"/>
  <c r="AB16" i="8"/>
  <c r="X16" i="8"/>
  <c r="T16" i="8"/>
  <c r="P16" i="8"/>
  <c r="L16" i="8"/>
  <c r="I16" i="8"/>
  <c r="F16" i="8"/>
  <c r="AI15" i="8"/>
  <c r="AJ15" i="8" s="1"/>
  <c r="AH15" i="8"/>
  <c r="AG15" i="8"/>
  <c r="AE15" i="8"/>
  <c r="AF15" i="8" s="1"/>
  <c r="AD15" i="8"/>
  <c r="AB15" i="8"/>
  <c r="W15" i="8"/>
  <c r="X15" i="8" s="1"/>
  <c r="V15" i="8"/>
  <c r="S15" i="8"/>
  <c r="R15" i="8"/>
  <c r="T15" i="8" s="1"/>
  <c r="P15" i="8"/>
  <c r="O15" i="8"/>
  <c r="N15" i="8"/>
  <c r="K15" i="8"/>
  <c r="J15" i="8"/>
  <c r="L15" i="8" s="1"/>
  <c r="H15" i="8"/>
  <c r="G15" i="8"/>
  <c r="E15" i="8"/>
  <c r="D15" i="8"/>
  <c r="F15" i="8" s="1"/>
  <c r="AJ14" i="8"/>
  <c r="AF14" i="8"/>
  <c r="AK14" i="8" s="1"/>
  <c r="AC14" i="8"/>
  <c r="AB14" i="8"/>
  <c r="X14" i="8"/>
  <c r="T14" i="8"/>
  <c r="Q14" i="8"/>
  <c r="P14" i="8"/>
  <c r="L14" i="8"/>
  <c r="I14" i="8"/>
  <c r="Y14" i="8" s="1"/>
  <c r="F14" i="8"/>
  <c r="M14" i="8" s="1"/>
  <c r="AJ13" i="8"/>
  <c r="AF13" i="8"/>
  <c r="AK13" i="8" s="1"/>
  <c r="AB13" i="8"/>
  <c r="X13" i="8"/>
  <c r="T13" i="8"/>
  <c r="U13" i="8" s="1"/>
  <c r="P13" i="8"/>
  <c r="L13" i="8"/>
  <c r="I13" i="8"/>
  <c r="Y13" i="8" s="1"/>
  <c r="F13" i="8"/>
  <c r="AK12" i="8"/>
  <c r="AJ12" i="8"/>
  <c r="AF12" i="8"/>
  <c r="AB12" i="8"/>
  <c r="X12" i="8"/>
  <c r="T12" i="8"/>
  <c r="P12" i="8"/>
  <c r="M12" i="8"/>
  <c r="L12" i="8"/>
  <c r="I12" i="8"/>
  <c r="U12" i="8" s="1"/>
  <c r="F12" i="8"/>
  <c r="AJ11" i="8"/>
  <c r="AF11" i="8"/>
  <c r="AB11" i="8"/>
  <c r="X11" i="8"/>
  <c r="T11" i="8"/>
  <c r="U11" i="8" s="1"/>
  <c r="P11" i="8"/>
  <c r="L11" i="8"/>
  <c r="AK11" i="8" s="1"/>
  <c r="I11" i="8"/>
  <c r="F11" i="8"/>
  <c r="Q11" i="8" s="1"/>
  <c r="AJ10" i="8"/>
  <c r="AF10" i="8"/>
  <c r="AB10" i="8"/>
  <c r="X10" i="8"/>
  <c r="T10" i="8"/>
  <c r="P10" i="8"/>
  <c r="L10" i="8"/>
  <c r="I10" i="8"/>
  <c r="Y10" i="8" s="1"/>
  <c r="F10" i="8"/>
  <c r="AJ9" i="8"/>
  <c r="AF9" i="8"/>
  <c r="AB9" i="8"/>
  <c r="X9" i="8"/>
  <c r="T9" i="8"/>
  <c r="P9" i="8"/>
  <c r="L9" i="8"/>
  <c r="I9" i="8"/>
  <c r="F9" i="8"/>
  <c r="AI74" i="7"/>
  <c r="AJ74" i="7" s="1"/>
  <c r="AH74" i="7"/>
  <c r="AG74" i="7"/>
  <c r="AE74" i="7"/>
  <c r="AD74" i="7"/>
  <c r="AB74" i="7"/>
  <c r="W74" i="7"/>
  <c r="V74" i="7"/>
  <c r="S74" i="7"/>
  <c r="R74" i="7"/>
  <c r="O74" i="7"/>
  <c r="N74" i="7"/>
  <c r="P74" i="7" s="1"/>
  <c r="K74" i="7"/>
  <c r="J74" i="7"/>
  <c r="H74" i="7"/>
  <c r="G74" i="7"/>
  <c r="I74" i="7" s="1"/>
  <c r="E74" i="7"/>
  <c r="F74" i="7" s="1"/>
  <c r="D74" i="7"/>
  <c r="AI73" i="7"/>
  <c r="AJ73" i="7" s="1"/>
  <c r="AH73" i="7"/>
  <c r="AG73" i="7"/>
  <c r="AE73" i="7"/>
  <c r="AD73" i="7"/>
  <c r="AB73" i="7"/>
  <c r="W73" i="7"/>
  <c r="X73" i="7" s="1"/>
  <c r="V73" i="7"/>
  <c r="S73" i="7"/>
  <c r="R73" i="7"/>
  <c r="T73" i="7" s="1"/>
  <c r="O73" i="7"/>
  <c r="N73" i="7"/>
  <c r="K73" i="7"/>
  <c r="J73" i="7"/>
  <c r="L73" i="7" s="1"/>
  <c r="H73" i="7"/>
  <c r="G73" i="7"/>
  <c r="E73" i="7"/>
  <c r="D73" i="7"/>
  <c r="AJ72" i="7"/>
  <c r="AF72" i="7"/>
  <c r="AK72" i="7" s="1"/>
  <c r="AB72" i="7"/>
  <c r="X72" i="7"/>
  <c r="T72" i="7"/>
  <c r="Q72" i="7"/>
  <c r="P72" i="7"/>
  <c r="L72" i="7"/>
  <c r="I72" i="7"/>
  <c r="Y72" i="7" s="1"/>
  <c r="F72" i="7"/>
  <c r="AJ71" i="7"/>
  <c r="AF71" i="7"/>
  <c r="AB71" i="7"/>
  <c r="X71" i="7"/>
  <c r="T71" i="7"/>
  <c r="P71" i="7"/>
  <c r="L71" i="7"/>
  <c r="I71" i="7"/>
  <c r="F71" i="7"/>
  <c r="M71" i="7" s="1"/>
  <c r="AJ70" i="7"/>
  <c r="AF70" i="7"/>
  <c r="AK70" i="7" s="1"/>
  <c r="AC70" i="7"/>
  <c r="AB70" i="7"/>
  <c r="X70" i="7"/>
  <c r="T70" i="7"/>
  <c r="P70" i="7"/>
  <c r="L70" i="7"/>
  <c r="I70" i="7"/>
  <c r="Y70" i="7" s="1"/>
  <c r="F70" i="7"/>
  <c r="AJ69" i="7"/>
  <c r="AF69" i="7"/>
  <c r="AB69" i="7"/>
  <c r="X69" i="7"/>
  <c r="T69" i="7"/>
  <c r="Q69" i="7"/>
  <c r="P69" i="7"/>
  <c r="L69" i="7"/>
  <c r="I69" i="7"/>
  <c r="F69" i="7"/>
  <c r="AJ68" i="7"/>
  <c r="AF68" i="7"/>
  <c r="AB68" i="7"/>
  <c r="X68" i="7"/>
  <c r="T68" i="7"/>
  <c r="P68" i="7"/>
  <c r="L68" i="7"/>
  <c r="AK68" i="7" s="1"/>
  <c r="I68" i="7"/>
  <c r="F68" i="7"/>
  <c r="Q68" i="7" s="1"/>
  <c r="AI67" i="7"/>
  <c r="AH67" i="7"/>
  <c r="AG67" i="7"/>
  <c r="AJ67" i="7" s="1"/>
  <c r="AE67" i="7"/>
  <c r="AD67" i="7"/>
  <c r="AB67" i="7"/>
  <c r="W67" i="7"/>
  <c r="V67" i="7"/>
  <c r="S67" i="7"/>
  <c r="R67" i="7"/>
  <c r="T67" i="7" s="1"/>
  <c r="O67" i="7"/>
  <c r="N67" i="7"/>
  <c r="K67" i="7"/>
  <c r="J67" i="7"/>
  <c r="L67" i="7" s="1"/>
  <c r="H67" i="7"/>
  <c r="I67" i="7" s="1"/>
  <c r="G67" i="7"/>
  <c r="E67" i="7"/>
  <c r="D67" i="7"/>
  <c r="AJ66" i="7"/>
  <c r="AF66" i="7"/>
  <c r="AB66" i="7"/>
  <c r="X66" i="7"/>
  <c r="T66" i="7"/>
  <c r="P66" i="7"/>
  <c r="L66" i="7"/>
  <c r="I66" i="7"/>
  <c r="F66" i="7"/>
  <c r="AJ65" i="7"/>
  <c r="AF65" i="7"/>
  <c r="AK65" i="7" s="1"/>
  <c r="AB65" i="7"/>
  <c r="X65" i="7"/>
  <c r="T65" i="7"/>
  <c r="U65" i="7" s="1"/>
  <c r="P65" i="7"/>
  <c r="L65" i="7"/>
  <c r="I65" i="7"/>
  <c r="Y65" i="7" s="1"/>
  <c r="F65" i="7"/>
  <c r="Q65" i="7" s="1"/>
  <c r="AJ64" i="7"/>
  <c r="AF64" i="7"/>
  <c r="AK64" i="7" s="1"/>
  <c r="AC64" i="7"/>
  <c r="AB64" i="7"/>
  <c r="X64" i="7"/>
  <c r="T64" i="7"/>
  <c r="P64" i="7"/>
  <c r="L64" i="7"/>
  <c r="I64" i="7"/>
  <c r="Y64" i="7" s="1"/>
  <c r="F64" i="7"/>
  <c r="M64" i="7" s="1"/>
  <c r="AJ63" i="7"/>
  <c r="AF63" i="7"/>
  <c r="AK63" i="7" s="1"/>
  <c r="AB63" i="7"/>
  <c r="X63" i="7"/>
  <c r="T63" i="7"/>
  <c r="P63" i="7"/>
  <c r="Q63" i="7" s="1"/>
  <c r="L63" i="7"/>
  <c r="I63" i="7"/>
  <c r="Y63" i="7" s="1"/>
  <c r="F63" i="7"/>
  <c r="M63" i="7" s="1"/>
  <c r="AJ62" i="7"/>
  <c r="AF62" i="7"/>
  <c r="AB62" i="7"/>
  <c r="AC62" i="7" s="1"/>
  <c r="X62" i="7"/>
  <c r="T62" i="7"/>
  <c r="P62" i="7"/>
  <c r="Q62" i="7" s="1"/>
  <c r="L62" i="7"/>
  <c r="M62" i="7" s="1"/>
  <c r="I62" i="7"/>
  <c r="F62" i="7"/>
  <c r="AI61" i="7"/>
  <c r="AH61" i="7"/>
  <c r="AG61" i="7"/>
  <c r="AJ61" i="7" s="1"/>
  <c r="AE61" i="7"/>
  <c r="AD61" i="7"/>
  <c r="AF61" i="7" s="1"/>
  <c r="AK61" i="7" s="1"/>
  <c r="AB61" i="7"/>
  <c r="W61" i="7"/>
  <c r="V61" i="7"/>
  <c r="X61" i="7" s="1"/>
  <c r="S61" i="7"/>
  <c r="T61" i="7" s="1"/>
  <c r="R61" i="7"/>
  <c r="O61" i="7"/>
  <c r="N61" i="7"/>
  <c r="P61" i="7" s="1"/>
  <c r="Q61" i="7" s="1"/>
  <c r="K61" i="7"/>
  <c r="L61" i="7" s="1"/>
  <c r="J61" i="7"/>
  <c r="H61" i="7"/>
  <c r="G61" i="7"/>
  <c r="E61" i="7"/>
  <c r="D61" i="7"/>
  <c r="F61" i="7" s="1"/>
  <c r="M61" i="7" s="1"/>
  <c r="AJ60" i="7"/>
  <c r="AF60" i="7"/>
  <c r="AB60" i="7"/>
  <c r="X60" i="7"/>
  <c r="T60" i="7"/>
  <c r="P60" i="7"/>
  <c r="L60" i="7"/>
  <c r="M60" i="7" s="1"/>
  <c r="I60" i="7"/>
  <c r="F60" i="7"/>
  <c r="AJ59" i="7"/>
  <c r="AF59" i="7"/>
  <c r="AB59" i="7"/>
  <c r="X59" i="7"/>
  <c r="T59" i="7"/>
  <c r="P59" i="7"/>
  <c r="L59" i="7"/>
  <c r="I59" i="7"/>
  <c r="F59" i="7"/>
  <c r="Q59" i="7" s="1"/>
  <c r="AJ58" i="7"/>
  <c r="AF58" i="7"/>
  <c r="AB58" i="7"/>
  <c r="X58" i="7"/>
  <c r="T58" i="7"/>
  <c r="P58" i="7"/>
  <c r="L58" i="7"/>
  <c r="AK58" i="7" s="1"/>
  <c r="I58" i="7"/>
  <c r="U58" i="7" s="1"/>
  <c r="F58" i="7"/>
  <c r="Q58" i="7" s="1"/>
  <c r="AJ57" i="7"/>
  <c r="AF57" i="7"/>
  <c r="AK57" i="7" s="1"/>
  <c r="AB57" i="7"/>
  <c r="X57" i="7"/>
  <c r="T57" i="7"/>
  <c r="P57" i="7"/>
  <c r="L57" i="7"/>
  <c r="I57" i="7"/>
  <c r="F57" i="7"/>
  <c r="AJ56" i="7"/>
  <c r="AF56" i="7"/>
  <c r="AB56" i="7"/>
  <c r="X56" i="7"/>
  <c r="U56" i="7"/>
  <c r="T56" i="7"/>
  <c r="P56" i="7"/>
  <c r="L56" i="7"/>
  <c r="AK56" i="7" s="1"/>
  <c r="I56" i="7"/>
  <c r="F56" i="7"/>
  <c r="Q56" i="7" s="1"/>
  <c r="AJ55" i="7"/>
  <c r="AF55" i="7"/>
  <c r="AB55" i="7"/>
  <c r="X55" i="7"/>
  <c r="T55" i="7"/>
  <c r="U55" i="7" s="1"/>
  <c r="P55" i="7"/>
  <c r="L55" i="7"/>
  <c r="M55" i="7" s="1"/>
  <c r="I55" i="7"/>
  <c r="F55" i="7"/>
  <c r="Q55" i="7" s="1"/>
  <c r="AI54" i="7"/>
  <c r="AJ54" i="7" s="1"/>
  <c r="AH54" i="7"/>
  <c r="AG54" i="7"/>
  <c r="AE54" i="7"/>
  <c r="AD54" i="7"/>
  <c r="AB54" i="7"/>
  <c r="W54" i="7"/>
  <c r="V54" i="7"/>
  <c r="X54" i="7" s="1"/>
  <c r="S54" i="7"/>
  <c r="R54" i="7"/>
  <c r="O54" i="7"/>
  <c r="P54" i="7" s="1"/>
  <c r="N54" i="7"/>
  <c r="K54" i="7"/>
  <c r="J54" i="7"/>
  <c r="L54" i="7" s="1"/>
  <c r="H54" i="7"/>
  <c r="I54" i="7" s="1"/>
  <c r="G54" i="7"/>
  <c r="E54" i="7"/>
  <c r="D54" i="7"/>
  <c r="AK53" i="7"/>
  <c r="AJ53" i="7"/>
  <c r="AF53" i="7"/>
  <c r="AB53" i="7"/>
  <c r="X53" i="7"/>
  <c r="T53" i="7"/>
  <c r="Q53" i="7"/>
  <c r="P53" i="7"/>
  <c r="L53" i="7"/>
  <c r="I53" i="7"/>
  <c r="Y53" i="7" s="1"/>
  <c r="F53" i="7"/>
  <c r="AC53" i="7" s="1"/>
  <c r="AJ52" i="7"/>
  <c r="AF52" i="7"/>
  <c r="AB52" i="7"/>
  <c r="AC52" i="7" s="1"/>
  <c r="X52" i="7"/>
  <c r="T52" i="7"/>
  <c r="P52" i="7"/>
  <c r="L52" i="7"/>
  <c r="M52" i="7" s="1"/>
  <c r="I52" i="7"/>
  <c r="F52" i="7"/>
  <c r="AJ51" i="7"/>
  <c r="AF51" i="7"/>
  <c r="AK51" i="7" s="1"/>
  <c r="AC51" i="7"/>
  <c r="AB51" i="7"/>
  <c r="X51" i="7"/>
  <c r="T51" i="7"/>
  <c r="P51" i="7"/>
  <c r="L51" i="7"/>
  <c r="I51" i="7"/>
  <c r="Y51" i="7" s="1"/>
  <c r="F51" i="7"/>
  <c r="AJ50" i="7"/>
  <c r="AF50" i="7"/>
  <c r="AB50" i="7"/>
  <c r="AC50" i="7" s="1"/>
  <c r="X50" i="7"/>
  <c r="T50" i="7"/>
  <c r="P50" i="7"/>
  <c r="L50" i="7"/>
  <c r="I50" i="7"/>
  <c r="Y50" i="7" s="1"/>
  <c r="F50" i="7"/>
  <c r="Q50" i="7" s="1"/>
  <c r="AJ49" i="7"/>
  <c r="AF49" i="7"/>
  <c r="AB49" i="7"/>
  <c r="X49" i="7"/>
  <c r="T49" i="7"/>
  <c r="P49" i="7"/>
  <c r="L49" i="7"/>
  <c r="I49" i="7"/>
  <c r="F49" i="7"/>
  <c r="AI48" i="7"/>
  <c r="AH48" i="7"/>
  <c r="AG48" i="7"/>
  <c r="AJ48" i="7" s="1"/>
  <c r="AE48" i="7"/>
  <c r="AF48" i="7" s="1"/>
  <c r="AD48" i="7"/>
  <c r="AB48" i="7"/>
  <c r="W48" i="7"/>
  <c r="V48" i="7"/>
  <c r="X48" i="7" s="1"/>
  <c r="S48" i="7"/>
  <c r="T48" i="7" s="1"/>
  <c r="R48" i="7"/>
  <c r="O48" i="7"/>
  <c r="N48" i="7"/>
  <c r="P48" i="7" s="1"/>
  <c r="K48" i="7"/>
  <c r="J48" i="7"/>
  <c r="H48" i="7"/>
  <c r="G48" i="7"/>
  <c r="E48" i="7"/>
  <c r="F48" i="7" s="1"/>
  <c r="D48" i="7"/>
  <c r="AK47" i="7"/>
  <c r="AJ47" i="7"/>
  <c r="AF47" i="7"/>
  <c r="AB47" i="7"/>
  <c r="X47" i="7"/>
  <c r="T47" i="7"/>
  <c r="P47" i="7"/>
  <c r="L47" i="7"/>
  <c r="I47" i="7"/>
  <c r="U47" i="7" s="1"/>
  <c r="F47" i="7"/>
  <c r="AJ46" i="7"/>
  <c r="AF46" i="7"/>
  <c r="AK46" i="7" s="1"/>
  <c r="AB46" i="7"/>
  <c r="X46" i="7"/>
  <c r="T46" i="7"/>
  <c r="P46" i="7"/>
  <c r="L46" i="7"/>
  <c r="I46" i="7"/>
  <c r="Y46" i="7" s="1"/>
  <c r="F46" i="7"/>
  <c r="AK45" i="7"/>
  <c r="AJ45" i="7"/>
  <c r="AF45" i="7"/>
  <c r="AB45" i="7"/>
  <c r="AC45" i="7" s="1"/>
  <c r="X45" i="7"/>
  <c r="T45" i="7"/>
  <c r="U45" i="7" s="1"/>
  <c r="P45" i="7"/>
  <c r="L45" i="7"/>
  <c r="I45" i="7"/>
  <c r="F45" i="7"/>
  <c r="M45" i="7" s="1"/>
  <c r="AK44" i="7"/>
  <c r="AJ44" i="7"/>
  <c r="AF44" i="7"/>
  <c r="AB44" i="7"/>
  <c r="X44" i="7"/>
  <c r="T44" i="7"/>
  <c r="P44" i="7"/>
  <c r="L44" i="7"/>
  <c r="I44" i="7"/>
  <c r="Y44" i="7" s="1"/>
  <c r="F44" i="7"/>
  <c r="AJ43" i="7"/>
  <c r="AF43" i="7"/>
  <c r="AB43" i="7"/>
  <c r="AC43" i="7" s="1"/>
  <c r="X43" i="7"/>
  <c r="T43" i="7"/>
  <c r="P43" i="7"/>
  <c r="Q43" i="7" s="1"/>
  <c r="L43" i="7"/>
  <c r="M43" i="7" s="1"/>
  <c r="I43" i="7"/>
  <c r="Y43" i="7" s="1"/>
  <c r="F43" i="7"/>
  <c r="AJ42" i="7"/>
  <c r="AF42" i="7"/>
  <c r="AK42" i="7" s="1"/>
  <c r="AC42" i="7"/>
  <c r="AB42" i="7"/>
  <c r="X42" i="7"/>
  <c r="T42" i="7"/>
  <c r="P42" i="7"/>
  <c r="L42" i="7"/>
  <c r="I42" i="7"/>
  <c r="Y42" i="7" s="1"/>
  <c r="F42" i="7"/>
  <c r="M42" i="7" s="1"/>
  <c r="AI41" i="7"/>
  <c r="AH41" i="7"/>
  <c r="AG41" i="7"/>
  <c r="AJ41" i="7" s="1"/>
  <c r="AE41" i="7"/>
  <c r="AF41" i="7" s="1"/>
  <c r="AD41" i="7"/>
  <c r="AB41" i="7"/>
  <c r="W41" i="7"/>
  <c r="X41" i="7" s="1"/>
  <c r="V41" i="7"/>
  <c r="S41" i="7"/>
  <c r="R41" i="7"/>
  <c r="T41" i="7" s="1"/>
  <c r="P41" i="7"/>
  <c r="O41" i="7"/>
  <c r="N41" i="7"/>
  <c r="L41" i="7"/>
  <c r="K41" i="7"/>
  <c r="J41" i="7"/>
  <c r="H41" i="7"/>
  <c r="G41" i="7"/>
  <c r="I41" i="7" s="1"/>
  <c r="E41" i="7"/>
  <c r="F41" i="7" s="1"/>
  <c r="D41" i="7"/>
  <c r="AJ40" i="7"/>
  <c r="AF40" i="7"/>
  <c r="AB40" i="7"/>
  <c r="AC40" i="7" s="1"/>
  <c r="X40" i="7"/>
  <c r="T40" i="7"/>
  <c r="P40" i="7"/>
  <c r="L40" i="7"/>
  <c r="I40" i="7"/>
  <c r="Y40" i="7" s="1"/>
  <c r="F40" i="7"/>
  <c r="AJ39" i="7"/>
  <c r="AF39" i="7"/>
  <c r="AB39" i="7"/>
  <c r="X39" i="7"/>
  <c r="T39" i="7"/>
  <c r="P39" i="7"/>
  <c r="L39" i="7"/>
  <c r="I39" i="7"/>
  <c r="F39" i="7"/>
  <c r="Q39" i="7" s="1"/>
  <c r="AJ38" i="7"/>
  <c r="AF38" i="7"/>
  <c r="AB38" i="7"/>
  <c r="X38" i="7"/>
  <c r="T38" i="7"/>
  <c r="P38" i="7"/>
  <c r="L38" i="7"/>
  <c r="AK38" i="7" s="1"/>
  <c r="I38" i="7"/>
  <c r="U38" i="7" s="1"/>
  <c r="F38" i="7"/>
  <c r="AJ37" i="7"/>
  <c r="AF37" i="7"/>
  <c r="AK37" i="7" s="1"/>
  <c r="AB37" i="7"/>
  <c r="X37" i="7"/>
  <c r="T37" i="7"/>
  <c r="U37" i="7" s="1"/>
  <c r="P37" i="7"/>
  <c r="L37" i="7"/>
  <c r="I37" i="7"/>
  <c r="F37" i="7"/>
  <c r="AI36" i="7"/>
  <c r="AH36" i="7"/>
  <c r="AG36" i="7"/>
  <c r="AE36" i="7"/>
  <c r="AD36" i="7"/>
  <c r="AB36" i="7"/>
  <c r="W36" i="7"/>
  <c r="V36" i="7"/>
  <c r="X36" i="7" s="1"/>
  <c r="S36" i="7"/>
  <c r="R36" i="7"/>
  <c r="T36" i="7" s="1"/>
  <c r="O36" i="7"/>
  <c r="N36" i="7"/>
  <c r="K36" i="7"/>
  <c r="J36" i="7"/>
  <c r="I36" i="7"/>
  <c r="Y36" i="7" s="1"/>
  <c r="H36" i="7"/>
  <c r="G36" i="7"/>
  <c r="E36" i="7"/>
  <c r="D36" i="7"/>
  <c r="F36" i="7" s="1"/>
  <c r="AJ35" i="7"/>
  <c r="AF35" i="7"/>
  <c r="AK35" i="7" s="1"/>
  <c r="AB35" i="7"/>
  <c r="X35" i="7"/>
  <c r="T35" i="7"/>
  <c r="U35" i="7" s="1"/>
  <c r="P35" i="7"/>
  <c r="Q35" i="7" s="1"/>
  <c r="L35" i="7"/>
  <c r="I35" i="7"/>
  <c r="Y35" i="7" s="1"/>
  <c r="F35" i="7"/>
  <c r="M35" i="7" s="1"/>
  <c r="AJ34" i="7"/>
  <c r="AF34" i="7"/>
  <c r="AK34" i="7" s="1"/>
  <c r="AC34" i="7"/>
  <c r="AB34" i="7"/>
  <c r="X34" i="7"/>
  <c r="T34" i="7"/>
  <c r="Q34" i="7"/>
  <c r="P34" i="7"/>
  <c r="L34" i="7"/>
  <c r="I34" i="7"/>
  <c r="Y34" i="7" s="1"/>
  <c r="F34" i="7"/>
  <c r="M34" i="7" s="1"/>
  <c r="AJ33" i="7"/>
  <c r="AF33" i="7"/>
  <c r="AK33" i="7" s="1"/>
  <c r="AB33" i="7"/>
  <c r="AC33" i="7" s="1"/>
  <c r="X33" i="7"/>
  <c r="T33" i="7"/>
  <c r="P33" i="7"/>
  <c r="L33" i="7"/>
  <c r="I33" i="7"/>
  <c r="Y33" i="7" s="1"/>
  <c r="F33" i="7"/>
  <c r="AJ32" i="7"/>
  <c r="AF32" i="7"/>
  <c r="AB32" i="7"/>
  <c r="X32" i="7"/>
  <c r="T32" i="7"/>
  <c r="P32" i="7"/>
  <c r="L32" i="7"/>
  <c r="M32" i="7" s="1"/>
  <c r="I32" i="7"/>
  <c r="F32" i="7"/>
  <c r="AC32" i="7" s="1"/>
  <c r="AJ31" i="7"/>
  <c r="AF31" i="7"/>
  <c r="AB31" i="7"/>
  <c r="X31" i="7"/>
  <c r="T31" i="7"/>
  <c r="P31" i="7"/>
  <c r="L31" i="7"/>
  <c r="I31" i="7"/>
  <c r="F31" i="7"/>
  <c r="Q31" i="7" s="1"/>
  <c r="AI30" i="7"/>
  <c r="AH30" i="7"/>
  <c r="AG30" i="7"/>
  <c r="AE30" i="7"/>
  <c r="AF30" i="7" s="1"/>
  <c r="AK30" i="7" s="1"/>
  <c r="AD30" i="7"/>
  <c r="AB30" i="7"/>
  <c r="W30" i="7"/>
  <c r="V30" i="7"/>
  <c r="S30" i="7"/>
  <c r="R30" i="7"/>
  <c r="T30" i="7" s="1"/>
  <c r="O30" i="7"/>
  <c r="N30" i="7"/>
  <c r="K30" i="7"/>
  <c r="J30" i="7"/>
  <c r="L30" i="7" s="1"/>
  <c r="H30" i="7"/>
  <c r="G30" i="7"/>
  <c r="I30" i="7" s="1"/>
  <c r="E30" i="7"/>
  <c r="F30" i="7" s="1"/>
  <c r="D30" i="7"/>
  <c r="AJ29" i="7"/>
  <c r="AF29" i="7"/>
  <c r="AB29" i="7"/>
  <c r="X29" i="7"/>
  <c r="T29" i="7"/>
  <c r="P29" i="7"/>
  <c r="L29" i="7"/>
  <c r="I29" i="7"/>
  <c r="F29" i="7"/>
  <c r="AK28" i="7"/>
  <c r="AJ28" i="7"/>
  <c r="AF28" i="7"/>
  <c r="AB28" i="7"/>
  <c r="X28" i="7"/>
  <c r="T28" i="7"/>
  <c r="P28" i="7"/>
  <c r="L28" i="7"/>
  <c r="I28" i="7"/>
  <c r="U28" i="7" s="1"/>
  <c r="F28" i="7"/>
  <c r="AJ27" i="7"/>
  <c r="AF27" i="7"/>
  <c r="AK27" i="7" s="1"/>
  <c r="AB27" i="7"/>
  <c r="X27" i="7"/>
  <c r="T27" i="7"/>
  <c r="P27" i="7"/>
  <c r="L27" i="7"/>
  <c r="I27" i="7"/>
  <c r="U27" i="7" s="1"/>
  <c r="F27" i="7"/>
  <c r="AK26" i="7"/>
  <c r="AJ26" i="7"/>
  <c r="AF26" i="7"/>
  <c r="AB26" i="7"/>
  <c r="X26" i="7"/>
  <c r="T26" i="7"/>
  <c r="U26" i="7" s="1"/>
  <c r="P26" i="7"/>
  <c r="Q26" i="7" s="1"/>
  <c r="M26" i="7"/>
  <c r="L26" i="7"/>
  <c r="I26" i="7"/>
  <c r="Y26" i="7" s="1"/>
  <c r="F26" i="7"/>
  <c r="AC26" i="7" s="1"/>
  <c r="AI25" i="7"/>
  <c r="AH25" i="7"/>
  <c r="AG25" i="7"/>
  <c r="AJ25" i="7" s="1"/>
  <c r="AE25" i="7"/>
  <c r="AF25" i="7" s="1"/>
  <c r="AK25" i="7" s="1"/>
  <c r="AD25" i="7"/>
  <c r="AB25" i="7"/>
  <c r="W25" i="7"/>
  <c r="X25" i="7" s="1"/>
  <c r="V25" i="7"/>
  <c r="S25" i="7"/>
  <c r="R25" i="7"/>
  <c r="T25" i="7" s="1"/>
  <c r="P25" i="7"/>
  <c r="O25" i="7"/>
  <c r="N25" i="7"/>
  <c r="K25" i="7"/>
  <c r="J25" i="7"/>
  <c r="L25" i="7" s="1"/>
  <c r="H25" i="7"/>
  <c r="G25" i="7"/>
  <c r="E25" i="7"/>
  <c r="F25" i="7" s="1"/>
  <c r="D25" i="7"/>
  <c r="AJ24" i="7"/>
  <c r="AF24" i="7"/>
  <c r="AK24" i="7" s="1"/>
  <c r="AC24" i="7"/>
  <c r="AB24" i="7"/>
  <c r="X24" i="7"/>
  <c r="T24" i="7"/>
  <c r="Q24" i="7"/>
  <c r="P24" i="7"/>
  <c r="L24" i="7"/>
  <c r="I24" i="7"/>
  <c r="Y24" i="7" s="1"/>
  <c r="F24" i="7"/>
  <c r="M24" i="7" s="1"/>
  <c r="AJ23" i="7"/>
  <c r="AF23" i="7"/>
  <c r="AK23" i="7" s="1"/>
  <c r="AB23" i="7"/>
  <c r="AC23" i="7" s="1"/>
  <c r="X23" i="7"/>
  <c r="T23" i="7"/>
  <c r="P23" i="7"/>
  <c r="L23" i="7"/>
  <c r="I23" i="7"/>
  <c r="Y23" i="7" s="1"/>
  <c r="F23" i="7"/>
  <c r="AJ22" i="7"/>
  <c r="AF22" i="7"/>
  <c r="AB22" i="7"/>
  <c r="X22" i="7"/>
  <c r="T22" i="7"/>
  <c r="P22" i="7"/>
  <c r="M22" i="7"/>
  <c r="L22" i="7"/>
  <c r="I22" i="7"/>
  <c r="F22" i="7"/>
  <c r="AC22" i="7" s="1"/>
  <c r="AJ21" i="7"/>
  <c r="AF21" i="7"/>
  <c r="AB21" i="7"/>
  <c r="X21" i="7"/>
  <c r="T21" i="7"/>
  <c r="P21" i="7"/>
  <c r="L21" i="7"/>
  <c r="I21" i="7"/>
  <c r="F21" i="7"/>
  <c r="Q21" i="7" s="1"/>
  <c r="AJ20" i="7"/>
  <c r="AF20" i="7"/>
  <c r="AB20" i="7"/>
  <c r="X20" i="7"/>
  <c r="T20" i="7"/>
  <c r="P20" i="7"/>
  <c r="L20" i="7"/>
  <c r="I20" i="7"/>
  <c r="U20" i="7" s="1"/>
  <c r="F20" i="7"/>
  <c r="Q20" i="7" s="1"/>
  <c r="AJ19" i="7"/>
  <c r="AF19" i="7"/>
  <c r="AK19" i="7" s="1"/>
  <c r="AB19" i="7"/>
  <c r="X19" i="7"/>
  <c r="T19" i="7"/>
  <c r="P19" i="7"/>
  <c r="L19" i="7"/>
  <c r="I19" i="7"/>
  <c r="F19" i="7"/>
  <c r="AK18" i="7"/>
  <c r="AJ18" i="7"/>
  <c r="AF18" i="7"/>
  <c r="AB18" i="7"/>
  <c r="X18" i="7"/>
  <c r="T18" i="7"/>
  <c r="P18" i="7"/>
  <c r="L18" i="7"/>
  <c r="I18" i="7"/>
  <c r="U18" i="7" s="1"/>
  <c r="F18" i="7"/>
  <c r="AK17" i="7"/>
  <c r="AJ17" i="7"/>
  <c r="AF17" i="7"/>
  <c r="AB17" i="7"/>
  <c r="X17" i="7"/>
  <c r="T17" i="7"/>
  <c r="P17" i="7"/>
  <c r="L17" i="7"/>
  <c r="I17" i="7"/>
  <c r="F17" i="7"/>
  <c r="AJ16" i="7"/>
  <c r="AI16" i="7"/>
  <c r="AH16" i="7"/>
  <c r="AG16" i="7"/>
  <c r="AE16" i="7"/>
  <c r="AF16" i="7" s="1"/>
  <c r="AD16" i="7"/>
  <c r="AB16" i="7"/>
  <c r="W16" i="7"/>
  <c r="X16" i="7" s="1"/>
  <c r="V16" i="7"/>
  <c r="S16" i="7"/>
  <c r="R16" i="7"/>
  <c r="P16" i="7"/>
  <c r="O16" i="7"/>
  <c r="N16" i="7"/>
  <c r="K16" i="7"/>
  <c r="J16" i="7"/>
  <c r="H16" i="7"/>
  <c r="I16" i="7" s="1"/>
  <c r="G16" i="7"/>
  <c r="E16" i="7"/>
  <c r="F16" i="7" s="1"/>
  <c r="D16" i="7"/>
  <c r="AJ15" i="7"/>
  <c r="AF15" i="7"/>
  <c r="AK15" i="7" s="1"/>
  <c r="AC15" i="7"/>
  <c r="AB15" i="7"/>
  <c r="X15" i="7"/>
  <c r="T15" i="7"/>
  <c r="Q15" i="7"/>
  <c r="P15" i="7"/>
  <c r="L15" i="7"/>
  <c r="M15" i="7" s="1"/>
  <c r="I15" i="7"/>
  <c r="Y15" i="7" s="1"/>
  <c r="F15" i="7"/>
  <c r="AJ14" i="7"/>
  <c r="AF14" i="7"/>
  <c r="AK14" i="7" s="1"/>
  <c r="AB14" i="7"/>
  <c r="X14" i="7"/>
  <c r="T14" i="7"/>
  <c r="U14" i="7" s="1"/>
  <c r="P14" i="7"/>
  <c r="L14" i="7"/>
  <c r="I14" i="7"/>
  <c r="Y14" i="7" s="1"/>
  <c r="F14" i="7"/>
  <c r="AJ13" i="7"/>
  <c r="AF13" i="7"/>
  <c r="AB13" i="7"/>
  <c r="X13" i="7"/>
  <c r="T13" i="7"/>
  <c r="P13" i="7"/>
  <c r="L13" i="7"/>
  <c r="M13" i="7" s="1"/>
  <c r="I13" i="7"/>
  <c r="F13" i="7"/>
  <c r="Q13" i="7" s="1"/>
  <c r="AJ12" i="7"/>
  <c r="AF12" i="7"/>
  <c r="AB12" i="7"/>
  <c r="X12" i="7"/>
  <c r="T12" i="7"/>
  <c r="P12" i="7"/>
  <c r="L12" i="7"/>
  <c r="I12" i="7"/>
  <c r="F12" i="7"/>
  <c r="Q12" i="7" s="1"/>
  <c r="AJ11" i="7"/>
  <c r="AF11" i="7"/>
  <c r="AB11" i="7"/>
  <c r="X11" i="7"/>
  <c r="Y11" i="7" s="1"/>
  <c r="T11" i="7"/>
  <c r="P11" i="7"/>
  <c r="L11" i="7"/>
  <c r="I11" i="7"/>
  <c r="F11" i="7"/>
  <c r="AI10" i="7"/>
  <c r="AH10" i="7"/>
  <c r="AG10" i="7"/>
  <c r="AJ10" i="7" s="1"/>
  <c r="AF10" i="7"/>
  <c r="AE10" i="7"/>
  <c r="AD10" i="7"/>
  <c r="AB10" i="7"/>
  <c r="W10" i="7"/>
  <c r="V10" i="7"/>
  <c r="S10" i="7"/>
  <c r="R10" i="7"/>
  <c r="O10" i="7"/>
  <c r="N10" i="7"/>
  <c r="K10" i="7"/>
  <c r="J10" i="7"/>
  <c r="H10" i="7"/>
  <c r="I10" i="7" s="1"/>
  <c r="G10" i="7"/>
  <c r="E10" i="7"/>
  <c r="D10" i="7"/>
  <c r="AJ9" i="7"/>
  <c r="AF9" i="7"/>
  <c r="AB9" i="7"/>
  <c r="X9" i="7"/>
  <c r="T9" i="7"/>
  <c r="P9" i="7"/>
  <c r="L9" i="7"/>
  <c r="I9" i="7"/>
  <c r="F9" i="7"/>
  <c r="AI23" i="6"/>
  <c r="AH23" i="6"/>
  <c r="AG23" i="6"/>
  <c r="AE23" i="6"/>
  <c r="AD23" i="6"/>
  <c r="AF23" i="6" s="1"/>
  <c r="AB23" i="6"/>
  <c r="W23" i="6"/>
  <c r="X23" i="6" s="1"/>
  <c r="V23" i="6"/>
  <c r="S23" i="6"/>
  <c r="T23" i="6" s="1"/>
  <c r="R23" i="6"/>
  <c r="O23" i="6"/>
  <c r="N23" i="6"/>
  <c r="L23" i="6"/>
  <c r="K23" i="6"/>
  <c r="J23" i="6"/>
  <c r="H23" i="6"/>
  <c r="G23" i="6"/>
  <c r="I23" i="6" s="1"/>
  <c r="E23" i="6"/>
  <c r="D23" i="6"/>
  <c r="F23" i="6" s="1"/>
  <c r="AI22" i="6"/>
  <c r="AH22" i="6"/>
  <c r="AG22" i="6"/>
  <c r="AJ22" i="6" s="1"/>
  <c r="AE22" i="6"/>
  <c r="AD22" i="6"/>
  <c r="AF22" i="6" s="1"/>
  <c r="AB22" i="6"/>
  <c r="W22" i="6"/>
  <c r="V22" i="6"/>
  <c r="S22" i="6"/>
  <c r="R22" i="6"/>
  <c r="T22" i="6" s="1"/>
  <c r="O22" i="6"/>
  <c r="N22" i="6"/>
  <c r="L22" i="6"/>
  <c r="K22" i="6"/>
  <c r="J22" i="6"/>
  <c r="H22" i="6"/>
  <c r="G22" i="6"/>
  <c r="I22" i="6" s="1"/>
  <c r="E22" i="6"/>
  <c r="D22" i="6"/>
  <c r="AJ21" i="6"/>
  <c r="AF21" i="6"/>
  <c r="AK21" i="6" s="1"/>
  <c r="AB21" i="6"/>
  <c r="X21" i="6"/>
  <c r="T21" i="6"/>
  <c r="U21" i="6" s="1"/>
  <c r="P21" i="6"/>
  <c r="L21" i="6"/>
  <c r="I21" i="6"/>
  <c r="F21" i="6"/>
  <c r="AJ20" i="6"/>
  <c r="AF20" i="6"/>
  <c r="AB20" i="6"/>
  <c r="X20" i="6"/>
  <c r="T20" i="6"/>
  <c r="P20" i="6"/>
  <c r="L20" i="6"/>
  <c r="I20" i="6"/>
  <c r="Y20" i="6" s="1"/>
  <c r="F20" i="6"/>
  <c r="AJ19" i="6"/>
  <c r="AF19" i="6"/>
  <c r="AB19" i="6"/>
  <c r="X19" i="6"/>
  <c r="T19" i="6"/>
  <c r="P19" i="6"/>
  <c r="L19" i="6"/>
  <c r="I19" i="6"/>
  <c r="Y19" i="6" s="1"/>
  <c r="F19" i="6"/>
  <c r="AC19" i="6" s="1"/>
  <c r="AJ18" i="6"/>
  <c r="AF18" i="6"/>
  <c r="AK18" i="6" s="1"/>
  <c r="AB18" i="6"/>
  <c r="X18" i="6"/>
  <c r="T18" i="6"/>
  <c r="P18" i="6"/>
  <c r="Q18" i="6" s="1"/>
  <c r="M18" i="6"/>
  <c r="L18" i="6"/>
  <c r="I18" i="6"/>
  <c r="F18" i="6"/>
  <c r="AC18" i="6" s="1"/>
  <c r="AI17" i="6"/>
  <c r="AH17" i="6"/>
  <c r="AG17" i="6"/>
  <c r="AJ17" i="6" s="1"/>
  <c r="AE17" i="6"/>
  <c r="AD17" i="6"/>
  <c r="AF17" i="6" s="1"/>
  <c r="AB17" i="6"/>
  <c r="W17" i="6"/>
  <c r="V17" i="6"/>
  <c r="X17" i="6" s="1"/>
  <c r="S17" i="6"/>
  <c r="R17" i="6"/>
  <c r="P17" i="6"/>
  <c r="O17" i="6"/>
  <c r="N17" i="6"/>
  <c r="K17" i="6"/>
  <c r="J17" i="6"/>
  <c r="H17" i="6"/>
  <c r="I17" i="6" s="1"/>
  <c r="G17" i="6"/>
  <c r="E17" i="6"/>
  <c r="D17" i="6"/>
  <c r="F17" i="6" s="1"/>
  <c r="AJ16" i="6"/>
  <c r="AF16" i="6"/>
  <c r="AB16" i="6"/>
  <c r="X16" i="6"/>
  <c r="T16" i="6"/>
  <c r="P16" i="6"/>
  <c r="L16" i="6"/>
  <c r="M16" i="6" s="1"/>
  <c r="I16" i="6"/>
  <c r="F16" i="6"/>
  <c r="AJ15" i="6"/>
  <c r="AF15" i="6"/>
  <c r="AB15" i="6"/>
  <c r="X15" i="6"/>
  <c r="T15" i="6"/>
  <c r="Q15" i="6"/>
  <c r="P15" i="6"/>
  <c r="L15" i="6"/>
  <c r="I15" i="6"/>
  <c r="Y15" i="6" s="1"/>
  <c r="F15" i="6"/>
  <c r="AJ14" i="6"/>
  <c r="AF14" i="6"/>
  <c r="AK14" i="6" s="1"/>
  <c r="AB14" i="6"/>
  <c r="Y14" i="6"/>
  <c r="X14" i="6"/>
  <c r="T14" i="6"/>
  <c r="P14" i="6"/>
  <c r="Q14" i="6" s="1"/>
  <c r="L14" i="6"/>
  <c r="I14" i="6"/>
  <c r="U14" i="6" s="1"/>
  <c r="F14" i="6"/>
  <c r="AJ13" i="6"/>
  <c r="AF13" i="6"/>
  <c r="AK13" i="6" s="1"/>
  <c r="AB13" i="6"/>
  <c r="X13" i="6"/>
  <c r="T13" i="6"/>
  <c r="P13" i="6"/>
  <c r="L13" i="6"/>
  <c r="I13" i="6"/>
  <c r="F13" i="6"/>
  <c r="Q13" i="6" s="1"/>
  <c r="AI12" i="6"/>
  <c r="AH12" i="6"/>
  <c r="AG12" i="6"/>
  <c r="AE12" i="6"/>
  <c r="AD12" i="6"/>
  <c r="AB12" i="6"/>
  <c r="W12" i="6"/>
  <c r="V12" i="6"/>
  <c r="T12" i="6"/>
  <c r="S12" i="6"/>
  <c r="R12" i="6"/>
  <c r="P12" i="6"/>
  <c r="O12" i="6"/>
  <c r="N12" i="6"/>
  <c r="K12" i="6"/>
  <c r="J12" i="6"/>
  <c r="L12" i="6" s="1"/>
  <c r="H12" i="6"/>
  <c r="G12" i="6"/>
  <c r="E12" i="6"/>
  <c r="D12" i="6"/>
  <c r="AJ11" i="6"/>
  <c r="AF11" i="6"/>
  <c r="AB11" i="6"/>
  <c r="X11" i="6"/>
  <c r="T11" i="6"/>
  <c r="P11" i="6"/>
  <c r="L11" i="6"/>
  <c r="I11" i="6"/>
  <c r="U11" i="6" s="1"/>
  <c r="F11" i="6"/>
  <c r="AJ10" i="6"/>
  <c r="AF10" i="6"/>
  <c r="AB10" i="6"/>
  <c r="X10" i="6"/>
  <c r="T10" i="6"/>
  <c r="P10" i="6"/>
  <c r="L10" i="6"/>
  <c r="M10" i="6" s="1"/>
  <c r="I10" i="6"/>
  <c r="Y10" i="6" s="1"/>
  <c r="F10" i="6"/>
  <c r="Q10" i="6" s="1"/>
  <c r="AJ9" i="6"/>
  <c r="AF9" i="6"/>
  <c r="AK9" i="6" s="1"/>
  <c r="AB9" i="6"/>
  <c r="X9" i="6"/>
  <c r="T9" i="6"/>
  <c r="Q9" i="6"/>
  <c r="P9" i="6"/>
  <c r="L9" i="6"/>
  <c r="I9" i="6"/>
  <c r="Y9" i="6" s="1"/>
  <c r="F9" i="6"/>
  <c r="AC9" i="6" s="1"/>
  <c r="AI37" i="5"/>
  <c r="AH37" i="5"/>
  <c r="AG37" i="5"/>
  <c r="AE37" i="5"/>
  <c r="AD37" i="5"/>
  <c r="AB37" i="5"/>
  <c r="X37" i="5"/>
  <c r="W37" i="5"/>
  <c r="V37" i="5"/>
  <c r="S37" i="5"/>
  <c r="R37" i="5"/>
  <c r="T37" i="5" s="1"/>
  <c r="P37" i="5"/>
  <c r="O37" i="5"/>
  <c r="N37" i="5"/>
  <c r="K37" i="5"/>
  <c r="J37" i="5"/>
  <c r="H37" i="5"/>
  <c r="G37" i="5"/>
  <c r="I37" i="5" s="1"/>
  <c r="Y37" i="5" s="1"/>
  <c r="E37" i="5"/>
  <c r="D37" i="5"/>
  <c r="AI36" i="5"/>
  <c r="AH36" i="5"/>
  <c r="AG36" i="5"/>
  <c r="AE36" i="5"/>
  <c r="AD36" i="5"/>
  <c r="AF36" i="5" s="1"/>
  <c r="AB36" i="5"/>
  <c r="X36" i="5"/>
  <c r="W36" i="5"/>
  <c r="V36" i="5"/>
  <c r="S36" i="5"/>
  <c r="R36" i="5"/>
  <c r="O36" i="5"/>
  <c r="N36" i="5"/>
  <c r="P36" i="5" s="1"/>
  <c r="K36" i="5"/>
  <c r="J36" i="5"/>
  <c r="H36" i="5"/>
  <c r="G36" i="5"/>
  <c r="I36" i="5" s="1"/>
  <c r="E36" i="5"/>
  <c r="D36" i="5"/>
  <c r="F36" i="5" s="1"/>
  <c r="AJ35" i="5"/>
  <c r="AF35" i="5"/>
  <c r="AK35" i="5" s="1"/>
  <c r="AB35" i="5"/>
  <c r="X35" i="5"/>
  <c r="T35" i="5"/>
  <c r="P35" i="5"/>
  <c r="L35" i="5"/>
  <c r="I35" i="5"/>
  <c r="Y35" i="5" s="1"/>
  <c r="F35" i="5"/>
  <c r="AC35" i="5" s="1"/>
  <c r="AJ34" i="5"/>
  <c r="AF34" i="5"/>
  <c r="AB34" i="5"/>
  <c r="X34" i="5"/>
  <c r="T34" i="5"/>
  <c r="U34" i="5" s="1"/>
  <c r="P34" i="5"/>
  <c r="M34" i="5"/>
  <c r="L34" i="5"/>
  <c r="I34" i="5"/>
  <c r="F34" i="5"/>
  <c r="AC34" i="5" s="1"/>
  <c r="AJ33" i="5"/>
  <c r="AF33" i="5"/>
  <c r="AB33" i="5"/>
  <c r="AC33" i="5" s="1"/>
  <c r="X33" i="5"/>
  <c r="T33" i="5"/>
  <c r="Q33" i="5"/>
  <c r="P33" i="5"/>
  <c r="L33" i="5"/>
  <c r="M33" i="5" s="1"/>
  <c r="I33" i="5"/>
  <c r="F33" i="5"/>
  <c r="AJ32" i="5"/>
  <c r="AF32" i="5"/>
  <c r="AK32" i="5" s="1"/>
  <c r="AB32" i="5"/>
  <c r="X32" i="5"/>
  <c r="T32" i="5"/>
  <c r="P32" i="5"/>
  <c r="L32" i="5"/>
  <c r="I32" i="5"/>
  <c r="U32" i="5" s="1"/>
  <c r="F32" i="5"/>
  <c r="AJ31" i="5"/>
  <c r="AF31" i="5"/>
  <c r="AK31" i="5" s="1"/>
  <c r="AB31" i="5"/>
  <c r="X31" i="5"/>
  <c r="T31" i="5"/>
  <c r="P31" i="5"/>
  <c r="L31" i="5"/>
  <c r="I31" i="5"/>
  <c r="U31" i="5" s="1"/>
  <c r="F31" i="5"/>
  <c r="Q31" i="5" s="1"/>
  <c r="AI30" i="5"/>
  <c r="AH30" i="5"/>
  <c r="AG30" i="5"/>
  <c r="AJ30" i="5" s="1"/>
  <c r="AE30" i="5"/>
  <c r="AD30" i="5"/>
  <c r="AB30" i="5"/>
  <c r="X30" i="5"/>
  <c r="W30" i="5"/>
  <c r="V30" i="5"/>
  <c r="S30" i="5"/>
  <c r="R30" i="5"/>
  <c r="T30" i="5" s="1"/>
  <c r="O30" i="5"/>
  <c r="N30" i="5"/>
  <c r="P30" i="5" s="1"/>
  <c r="L30" i="5"/>
  <c r="K30" i="5"/>
  <c r="J30" i="5"/>
  <c r="H30" i="5"/>
  <c r="G30" i="5"/>
  <c r="E30" i="5"/>
  <c r="D30" i="5"/>
  <c r="F30" i="5" s="1"/>
  <c r="AJ29" i="5"/>
  <c r="AF29" i="5"/>
  <c r="AB29" i="5"/>
  <c r="X29" i="5"/>
  <c r="T29" i="5"/>
  <c r="P29" i="5"/>
  <c r="L29" i="5"/>
  <c r="I29" i="5"/>
  <c r="F29" i="5"/>
  <c r="Q29" i="5" s="1"/>
  <c r="AJ28" i="5"/>
  <c r="AF28" i="5"/>
  <c r="AK28" i="5" s="1"/>
  <c r="AB28" i="5"/>
  <c r="X28" i="5"/>
  <c r="T28" i="5"/>
  <c r="U28" i="5" s="1"/>
  <c r="P28" i="5"/>
  <c r="Q28" i="5" s="1"/>
  <c r="L28" i="5"/>
  <c r="I28" i="5"/>
  <c r="F28" i="5"/>
  <c r="AJ27" i="5"/>
  <c r="AF27" i="5"/>
  <c r="AK27" i="5" s="1"/>
  <c r="AB27" i="5"/>
  <c r="X27" i="5"/>
  <c r="T27" i="5"/>
  <c r="P27" i="5"/>
  <c r="L27" i="5"/>
  <c r="I27" i="5"/>
  <c r="F27" i="5"/>
  <c r="Q27" i="5" s="1"/>
  <c r="AJ26" i="5"/>
  <c r="AF26" i="5"/>
  <c r="AK26" i="5" s="1"/>
  <c r="AB26" i="5"/>
  <c r="X26" i="5"/>
  <c r="T26" i="5"/>
  <c r="P26" i="5"/>
  <c r="L26" i="5"/>
  <c r="I26" i="5"/>
  <c r="Y26" i="5" s="1"/>
  <c r="F26" i="5"/>
  <c r="AJ25" i="5"/>
  <c r="AF25" i="5"/>
  <c r="AC25" i="5"/>
  <c r="AB25" i="5"/>
  <c r="X25" i="5"/>
  <c r="T25" i="5"/>
  <c r="P25" i="5"/>
  <c r="L25" i="5"/>
  <c r="I25" i="5"/>
  <c r="Y25" i="5" s="1"/>
  <c r="F25" i="5"/>
  <c r="M25" i="5" s="1"/>
  <c r="AJ24" i="5"/>
  <c r="AF24" i="5"/>
  <c r="AB24" i="5"/>
  <c r="AC24" i="5" s="1"/>
  <c r="X24" i="5"/>
  <c r="T24" i="5"/>
  <c r="P24" i="5"/>
  <c r="L24" i="5"/>
  <c r="I24" i="5"/>
  <c r="F24" i="5"/>
  <c r="Q24" i="5" s="1"/>
  <c r="AJ23" i="5"/>
  <c r="AF23" i="5"/>
  <c r="AK23" i="5" s="1"/>
  <c r="AB23" i="5"/>
  <c r="X23" i="5"/>
  <c r="T23" i="5"/>
  <c r="P23" i="5"/>
  <c r="L23" i="5"/>
  <c r="I23" i="5"/>
  <c r="F23" i="5"/>
  <c r="Q23" i="5" s="1"/>
  <c r="AI22" i="5"/>
  <c r="AJ22" i="5" s="1"/>
  <c r="AH22" i="5"/>
  <c r="AG22" i="5"/>
  <c r="AE22" i="5"/>
  <c r="AF22" i="5" s="1"/>
  <c r="AD22" i="5"/>
  <c r="AB22" i="5"/>
  <c r="W22" i="5"/>
  <c r="V22" i="5"/>
  <c r="X22" i="5" s="1"/>
  <c r="S22" i="5"/>
  <c r="R22" i="5"/>
  <c r="O22" i="5"/>
  <c r="N22" i="5"/>
  <c r="P22" i="5" s="1"/>
  <c r="K22" i="5"/>
  <c r="J22" i="5"/>
  <c r="H22" i="5"/>
  <c r="G22" i="5"/>
  <c r="E22" i="5"/>
  <c r="F22" i="5" s="1"/>
  <c r="D22" i="5"/>
  <c r="AJ21" i="5"/>
  <c r="AF21" i="5"/>
  <c r="AK21" i="5" s="1"/>
  <c r="AB21" i="5"/>
  <c r="X21" i="5"/>
  <c r="T21" i="5"/>
  <c r="P21" i="5"/>
  <c r="L21" i="5"/>
  <c r="I21" i="5"/>
  <c r="F21" i="5"/>
  <c r="AJ20" i="5"/>
  <c r="AF20" i="5"/>
  <c r="AB20" i="5"/>
  <c r="X20" i="5"/>
  <c r="U20" i="5"/>
  <c r="T20" i="5"/>
  <c r="P20" i="5"/>
  <c r="L20" i="5"/>
  <c r="I20" i="5"/>
  <c r="F20" i="5"/>
  <c r="Q20" i="5" s="1"/>
  <c r="AJ19" i="5"/>
  <c r="AF19" i="5"/>
  <c r="AK19" i="5" s="1"/>
  <c r="AC19" i="5"/>
  <c r="AB19" i="5"/>
  <c r="X19" i="5"/>
  <c r="T19" i="5"/>
  <c r="U19" i="5" s="1"/>
  <c r="P19" i="5"/>
  <c r="Q19" i="5" s="1"/>
  <c r="M19" i="5"/>
  <c r="L19" i="5"/>
  <c r="I19" i="5"/>
  <c r="F19" i="5"/>
  <c r="AJ18" i="5"/>
  <c r="AF18" i="5"/>
  <c r="AB18" i="5"/>
  <c r="X18" i="5"/>
  <c r="T18" i="5"/>
  <c r="Q18" i="5"/>
  <c r="P18" i="5"/>
  <c r="L18" i="5"/>
  <c r="AK18" i="5" s="1"/>
  <c r="I18" i="5"/>
  <c r="F18" i="5"/>
  <c r="AJ17" i="5"/>
  <c r="AF17" i="5"/>
  <c r="AK17" i="5" s="1"/>
  <c r="AC17" i="5"/>
  <c r="AB17" i="5"/>
  <c r="X17" i="5"/>
  <c r="T17" i="5"/>
  <c r="P17" i="5"/>
  <c r="L17" i="5"/>
  <c r="I17" i="5"/>
  <c r="Y17" i="5" s="1"/>
  <c r="F17" i="5"/>
  <c r="M17" i="5" s="1"/>
  <c r="AJ16" i="5"/>
  <c r="AF16" i="5"/>
  <c r="AB16" i="5"/>
  <c r="X16" i="5"/>
  <c r="T16" i="5"/>
  <c r="U16" i="5" s="1"/>
  <c r="P16" i="5"/>
  <c r="M16" i="5"/>
  <c r="L16" i="5"/>
  <c r="I16" i="5"/>
  <c r="F16" i="5"/>
  <c r="AI15" i="5"/>
  <c r="AH15" i="5"/>
  <c r="AG15" i="5"/>
  <c r="AF15" i="5"/>
  <c r="AE15" i="5"/>
  <c r="AD15" i="5"/>
  <c r="AB15" i="5"/>
  <c r="W15" i="5"/>
  <c r="X15" i="5" s="1"/>
  <c r="V15" i="5"/>
  <c r="S15" i="5"/>
  <c r="R15" i="5"/>
  <c r="T15" i="5" s="1"/>
  <c r="O15" i="5"/>
  <c r="P15" i="5" s="1"/>
  <c r="N15" i="5"/>
  <c r="K15" i="5"/>
  <c r="J15" i="5"/>
  <c r="L15" i="5" s="1"/>
  <c r="H15" i="5"/>
  <c r="G15" i="5"/>
  <c r="I15" i="5" s="1"/>
  <c r="F15" i="5"/>
  <c r="E15" i="5"/>
  <c r="D15" i="5"/>
  <c r="AJ14" i="5"/>
  <c r="AF14" i="5"/>
  <c r="AB14" i="5"/>
  <c r="X14" i="5"/>
  <c r="T14" i="5"/>
  <c r="Q14" i="5"/>
  <c r="P14" i="5"/>
  <c r="L14" i="5"/>
  <c r="I14" i="5"/>
  <c r="F14" i="5"/>
  <c r="AJ13" i="5"/>
  <c r="AF13" i="5"/>
  <c r="AB13" i="5"/>
  <c r="X13" i="5"/>
  <c r="T13" i="5"/>
  <c r="P13" i="5"/>
  <c r="L13" i="5"/>
  <c r="I13" i="5"/>
  <c r="F13" i="5"/>
  <c r="Q13" i="5" s="1"/>
  <c r="AJ12" i="5"/>
  <c r="AF12" i="5"/>
  <c r="AB12" i="5"/>
  <c r="X12" i="5"/>
  <c r="T12" i="5"/>
  <c r="P12" i="5"/>
  <c r="L12" i="5"/>
  <c r="I12" i="5"/>
  <c r="U12" i="5" s="1"/>
  <c r="F12" i="5"/>
  <c r="Q12" i="5" s="1"/>
  <c r="AJ11" i="5"/>
  <c r="AF11" i="5"/>
  <c r="AK11" i="5" s="1"/>
  <c r="AB11" i="5"/>
  <c r="X11" i="5"/>
  <c r="T11" i="5"/>
  <c r="P11" i="5"/>
  <c r="L11" i="5"/>
  <c r="I11" i="5"/>
  <c r="F11" i="5"/>
  <c r="Q11" i="5" s="1"/>
  <c r="AI10" i="5"/>
  <c r="AH10" i="5"/>
  <c r="AG10" i="5"/>
  <c r="AJ10" i="5" s="1"/>
  <c r="AE10" i="5"/>
  <c r="AD10" i="5"/>
  <c r="AF10" i="5" s="1"/>
  <c r="AB10" i="5"/>
  <c r="W10" i="5"/>
  <c r="X10" i="5" s="1"/>
  <c r="V10" i="5"/>
  <c r="S10" i="5"/>
  <c r="R10" i="5"/>
  <c r="P10" i="5"/>
  <c r="O10" i="5"/>
  <c r="N10" i="5"/>
  <c r="K10" i="5"/>
  <c r="L10" i="5" s="1"/>
  <c r="J10" i="5"/>
  <c r="H10" i="5"/>
  <c r="G10" i="5"/>
  <c r="E10" i="5"/>
  <c r="D10" i="5"/>
  <c r="AJ9" i="5"/>
  <c r="AF9" i="5"/>
  <c r="AK9" i="5" s="1"/>
  <c r="AC9" i="5"/>
  <c r="AB9" i="5"/>
  <c r="X9" i="5"/>
  <c r="T9" i="5"/>
  <c r="Q9" i="5"/>
  <c r="P9" i="5"/>
  <c r="L9" i="5"/>
  <c r="M9" i="5" s="1"/>
  <c r="I9" i="5"/>
  <c r="Y9" i="5" s="1"/>
  <c r="F9" i="5"/>
  <c r="AI55" i="4"/>
  <c r="AH55" i="4"/>
  <c r="AG55" i="4"/>
  <c r="AJ55" i="4" s="1"/>
  <c r="AE55" i="4"/>
  <c r="AD55" i="4"/>
  <c r="AF55" i="4" s="1"/>
  <c r="AB55" i="4"/>
  <c r="W55" i="4"/>
  <c r="X55" i="4" s="1"/>
  <c r="V55" i="4"/>
  <c r="S55" i="4"/>
  <c r="R55" i="4"/>
  <c r="O55" i="4"/>
  <c r="N55" i="4"/>
  <c r="P55" i="4" s="1"/>
  <c r="K55" i="4"/>
  <c r="J55" i="4"/>
  <c r="H55" i="4"/>
  <c r="G55" i="4"/>
  <c r="E55" i="4"/>
  <c r="D55" i="4"/>
  <c r="AI54" i="4"/>
  <c r="AH54" i="4"/>
  <c r="AG54" i="4"/>
  <c r="AJ54" i="4" s="1"/>
  <c r="AE54" i="4"/>
  <c r="AD54" i="4"/>
  <c r="AB54" i="4"/>
  <c r="W54" i="4"/>
  <c r="X54" i="4" s="1"/>
  <c r="V54" i="4"/>
  <c r="S54" i="4"/>
  <c r="R54" i="4"/>
  <c r="T54" i="4" s="1"/>
  <c r="O54" i="4"/>
  <c r="P54" i="4" s="1"/>
  <c r="N54" i="4"/>
  <c r="K54" i="4"/>
  <c r="J54" i="4"/>
  <c r="L54" i="4" s="1"/>
  <c r="I54" i="4"/>
  <c r="Y54" i="4" s="1"/>
  <c r="H54" i="4"/>
  <c r="G54" i="4"/>
  <c r="E54" i="4"/>
  <c r="D54" i="4"/>
  <c r="F54" i="4" s="1"/>
  <c r="AJ53" i="4"/>
  <c r="AF53" i="4"/>
  <c r="AK53" i="4" s="1"/>
  <c r="AB53" i="4"/>
  <c r="X53" i="4"/>
  <c r="T53" i="4"/>
  <c r="Q53" i="4"/>
  <c r="P53" i="4"/>
  <c r="L53" i="4"/>
  <c r="I53" i="4"/>
  <c r="Y53" i="4" s="1"/>
  <c r="F53" i="4"/>
  <c r="AC53" i="4" s="1"/>
  <c r="AJ52" i="4"/>
  <c r="AF52" i="4"/>
  <c r="AB52" i="4"/>
  <c r="X52" i="4"/>
  <c r="T52" i="4"/>
  <c r="P52" i="4"/>
  <c r="M52" i="4"/>
  <c r="L52" i="4"/>
  <c r="I52" i="4"/>
  <c r="F52" i="4"/>
  <c r="AJ51" i="4"/>
  <c r="AF51" i="4"/>
  <c r="AB51" i="4"/>
  <c r="X51" i="4"/>
  <c r="T51" i="4"/>
  <c r="P51" i="4"/>
  <c r="L51" i="4"/>
  <c r="M51" i="4" s="1"/>
  <c r="I51" i="4"/>
  <c r="Y51" i="4" s="1"/>
  <c r="F51" i="4"/>
  <c r="AJ50" i="4"/>
  <c r="AF50" i="4"/>
  <c r="AK50" i="4" s="1"/>
  <c r="AB50" i="4"/>
  <c r="X50" i="4"/>
  <c r="T50" i="4"/>
  <c r="Q50" i="4"/>
  <c r="P50" i="4"/>
  <c r="L50" i="4"/>
  <c r="I50" i="4"/>
  <c r="Y50" i="4" s="1"/>
  <c r="F50" i="4"/>
  <c r="AJ49" i="4"/>
  <c r="AF49" i="4"/>
  <c r="AB49" i="4"/>
  <c r="Y49" i="4"/>
  <c r="X49" i="4"/>
  <c r="T49" i="4"/>
  <c r="P49" i="4"/>
  <c r="L49" i="4"/>
  <c r="I49" i="4"/>
  <c r="U49" i="4" s="1"/>
  <c r="F49" i="4"/>
  <c r="Q49" i="4" s="1"/>
  <c r="AI48" i="4"/>
  <c r="AH48" i="4"/>
  <c r="AG48" i="4"/>
  <c r="AJ48" i="4" s="1"/>
  <c r="AE48" i="4"/>
  <c r="AD48" i="4"/>
  <c r="AB48" i="4"/>
  <c r="W48" i="4"/>
  <c r="V48" i="4"/>
  <c r="S48" i="4"/>
  <c r="R48" i="4"/>
  <c r="T48" i="4" s="1"/>
  <c r="O48" i="4"/>
  <c r="N48" i="4"/>
  <c r="P48" i="4" s="1"/>
  <c r="L48" i="4"/>
  <c r="K48" i="4"/>
  <c r="J48" i="4"/>
  <c r="H48" i="4"/>
  <c r="G48" i="4"/>
  <c r="I48" i="4" s="1"/>
  <c r="E48" i="4"/>
  <c r="F48" i="4" s="1"/>
  <c r="D48" i="4"/>
  <c r="AJ47" i="4"/>
  <c r="AF47" i="4"/>
  <c r="AB47" i="4"/>
  <c r="X47" i="4"/>
  <c r="T47" i="4"/>
  <c r="P47" i="4"/>
  <c r="L47" i="4"/>
  <c r="I47" i="4"/>
  <c r="F47" i="4"/>
  <c r="AJ46" i="4"/>
  <c r="AF46" i="4"/>
  <c r="AB46" i="4"/>
  <c r="X46" i="4"/>
  <c r="T46" i="4"/>
  <c r="U46" i="4" s="1"/>
  <c r="P46" i="4"/>
  <c r="L46" i="4"/>
  <c r="I46" i="4"/>
  <c r="Y46" i="4" s="1"/>
  <c r="F46" i="4"/>
  <c r="Q46" i="4" s="1"/>
  <c r="AJ45" i="4"/>
  <c r="AF45" i="4"/>
  <c r="AK45" i="4" s="1"/>
  <c r="AB45" i="4"/>
  <c r="X45" i="4"/>
  <c r="T45" i="4"/>
  <c r="P45" i="4"/>
  <c r="L45" i="4"/>
  <c r="I45" i="4"/>
  <c r="Y45" i="4" s="1"/>
  <c r="F45" i="4"/>
  <c r="AJ44" i="4"/>
  <c r="AF44" i="4"/>
  <c r="AK44" i="4" s="1"/>
  <c r="AB44" i="4"/>
  <c r="X44" i="4"/>
  <c r="T44" i="4"/>
  <c r="U44" i="4" s="1"/>
  <c r="Q44" i="4"/>
  <c r="P44" i="4"/>
  <c r="L44" i="4"/>
  <c r="I44" i="4"/>
  <c r="Y44" i="4" s="1"/>
  <c r="F44" i="4"/>
  <c r="AC44" i="4" s="1"/>
  <c r="AJ43" i="4"/>
  <c r="AF43" i="4"/>
  <c r="AB43" i="4"/>
  <c r="X43" i="4"/>
  <c r="T43" i="4"/>
  <c r="P43" i="4"/>
  <c r="M43" i="4"/>
  <c r="L43" i="4"/>
  <c r="I43" i="4"/>
  <c r="F43" i="4"/>
  <c r="AJ42" i="4"/>
  <c r="AF42" i="4"/>
  <c r="AB42" i="4"/>
  <c r="X42" i="4"/>
  <c r="T42" i="4"/>
  <c r="P42" i="4"/>
  <c r="L42" i="4"/>
  <c r="M42" i="4" s="1"/>
  <c r="I42" i="4"/>
  <c r="Y42" i="4" s="1"/>
  <c r="F42" i="4"/>
  <c r="Q42" i="4" s="1"/>
  <c r="AI41" i="4"/>
  <c r="AH41" i="4"/>
  <c r="AG41" i="4"/>
  <c r="AJ41" i="4" s="1"/>
  <c r="AE41" i="4"/>
  <c r="AD41" i="4"/>
  <c r="AF41" i="4" s="1"/>
  <c r="AB41" i="4"/>
  <c r="W41" i="4"/>
  <c r="V41" i="4"/>
  <c r="T41" i="4"/>
  <c r="S41" i="4"/>
  <c r="R41" i="4"/>
  <c r="O41" i="4"/>
  <c r="N41" i="4"/>
  <c r="L41" i="4"/>
  <c r="K41" i="4"/>
  <c r="J41" i="4"/>
  <c r="H41" i="4"/>
  <c r="G41" i="4"/>
  <c r="E41" i="4"/>
  <c r="D41" i="4"/>
  <c r="F41" i="4" s="1"/>
  <c r="AJ40" i="4"/>
  <c r="AF40" i="4"/>
  <c r="AB40" i="4"/>
  <c r="X40" i="4"/>
  <c r="T40" i="4"/>
  <c r="P40" i="4"/>
  <c r="L40" i="4"/>
  <c r="M40" i="4" s="1"/>
  <c r="I40" i="4"/>
  <c r="Y40" i="4" s="1"/>
  <c r="F40" i="4"/>
  <c r="Q40" i="4" s="1"/>
  <c r="AJ39" i="4"/>
  <c r="AF39" i="4"/>
  <c r="AB39" i="4"/>
  <c r="X39" i="4"/>
  <c r="T39" i="4"/>
  <c r="P39" i="4"/>
  <c r="L39" i="4"/>
  <c r="I39" i="4"/>
  <c r="Y39" i="4" s="1"/>
  <c r="F39" i="4"/>
  <c r="AJ38" i="4"/>
  <c r="AF38" i="4"/>
  <c r="AK38" i="4" s="1"/>
  <c r="AB38" i="4"/>
  <c r="X38" i="4"/>
  <c r="T38" i="4"/>
  <c r="P38" i="4"/>
  <c r="L38" i="4"/>
  <c r="I38" i="4"/>
  <c r="F38" i="4"/>
  <c r="AJ37" i="4"/>
  <c r="AF37" i="4"/>
  <c r="AB37" i="4"/>
  <c r="X37" i="4"/>
  <c r="U37" i="4"/>
  <c r="T37" i="4"/>
  <c r="P37" i="4"/>
  <c r="L37" i="4"/>
  <c r="I37" i="4"/>
  <c r="F37" i="4"/>
  <c r="AI36" i="4"/>
  <c r="AH36" i="4"/>
  <c r="AG36" i="4"/>
  <c r="AJ36" i="4" s="1"/>
  <c r="AE36" i="4"/>
  <c r="AD36" i="4"/>
  <c r="AF36" i="4" s="1"/>
  <c r="AB36" i="4"/>
  <c r="W36" i="4"/>
  <c r="V36" i="4"/>
  <c r="S36" i="4"/>
  <c r="R36" i="4"/>
  <c r="O36" i="4"/>
  <c r="N36" i="4"/>
  <c r="K36" i="4"/>
  <c r="J36" i="4"/>
  <c r="H36" i="4"/>
  <c r="G36" i="4"/>
  <c r="E36" i="4"/>
  <c r="D36" i="4"/>
  <c r="F36" i="4" s="1"/>
  <c r="AK35" i="4"/>
  <c r="AJ35" i="4"/>
  <c r="AF35" i="4"/>
  <c r="AC35" i="4"/>
  <c r="AB35" i="4"/>
  <c r="X35" i="4"/>
  <c r="T35" i="4"/>
  <c r="Q35" i="4"/>
  <c r="P35" i="4"/>
  <c r="L35" i="4"/>
  <c r="I35" i="4"/>
  <c r="Y35" i="4" s="1"/>
  <c r="F35" i="4"/>
  <c r="M35" i="4" s="1"/>
  <c r="AJ34" i="4"/>
  <c r="AF34" i="4"/>
  <c r="AK34" i="4" s="1"/>
  <c r="AB34" i="4"/>
  <c r="X34" i="4"/>
  <c r="T34" i="4"/>
  <c r="P34" i="4"/>
  <c r="L34" i="4"/>
  <c r="I34" i="4"/>
  <c r="Y34" i="4" s="1"/>
  <c r="F34" i="4"/>
  <c r="AJ33" i="4"/>
  <c r="AF33" i="4"/>
  <c r="AB33" i="4"/>
  <c r="X33" i="4"/>
  <c r="T33" i="4"/>
  <c r="P33" i="4"/>
  <c r="Q33" i="4" s="1"/>
  <c r="L33" i="4"/>
  <c r="M33" i="4" s="1"/>
  <c r="I33" i="4"/>
  <c r="F33" i="4"/>
  <c r="AC33" i="4" s="1"/>
  <c r="AJ32" i="4"/>
  <c r="AF32" i="4"/>
  <c r="AB32" i="4"/>
  <c r="X32" i="4"/>
  <c r="U32" i="4"/>
  <c r="T32" i="4"/>
  <c r="P32" i="4"/>
  <c r="M32" i="4"/>
  <c r="L32" i="4"/>
  <c r="I32" i="4"/>
  <c r="F32" i="4"/>
  <c r="Q32" i="4" s="1"/>
  <c r="AJ31" i="4"/>
  <c r="AF31" i="4"/>
  <c r="AK31" i="4" s="1"/>
  <c r="AB31" i="4"/>
  <c r="X31" i="4"/>
  <c r="T31" i="4"/>
  <c r="P31" i="4"/>
  <c r="L31" i="4"/>
  <c r="I31" i="4"/>
  <c r="Y31" i="4" s="1"/>
  <c r="F31" i="4"/>
  <c r="AJ30" i="4"/>
  <c r="AF30" i="4"/>
  <c r="AB30" i="4"/>
  <c r="X30" i="4"/>
  <c r="T30" i="4"/>
  <c r="P30" i="4"/>
  <c r="L30" i="4"/>
  <c r="AK30" i="4" s="1"/>
  <c r="I30" i="4"/>
  <c r="F30" i="4"/>
  <c r="AJ29" i="4"/>
  <c r="AF29" i="4"/>
  <c r="AB29" i="4"/>
  <c r="X29" i="4"/>
  <c r="T29" i="4"/>
  <c r="P29" i="4"/>
  <c r="L29" i="4"/>
  <c r="I29" i="4"/>
  <c r="F29" i="4"/>
  <c r="AI28" i="4"/>
  <c r="AH28" i="4"/>
  <c r="AG28" i="4"/>
  <c r="AE28" i="4"/>
  <c r="AD28" i="4"/>
  <c r="AF28" i="4" s="1"/>
  <c r="AB28" i="4"/>
  <c r="W28" i="4"/>
  <c r="V28" i="4"/>
  <c r="X28" i="4" s="1"/>
  <c r="T28" i="4"/>
  <c r="S28" i="4"/>
  <c r="R28" i="4"/>
  <c r="O28" i="4"/>
  <c r="N28" i="4"/>
  <c r="P28" i="4" s="1"/>
  <c r="L28" i="4"/>
  <c r="K28" i="4"/>
  <c r="J28" i="4"/>
  <c r="I28" i="4"/>
  <c r="Y28" i="4" s="1"/>
  <c r="H28" i="4"/>
  <c r="G28" i="4"/>
  <c r="E28" i="4"/>
  <c r="D28" i="4"/>
  <c r="F28" i="4" s="1"/>
  <c r="AJ27" i="4"/>
  <c r="AF27" i="4"/>
  <c r="AB27" i="4"/>
  <c r="X27" i="4"/>
  <c r="T27" i="4"/>
  <c r="P27" i="4"/>
  <c r="L27" i="4"/>
  <c r="I27" i="4"/>
  <c r="F27" i="4"/>
  <c r="AJ26" i="4"/>
  <c r="AF26" i="4"/>
  <c r="AK26" i="4" s="1"/>
  <c r="AB26" i="4"/>
  <c r="X26" i="4"/>
  <c r="T26" i="4"/>
  <c r="U26" i="4" s="1"/>
  <c r="Q26" i="4"/>
  <c r="P26" i="4"/>
  <c r="L26" i="4"/>
  <c r="I26" i="4"/>
  <c r="Y26" i="4" s="1"/>
  <c r="F26" i="4"/>
  <c r="AC26" i="4" s="1"/>
  <c r="AJ25" i="4"/>
  <c r="AF25" i="4"/>
  <c r="AK25" i="4" s="1"/>
  <c r="AB25" i="4"/>
  <c r="X25" i="4"/>
  <c r="T25" i="4"/>
  <c r="P25" i="4"/>
  <c r="L25" i="4"/>
  <c r="I25" i="4"/>
  <c r="Y25" i="4" s="1"/>
  <c r="F25" i="4"/>
  <c r="AJ24" i="4"/>
  <c r="AF24" i="4"/>
  <c r="AB24" i="4"/>
  <c r="X24" i="4"/>
  <c r="T24" i="4"/>
  <c r="P24" i="4"/>
  <c r="L24" i="4"/>
  <c r="M24" i="4" s="1"/>
  <c r="I24" i="4"/>
  <c r="Y24" i="4" s="1"/>
  <c r="F24" i="4"/>
  <c r="AC24" i="4" s="1"/>
  <c r="AJ23" i="4"/>
  <c r="AF23" i="4"/>
  <c r="AK23" i="4" s="1"/>
  <c r="AB23" i="4"/>
  <c r="X23" i="4"/>
  <c r="T23" i="4"/>
  <c r="U23" i="4" s="1"/>
  <c r="P23" i="4"/>
  <c r="L23" i="4"/>
  <c r="I23" i="4"/>
  <c r="Y23" i="4" s="1"/>
  <c r="F23" i="4"/>
  <c r="M23" i="4" s="1"/>
  <c r="AJ22" i="4"/>
  <c r="AF22" i="4"/>
  <c r="AB22" i="4"/>
  <c r="AC22" i="4" s="1"/>
  <c r="X22" i="4"/>
  <c r="T22" i="4"/>
  <c r="P22" i="4"/>
  <c r="L22" i="4"/>
  <c r="M22" i="4" s="1"/>
  <c r="I22" i="4"/>
  <c r="F22" i="4"/>
  <c r="Q22" i="4" s="1"/>
  <c r="AJ21" i="4"/>
  <c r="AF21" i="4"/>
  <c r="AK21" i="4" s="1"/>
  <c r="AB21" i="4"/>
  <c r="X21" i="4"/>
  <c r="T21" i="4"/>
  <c r="P21" i="4"/>
  <c r="L21" i="4"/>
  <c r="I21" i="4"/>
  <c r="Y21" i="4" s="1"/>
  <c r="F21" i="4"/>
  <c r="Q21" i="4" s="1"/>
  <c r="AI20" i="4"/>
  <c r="AH20" i="4"/>
  <c r="AG20" i="4"/>
  <c r="AE20" i="4"/>
  <c r="AF20" i="4" s="1"/>
  <c r="AD20" i="4"/>
  <c r="AB20" i="4"/>
  <c r="W20" i="4"/>
  <c r="V20" i="4"/>
  <c r="X20" i="4" s="1"/>
  <c r="S20" i="4"/>
  <c r="R20" i="4"/>
  <c r="O20" i="4"/>
  <c r="N20" i="4"/>
  <c r="P20" i="4" s="1"/>
  <c r="K20" i="4"/>
  <c r="J20" i="4"/>
  <c r="H20" i="4"/>
  <c r="G20" i="4"/>
  <c r="I20" i="4" s="1"/>
  <c r="E20" i="4"/>
  <c r="F20" i="4" s="1"/>
  <c r="D20" i="4"/>
  <c r="AJ19" i="4"/>
  <c r="AF19" i="4"/>
  <c r="AB19" i="4"/>
  <c r="X19" i="4"/>
  <c r="T19" i="4"/>
  <c r="P19" i="4"/>
  <c r="L19" i="4"/>
  <c r="I19" i="4"/>
  <c r="F19" i="4"/>
  <c r="AJ18" i="4"/>
  <c r="AF18" i="4"/>
  <c r="AK18" i="4" s="1"/>
  <c r="AB18" i="4"/>
  <c r="X18" i="4"/>
  <c r="T18" i="4"/>
  <c r="U18" i="4" s="1"/>
  <c r="P18" i="4"/>
  <c r="L18" i="4"/>
  <c r="I18" i="4"/>
  <c r="Y18" i="4" s="1"/>
  <c r="F18" i="4"/>
  <c r="Q18" i="4" s="1"/>
  <c r="AJ17" i="4"/>
  <c r="AF17" i="4"/>
  <c r="AK17" i="4" s="1"/>
  <c r="AC17" i="4"/>
  <c r="AB17" i="4"/>
  <c r="X17" i="4"/>
  <c r="T17" i="4"/>
  <c r="U17" i="4" s="1"/>
  <c r="P17" i="4"/>
  <c r="L17" i="4"/>
  <c r="I17" i="4"/>
  <c r="Y17" i="4" s="1"/>
  <c r="F17" i="4"/>
  <c r="Q17" i="4" s="1"/>
  <c r="AK16" i="4"/>
  <c r="AJ16" i="4"/>
  <c r="AF16" i="4"/>
  <c r="AB16" i="4"/>
  <c r="X16" i="4"/>
  <c r="T16" i="4"/>
  <c r="P16" i="4"/>
  <c r="Q16" i="4" s="1"/>
  <c r="L16" i="4"/>
  <c r="I16" i="4"/>
  <c r="F16" i="4"/>
  <c r="AJ15" i="4"/>
  <c r="AF15" i="4"/>
  <c r="AK15" i="4" s="1"/>
  <c r="AB15" i="4"/>
  <c r="X15" i="4"/>
  <c r="T15" i="4"/>
  <c r="P15" i="4"/>
  <c r="Q15" i="4" s="1"/>
  <c r="L15" i="4"/>
  <c r="I15" i="4"/>
  <c r="Y15" i="4" s="1"/>
  <c r="F15" i="4"/>
  <c r="AC15" i="4" s="1"/>
  <c r="AJ14" i="4"/>
  <c r="AF14" i="4"/>
  <c r="AK14" i="4" s="1"/>
  <c r="AB14" i="4"/>
  <c r="X14" i="4"/>
  <c r="T14" i="4"/>
  <c r="P14" i="4"/>
  <c r="L14" i="4"/>
  <c r="I14" i="4"/>
  <c r="Y14" i="4" s="1"/>
  <c r="F14" i="4"/>
  <c r="AC14" i="4" s="1"/>
  <c r="AJ13" i="4"/>
  <c r="AF13" i="4"/>
  <c r="AB13" i="4"/>
  <c r="X13" i="4"/>
  <c r="T13" i="4"/>
  <c r="P13" i="4"/>
  <c r="L13" i="4"/>
  <c r="I13" i="4"/>
  <c r="F13" i="4"/>
  <c r="AJ12" i="4"/>
  <c r="AF12" i="4"/>
  <c r="AB12" i="4"/>
  <c r="X12" i="4"/>
  <c r="T12" i="4"/>
  <c r="P12" i="4"/>
  <c r="L12" i="4"/>
  <c r="AK12" i="4" s="1"/>
  <c r="I12" i="4"/>
  <c r="U12" i="4" s="1"/>
  <c r="F12" i="4"/>
  <c r="AI11" i="4"/>
  <c r="AH11" i="4"/>
  <c r="AG11" i="4"/>
  <c r="AJ11" i="4" s="1"/>
  <c r="AE11" i="4"/>
  <c r="AD11" i="4"/>
  <c r="AB11" i="4"/>
  <c r="W11" i="4"/>
  <c r="V11" i="4"/>
  <c r="S11" i="4"/>
  <c r="R11" i="4"/>
  <c r="T11" i="4" s="1"/>
  <c r="O11" i="4"/>
  <c r="N11" i="4"/>
  <c r="K11" i="4"/>
  <c r="J11" i="4"/>
  <c r="L11" i="4" s="1"/>
  <c r="H11" i="4"/>
  <c r="G11" i="4"/>
  <c r="E11" i="4"/>
  <c r="D11" i="4"/>
  <c r="AJ10" i="4"/>
  <c r="AF10" i="4"/>
  <c r="AB10" i="4"/>
  <c r="X10" i="4"/>
  <c r="T10" i="4"/>
  <c r="P10" i="4"/>
  <c r="L10" i="4"/>
  <c r="I10" i="4"/>
  <c r="U10" i="4" s="1"/>
  <c r="F10" i="4"/>
  <c r="Q10" i="4" s="1"/>
  <c r="AJ9" i="4"/>
  <c r="AF9" i="4"/>
  <c r="AB9" i="4"/>
  <c r="X9" i="4"/>
  <c r="T9" i="4"/>
  <c r="P9" i="4"/>
  <c r="L9" i="4"/>
  <c r="I9" i="4"/>
  <c r="U9" i="4" s="1"/>
  <c r="F9" i="4"/>
  <c r="AI28" i="3"/>
  <c r="AH28" i="3"/>
  <c r="AG28" i="3"/>
  <c r="AE28" i="3"/>
  <c r="AD28" i="3"/>
  <c r="AF28" i="3" s="1"/>
  <c r="AB28" i="3"/>
  <c r="W28" i="3"/>
  <c r="V28" i="3"/>
  <c r="X28" i="3" s="1"/>
  <c r="S28" i="3"/>
  <c r="R28" i="3"/>
  <c r="O28" i="3"/>
  <c r="N28" i="3"/>
  <c r="P28" i="3" s="1"/>
  <c r="K28" i="3"/>
  <c r="J28" i="3"/>
  <c r="L28" i="3" s="1"/>
  <c r="H28" i="3"/>
  <c r="G28" i="3"/>
  <c r="E28" i="3"/>
  <c r="F28" i="3" s="1"/>
  <c r="D28" i="3"/>
  <c r="AJ27" i="3"/>
  <c r="AF27" i="3"/>
  <c r="AK27" i="3" s="1"/>
  <c r="AB27" i="3"/>
  <c r="X27" i="3"/>
  <c r="T27" i="3"/>
  <c r="Q27" i="3"/>
  <c r="P27" i="3"/>
  <c r="L27" i="3"/>
  <c r="I27" i="3"/>
  <c r="Y27" i="3" s="1"/>
  <c r="F27" i="3"/>
  <c r="AC27" i="3" s="1"/>
  <c r="AJ26" i="3"/>
  <c r="AF26" i="3"/>
  <c r="AK26" i="3" s="1"/>
  <c r="AC26" i="3"/>
  <c r="AB26" i="3"/>
  <c r="X26" i="3"/>
  <c r="T26" i="3"/>
  <c r="P26" i="3"/>
  <c r="L26" i="3"/>
  <c r="I26" i="3"/>
  <c r="F26" i="3"/>
  <c r="M26" i="3" s="1"/>
  <c r="AJ25" i="3"/>
  <c r="AF25" i="3"/>
  <c r="AK25" i="3" s="1"/>
  <c r="AB25" i="3"/>
  <c r="X25" i="3"/>
  <c r="T25" i="3"/>
  <c r="P25" i="3"/>
  <c r="L25" i="3"/>
  <c r="I25" i="3"/>
  <c r="Y25" i="3" s="1"/>
  <c r="F25" i="3"/>
  <c r="AC25" i="3" s="1"/>
  <c r="AJ24" i="3"/>
  <c r="AF24" i="3"/>
  <c r="AB24" i="3"/>
  <c r="X24" i="3"/>
  <c r="T24" i="3"/>
  <c r="P24" i="3"/>
  <c r="M24" i="3"/>
  <c r="L24" i="3"/>
  <c r="I24" i="3"/>
  <c r="F24" i="3"/>
  <c r="Q24" i="3" s="1"/>
  <c r="AJ23" i="3"/>
  <c r="AF23" i="3"/>
  <c r="AB23" i="3"/>
  <c r="X23" i="3"/>
  <c r="T23" i="3"/>
  <c r="P23" i="3"/>
  <c r="L23" i="3"/>
  <c r="I23" i="3"/>
  <c r="Y23" i="3" s="1"/>
  <c r="F23" i="3"/>
  <c r="Q23" i="3" s="1"/>
  <c r="AJ22" i="3"/>
  <c r="AF22" i="3"/>
  <c r="AB22" i="3"/>
  <c r="X22" i="3"/>
  <c r="T22" i="3"/>
  <c r="P22" i="3"/>
  <c r="L22" i="3"/>
  <c r="I22" i="3"/>
  <c r="U22" i="3" s="1"/>
  <c r="F22" i="3"/>
  <c r="Q22" i="3" s="1"/>
  <c r="AJ21" i="3"/>
  <c r="AF21" i="3"/>
  <c r="AK21" i="3" s="1"/>
  <c r="AB21" i="3"/>
  <c r="X21" i="3"/>
  <c r="T21" i="3"/>
  <c r="P21" i="3"/>
  <c r="L21" i="3"/>
  <c r="I21" i="3"/>
  <c r="F21" i="3"/>
  <c r="AK20" i="3"/>
  <c r="AJ20" i="3"/>
  <c r="AF20" i="3"/>
  <c r="AB20" i="3"/>
  <c r="X20" i="3"/>
  <c r="T20" i="3"/>
  <c r="U20" i="3" s="1"/>
  <c r="P20" i="3"/>
  <c r="L20" i="3"/>
  <c r="I20" i="3"/>
  <c r="F20" i="3"/>
  <c r="M20" i="3" s="1"/>
  <c r="AJ19" i="3"/>
  <c r="AF19" i="3"/>
  <c r="AK19" i="3" s="1"/>
  <c r="AB19" i="3"/>
  <c r="X19" i="3"/>
  <c r="T19" i="3"/>
  <c r="P19" i="3"/>
  <c r="L19" i="3"/>
  <c r="I19" i="3"/>
  <c r="Y19" i="3" s="1"/>
  <c r="F19" i="3"/>
  <c r="AC19" i="3" s="1"/>
  <c r="AJ18" i="3"/>
  <c r="AF18" i="3"/>
  <c r="AB18" i="3"/>
  <c r="X18" i="3"/>
  <c r="T18" i="3"/>
  <c r="Q18" i="3"/>
  <c r="P18" i="3"/>
  <c r="L18" i="3"/>
  <c r="I18" i="3"/>
  <c r="Y18" i="3" s="1"/>
  <c r="F18" i="3"/>
  <c r="M18" i="3" s="1"/>
  <c r="AJ17" i="3"/>
  <c r="AF17" i="3"/>
  <c r="AB17" i="3"/>
  <c r="X17" i="3"/>
  <c r="T17" i="3"/>
  <c r="P17" i="3"/>
  <c r="L17" i="3"/>
  <c r="I17" i="3"/>
  <c r="F17" i="3"/>
  <c r="AJ16" i="3"/>
  <c r="AF16" i="3"/>
  <c r="AC16" i="3"/>
  <c r="AB16" i="3"/>
  <c r="X16" i="3"/>
  <c r="T16" i="3"/>
  <c r="P16" i="3"/>
  <c r="L16" i="3"/>
  <c r="I16" i="3"/>
  <c r="Y16" i="3" s="1"/>
  <c r="F16" i="3"/>
  <c r="AJ15" i="3"/>
  <c r="AF15" i="3"/>
  <c r="AB15" i="3"/>
  <c r="X15" i="3"/>
  <c r="T15" i="3"/>
  <c r="P15" i="3"/>
  <c r="L15" i="3"/>
  <c r="AK15" i="3" s="1"/>
  <c r="I15" i="3"/>
  <c r="Y15" i="3" s="1"/>
  <c r="F15" i="3"/>
  <c r="Q15" i="3" s="1"/>
  <c r="AJ14" i="3"/>
  <c r="AF14" i="3"/>
  <c r="AK14" i="3" s="1"/>
  <c r="AB14" i="3"/>
  <c r="X14" i="3"/>
  <c r="T14" i="3"/>
  <c r="P14" i="3"/>
  <c r="L14" i="3"/>
  <c r="I14" i="3"/>
  <c r="F14" i="3"/>
  <c r="AC14" i="3" s="1"/>
  <c r="AJ13" i="3"/>
  <c r="AF13" i="3"/>
  <c r="AB13" i="3"/>
  <c r="X13" i="3"/>
  <c r="T13" i="3"/>
  <c r="P13" i="3"/>
  <c r="L13" i="3"/>
  <c r="I13" i="3"/>
  <c r="Y13" i="3" s="1"/>
  <c r="F13" i="3"/>
  <c r="Q13" i="3" s="1"/>
  <c r="AJ12" i="3"/>
  <c r="AF12" i="3"/>
  <c r="AC12" i="3"/>
  <c r="AB12" i="3"/>
  <c r="X12" i="3"/>
  <c r="T12" i="3"/>
  <c r="P12" i="3"/>
  <c r="Q12" i="3" s="1"/>
  <c r="L12" i="3"/>
  <c r="I12" i="3"/>
  <c r="Y12" i="3" s="1"/>
  <c r="F12" i="3"/>
  <c r="AJ11" i="3"/>
  <c r="AF11" i="3"/>
  <c r="AK11" i="3" s="1"/>
  <c r="AB11" i="3"/>
  <c r="AC11" i="3" s="1"/>
  <c r="X11" i="3"/>
  <c r="T11" i="3"/>
  <c r="P11" i="3"/>
  <c r="Q11" i="3" s="1"/>
  <c r="L11" i="3"/>
  <c r="M11" i="3" s="1"/>
  <c r="I11" i="3"/>
  <c r="F11" i="3"/>
  <c r="AJ10" i="3"/>
  <c r="AF10" i="3"/>
  <c r="AB10" i="3"/>
  <c r="X10" i="3"/>
  <c r="T10" i="3"/>
  <c r="Q10" i="3"/>
  <c r="P10" i="3"/>
  <c r="L10" i="3"/>
  <c r="I10" i="3"/>
  <c r="Y10" i="3" s="1"/>
  <c r="F10" i="3"/>
  <c r="AJ9" i="3"/>
  <c r="AF9" i="3"/>
  <c r="AB9" i="3"/>
  <c r="X9" i="3"/>
  <c r="T9" i="3"/>
  <c r="P9" i="3"/>
  <c r="L9" i="3"/>
  <c r="I9" i="3"/>
  <c r="Y9" i="3" s="1"/>
  <c r="F9" i="3"/>
  <c r="AI17" i="2"/>
  <c r="AH17" i="2"/>
  <c r="AG17" i="2"/>
  <c r="AE17" i="2"/>
  <c r="AD17" i="2"/>
  <c r="AF17" i="2" s="1"/>
  <c r="AB17" i="2"/>
  <c r="W17" i="2"/>
  <c r="V17" i="2"/>
  <c r="X17" i="2" s="1"/>
  <c r="S17" i="2"/>
  <c r="R17" i="2"/>
  <c r="O17" i="2"/>
  <c r="N17" i="2"/>
  <c r="K17" i="2"/>
  <c r="J17" i="2"/>
  <c r="H17" i="2"/>
  <c r="G17" i="2"/>
  <c r="E17" i="2"/>
  <c r="D17" i="2"/>
  <c r="F17" i="2" s="1"/>
  <c r="AJ16" i="2"/>
  <c r="AF16" i="2"/>
  <c r="AB16" i="2"/>
  <c r="X16" i="2"/>
  <c r="T16" i="2"/>
  <c r="Q16" i="2"/>
  <c r="P16" i="2"/>
  <c r="M16" i="2"/>
  <c r="L16" i="2"/>
  <c r="I16" i="2"/>
  <c r="F16" i="2"/>
  <c r="AC16" i="2" s="1"/>
  <c r="AJ15" i="2"/>
  <c r="AF15" i="2"/>
  <c r="AK15" i="2" s="1"/>
  <c r="AB15" i="2"/>
  <c r="X15" i="2"/>
  <c r="T15" i="2"/>
  <c r="P15" i="2"/>
  <c r="L15" i="2"/>
  <c r="I15" i="2"/>
  <c r="Y15" i="2" s="1"/>
  <c r="F15" i="2"/>
  <c r="AC15" i="2" s="1"/>
  <c r="AJ14" i="2"/>
  <c r="AF14" i="2"/>
  <c r="AB14" i="2"/>
  <c r="X14" i="2"/>
  <c r="T14" i="2"/>
  <c r="P14" i="2"/>
  <c r="Q14" i="2" s="1"/>
  <c r="L14" i="2"/>
  <c r="M14" i="2" s="1"/>
  <c r="I14" i="2"/>
  <c r="F14" i="2"/>
  <c r="AC14" i="2" s="1"/>
  <c r="AJ13" i="2"/>
  <c r="AF13" i="2"/>
  <c r="AK13" i="2" s="1"/>
  <c r="AB13" i="2"/>
  <c r="X13" i="2"/>
  <c r="T13" i="2"/>
  <c r="P13" i="2"/>
  <c r="L13" i="2"/>
  <c r="I13" i="2"/>
  <c r="F13" i="2"/>
  <c r="AJ12" i="2"/>
  <c r="AF12" i="2"/>
  <c r="AK12" i="2" s="1"/>
  <c r="AB12" i="2"/>
  <c r="X12" i="2"/>
  <c r="T12" i="2"/>
  <c r="P12" i="2"/>
  <c r="L12" i="2"/>
  <c r="I12" i="2"/>
  <c r="F12" i="2"/>
  <c r="AJ11" i="2"/>
  <c r="AF11" i="2"/>
  <c r="AB11" i="2"/>
  <c r="X11" i="2"/>
  <c r="T11" i="2"/>
  <c r="P11" i="2"/>
  <c r="L11" i="2"/>
  <c r="AK11" i="2" s="1"/>
  <c r="I11" i="2"/>
  <c r="F11" i="2"/>
  <c r="Q11" i="2" s="1"/>
  <c r="AJ10" i="2"/>
  <c r="AF10" i="2"/>
  <c r="AK10" i="2" s="1"/>
  <c r="AB10" i="2"/>
  <c r="X10" i="2"/>
  <c r="T10" i="2"/>
  <c r="P10" i="2"/>
  <c r="L10" i="2"/>
  <c r="I10" i="2"/>
  <c r="Y10" i="2" s="1"/>
  <c r="F10" i="2"/>
  <c r="AK9" i="2"/>
  <c r="AJ9" i="2"/>
  <c r="AF9" i="2"/>
  <c r="AB9" i="2"/>
  <c r="X9" i="2"/>
  <c r="T9" i="2"/>
  <c r="P9" i="2"/>
  <c r="L9" i="2"/>
  <c r="I9" i="2"/>
  <c r="Y9" i="2" s="1"/>
  <c r="F9" i="2"/>
  <c r="AC9" i="2" s="1"/>
  <c r="AI18" i="1"/>
  <c r="AH18" i="1"/>
  <c r="AG18" i="1"/>
  <c r="AE18" i="1"/>
  <c r="AF18" i="1" s="1"/>
  <c r="AD18" i="1"/>
  <c r="AB18" i="1"/>
  <c r="W18" i="1"/>
  <c r="V18" i="1"/>
  <c r="X18" i="1" s="1"/>
  <c r="S18" i="1"/>
  <c r="R18" i="1"/>
  <c r="O18" i="1"/>
  <c r="N18" i="1"/>
  <c r="K18" i="1"/>
  <c r="J18" i="1"/>
  <c r="H18" i="1"/>
  <c r="I18" i="1" s="1"/>
  <c r="G18" i="1"/>
  <c r="E18" i="1"/>
  <c r="D18" i="1"/>
  <c r="AJ17" i="1"/>
  <c r="AF17" i="1"/>
  <c r="AK17" i="1" s="1"/>
  <c r="AB17" i="1"/>
  <c r="X17" i="1"/>
  <c r="T17" i="1"/>
  <c r="P17" i="1"/>
  <c r="L17" i="1"/>
  <c r="I17" i="1"/>
  <c r="F17" i="1"/>
  <c r="Q17" i="1" s="1"/>
  <c r="AJ16" i="1"/>
  <c r="AF16" i="1"/>
  <c r="AB16" i="1"/>
  <c r="AC16" i="1" s="1"/>
  <c r="X16" i="1"/>
  <c r="T16" i="1"/>
  <c r="Q16" i="1"/>
  <c r="P16" i="1"/>
  <c r="L16" i="1"/>
  <c r="I16" i="1"/>
  <c r="Y16" i="1" s="1"/>
  <c r="F16" i="1"/>
  <c r="M16" i="1" s="1"/>
  <c r="AJ15" i="1"/>
  <c r="AF15" i="1"/>
  <c r="AB15" i="1"/>
  <c r="X15" i="1"/>
  <c r="T15" i="1"/>
  <c r="P15" i="1"/>
  <c r="Q15" i="1" s="1"/>
  <c r="L15" i="1"/>
  <c r="M15" i="1" s="1"/>
  <c r="I15" i="1"/>
  <c r="F15" i="1"/>
  <c r="AK14" i="1"/>
  <c r="AJ14" i="1"/>
  <c r="AF14" i="1"/>
  <c r="AB14" i="1"/>
  <c r="X14" i="1"/>
  <c r="T14" i="1"/>
  <c r="P14" i="1"/>
  <c r="L14" i="1"/>
  <c r="I14" i="1"/>
  <c r="F14" i="1"/>
  <c r="M14" i="1" s="1"/>
  <c r="AJ13" i="1"/>
  <c r="AF13" i="1"/>
  <c r="AK13" i="1" s="1"/>
  <c r="AB13" i="1"/>
  <c r="X13" i="1"/>
  <c r="T13" i="1"/>
  <c r="P13" i="1"/>
  <c r="L13" i="1"/>
  <c r="I13" i="1"/>
  <c r="Y13" i="1" s="1"/>
  <c r="F13" i="1"/>
  <c r="Q13" i="1" s="1"/>
  <c r="AJ12" i="1"/>
  <c r="AF12" i="1"/>
  <c r="AK12" i="1" s="1"/>
  <c r="AB12" i="1"/>
  <c r="X12" i="1"/>
  <c r="T12" i="1"/>
  <c r="P12" i="1"/>
  <c r="M12" i="1"/>
  <c r="L12" i="1"/>
  <c r="I12" i="1"/>
  <c r="Y12" i="1" s="1"/>
  <c r="F12" i="1"/>
  <c r="AJ11" i="1"/>
  <c r="AF11" i="1"/>
  <c r="AB11" i="1"/>
  <c r="X11" i="1"/>
  <c r="T11" i="1"/>
  <c r="P11" i="1"/>
  <c r="L11" i="1"/>
  <c r="AK11" i="1" s="1"/>
  <c r="I11" i="1"/>
  <c r="F11" i="1"/>
  <c r="AJ10" i="1"/>
  <c r="AF10" i="1"/>
  <c r="AB10" i="1"/>
  <c r="X10" i="1"/>
  <c r="T10" i="1"/>
  <c r="P10" i="1"/>
  <c r="L10" i="1"/>
  <c r="I10" i="1"/>
  <c r="Y10" i="1" s="1"/>
  <c r="F10" i="1"/>
  <c r="AC10" i="1" s="1"/>
  <c r="AJ9" i="1"/>
  <c r="AF9" i="1"/>
  <c r="AK9" i="1" s="1"/>
  <c r="AB9" i="1"/>
  <c r="X9" i="1"/>
  <c r="T9" i="1"/>
  <c r="P9" i="1"/>
  <c r="L9" i="1"/>
  <c r="I9" i="1"/>
  <c r="F9" i="1"/>
  <c r="Y15" i="9" l="1"/>
  <c r="U15" i="9"/>
  <c r="U10" i="1"/>
  <c r="AC34" i="4"/>
  <c r="Q34" i="4"/>
  <c r="Y29" i="5"/>
  <c r="U29" i="5"/>
  <c r="AC44" i="7"/>
  <c r="M44" i="7"/>
  <c r="Q44" i="7"/>
  <c r="Q9" i="1"/>
  <c r="Q14" i="1"/>
  <c r="U16" i="1"/>
  <c r="M20" i="6"/>
  <c r="AC20" i="6"/>
  <c r="Q20" i="6"/>
  <c r="Y9" i="1"/>
  <c r="U11" i="1"/>
  <c r="Y15" i="1"/>
  <c r="I17" i="2"/>
  <c r="M10" i="3"/>
  <c r="AK10" i="3"/>
  <c r="U12" i="3"/>
  <c r="U14" i="3"/>
  <c r="I28" i="3"/>
  <c r="AC43" i="4"/>
  <c r="AC52" i="4"/>
  <c r="Y11" i="5"/>
  <c r="U11" i="5"/>
  <c r="F10" i="7"/>
  <c r="Q10" i="7" s="1"/>
  <c r="AC17" i="7"/>
  <c r="M17" i="7"/>
  <c r="Q10" i="8"/>
  <c r="M10" i="8"/>
  <c r="AC10" i="8"/>
  <c r="Q16" i="3"/>
  <c r="M16" i="3"/>
  <c r="Y27" i="4"/>
  <c r="U27" i="4"/>
  <c r="AK41" i="4"/>
  <c r="AK10" i="1"/>
  <c r="U14" i="1"/>
  <c r="AC14" i="1"/>
  <c r="U15" i="1"/>
  <c r="P17" i="2"/>
  <c r="Q17" i="2" s="1"/>
  <c r="M12" i="3"/>
  <c r="Q14" i="3"/>
  <c r="M41" i="4"/>
  <c r="L55" i="4"/>
  <c r="AK28" i="4"/>
  <c r="AC26" i="5"/>
  <c r="M26" i="5"/>
  <c r="AC11" i="1"/>
  <c r="Q15" i="2"/>
  <c r="AK12" i="3"/>
  <c r="AC45" i="4"/>
  <c r="Q45" i="4"/>
  <c r="M45" i="4"/>
  <c r="AK55" i="4"/>
  <c r="AK15" i="5"/>
  <c r="AC32" i="5"/>
  <c r="Q32" i="5"/>
  <c r="Y36" i="5"/>
  <c r="AK10" i="6"/>
  <c r="Q20" i="3"/>
  <c r="AC20" i="3"/>
  <c r="U30" i="4"/>
  <c r="Y30" i="4"/>
  <c r="Q10" i="1"/>
  <c r="Y11" i="1"/>
  <c r="AC15" i="1"/>
  <c r="P18" i="1"/>
  <c r="U9" i="2"/>
  <c r="Y11" i="2"/>
  <c r="M17" i="2"/>
  <c r="Y17" i="3"/>
  <c r="AC18" i="3"/>
  <c r="Q26" i="3"/>
  <c r="Q12" i="1"/>
  <c r="AC12" i="1"/>
  <c r="AK15" i="1"/>
  <c r="Y17" i="1"/>
  <c r="Y12" i="2"/>
  <c r="Q13" i="2"/>
  <c r="AK9" i="3"/>
  <c r="AC24" i="3"/>
  <c r="Y13" i="4"/>
  <c r="Q14" i="4"/>
  <c r="M14" i="4"/>
  <c r="AK19" i="4"/>
  <c r="AC25" i="4"/>
  <c r="Q25" i="4"/>
  <c r="AK42" i="4"/>
  <c r="AK51" i="4"/>
  <c r="M15" i="5"/>
  <c r="I22" i="5"/>
  <c r="Y17" i="8"/>
  <c r="U17" i="8"/>
  <c r="AK16" i="1"/>
  <c r="L18" i="1"/>
  <c r="AK18" i="1" s="1"/>
  <c r="AC10" i="2"/>
  <c r="AC12" i="2"/>
  <c r="L17" i="2"/>
  <c r="AC9" i="3"/>
  <c r="AK13" i="3"/>
  <c r="AK16" i="3"/>
  <c r="AK17" i="3"/>
  <c r="M19" i="3"/>
  <c r="Y20" i="3"/>
  <c r="U21" i="3"/>
  <c r="Y24" i="3"/>
  <c r="AK24" i="3"/>
  <c r="F11" i="4"/>
  <c r="AC13" i="4"/>
  <c r="U14" i="4"/>
  <c r="AC16" i="4"/>
  <c r="Q19" i="4"/>
  <c r="AJ20" i="4"/>
  <c r="Q29" i="4"/>
  <c r="L36" i="4"/>
  <c r="U38" i="4"/>
  <c r="Q39" i="4"/>
  <c r="AC40" i="4"/>
  <c r="Q43" i="4"/>
  <c r="U45" i="4"/>
  <c r="AK46" i="4"/>
  <c r="Q47" i="4"/>
  <c r="Q52" i="4"/>
  <c r="AF54" i="4"/>
  <c r="I55" i="4"/>
  <c r="I10" i="5"/>
  <c r="Y10" i="5" s="1"/>
  <c r="T10" i="5"/>
  <c r="U10" i="5" s="1"/>
  <c r="AK13" i="5"/>
  <c r="Y14" i="5"/>
  <c r="Y16" i="5"/>
  <c r="AK16" i="5"/>
  <c r="U21" i="5"/>
  <c r="AK25" i="5"/>
  <c r="Y28" i="5"/>
  <c r="Y34" i="5"/>
  <c r="AJ36" i="5"/>
  <c r="AC10" i="6"/>
  <c r="I12" i="6"/>
  <c r="AJ12" i="6"/>
  <c r="AK15" i="6"/>
  <c r="Q16" i="6"/>
  <c r="AC16" i="6"/>
  <c r="L17" i="6"/>
  <c r="M17" i="6" s="1"/>
  <c r="Y18" i="6"/>
  <c r="Y21" i="6"/>
  <c r="AK22" i="6"/>
  <c r="AK9" i="7"/>
  <c r="Y12" i="7"/>
  <c r="AC14" i="7"/>
  <c r="Q23" i="7"/>
  <c r="Y28" i="7"/>
  <c r="Q33" i="7"/>
  <c r="AC35" i="7"/>
  <c r="Q51" i="7"/>
  <c r="M51" i="7"/>
  <c r="Q70" i="7"/>
  <c r="M70" i="7"/>
  <c r="AK9" i="8"/>
  <c r="X40" i="8"/>
  <c r="Y40" i="8" s="1"/>
  <c r="U18" i="9"/>
  <c r="Y18" i="9"/>
  <c r="T31" i="9"/>
  <c r="U31" i="9" s="1"/>
  <c r="P32" i="9"/>
  <c r="Y11" i="10"/>
  <c r="U11" i="10"/>
  <c r="AC13" i="2"/>
  <c r="Y16" i="2"/>
  <c r="AK16" i="2"/>
  <c r="AC10" i="3"/>
  <c r="U15" i="3"/>
  <c r="AC17" i="3"/>
  <c r="Q19" i="3"/>
  <c r="T28" i="3"/>
  <c r="AJ28" i="3"/>
  <c r="I11" i="4"/>
  <c r="U11" i="4" s="1"/>
  <c r="X11" i="4"/>
  <c r="Q12" i="4"/>
  <c r="AK13" i="4"/>
  <c r="M15" i="4"/>
  <c r="Y16" i="4"/>
  <c r="U19" i="4"/>
  <c r="T20" i="4"/>
  <c r="U20" i="4" s="1"/>
  <c r="AK24" i="4"/>
  <c r="Q27" i="4"/>
  <c r="AK27" i="4"/>
  <c r="U29" i="4"/>
  <c r="Q30" i="4"/>
  <c r="AC31" i="4"/>
  <c r="Y33" i="4"/>
  <c r="AK33" i="4"/>
  <c r="P36" i="4"/>
  <c r="Q36" i="4" s="1"/>
  <c r="AK40" i="4"/>
  <c r="X41" i="4"/>
  <c r="AC42" i="4"/>
  <c r="U47" i="4"/>
  <c r="AF48" i="4"/>
  <c r="AK48" i="4" s="1"/>
  <c r="M50" i="4"/>
  <c r="Q51" i="4"/>
  <c r="AC51" i="4"/>
  <c r="M14" i="5"/>
  <c r="Y19" i="5"/>
  <c r="T22" i="5"/>
  <c r="U22" i="5" s="1"/>
  <c r="M28" i="5"/>
  <c r="AK34" i="5"/>
  <c r="L36" i="5"/>
  <c r="F37" i="5"/>
  <c r="M37" i="5" s="1"/>
  <c r="AF37" i="5"/>
  <c r="AK37" i="5" s="1"/>
  <c r="Y16" i="6"/>
  <c r="AK16" i="6"/>
  <c r="AK19" i="6"/>
  <c r="U20" i="6"/>
  <c r="AK12" i="7"/>
  <c r="M12" i="7"/>
  <c r="X30" i="7"/>
  <c r="Y30" i="7" s="1"/>
  <c r="AK55" i="7"/>
  <c r="AK66" i="7"/>
  <c r="Q17" i="8"/>
  <c r="M17" i="8"/>
  <c r="AC17" i="8"/>
  <c r="AK22" i="8"/>
  <c r="AK33" i="8"/>
  <c r="L40" i="8"/>
  <c r="M40" i="8" s="1"/>
  <c r="F18" i="1"/>
  <c r="T18" i="1"/>
  <c r="M12" i="2"/>
  <c r="U13" i="2"/>
  <c r="AK18" i="3"/>
  <c r="Q21" i="3"/>
  <c r="AK22" i="3"/>
  <c r="M25" i="3"/>
  <c r="Y26" i="3"/>
  <c r="Q9" i="4"/>
  <c r="AK9" i="4"/>
  <c r="M13" i="4"/>
  <c r="AK22" i="4"/>
  <c r="U35" i="4"/>
  <c r="T36" i="4"/>
  <c r="P41" i="4"/>
  <c r="Q41" i="4" s="1"/>
  <c r="AK12" i="5"/>
  <c r="AJ15" i="5"/>
  <c r="U23" i="5"/>
  <c r="U25" i="5"/>
  <c r="AC27" i="5"/>
  <c r="AK29" i="5"/>
  <c r="AK36" i="5"/>
  <c r="Q11" i="6"/>
  <c r="X12" i="6"/>
  <c r="U13" i="6"/>
  <c r="AC14" i="6"/>
  <c r="AK23" i="6"/>
  <c r="AK41" i="7"/>
  <c r="I61" i="7"/>
  <c r="F67" i="7"/>
  <c r="M67" i="7" s="1"/>
  <c r="U27" i="9"/>
  <c r="Y27" i="9"/>
  <c r="AJ18" i="1"/>
  <c r="Q12" i="2"/>
  <c r="M13" i="2"/>
  <c r="U14" i="2"/>
  <c r="AK14" i="2"/>
  <c r="T17" i="2"/>
  <c r="AJ17" i="2"/>
  <c r="Y11" i="3"/>
  <c r="U13" i="3"/>
  <c r="Y21" i="3"/>
  <c r="AK23" i="3"/>
  <c r="Y9" i="4"/>
  <c r="AK10" i="4"/>
  <c r="P11" i="4"/>
  <c r="Q11" i="4" s="1"/>
  <c r="AF11" i="4"/>
  <c r="AK11" i="4" s="1"/>
  <c r="Q13" i="4"/>
  <c r="Y19" i="4"/>
  <c r="L20" i="4"/>
  <c r="AK20" i="4" s="1"/>
  <c r="Y22" i="4"/>
  <c r="Q24" i="4"/>
  <c r="AJ28" i="4"/>
  <c r="Y29" i="4"/>
  <c r="M31" i="4"/>
  <c r="Y32" i="4"/>
  <c r="AC32" i="4"/>
  <c r="I36" i="4"/>
  <c r="X36" i="4"/>
  <c r="Q37" i="4"/>
  <c r="AK37" i="4"/>
  <c r="Y43" i="4"/>
  <c r="AK43" i="4"/>
  <c r="X48" i="4"/>
  <c r="AK49" i="4"/>
  <c r="Y52" i="4"/>
  <c r="AK52" i="4"/>
  <c r="AC18" i="5"/>
  <c r="AK20" i="5"/>
  <c r="L22" i="5"/>
  <c r="AK22" i="5" s="1"/>
  <c r="Y24" i="5"/>
  <c r="Y27" i="5"/>
  <c r="AF30" i="5"/>
  <c r="AK30" i="5" s="1"/>
  <c r="AJ37" i="5"/>
  <c r="Y11" i="6"/>
  <c r="AC15" i="6"/>
  <c r="T17" i="6"/>
  <c r="Q19" i="6"/>
  <c r="AK20" i="6"/>
  <c r="P23" i="6"/>
  <c r="Y10" i="7"/>
  <c r="Q14" i="7"/>
  <c r="Y38" i="7"/>
  <c r="AK40" i="7"/>
  <c r="AF54" i="7"/>
  <c r="AK54" i="7" s="1"/>
  <c r="AF74" i="7"/>
  <c r="AK74" i="7" s="1"/>
  <c r="Q12" i="8"/>
  <c r="AK38" i="8"/>
  <c r="M38" i="8"/>
  <c r="Q23" i="4"/>
  <c r="AC23" i="4"/>
  <c r="Q31" i="4"/>
  <c r="AK32" i="4"/>
  <c r="Y37" i="4"/>
  <c r="I41" i="4"/>
  <c r="U41" i="4" s="1"/>
  <c r="U42" i="4"/>
  <c r="AC50" i="4"/>
  <c r="F55" i="4"/>
  <c r="T55" i="4"/>
  <c r="F10" i="5"/>
  <c r="AC14" i="5"/>
  <c r="Q17" i="5"/>
  <c r="Y18" i="5"/>
  <c r="Y20" i="5"/>
  <c r="M24" i="5"/>
  <c r="Q25" i="5"/>
  <c r="Q26" i="5"/>
  <c r="AC28" i="5"/>
  <c r="I30" i="5"/>
  <c r="Y33" i="5"/>
  <c r="Q35" i="5"/>
  <c r="T36" i="5"/>
  <c r="L37" i="5"/>
  <c r="U10" i="6"/>
  <c r="AK11" i="6"/>
  <c r="F12" i="6"/>
  <c r="AF12" i="6"/>
  <c r="AK12" i="6" s="1"/>
  <c r="Q11" i="7"/>
  <c r="F73" i="7"/>
  <c r="M73" i="7" s="1"/>
  <c r="U28" i="4"/>
  <c r="AK29" i="4"/>
  <c r="Q38" i="4"/>
  <c r="AK39" i="4"/>
  <c r="AK47" i="4"/>
  <c r="U9" i="5"/>
  <c r="U13" i="5"/>
  <c r="Q16" i="5"/>
  <c r="AC16" i="5"/>
  <c r="Q21" i="5"/>
  <c r="Q34" i="5"/>
  <c r="Q21" i="6"/>
  <c r="Q17" i="7"/>
  <c r="AK16" i="8"/>
  <c r="X17" i="9"/>
  <c r="Y17" i="9" s="1"/>
  <c r="T10" i="7"/>
  <c r="AC13" i="7"/>
  <c r="AC16" i="7"/>
  <c r="Y17" i="7"/>
  <c r="U19" i="7"/>
  <c r="AJ30" i="7"/>
  <c r="L36" i="7"/>
  <c r="AK36" i="7" s="1"/>
  <c r="U49" i="7"/>
  <c r="Q52" i="7"/>
  <c r="Y69" i="7"/>
  <c r="AF73" i="7"/>
  <c r="X74" i="7"/>
  <c r="Q9" i="8"/>
  <c r="AC12" i="8"/>
  <c r="AC16" i="8"/>
  <c r="AC22" i="9"/>
  <c r="Q22" i="9"/>
  <c r="AK26" i="9"/>
  <c r="AK10" i="10"/>
  <c r="AK37" i="10"/>
  <c r="X22" i="6"/>
  <c r="AJ23" i="6"/>
  <c r="Y9" i="7"/>
  <c r="X10" i="7"/>
  <c r="Y13" i="7"/>
  <c r="AK13" i="7"/>
  <c r="AC21" i="7"/>
  <c r="M23" i="7"/>
  <c r="I25" i="7"/>
  <c r="AC31" i="7"/>
  <c r="M33" i="7"/>
  <c r="P36" i="7"/>
  <c r="AF36" i="7"/>
  <c r="L48" i="7"/>
  <c r="AK49" i="7"/>
  <c r="M53" i="7"/>
  <c r="Y55" i="7"/>
  <c r="AC55" i="7"/>
  <c r="U57" i="7"/>
  <c r="AC59" i="7"/>
  <c r="U66" i="7"/>
  <c r="P67" i="7"/>
  <c r="AF67" i="7"/>
  <c r="AK67" i="7" s="1"/>
  <c r="Q71" i="7"/>
  <c r="P73" i="7"/>
  <c r="L74" i="7"/>
  <c r="M74" i="7" s="1"/>
  <c r="Y9" i="8"/>
  <c r="Y16" i="8"/>
  <c r="U20" i="8"/>
  <c r="X21" i="8"/>
  <c r="U22" i="8"/>
  <c r="AC22" i="8"/>
  <c r="M24" i="8"/>
  <c r="Q26" i="8"/>
  <c r="M29" i="8"/>
  <c r="AK30" i="8"/>
  <c r="Q32" i="8"/>
  <c r="Y33" i="8"/>
  <c r="L34" i="8"/>
  <c r="P41" i="8"/>
  <c r="AJ41" i="8"/>
  <c r="Y11" i="9"/>
  <c r="AK11" i="9"/>
  <c r="U13" i="9"/>
  <c r="AC18" i="9"/>
  <c r="AK23" i="9"/>
  <c r="Q29" i="9"/>
  <c r="Y30" i="9"/>
  <c r="L13" i="10"/>
  <c r="AC27" i="10"/>
  <c r="Q27" i="10"/>
  <c r="AK42" i="10"/>
  <c r="AK10" i="11"/>
  <c r="M33" i="11"/>
  <c r="F22" i="6"/>
  <c r="P22" i="6"/>
  <c r="L10" i="7"/>
  <c r="AK10" i="7" s="1"/>
  <c r="U11" i="7"/>
  <c r="Y21" i="7"/>
  <c r="U23" i="7"/>
  <c r="Q29" i="7"/>
  <c r="Y31" i="7"/>
  <c r="U33" i="7"/>
  <c r="U39" i="7"/>
  <c r="Q40" i="7"/>
  <c r="AK43" i="7"/>
  <c r="Y45" i="7"/>
  <c r="U46" i="7"/>
  <c r="AK52" i="7"/>
  <c r="F54" i="7"/>
  <c r="Y59" i="7"/>
  <c r="Q60" i="7"/>
  <c r="AC60" i="7"/>
  <c r="AK62" i="7"/>
  <c r="AC71" i="7"/>
  <c r="I73" i="7"/>
  <c r="AK10" i="8"/>
  <c r="Q13" i="8"/>
  <c r="I15" i="8"/>
  <c r="AK20" i="8"/>
  <c r="Q23" i="8"/>
  <c r="AK23" i="8"/>
  <c r="Y25" i="8"/>
  <c r="X27" i="8"/>
  <c r="U31" i="8"/>
  <c r="AK31" i="8"/>
  <c r="AF34" i="8"/>
  <c r="Q39" i="8"/>
  <c r="AK39" i="8"/>
  <c r="I41" i="8"/>
  <c r="Y41" i="8" s="1"/>
  <c r="AK9" i="9"/>
  <c r="Q11" i="9"/>
  <c r="Y12" i="9"/>
  <c r="AC13" i="9"/>
  <c r="U16" i="9"/>
  <c r="P17" i="9"/>
  <c r="M18" i="9"/>
  <c r="P25" i="9"/>
  <c r="AF25" i="9"/>
  <c r="AK25" i="9" s="1"/>
  <c r="X31" i="9"/>
  <c r="T32" i="9"/>
  <c r="AK13" i="10"/>
  <c r="AK16" i="10"/>
  <c r="M34" i="10"/>
  <c r="P45" i="10"/>
  <c r="Q16" i="11"/>
  <c r="AJ30" i="12"/>
  <c r="U9" i="7"/>
  <c r="P10" i="7"/>
  <c r="AC12" i="7"/>
  <c r="M14" i="7"/>
  <c r="U17" i="7"/>
  <c r="Y18" i="7"/>
  <c r="Y19" i="7"/>
  <c r="AK21" i="7"/>
  <c r="Y22" i="7"/>
  <c r="AK22" i="7"/>
  <c r="U29" i="7"/>
  <c r="P30" i="7"/>
  <c r="AK31" i="7"/>
  <c r="Y32" i="7"/>
  <c r="AK32" i="7"/>
  <c r="AJ36" i="7"/>
  <c r="AK39" i="7"/>
  <c r="Y49" i="7"/>
  <c r="Y60" i="7"/>
  <c r="AK60" i="7"/>
  <c r="X67" i="7"/>
  <c r="Y67" i="7" s="1"/>
  <c r="U69" i="7"/>
  <c r="AK71" i="7"/>
  <c r="T74" i="7"/>
  <c r="AJ21" i="8"/>
  <c r="Y23" i="8"/>
  <c r="Q28" i="8"/>
  <c r="F34" i="8"/>
  <c r="Y36" i="8"/>
  <c r="AK36" i="8"/>
  <c r="Y39" i="8"/>
  <c r="AF40" i="8"/>
  <c r="U9" i="9"/>
  <c r="AC10" i="9"/>
  <c r="Y13" i="9"/>
  <c r="Q18" i="9"/>
  <c r="AK20" i="9"/>
  <c r="AK24" i="9"/>
  <c r="F25" i="9"/>
  <c r="Q25" i="9" s="1"/>
  <c r="U12" i="10"/>
  <c r="T13" i="10"/>
  <c r="AJ13" i="10"/>
  <c r="M16" i="10"/>
  <c r="AC16" i="10"/>
  <c r="Y20" i="10"/>
  <c r="U20" i="10"/>
  <c r="U39" i="10"/>
  <c r="U21" i="11"/>
  <c r="T22" i="11"/>
  <c r="Y40" i="12"/>
  <c r="U40" i="12"/>
  <c r="Y52" i="7"/>
  <c r="Y56" i="7"/>
  <c r="Y62" i="7"/>
  <c r="AC63" i="7"/>
  <c r="Q64" i="7"/>
  <c r="Y71" i="7"/>
  <c r="Y20" i="8"/>
  <c r="Y28" i="8"/>
  <c r="U30" i="8"/>
  <c r="F40" i="8"/>
  <c r="L41" i="8"/>
  <c r="AK41" i="8" s="1"/>
  <c r="Q12" i="9"/>
  <c r="I17" i="9"/>
  <c r="U17" i="9" s="1"/>
  <c r="AK17" i="9"/>
  <c r="Y20" i="9"/>
  <c r="Y29" i="9"/>
  <c r="I32" i="9"/>
  <c r="U32" i="9" s="1"/>
  <c r="Y17" i="11"/>
  <c r="F35" i="11"/>
  <c r="M35" i="11" s="1"/>
  <c r="AJ35" i="11"/>
  <c r="Y15" i="12"/>
  <c r="U15" i="12"/>
  <c r="AC38" i="12"/>
  <c r="Q45" i="7"/>
  <c r="Q46" i="7"/>
  <c r="I48" i="7"/>
  <c r="Y48" i="7" s="1"/>
  <c r="Q49" i="7"/>
  <c r="U64" i="7"/>
  <c r="U68" i="7"/>
  <c r="AC69" i="7"/>
  <c r="AC72" i="7"/>
  <c r="Y11" i="8"/>
  <c r="Q18" i="8"/>
  <c r="AK27" i="8"/>
  <c r="AC29" i="8"/>
  <c r="Q31" i="8"/>
  <c r="Q37" i="8"/>
  <c r="Q14" i="9"/>
  <c r="AC9" i="10"/>
  <c r="Q9" i="10"/>
  <c r="U13" i="10"/>
  <c r="Y17" i="10"/>
  <c r="U17" i="10"/>
  <c r="AK33" i="12"/>
  <c r="AK18" i="9"/>
  <c r="AC19" i="9"/>
  <c r="U20" i="9"/>
  <c r="Y22" i="9"/>
  <c r="I25" i="9"/>
  <c r="Y25" i="9" s="1"/>
  <c r="Q28" i="9"/>
  <c r="Y10" i="10"/>
  <c r="Y16" i="10"/>
  <c r="AC19" i="10"/>
  <c r="AJ21" i="10"/>
  <c r="Q23" i="10"/>
  <c r="Q26" i="10"/>
  <c r="Y27" i="10"/>
  <c r="U30" i="10"/>
  <c r="AF31" i="10"/>
  <c r="AK31" i="10" s="1"/>
  <c r="Y34" i="10"/>
  <c r="AK34" i="10"/>
  <c r="Q36" i="10"/>
  <c r="Y37" i="10"/>
  <c r="AJ38" i="10"/>
  <c r="M41" i="10"/>
  <c r="Y42" i="10"/>
  <c r="F45" i="10"/>
  <c r="U9" i="11"/>
  <c r="M16" i="11"/>
  <c r="U18" i="11"/>
  <c r="AK23" i="11"/>
  <c r="Q25" i="11"/>
  <c r="AK26" i="11"/>
  <c r="U33" i="11"/>
  <c r="AK33" i="11"/>
  <c r="L10" i="12"/>
  <c r="AK10" i="12" s="1"/>
  <c r="AK15" i="12"/>
  <c r="Q18" i="12"/>
  <c r="Y19" i="12"/>
  <c r="L24" i="12"/>
  <c r="AF24" i="12"/>
  <c r="U26" i="12"/>
  <c r="AC28" i="12"/>
  <c r="U29" i="12"/>
  <c r="Q32" i="12"/>
  <c r="Y33" i="12"/>
  <c r="Y38" i="12"/>
  <c r="AK38" i="12"/>
  <c r="AC41" i="12"/>
  <c r="AJ44" i="12"/>
  <c r="Q25" i="10"/>
  <c r="AC25" i="10"/>
  <c r="U26" i="10"/>
  <c r="AC28" i="10"/>
  <c r="U29" i="10"/>
  <c r="AC35" i="10"/>
  <c r="AK35" i="10"/>
  <c r="T38" i="10"/>
  <c r="U38" i="10" s="1"/>
  <c r="Y43" i="10"/>
  <c r="T45" i="10"/>
  <c r="Y11" i="11"/>
  <c r="Q14" i="11"/>
  <c r="AK17" i="11"/>
  <c r="Y20" i="11"/>
  <c r="AC24" i="11"/>
  <c r="AK9" i="12"/>
  <c r="Q11" i="12"/>
  <c r="Y12" i="12"/>
  <c r="U14" i="12"/>
  <c r="AJ17" i="12"/>
  <c r="Y20" i="12"/>
  <c r="Q22" i="12"/>
  <c r="Y23" i="12"/>
  <c r="U25" i="12"/>
  <c r="Y28" i="12"/>
  <c r="AC31" i="12"/>
  <c r="AK31" i="12"/>
  <c r="Y34" i="12"/>
  <c r="AK35" i="12"/>
  <c r="AC36" i="12"/>
  <c r="U37" i="12"/>
  <c r="U43" i="12"/>
  <c r="AK45" i="12"/>
  <c r="Y19" i="9"/>
  <c r="Y23" i="9"/>
  <c r="U26" i="9"/>
  <c r="AK27" i="9"/>
  <c r="AC28" i="9"/>
  <c r="U29" i="9"/>
  <c r="AJ32" i="9"/>
  <c r="AK11" i="10"/>
  <c r="Q12" i="10"/>
  <c r="U14" i="10"/>
  <c r="AK14" i="10"/>
  <c r="Q16" i="10"/>
  <c r="AC17" i="10"/>
  <c r="AK17" i="10"/>
  <c r="Q20" i="10"/>
  <c r="Q22" i="10"/>
  <c r="AK25" i="10"/>
  <c r="I31" i="10"/>
  <c r="U31" i="10" s="1"/>
  <c r="AK32" i="10"/>
  <c r="Q34" i="10"/>
  <c r="I38" i="10"/>
  <c r="X38" i="10"/>
  <c r="Y38" i="10" s="1"/>
  <c r="Q39" i="10"/>
  <c r="AK39" i="10"/>
  <c r="AF44" i="10"/>
  <c r="I45" i="10"/>
  <c r="U45" i="10" s="1"/>
  <c r="AJ45" i="10"/>
  <c r="AK9" i="11"/>
  <c r="U10" i="11"/>
  <c r="Q12" i="11"/>
  <c r="AK12" i="11"/>
  <c r="T15" i="11"/>
  <c r="AJ15" i="11"/>
  <c r="U16" i="11"/>
  <c r="AK18" i="11"/>
  <c r="U19" i="11"/>
  <c r="Q21" i="11"/>
  <c r="AK21" i="11"/>
  <c r="U24" i="11"/>
  <c r="AK24" i="11"/>
  <c r="AC25" i="11"/>
  <c r="Y27" i="11"/>
  <c r="L29" i="11"/>
  <c r="M29" i="11" s="1"/>
  <c r="Y30" i="11"/>
  <c r="Q33" i="11"/>
  <c r="T34" i="11"/>
  <c r="U34" i="11" s="1"/>
  <c r="AJ34" i="11"/>
  <c r="L35" i="11"/>
  <c r="P10" i="12"/>
  <c r="AJ10" i="12"/>
  <c r="U11" i="12"/>
  <c r="AC13" i="12"/>
  <c r="U16" i="12"/>
  <c r="T17" i="12"/>
  <c r="U22" i="12"/>
  <c r="F24" i="12"/>
  <c r="M28" i="12"/>
  <c r="Q35" i="12"/>
  <c r="AK36" i="12"/>
  <c r="Q38" i="12"/>
  <c r="T39" i="12"/>
  <c r="Q42" i="12"/>
  <c r="X44" i="12"/>
  <c r="Y44" i="12" s="1"/>
  <c r="F45" i="12"/>
  <c r="AK23" i="10"/>
  <c r="Y39" i="10"/>
  <c r="AK40" i="10"/>
  <c r="AC41" i="10"/>
  <c r="Y12" i="11"/>
  <c r="AK13" i="11"/>
  <c r="Y21" i="11"/>
  <c r="AK22" i="11"/>
  <c r="AK25" i="11"/>
  <c r="U26" i="11"/>
  <c r="AK29" i="11"/>
  <c r="Q31" i="11"/>
  <c r="AK31" i="11"/>
  <c r="M34" i="11"/>
  <c r="Q12" i="12"/>
  <c r="Y13" i="12"/>
  <c r="AK21" i="12"/>
  <c r="Y29" i="12"/>
  <c r="U35" i="12"/>
  <c r="AJ45" i="12"/>
  <c r="AC18" i="10"/>
  <c r="U19" i="10"/>
  <c r="F21" i="10"/>
  <c r="AC21" i="10" s="1"/>
  <c r="U23" i="10"/>
  <c r="M25" i="10"/>
  <c r="AC26" i="10"/>
  <c r="AK26" i="10"/>
  <c r="Y32" i="10"/>
  <c r="Q35" i="10"/>
  <c r="Y36" i="10"/>
  <c r="Q43" i="10"/>
  <c r="L45" i="10"/>
  <c r="Y9" i="11"/>
  <c r="X15" i="11"/>
  <c r="AC16" i="11"/>
  <c r="Y18" i="11"/>
  <c r="F22" i="11"/>
  <c r="Q27" i="11"/>
  <c r="P29" i="11"/>
  <c r="Q29" i="11" s="1"/>
  <c r="Y31" i="11"/>
  <c r="X34" i="11"/>
  <c r="P35" i="11"/>
  <c r="X17" i="12"/>
  <c r="Y17" i="12" s="1"/>
  <c r="AK18" i="12"/>
  <c r="Q20" i="12"/>
  <c r="Y21" i="12"/>
  <c r="U23" i="12"/>
  <c r="I24" i="12"/>
  <c r="X24" i="12"/>
  <c r="AK25" i="12"/>
  <c r="AF30" i="12"/>
  <c r="AK30" i="12" s="1"/>
  <c r="Q31" i="12"/>
  <c r="AK37" i="12"/>
  <c r="I39" i="12"/>
  <c r="Y39" i="12" s="1"/>
  <c r="U41" i="12"/>
  <c r="AK43" i="12"/>
  <c r="I45" i="12"/>
  <c r="U45" i="12" s="1"/>
  <c r="AF21" i="10"/>
  <c r="AK21" i="10" s="1"/>
  <c r="AK30" i="10"/>
  <c r="M32" i="10"/>
  <c r="AF38" i="10"/>
  <c r="U40" i="10"/>
  <c r="AC42" i="10"/>
  <c r="U13" i="11"/>
  <c r="U15" i="11"/>
  <c r="U17" i="11"/>
  <c r="Q32" i="11"/>
  <c r="AK35" i="11"/>
  <c r="I10" i="12"/>
  <c r="Q14" i="12"/>
  <c r="U18" i="12"/>
  <c r="AC19" i="12"/>
  <c r="AK26" i="12"/>
  <c r="F30" i="12"/>
  <c r="Q30" i="12" s="1"/>
  <c r="L39" i="12"/>
  <c r="AK39" i="12" s="1"/>
  <c r="P44" i="12"/>
  <c r="AF44" i="12"/>
  <c r="AK44" i="12" s="1"/>
  <c r="AK24" i="12"/>
  <c r="AK17" i="12"/>
  <c r="U30" i="12"/>
  <c r="Y30" i="12"/>
  <c r="U44" i="12"/>
  <c r="AC44" i="12"/>
  <c r="Q44" i="12"/>
  <c r="M44" i="12"/>
  <c r="M39" i="12"/>
  <c r="AC39" i="12"/>
  <c r="Q39" i="12"/>
  <c r="Q24" i="12"/>
  <c r="AC24" i="12"/>
  <c r="M24" i="12"/>
  <c r="AC45" i="12"/>
  <c r="Q45" i="12"/>
  <c r="M45" i="12"/>
  <c r="AC10" i="12"/>
  <c r="Q10" i="12"/>
  <c r="AC17" i="12"/>
  <c r="Q17" i="12"/>
  <c r="M17" i="12"/>
  <c r="Y24" i="12"/>
  <c r="U24" i="12"/>
  <c r="Y45" i="12"/>
  <c r="U10" i="12"/>
  <c r="Y10" i="12"/>
  <c r="U17" i="12"/>
  <c r="AC30" i="12"/>
  <c r="M19" i="12"/>
  <c r="Y26" i="12"/>
  <c r="Y35" i="12"/>
  <c r="U13" i="12"/>
  <c r="Y27" i="12"/>
  <c r="Y36" i="12"/>
  <c r="M16" i="12"/>
  <c r="AC16" i="12"/>
  <c r="M26" i="12"/>
  <c r="AC26" i="12"/>
  <c r="M35" i="12"/>
  <c r="AC35" i="12"/>
  <c r="M15" i="12"/>
  <c r="AC15" i="12"/>
  <c r="M25" i="12"/>
  <c r="AC25" i="12"/>
  <c r="M34" i="12"/>
  <c r="AC34" i="12"/>
  <c r="M43" i="12"/>
  <c r="AC43" i="12"/>
  <c r="Y16" i="12"/>
  <c r="M14" i="12"/>
  <c r="AC14" i="12"/>
  <c r="M23" i="12"/>
  <c r="AC23" i="12"/>
  <c r="M33" i="12"/>
  <c r="AC33" i="12"/>
  <c r="M42" i="12"/>
  <c r="AC42" i="12"/>
  <c r="M13" i="12"/>
  <c r="M22" i="12"/>
  <c r="M32" i="12"/>
  <c r="M41" i="12"/>
  <c r="M12" i="12"/>
  <c r="M21" i="12"/>
  <c r="M31" i="12"/>
  <c r="M40" i="12"/>
  <c r="AC22" i="11"/>
  <c r="Q22" i="11"/>
  <c r="M22" i="11"/>
  <c r="Y34" i="11"/>
  <c r="Y22" i="11"/>
  <c r="U22" i="11"/>
  <c r="AC29" i="11"/>
  <c r="Y29" i="11"/>
  <c r="U29" i="11"/>
  <c r="U35" i="11"/>
  <c r="Y35" i="11"/>
  <c r="AK15" i="11"/>
  <c r="AK34" i="11"/>
  <c r="M15" i="11"/>
  <c r="Y14" i="11"/>
  <c r="Y24" i="11"/>
  <c r="Y33" i="11"/>
  <c r="U11" i="11"/>
  <c r="Y13" i="11"/>
  <c r="U20" i="11"/>
  <c r="Y23" i="11"/>
  <c r="U30" i="11"/>
  <c r="Y32" i="11"/>
  <c r="M13" i="11"/>
  <c r="AC13" i="11"/>
  <c r="Q15" i="11"/>
  <c r="Y15" i="11"/>
  <c r="M23" i="11"/>
  <c r="AC23" i="11"/>
  <c r="M32" i="11"/>
  <c r="AC32" i="11"/>
  <c r="Q34" i="11"/>
  <c r="M12" i="11"/>
  <c r="AC12" i="11"/>
  <c r="M21" i="11"/>
  <c r="AC21" i="11"/>
  <c r="M31" i="11"/>
  <c r="AC31" i="11"/>
  <c r="M11" i="11"/>
  <c r="AC11" i="11"/>
  <c r="AC15" i="11"/>
  <c r="M20" i="11"/>
  <c r="AC20" i="11"/>
  <c r="M30" i="11"/>
  <c r="AC30" i="11"/>
  <c r="AC34" i="11"/>
  <c r="M10" i="11"/>
  <c r="M19" i="11"/>
  <c r="M28" i="11"/>
  <c r="M9" i="11"/>
  <c r="M18" i="11"/>
  <c r="M27" i="11"/>
  <c r="M45" i="10"/>
  <c r="AC45" i="10"/>
  <c r="Q45" i="10"/>
  <c r="AC31" i="10"/>
  <c r="Q31" i="10"/>
  <c r="M31" i="10"/>
  <c r="Q38" i="10"/>
  <c r="AC38" i="10"/>
  <c r="M38" i="10"/>
  <c r="Y31" i="10"/>
  <c r="AK44" i="10"/>
  <c r="M44" i="10"/>
  <c r="AC44" i="10"/>
  <c r="Q44" i="10"/>
  <c r="AC13" i="10"/>
  <c r="M13" i="10"/>
  <c r="Q13" i="10"/>
  <c r="AK38" i="10"/>
  <c r="Y21" i="10"/>
  <c r="U21" i="10"/>
  <c r="U44" i="10"/>
  <c r="Y44" i="10"/>
  <c r="AK45" i="10"/>
  <c r="Y41" i="10"/>
  <c r="Y12" i="10"/>
  <c r="Y22" i="10"/>
  <c r="Y30" i="10"/>
  <c r="M33" i="10"/>
  <c r="Y40" i="10"/>
  <c r="M42" i="10"/>
  <c r="U9" i="10"/>
  <c r="M14" i="10"/>
  <c r="U18" i="10"/>
  <c r="M23" i="10"/>
  <c r="U27" i="10"/>
  <c r="U36" i="10"/>
  <c r="M12" i="10"/>
  <c r="AC12" i="10"/>
  <c r="M22" i="10"/>
  <c r="AC22" i="10"/>
  <c r="M30" i="10"/>
  <c r="AC30" i="10"/>
  <c r="M40" i="10"/>
  <c r="AC40" i="10"/>
  <c r="M11" i="10"/>
  <c r="AC11" i="10"/>
  <c r="AK15" i="10"/>
  <c r="M20" i="10"/>
  <c r="AC20" i="10"/>
  <c r="M29" i="10"/>
  <c r="AC29" i="10"/>
  <c r="M39" i="10"/>
  <c r="AC39" i="10"/>
  <c r="Y23" i="10"/>
  <c r="M10" i="10"/>
  <c r="AC10" i="10"/>
  <c r="U15" i="10"/>
  <c r="M19" i="10"/>
  <c r="U24" i="10"/>
  <c r="M28" i="10"/>
  <c r="U33" i="10"/>
  <c r="M37" i="10"/>
  <c r="AC37" i="10"/>
  <c r="U42" i="10"/>
  <c r="M9" i="10"/>
  <c r="M18" i="10"/>
  <c r="M27" i="10"/>
  <c r="U32" i="10"/>
  <c r="M36" i="10"/>
  <c r="M17" i="10"/>
  <c r="M26" i="10"/>
  <c r="M35" i="10"/>
  <c r="Q26" i="9"/>
  <c r="AC26" i="9"/>
  <c r="M26" i="9"/>
  <c r="M31" i="9"/>
  <c r="AC31" i="9"/>
  <c r="Y31" i="9"/>
  <c r="M32" i="9"/>
  <c r="AC32" i="9"/>
  <c r="Y32" i="9"/>
  <c r="AC17" i="9"/>
  <c r="Q17" i="9"/>
  <c r="Q16" i="9"/>
  <c r="AC16" i="9"/>
  <c r="M16" i="9"/>
  <c r="AK28" i="9"/>
  <c r="Q31" i="9"/>
  <c r="AK31" i="9"/>
  <c r="Q32" i="9"/>
  <c r="AK32" i="9"/>
  <c r="Y16" i="9"/>
  <c r="Y26" i="9"/>
  <c r="M15" i="9"/>
  <c r="AC15" i="9"/>
  <c r="M24" i="9"/>
  <c r="AC24" i="9"/>
  <c r="U10" i="9"/>
  <c r="M14" i="9"/>
  <c r="AC14" i="9"/>
  <c r="U19" i="9"/>
  <c r="M23" i="9"/>
  <c r="AC23" i="9"/>
  <c r="U28" i="9"/>
  <c r="M13" i="9"/>
  <c r="M22" i="9"/>
  <c r="M12" i="9"/>
  <c r="M21" i="9"/>
  <c r="M30" i="9"/>
  <c r="M34" i="8"/>
  <c r="AC34" i="8"/>
  <c r="Q34" i="8"/>
  <c r="AC21" i="8"/>
  <c r="Q21" i="8"/>
  <c r="M21" i="8"/>
  <c r="AC40" i="8"/>
  <c r="Q40" i="8"/>
  <c r="U34" i="8"/>
  <c r="Y34" i="8"/>
  <c r="Y21" i="8"/>
  <c r="U21" i="8"/>
  <c r="Q27" i="8"/>
  <c r="M27" i="8"/>
  <c r="AC27" i="8"/>
  <c r="U40" i="8"/>
  <c r="M15" i="8"/>
  <c r="AC15" i="8"/>
  <c r="Q15" i="8"/>
  <c r="Y27" i="8"/>
  <c r="U27" i="8"/>
  <c r="AC41" i="8"/>
  <c r="Q41" i="8"/>
  <c r="M41" i="8"/>
  <c r="AK15" i="8"/>
  <c r="AK21" i="8"/>
  <c r="U15" i="8"/>
  <c r="Y15" i="8"/>
  <c r="AK34" i="8"/>
  <c r="U41" i="8"/>
  <c r="U10" i="8"/>
  <c r="Y12" i="8"/>
  <c r="U19" i="8"/>
  <c r="Y22" i="8"/>
  <c r="Y31" i="8"/>
  <c r="U38" i="8"/>
  <c r="U9" i="8"/>
  <c r="M13" i="8"/>
  <c r="AC13" i="8"/>
  <c r="Q16" i="8"/>
  <c r="U18" i="8"/>
  <c r="M23" i="8"/>
  <c r="AC23" i="8"/>
  <c r="Q25" i="8"/>
  <c r="U28" i="8"/>
  <c r="M32" i="8"/>
  <c r="Q35" i="8"/>
  <c r="U37" i="8"/>
  <c r="M11" i="8"/>
  <c r="AC11" i="8"/>
  <c r="U16" i="8"/>
  <c r="M20" i="8"/>
  <c r="AC20" i="8"/>
  <c r="U25" i="8"/>
  <c r="M30" i="8"/>
  <c r="AC30" i="8"/>
  <c r="U35" i="8"/>
  <c r="M39" i="8"/>
  <c r="AC39" i="8"/>
  <c r="U14" i="8"/>
  <c r="U24" i="8"/>
  <c r="U33" i="8"/>
  <c r="M9" i="8"/>
  <c r="AC9" i="8"/>
  <c r="M18" i="8"/>
  <c r="AC18" i="8"/>
  <c r="M28" i="8"/>
  <c r="AC28" i="8"/>
  <c r="M37" i="8"/>
  <c r="AC37" i="8"/>
  <c r="M26" i="8"/>
  <c r="M36" i="8"/>
  <c r="M16" i="8"/>
  <c r="M25" i="8"/>
  <c r="M35" i="8"/>
  <c r="U41" i="7"/>
  <c r="Y41" i="7"/>
  <c r="AC48" i="7"/>
  <c r="Q48" i="7"/>
  <c r="Q66" i="7"/>
  <c r="AC66" i="7"/>
  <c r="M66" i="7"/>
  <c r="Q74" i="7"/>
  <c r="AC74" i="7"/>
  <c r="L16" i="7"/>
  <c r="AK16" i="7" s="1"/>
  <c r="Q18" i="7"/>
  <c r="AC18" i="7"/>
  <c r="M18" i="7"/>
  <c r="AK29" i="7"/>
  <c r="Q54" i="7"/>
  <c r="M54" i="7"/>
  <c r="T54" i="7"/>
  <c r="U54" i="7" s="1"/>
  <c r="Y74" i="7"/>
  <c r="U74" i="7"/>
  <c r="Q25" i="7"/>
  <c r="M25" i="7"/>
  <c r="U10" i="7"/>
  <c r="Y25" i="7"/>
  <c r="U25" i="7"/>
  <c r="U48" i="7"/>
  <c r="AK73" i="7"/>
  <c r="AC10" i="7"/>
  <c r="Y16" i="7"/>
  <c r="Q9" i="7"/>
  <c r="AC9" i="7"/>
  <c r="M9" i="7"/>
  <c r="Q27" i="7"/>
  <c r="AC27" i="7"/>
  <c r="M27" i="7"/>
  <c r="Q37" i="7"/>
  <c r="AC37" i="7"/>
  <c r="M37" i="7"/>
  <c r="Y54" i="7"/>
  <c r="U61" i="7"/>
  <c r="Y61" i="7"/>
  <c r="AK69" i="7"/>
  <c r="M69" i="7"/>
  <c r="Q19" i="7"/>
  <c r="AC19" i="7"/>
  <c r="M19" i="7"/>
  <c r="M21" i="7"/>
  <c r="Q22" i="7"/>
  <c r="Y27" i="7"/>
  <c r="M31" i="7"/>
  <c r="Q32" i="7"/>
  <c r="Q36" i="7"/>
  <c r="AC36" i="7"/>
  <c r="Y37" i="7"/>
  <c r="Q42" i="7"/>
  <c r="AK11" i="7"/>
  <c r="Y20" i="7"/>
  <c r="M30" i="7"/>
  <c r="AC30" i="7"/>
  <c r="Q30" i="7"/>
  <c r="Q47" i="7"/>
  <c r="AC47" i="7"/>
  <c r="M47" i="7"/>
  <c r="M48" i="7"/>
  <c r="AK59" i="7"/>
  <c r="M59" i="7"/>
  <c r="U67" i="7"/>
  <c r="Y68" i="7"/>
  <c r="Q73" i="7"/>
  <c r="AK50" i="7"/>
  <c r="M50" i="7"/>
  <c r="Q16" i="7"/>
  <c r="M16" i="7"/>
  <c r="T16" i="7"/>
  <c r="U16" i="7" s="1"/>
  <c r="AC25" i="7"/>
  <c r="Q28" i="7"/>
  <c r="AC28" i="7"/>
  <c r="M28" i="7"/>
  <c r="U30" i="7"/>
  <c r="Q38" i="7"/>
  <c r="AC38" i="7"/>
  <c r="M38" i="7"/>
  <c r="M40" i="7"/>
  <c r="Y73" i="7"/>
  <c r="U73" i="7"/>
  <c r="AK20" i="7"/>
  <c r="Y29" i="7"/>
  <c r="Y39" i="7"/>
  <c r="M41" i="7"/>
  <c r="AC41" i="7"/>
  <c r="Q41" i="7"/>
  <c r="AK48" i="7"/>
  <c r="AC54" i="7"/>
  <c r="Q57" i="7"/>
  <c r="AC57" i="7"/>
  <c r="M57" i="7"/>
  <c r="Y58" i="7"/>
  <c r="Y47" i="7"/>
  <c r="Y57" i="7"/>
  <c r="Y66" i="7"/>
  <c r="M11" i="7"/>
  <c r="AC11" i="7"/>
  <c r="U15" i="7"/>
  <c r="M20" i="7"/>
  <c r="AC20" i="7"/>
  <c r="U24" i="7"/>
  <c r="M29" i="7"/>
  <c r="AC29" i="7"/>
  <c r="U34" i="7"/>
  <c r="U36" i="7"/>
  <c r="M39" i="7"/>
  <c r="AC39" i="7"/>
  <c r="U44" i="7"/>
  <c r="M49" i="7"/>
  <c r="AC49" i="7"/>
  <c r="U53" i="7"/>
  <c r="M58" i="7"/>
  <c r="AC58" i="7"/>
  <c r="U63" i="7"/>
  <c r="M68" i="7"/>
  <c r="AC68" i="7"/>
  <c r="U72" i="7"/>
  <c r="U43" i="7"/>
  <c r="U52" i="7"/>
  <c r="AC61" i="7"/>
  <c r="U62" i="7"/>
  <c r="U71" i="7"/>
  <c r="U13" i="7"/>
  <c r="U22" i="7"/>
  <c r="U32" i="7"/>
  <c r="U42" i="7"/>
  <c r="M46" i="7"/>
  <c r="AC46" i="7"/>
  <c r="U51" i="7"/>
  <c r="M56" i="7"/>
  <c r="AC56" i="7"/>
  <c r="U60" i="7"/>
  <c r="M65" i="7"/>
  <c r="AC65" i="7"/>
  <c r="U70" i="7"/>
  <c r="U12" i="7"/>
  <c r="U21" i="7"/>
  <c r="U31" i="7"/>
  <c r="U40" i="7"/>
  <c r="U50" i="7"/>
  <c r="U59" i="7"/>
  <c r="M72" i="7"/>
  <c r="Y22" i="6"/>
  <c r="U22" i="6"/>
  <c r="AC12" i="6"/>
  <c r="Q12" i="6"/>
  <c r="M12" i="6"/>
  <c r="U17" i="6"/>
  <c r="Y17" i="6"/>
  <c r="AC22" i="6"/>
  <c r="Q22" i="6"/>
  <c r="M22" i="6"/>
  <c r="AC23" i="6"/>
  <c r="Q23" i="6"/>
  <c r="M23" i="6"/>
  <c r="Y12" i="6"/>
  <c r="U12" i="6"/>
  <c r="Y23" i="6"/>
  <c r="U23" i="6"/>
  <c r="Q17" i="6"/>
  <c r="AC17" i="6"/>
  <c r="Y13" i="6"/>
  <c r="M15" i="6"/>
  <c r="U9" i="6"/>
  <c r="M14" i="6"/>
  <c r="U19" i="6"/>
  <c r="M13" i="6"/>
  <c r="AC13" i="6"/>
  <c r="U18" i="6"/>
  <c r="M11" i="6"/>
  <c r="AC11" i="6"/>
  <c r="U16" i="6"/>
  <c r="M21" i="6"/>
  <c r="AC21" i="6"/>
  <c r="U15" i="6"/>
  <c r="M9" i="6"/>
  <c r="M19" i="6"/>
  <c r="AK10" i="5"/>
  <c r="Q10" i="5"/>
  <c r="AC10" i="5"/>
  <c r="M10" i="5"/>
  <c r="Y30" i="5"/>
  <c r="U30" i="5"/>
  <c r="Q36" i="5"/>
  <c r="M36" i="5"/>
  <c r="AC36" i="5"/>
  <c r="Y22" i="5"/>
  <c r="AC30" i="5"/>
  <c r="M30" i="5"/>
  <c r="Q30" i="5"/>
  <c r="AC22" i="5"/>
  <c r="Q22" i="5"/>
  <c r="U15" i="5"/>
  <c r="Y15" i="5"/>
  <c r="M13" i="5"/>
  <c r="AC13" i="5"/>
  <c r="Q15" i="5"/>
  <c r="U18" i="5"/>
  <c r="M23" i="5"/>
  <c r="AC23" i="5"/>
  <c r="U27" i="5"/>
  <c r="M32" i="5"/>
  <c r="Y23" i="5"/>
  <c r="Y31" i="5"/>
  <c r="M12" i="5"/>
  <c r="AC12" i="5"/>
  <c r="U17" i="5"/>
  <c r="M21" i="5"/>
  <c r="AC21" i="5"/>
  <c r="U26" i="5"/>
  <c r="M31" i="5"/>
  <c r="AC31" i="5"/>
  <c r="U35" i="5"/>
  <c r="M11" i="5"/>
  <c r="AC11" i="5"/>
  <c r="AK14" i="5"/>
  <c r="AC15" i="5"/>
  <c r="M20" i="5"/>
  <c r="AC20" i="5"/>
  <c r="AK24" i="5"/>
  <c r="M29" i="5"/>
  <c r="AC29" i="5"/>
  <c r="AK33" i="5"/>
  <c r="U36" i="5"/>
  <c r="U37" i="5"/>
  <c r="Y13" i="5"/>
  <c r="Y21" i="5"/>
  <c r="U14" i="5"/>
  <c r="U24" i="5"/>
  <c r="U33" i="5"/>
  <c r="Y32" i="5"/>
  <c r="M18" i="5"/>
  <c r="M27" i="5"/>
  <c r="Y12" i="5"/>
  <c r="M35" i="5"/>
  <c r="AC11" i="4"/>
  <c r="M11" i="4"/>
  <c r="AK36" i="4"/>
  <c r="AK54" i="4"/>
  <c r="Y55" i="4"/>
  <c r="U55" i="4"/>
  <c r="AC20" i="4"/>
  <c r="M20" i="4"/>
  <c r="Q20" i="4"/>
  <c r="M48" i="4"/>
  <c r="AC48" i="4"/>
  <c r="Q48" i="4"/>
  <c r="Q54" i="4"/>
  <c r="AC54" i="4"/>
  <c r="M54" i="4"/>
  <c r="Y20" i="4"/>
  <c r="AC28" i="4"/>
  <c r="M28" i="4"/>
  <c r="Q28" i="4"/>
  <c r="AC36" i="4"/>
  <c r="M36" i="4"/>
  <c r="U48" i="4"/>
  <c r="Y48" i="4"/>
  <c r="Y36" i="4"/>
  <c r="U36" i="4"/>
  <c r="Q55" i="4"/>
  <c r="M55" i="4"/>
  <c r="AC55" i="4"/>
  <c r="M12" i="4"/>
  <c r="AC12" i="4"/>
  <c r="U16" i="4"/>
  <c r="M21" i="4"/>
  <c r="AC21" i="4"/>
  <c r="U25" i="4"/>
  <c r="M30" i="4"/>
  <c r="AC30" i="4"/>
  <c r="U34" i="4"/>
  <c r="M39" i="4"/>
  <c r="AC39" i="4"/>
  <c r="M49" i="4"/>
  <c r="AC49" i="4"/>
  <c r="U53" i="4"/>
  <c r="Y47" i="4"/>
  <c r="M10" i="4"/>
  <c r="AC10" i="4"/>
  <c r="U15" i="4"/>
  <c r="M19" i="4"/>
  <c r="AC19" i="4"/>
  <c r="U24" i="4"/>
  <c r="M29" i="4"/>
  <c r="AC29" i="4"/>
  <c r="U33" i="4"/>
  <c r="M38" i="4"/>
  <c r="AC38" i="4"/>
  <c r="U43" i="4"/>
  <c r="M47" i="4"/>
  <c r="AC47" i="4"/>
  <c r="U52" i="4"/>
  <c r="U54" i="4"/>
  <c r="Y12" i="4"/>
  <c r="M9" i="4"/>
  <c r="AC9" i="4"/>
  <c r="M18" i="4"/>
  <c r="AC18" i="4"/>
  <c r="M27" i="4"/>
  <c r="AC27" i="4"/>
  <c r="M37" i="4"/>
  <c r="AC37" i="4"/>
  <c r="AC41" i="4"/>
  <c r="M46" i="4"/>
  <c r="AC46" i="4"/>
  <c r="U51" i="4"/>
  <c r="Y10" i="4"/>
  <c r="U13" i="4"/>
  <c r="M17" i="4"/>
  <c r="U22" i="4"/>
  <c r="M26" i="4"/>
  <c r="U31" i="4"/>
  <c r="U40" i="4"/>
  <c r="U50" i="4"/>
  <c r="M16" i="4"/>
  <c r="U21" i="4"/>
  <c r="M25" i="4"/>
  <c r="M34" i="4"/>
  <c r="U39" i="4"/>
  <c r="M44" i="4"/>
  <c r="M53" i="4"/>
  <c r="Y38" i="4"/>
  <c r="AK28" i="3"/>
  <c r="Q28" i="3"/>
  <c r="M28" i="3"/>
  <c r="AC28" i="3"/>
  <c r="Y28" i="3"/>
  <c r="U28" i="3"/>
  <c r="Y14" i="3"/>
  <c r="Y22" i="3"/>
  <c r="Q9" i="3"/>
  <c r="U11" i="3"/>
  <c r="M15" i="3"/>
  <c r="AC15" i="3"/>
  <c r="Q17" i="3"/>
  <c r="U19" i="3"/>
  <c r="M23" i="3"/>
  <c r="AC23" i="3"/>
  <c r="Q25" i="3"/>
  <c r="U27" i="3"/>
  <c r="U10" i="3"/>
  <c r="M14" i="3"/>
  <c r="U18" i="3"/>
  <c r="M22" i="3"/>
  <c r="AC22" i="3"/>
  <c r="U26" i="3"/>
  <c r="U9" i="3"/>
  <c r="M13" i="3"/>
  <c r="AC13" i="3"/>
  <c r="U17" i="3"/>
  <c r="M21" i="3"/>
  <c r="AC21" i="3"/>
  <c r="U25" i="3"/>
  <c r="U16" i="3"/>
  <c r="U24" i="3"/>
  <c r="U23" i="3"/>
  <c r="M27" i="3"/>
  <c r="M9" i="3"/>
  <c r="M17" i="3"/>
  <c r="U17" i="2"/>
  <c r="Y17" i="2"/>
  <c r="AK17" i="2"/>
  <c r="Q10" i="2"/>
  <c r="U12" i="2"/>
  <c r="Y14" i="2"/>
  <c r="Q9" i="2"/>
  <c r="U11" i="2"/>
  <c r="Y13" i="2"/>
  <c r="M15" i="2"/>
  <c r="U10" i="2"/>
  <c r="AC17" i="2"/>
  <c r="U16" i="2"/>
  <c r="M11" i="2"/>
  <c r="AC11" i="2"/>
  <c r="U15" i="2"/>
  <c r="M10" i="2"/>
  <c r="M9" i="2"/>
  <c r="U18" i="1"/>
  <c r="AC18" i="1"/>
  <c r="Q18" i="1"/>
  <c r="M11" i="1"/>
  <c r="M9" i="1"/>
  <c r="AC9" i="1"/>
  <c r="Q11" i="1"/>
  <c r="U13" i="1"/>
  <c r="M17" i="1"/>
  <c r="AC17" i="1"/>
  <c r="U12" i="1"/>
  <c r="Y14" i="1"/>
  <c r="Y18" i="1"/>
  <c r="U9" i="1"/>
  <c r="M13" i="1"/>
  <c r="AC13" i="1"/>
  <c r="U17" i="1"/>
  <c r="M10" i="1"/>
  <c r="Q37" i="5" l="1"/>
  <c r="U25" i="9"/>
  <c r="AC25" i="9"/>
  <c r="M21" i="10"/>
  <c r="Y41" i="4"/>
  <c r="Y11" i="4"/>
  <c r="AC73" i="7"/>
  <c r="Q67" i="7"/>
  <c r="Q21" i="10"/>
  <c r="Y45" i="10"/>
  <c r="M30" i="12"/>
  <c r="U39" i="12"/>
  <c r="M22" i="5"/>
  <c r="M10" i="7"/>
  <c r="AC67" i="7"/>
  <c r="M10" i="12"/>
  <c r="AK40" i="8"/>
  <c r="M18" i="1"/>
  <c r="M36" i="7"/>
  <c r="AK17" i="6"/>
  <c r="AC37" i="5"/>
  <c r="M25" i="9"/>
  <c r="Q35" i="11"/>
  <c r="AC35" i="11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<sst xmlns="http://schemas.openxmlformats.org/spreadsheetml/2006/main" count="1719" uniqueCount="618">
  <si>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</si>
  <si>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1st Quarter Ended 30 September 2024</t>
  </si>
  <si>
    <t>Figures Finalised as at 2024/10/25</t>
  </si>
  <si>
    <t>Main appropriation</t>
  </si>
  <si>
    <t>Adjusted Budget</t>
  </si>
  <si>
    <t>First Quarter 2024/25</t>
  </si>
  <si>
    <t>Second Quarter 2024/25</t>
  </si>
  <si>
    <t>Third Quarter 2024/25</t>
  </si>
  <si>
    <t>Fourth Quarter 2024/25</t>
  </si>
  <si>
    <t>Year to date: 30 September 2024</t>
  </si>
  <si>
    <t>First Quarter 2023/24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</si>
  <si>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</si>
  <si>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</si>
  <si>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</si>
  <si>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</si>
  <si>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</si>
  <si>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</si>
  <si>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</si>
  <si>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</si>
  <si>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</si>
  <si>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Main app</t>
  </si>
  <si>
    <t>Q1 of 2023/24 to Q1 of 2024/25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</si>
  <si>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</si>
  <si>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</si>
  <si>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</si>
  <si>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</si>
  <si>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</si>
  <si>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</si>
  <si>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</si>
  <si>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</si>
  <si>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</si>
  <si>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</si>
  <si>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</si>
  <si>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</si>
  <si>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</si>
  <si>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</si>
  <si>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</si>
  <si>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</si>
  <si>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</si>
  <si>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</si>
  <si>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</si>
  <si>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</si>
  <si>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1st Quarter Ended 30 September 2024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</si>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</sst>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view="pageBreakPreview" zoomScale="60" zoomScaleNormal="10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5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51552659902</v>
      </c>
      <c r="E9" s="65">
        <v>10017977759</v>
      </c>
      <c r="F9" s="66">
        <f>$D9       +$E9</f>
        <v>61570637661</v>
      </c>
      <c r="G9" s="64">
        <v>51645611558</v>
      </c>
      <c r="H9" s="65">
        <v>10420410985</v>
      </c>
      <c r="I9" s="67">
        <f>$G9       +$H9</f>
        <v>62066022543</v>
      </c>
      <c r="J9" s="64">
        <v>18131537578</v>
      </c>
      <c r="K9" s="65">
        <v>1233229895</v>
      </c>
      <c r="L9" s="65">
        <f>$J9       +$K9</f>
        <v>19364767473</v>
      </c>
      <c r="M9" s="90">
        <f>IF(($F9       =0),0,($L9       /$F9       ))</f>
        <v>0.31451302452997021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18131537578</v>
      </c>
      <c r="AA9" s="65">
        <v>1233229895</v>
      </c>
      <c r="AB9" s="65">
        <f>$Z9       +$AA9</f>
        <v>19364767473</v>
      </c>
      <c r="AC9" s="90">
        <f>IF(($F9       =0),0,($AB9       /$F9       ))</f>
        <v>0.31451302452997021</v>
      </c>
      <c r="AD9" s="64">
        <v>23161376308</v>
      </c>
      <c r="AE9" s="65">
        <v>3248638297</v>
      </c>
      <c r="AF9" s="65">
        <f>$AD9       +$AE9</f>
        <v>26410014605</v>
      </c>
      <c r="AG9" s="65">
        <v>56386250175</v>
      </c>
      <c r="AH9" s="65">
        <v>58451584149</v>
      </c>
      <c r="AI9" s="65">
        <v>26410014605</v>
      </c>
      <c r="AJ9" s="90">
        <f>IF(($AG9       =0),0,($AI9       /$AG9       ))</f>
        <v>0.4683768564682711</v>
      </c>
      <c r="AK9" s="90">
        <f>IF(($AF9       =0),0,(($L9       /$AF9       )-1))</f>
        <v>-0.26676422703174796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27513963312</v>
      </c>
      <c r="E10" s="65">
        <v>3286317540</v>
      </c>
      <c r="F10" s="67">
        <f t="shared" ref="F10:F18" si="0">$D10      +$E10</f>
        <v>30800280852</v>
      </c>
      <c r="G10" s="64">
        <v>27513963312</v>
      </c>
      <c r="H10" s="65">
        <v>3286317540</v>
      </c>
      <c r="I10" s="67">
        <f t="shared" ref="I10:I18" si="1">$G10      +$H10</f>
        <v>30800280852</v>
      </c>
      <c r="J10" s="64">
        <v>7261167631</v>
      </c>
      <c r="K10" s="65">
        <v>357491524</v>
      </c>
      <c r="L10" s="65">
        <f t="shared" ref="L10:L18" si="2">$J10      +$K10</f>
        <v>7618659155</v>
      </c>
      <c r="M10" s="90">
        <f t="shared" ref="M10:M18" si="3">IF(($F10      =0),0,($L10      /$F10      ))</f>
        <v>0.2473568079333045</v>
      </c>
      <c r="N10" s="100">
        <v>0</v>
      </c>
      <c r="O10" s="101">
        <v>0</v>
      </c>
      <c r="P10" s="102">
        <f t="shared" ref="P10:P18" si="4">$N10      +$O10</f>
        <v>0</v>
      </c>
      <c r="Q10" s="90">
        <f t="shared" ref="Q10:Q18" si="5">IF(($F10      =0),0,($P10      /$F10      ))</f>
        <v>0</v>
      </c>
      <c r="R10" s="100">
        <v>0</v>
      </c>
      <c r="S10" s="102">
        <v>0</v>
      </c>
      <c r="T10" s="102">
        <f t="shared" ref="T10:T18" si="6">$R10      +$S10</f>
        <v>0</v>
      </c>
      <c r="U10" s="90">
        <f t="shared" ref="U10:U18" si="7">IF(($I10      =0),0,($T10      /$I10      ))</f>
        <v>0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v>7261167631</v>
      </c>
      <c r="AA10" s="65">
        <v>357491524</v>
      </c>
      <c r="AB10" s="65">
        <f t="shared" ref="AB10:AB18" si="10">$Z10      +$AA10</f>
        <v>7618659155</v>
      </c>
      <c r="AC10" s="90">
        <f t="shared" ref="AC10:AC18" si="11">IF(($F10      =0),0,($AB10      /$F10      ))</f>
        <v>0.2473568079333045</v>
      </c>
      <c r="AD10" s="64">
        <v>6133191107</v>
      </c>
      <c r="AE10" s="65">
        <v>195087164</v>
      </c>
      <c r="AF10" s="65">
        <f t="shared" ref="AF10:AF18" si="12">$AD10      +$AE10</f>
        <v>6328278271</v>
      </c>
      <c r="AG10" s="65">
        <v>28457791632</v>
      </c>
      <c r="AH10" s="65">
        <v>28377224299</v>
      </c>
      <c r="AI10" s="65">
        <v>6328278271</v>
      </c>
      <c r="AJ10" s="90">
        <f t="shared" ref="AJ10:AJ18" si="13">IF(($AG10      =0),0,($AI10      /$AG10      ))</f>
        <v>0.22237418675467516</v>
      </c>
      <c r="AK10" s="90">
        <f t="shared" ref="AK10:AK18" si="14">IF(($AF10      =0),0,(($L10      /$AF10      )-1))</f>
        <v>0.20390710217553254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207700738259</v>
      </c>
      <c r="E11" s="65">
        <v>14128932901</v>
      </c>
      <c r="F11" s="67">
        <f t="shared" si="0"/>
        <v>221829671160</v>
      </c>
      <c r="G11" s="64">
        <v>207700738259</v>
      </c>
      <c r="H11" s="65">
        <v>14128932901</v>
      </c>
      <c r="I11" s="67">
        <f t="shared" si="1"/>
        <v>221829671160</v>
      </c>
      <c r="J11" s="64">
        <v>57017967040</v>
      </c>
      <c r="K11" s="65">
        <v>1115029118</v>
      </c>
      <c r="L11" s="65">
        <f t="shared" si="2"/>
        <v>58132996158</v>
      </c>
      <c r="M11" s="90">
        <f t="shared" si="3"/>
        <v>0.26206140889092411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57017967040</v>
      </c>
      <c r="AA11" s="65">
        <v>1115029118</v>
      </c>
      <c r="AB11" s="65">
        <f t="shared" si="10"/>
        <v>58132996158</v>
      </c>
      <c r="AC11" s="90">
        <f t="shared" si="11"/>
        <v>0.26206140889092411</v>
      </c>
      <c r="AD11" s="64">
        <v>55001615189</v>
      </c>
      <c r="AE11" s="65">
        <v>1408955183</v>
      </c>
      <c r="AF11" s="65">
        <f t="shared" si="12"/>
        <v>56410570372</v>
      </c>
      <c r="AG11" s="65">
        <v>217047690628</v>
      </c>
      <c r="AH11" s="65">
        <v>206011686553</v>
      </c>
      <c r="AI11" s="65">
        <v>56410570372</v>
      </c>
      <c r="AJ11" s="90">
        <f t="shared" si="13"/>
        <v>0.2598994267517114</v>
      </c>
      <c r="AK11" s="90">
        <f t="shared" si="14"/>
        <v>3.0533741719706908E-2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100075630680</v>
      </c>
      <c r="E12" s="65">
        <v>14996675150</v>
      </c>
      <c r="F12" s="67">
        <f t="shared" si="0"/>
        <v>115072305830</v>
      </c>
      <c r="G12" s="64">
        <v>100084335543</v>
      </c>
      <c r="H12" s="65">
        <v>14983555927</v>
      </c>
      <c r="I12" s="67">
        <f t="shared" si="1"/>
        <v>115067891470</v>
      </c>
      <c r="J12" s="64">
        <v>29037368891</v>
      </c>
      <c r="K12" s="65">
        <v>1893051160</v>
      </c>
      <c r="L12" s="65">
        <f t="shared" si="2"/>
        <v>30930420051</v>
      </c>
      <c r="M12" s="90">
        <f t="shared" si="3"/>
        <v>0.26879117288824039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29037368891</v>
      </c>
      <c r="AA12" s="65">
        <v>1893051160</v>
      </c>
      <c r="AB12" s="65">
        <f t="shared" si="10"/>
        <v>30930420051</v>
      </c>
      <c r="AC12" s="90">
        <f t="shared" si="11"/>
        <v>0.26879117288824039</v>
      </c>
      <c r="AD12" s="64">
        <v>27005068285</v>
      </c>
      <c r="AE12" s="65">
        <v>1848622121</v>
      </c>
      <c r="AF12" s="65">
        <f t="shared" si="12"/>
        <v>28853690406</v>
      </c>
      <c r="AG12" s="65">
        <v>109907525246</v>
      </c>
      <c r="AH12" s="65">
        <v>111418842143</v>
      </c>
      <c r="AI12" s="65">
        <v>28853690406</v>
      </c>
      <c r="AJ12" s="90">
        <f t="shared" si="13"/>
        <v>0.26252697748783227</v>
      </c>
      <c r="AK12" s="90">
        <f t="shared" si="14"/>
        <v>7.1974489771615247E-2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27914238948</v>
      </c>
      <c r="E13" s="65">
        <v>6832645997</v>
      </c>
      <c r="F13" s="67">
        <f t="shared" si="0"/>
        <v>34746884945</v>
      </c>
      <c r="G13" s="64">
        <v>28023428205</v>
      </c>
      <c r="H13" s="65">
        <v>6817311146</v>
      </c>
      <c r="I13" s="67">
        <f t="shared" si="1"/>
        <v>34840739351</v>
      </c>
      <c r="J13" s="64">
        <v>8764013111</v>
      </c>
      <c r="K13" s="65">
        <v>1146127297</v>
      </c>
      <c r="L13" s="65">
        <f t="shared" si="2"/>
        <v>9910140408</v>
      </c>
      <c r="M13" s="90">
        <f t="shared" si="3"/>
        <v>0.28520946334287289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8764013111</v>
      </c>
      <c r="AA13" s="65">
        <v>1146127297</v>
      </c>
      <c r="AB13" s="65">
        <f t="shared" si="10"/>
        <v>9910140408</v>
      </c>
      <c r="AC13" s="90">
        <f t="shared" si="11"/>
        <v>0.28520946334287289</v>
      </c>
      <c r="AD13" s="64">
        <v>7756022936</v>
      </c>
      <c r="AE13" s="65">
        <v>1347372379</v>
      </c>
      <c r="AF13" s="65">
        <f t="shared" si="12"/>
        <v>9103395315</v>
      </c>
      <c r="AG13" s="65">
        <v>33719653378</v>
      </c>
      <c r="AH13" s="65">
        <v>34520347060</v>
      </c>
      <c r="AI13" s="65">
        <v>9103395315</v>
      </c>
      <c r="AJ13" s="90">
        <f t="shared" si="13"/>
        <v>0.26997298023648741</v>
      </c>
      <c r="AK13" s="90">
        <f t="shared" si="14"/>
        <v>8.8620241688361689E-2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28775116337</v>
      </c>
      <c r="E14" s="65">
        <v>4255496764</v>
      </c>
      <c r="F14" s="67">
        <f t="shared" si="0"/>
        <v>33030613101</v>
      </c>
      <c r="G14" s="64">
        <v>28775116337</v>
      </c>
      <c r="H14" s="65">
        <v>4255496764</v>
      </c>
      <c r="I14" s="67">
        <f t="shared" si="1"/>
        <v>33030613101</v>
      </c>
      <c r="J14" s="64">
        <v>7642272623</v>
      </c>
      <c r="K14" s="65">
        <v>672180441</v>
      </c>
      <c r="L14" s="65">
        <f t="shared" si="2"/>
        <v>8314453064</v>
      </c>
      <c r="M14" s="90">
        <f t="shared" si="3"/>
        <v>0.25171961048910352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7642272623</v>
      </c>
      <c r="AA14" s="65">
        <v>672180441</v>
      </c>
      <c r="AB14" s="65">
        <f t="shared" si="10"/>
        <v>8314453064</v>
      </c>
      <c r="AC14" s="90">
        <f t="shared" si="11"/>
        <v>0.25171961048910352</v>
      </c>
      <c r="AD14" s="64">
        <v>7146519959</v>
      </c>
      <c r="AE14" s="65">
        <v>673938397</v>
      </c>
      <c r="AF14" s="65">
        <f t="shared" si="12"/>
        <v>7820458356</v>
      </c>
      <c r="AG14" s="65">
        <v>30374556725</v>
      </c>
      <c r="AH14" s="65">
        <v>32317874273</v>
      </c>
      <c r="AI14" s="65">
        <v>7820458356</v>
      </c>
      <c r="AJ14" s="90">
        <f t="shared" si="13"/>
        <v>0.25746740690912912</v>
      </c>
      <c r="AK14" s="90">
        <f t="shared" si="14"/>
        <v>6.3166976347492243E-2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27166715884</v>
      </c>
      <c r="E15" s="65">
        <v>3896170784</v>
      </c>
      <c r="F15" s="67">
        <f t="shared" si="0"/>
        <v>31062886668</v>
      </c>
      <c r="G15" s="64">
        <v>27166715884</v>
      </c>
      <c r="H15" s="65">
        <v>3896170784</v>
      </c>
      <c r="I15" s="67">
        <f t="shared" si="1"/>
        <v>31062886668</v>
      </c>
      <c r="J15" s="64">
        <v>7535696289</v>
      </c>
      <c r="K15" s="65">
        <v>363892204</v>
      </c>
      <c r="L15" s="65">
        <f t="shared" si="2"/>
        <v>7899588493</v>
      </c>
      <c r="M15" s="90">
        <f t="shared" si="3"/>
        <v>0.25430954236258746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7535696289</v>
      </c>
      <c r="AA15" s="65">
        <v>363892204</v>
      </c>
      <c r="AB15" s="65">
        <f t="shared" si="10"/>
        <v>7899588493</v>
      </c>
      <c r="AC15" s="90">
        <f t="shared" si="11"/>
        <v>0.25430954236258746</v>
      </c>
      <c r="AD15" s="64">
        <v>5630917548</v>
      </c>
      <c r="AE15" s="65">
        <v>330076973</v>
      </c>
      <c r="AF15" s="65">
        <f t="shared" si="12"/>
        <v>5960994521</v>
      </c>
      <c r="AG15" s="65">
        <v>29523278326</v>
      </c>
      <c r="AH15" s="65">
        <v>28924293178</v>
      </c>
      <c r="AI15" s="65">
        <v>5960994521</v>
      </c>
      <c r="AJ15" s="90">
        <f t="shared" si="13"/>
        <v>0.20190828590165016</v>
      </c>
      <c r="AK15" s="90">
        <f t="shared" si="14"/>
        <v>0.32521317796393268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10339136908</v>
      </c>
      <c r="E16" s="65">
        <v>1858880630</v>
      </c>
      <c r="F16" s="67">
        <f t="shared" si="0"/>
        <v>12198017538</v>
      </c>
      <c r="G16" s="64">
        <v>10676429538</v>
      </c>
      <c r="H16" s="65">
        <v>1947144630</v>
      </c>
      <c r="I16" s="67">
        <f t="shared" si="1"/>
        <v>12623574168</v>
      </c>
      <c r="J16" s="64">
        <v>2659911753</v>
      </c>
      <c r="K16" s="65">
        <v>224675711</v>
      </c>
      <c r="L16" s="65">
        <f t="shared" si="2"/>
        <v>2884587464</v>
      </c>
      <c r="M16" s="90">
        <f t="shared" si="3"/>
        <v>0.23648002267694396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2659911753</v>
      </c>
      <c r="AA16" s="65">
        <v>224675711</v>
      </c>
      <c r="AB16" s="65">
        <f t="shared" si="10"/>
        <v>2884587464</v>
      </c>
      <c r="AC16" s="90">
        <f t="shared" si="11"/>
        <v>0.23648002267694396</v>
      </c>
      <c r="AD16" s="64">
        <v>2212219635</v>
      </c>
      <c r="AE16" s="65">
        <v>168462499</v>
      </c>
      <c r="AF16" s="65">
        <f t="shared" si="12"/>
        <v>2380682134</v>
      </c>
      <c r="AG16" s="65">
        <v>11345962138</v>
      </c>
      <c r="AH16" s="65">
        <v>11543074166</v>
      </c>
      <c r="AI16" s="65">
        <v>2380682134</v>
      </c>
      <c r="AJ16" s="90">
        <f t="shared" si="13"/>
        <v>0.20982637744106317</v>
      </c>
      <c r="AK16" s="90">
        <f t="shared" si="14"/>
        <v>0.21166426328127352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93999783427</v>
      </c>
      <c r="E17" s="65">
        <v>17961490407</v>
      </c>
      <c r="F17" s="67">
        <f t="shared" si="0"/>
        <v>111961273834</v>
      </c>
      <c r="G17" s="64">
        <v>94128805421</v>
      </c>
      <c r="H17" s="65">
        <v>19423280572</v>
      </c>
      <c r="I17" s="67">
        <f t="shared" si="1"/>
        <v>113552085993</v>
      </c>
      <c r="J17" s="64">
        <v>25369625533</v>
      </c>
      <c r="K17" s="65">
        <v>1895550100</v>
      </c>
      <c r="L17" s="65">
        <f t="shared" si="2"/>
        <v>27265175633</v>
      </c>
      <c r="M17" s="90">
        <f t="shared" si="3"/>
        <v>0.24352327103231125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25369625533</v>
      </c>
      <c r="AA17" s="65">
        <v>1895550100</v>
      </c>
      <c r="AB17" s="65">
        <f t="shared" si="10"/>
        <v>27265175633</v>
      </c>
      <c r="AC17" s="90">
        <f t="shared" si="11"/>
        <v>0.24352327103231125</v>
      </c>
      <c r="AD17" s="64">
        <v>22230966628</v>
      </c>
      <c r="AE17" s="65">
        <v>1718342140</v>
      </c>
      <c r="AF17" s="65">
        <f t="shared" si="12"/>
        <v>23949308768</v>
      </c>
      <c r="AG17" s="65">
        <v>101711165929</v>
      </c>
      <c r="AH17" s="65">
        <v>105393249711</v>
      </c>
      <c r="AI17" s="65">
        <v>23949308768</v>
      </c>
      <c r="AJ17" s="90">
        <f t="shared" si="13"/>
        <v>0.2354639094857878</v>
      </c>
      <c r="AK17" s="90">
        <f t="shared" si="14"/>
        <v>0.13845355192173714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575037983657</v>
      </c>
      <c r="E18" s="69">
        <f>SUM(E9:E17)</f>
        <v>77234587932</v>
      </c>
      <c r="F18" s="70">
        <f t="shared" si="0"/>
        <v>652272571589</v>
      </c>
      <c r="G18" s="68">
        <f>SUM(G9:G17)</f>
        <v>575715144057</v>
      </c>
      <c r="H18" s="69">
        <f>SUM(H9:H17)</f>
        <v>79158621249</v>
      </c>
      <c r="I18" s="70">
        <f t="shared" si="1"/>
        <v>654873765306</v>
      </c>
      <c r="J18" s="68">
        <f>SUM(J9:J17)</f>
        <v>163419560449</v>
      </c>
      <c r="K18" s="69">
        <f>SUM(K9:K17)</f>
        <v>8901227450</v>
      </c>
      <c r="L18" s="69">
        <f t="shared" si="2"/>
        <v>172320787899</v>
      </c>
      <c r="M18" s="91">
        <f t="shared" si="3"/>
        <v>0.2641852431096553</v>
      </c>
      <c r="N18" s="103">
        <f>SUM(N9:N17)</f>
        <v>0</v>
      </c>
      <c r="O18" s="104">
        <f>SUM(O9:O17)</f>
        <v>0</v>
      </c>
      <c r="P18" s="105">
        <f t="shared" si="4"/>
        <v>0</v>
      </c>
      <c r="Q18" s="91">
        <f t="shared" si="5"/>
        <v>0</v>
      </c>
      <c r="R18" s="103">
        <f>SUM(R9:R17)</f>
        <v>0</v>
      </c>
      <c r="S18" s="105">
        <f>SUM(S9:S17)</f>
        <v>0</v>
      </c>
      <c r="T18" s="105">
        <f t="shared" si="6"/>
        <v>0</v>
      </c>
      <c r="U18" s="91">
        <f t="shared" si="7"/>
        <v>0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v>163419560449</v>
      </c>
      <c r="AA18" s="69">
        <v>8901227450</v>
      </c>
      <c r="AB18" s="69">
        <f t="shared" si="10"/>
        <v>172320787899</v>
      </c>
      <c r="AC18" s="91">
        <f t="shared" si="11"/>
        <v>0.2641852431096553</v>
      </c>
      <c r="AD18" s="68">
        <f>SUM(AD9:AD17)</f>
        <v>156277897595</v>
      </c>
      <c r="AE18" s="69">
        <f>SUM(AE9:AE17)</f>
        <v>10939495153</v>
      </c>
      <c r="AF18" s="69">
        <f t="shared" si="12"/>
        <v>167217392748</v>
      </c>
      <c r="AG18" s="69">
        <f>SUM(AG9:AG17)</f>
        <v>618473874177</v>
      </c>
      <c r="AH18" s="69">
        <f>SUM(AH9:AH17)</f>
        <v>616958175532</v>
      </c>
      <c r="AI18" s="69">
        <f>SUM(AI9:AI17)</f>
        <v>167217392748</v>
      </c>
      <c r="AJ18" s="91">
        <f t="shared" si="13"/>
        <v>0.27037098854097164</v>
      </c>
      <c r="AK18" s="91">
        <f t="shared" si="14"/>
        <v>3.0519523520444514E-2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332056955</v>
      </c>
      <c r="E9" s="78">
        <v>145035200</v>
      </c>
      <c r="F9" s="79">
        <f>$D9       +$E9</f>
        <v>477092155</v>
      </c>
      <c r="G9" s="77">
        <v>332056955</v>
      </c>
      <c r="H9" s="78">
        <v>145035200</v>
      </c>
      <c r="I9" s="79">
        <f>$G9       +$H9</f>
        <v>477092155</v>
      </c>
      <c r="J9" s="77">
        <v>101913081</v>
      </c>
      <c r="K9" s="78">
        <v>19321655</v>
      </c>
      <c r="L9" s="78">
        <f>$J9       +$K9</f>
        <v>121234736</v>
      </c>
      <c r="M9" s="95">
        <f>IF(($F9       =0),0,($L9       /$F9       ))</f>
        <v>0.25411177846762123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101913081</v>
      </c>
      <c r="AA9" s="78">
        <v>19321655</v>
      </c>
      <c r="AB9" s="78">
        <f>$Z9       +$AA9</f>
        <v>121234736</v>
      </c>
      <c r="AC9" s="95">
        <f>IF(($F9       =0),0,($AB9       /$F9       ))</f>
        <v>0.25411177846762123</v>
      </c>
      <c r="AD9" s="77">
        <v>96636240</v>
      </c>
      <c r="AE9" s="78">
        <v>8335686</v>
      </c>
      <c r="AF9" s="78">
        <f>$AD9       +$AE9</f>
        <v>104971926</v>
      </c>
      <c r="AG9" s="78">
        <v>424457011</v>
      </c>
      <c r="AH9" s="78">
        <v>441378012</v>
      </c>
      <c r="AI9" s="79">
        <v>104971926</v>
      </c>
      <c r="AJ9" s="114">
        <f>IF(($AG9       =0),0,($AI9       /$AG9       ))</f>
        <v>0.24730873393442429</v>
      </c>
      <c r="AK9" s="115">
        <f>IF(($AF9       =0),0,(($L9       /$AF9       )-1))</f>
        <v>0.15492532736800513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628692789</v>
      </c>
      <c r="E10" s="78">
        <v>165413000</v>
      </c>
      <c r="F10" s="79">
        <f t="shared" ref="F10:F45" si="0">$D10      +$E10</f>
        <v>794105789</v>
      </c>
      <c r="G10" s="77">
        <v>628692789</v>
      </c>
      <c r="H10" s="78">
        <v>165413000</v>
      </c>
      <c r="I10" s="79">
        <f t="shared" ref="I10:I45" si="1">$G10      +$H10</f>
        <v>794105789</v>
      </c>
      <c r="J10" s="77">
        <v>205893758</v>
      </c>
      <c r="K10" s="78">
        <v>22943703</v>
      </c>
      <c r="L10" s="78">
        <f t="shared" ref="L10:L45" si="2">$J10      +$K10</f>
        <v>228837461</v>
      </c>
      <c r="M10" s="95">
        <f t="shared" ref="M10:M45" si="3">IF(($F10      =0),0,($L10      /$F10      ))</f>
        <v>0.28816999469071997</v>
      </c>
      <c r="N10" s="77">
        <v>0</v>
      </c>
      <c r="O10" s="78">
        <v>0</v>
      </c>
      <c r="P10" s="78">
        <f t="shared" ref="P10:P45" si="4">$N10      +$O10</f>
        <v>0</v>
      </c>
      <c r="Q10" s="95">
        <f t="shared" ref="Q10:Q45" si="5">IF(($F10      =0),0,($P10      /$F10      ))</f>
        <v>0</v>
      </c>
      <c r="R10" s="77">
        <v>0</v>
      </c>
      <c r="S10" s="78">
        <v>0</v>
      </c>
      <c r="T10" s="78">
        <f t="shared" ref="T10:T45" si="6">$R10      +$S10</f>
        <v>0</v>
      </c>
      <c r="U10" s="95">
        <f t="shared" ref="U10:U45" si="7">IF(($I10      =0),0,($T10      /$I10      ))</f>
        <v>0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v>205893758</v>
      </c>
      <c r="AA10" s="78">
        <v>22943703</v>
      </c>
      <c r="AB10" s="78">
        <f t="shared" ref="AB10:AB45" si="10">$Z10      +$AA10</f>
        <v>228837461</v>
      </c>
      <c r="AC10" s="95">
        <f t="shared" ref="AC10:AC45" si="11">IF(($F10      =0),0,($AB10      /$F10      ))</f>
        <v>0.28816999469071997</v>
      </c>
      <c r="AD10" s="77">
        <v>177004348</v>
      </c>
      <c r="AE10" s="78">
        <v>34035567</v>
      </c>
      <c r="AF10" s="78">
        <f t="shared" ref="AF10:AF45" si="12">$AD10      +$AE10</f>
        <v>211039915</v>
      </c>
      <c r="AG10" s="78">
        <v>813983031</v>
      </c>
      <c r="AH10" s="78">
        <v>900431377</v>
      </c>
      <c r="AI10" s="79">
        <v>211039915</v>
      </c>
      <c r="AJ10" s="114">
        <f t="shared" ref="AJ10:AJ45" si="13">IF(($AG10      =0),0,($AI10      /$AG10      ))</f>
        <v>0.25926819965857495</v>
      </c>
      <c r="AK10" s="115">
        <f t="shared" ref="AK10:AK45" si="14">IF(($AF10      =0),0,(($L10      /$AF10      )-1))</f>
        <v>8.4332605990672382E-2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767197341</v>
      </c>
      <c r="E11" s="78">
        <v>90871846</v>
      </c>
      <c r="F11" s="79">
        <f t="shared" si="0"/>
        <v>858069187</v>
      </c>
      <c r="G11" s="77">
        <v>767197341</v>
      </c>
      <c r="H11" s="78">
        <v>90871846</v>
      </c>
      <c r="I11" s="79">
        <f t="shared" si="1"/>
        <v>858069187</v>
      </c>
      <c r="J11" s="77">
        <v>192188831</v>
      </c>
      <c r="K11" s="78">
        <v>12105470</v>
      </c>
      <c r="L11" s="78">
        <f t="shared" si="2"/>
        <v>204294301</v>
      </c>
      <c r="M11" s="95">
        <f t="shared" si="3"/>
        <v>0.23808604725017354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192188831</v>
      </c>
      <c r="AA11" s="78">
        <v>12105470</v>
      </c>
      <c r="AB11" s="78">
        <f t="shared" si="10"/>
        <v>204294301</v>
      </c>
      <c r="AC11" s="95">
        <f t="shared" si="11"/>
        <v>0.23808604725017354</v>
      </c>
      <c r="AD11" s="77">
        <v>147475259</v>
      </c>
      <c r="AE11" s="78">
        <v>636327</v>
      </c>
      <c r="AF11" s="78">
        <f t="shared" si="12"/>
        <v>148111586</v>
      </c>
      <c r="AG11" s="78">
        <v>734575421</v>
      </c>
      <c r="AH11" s="78">
        <v>735111421</v>
      </c>
      <c r="AI11" s="79">
        <v>148111586</v>
      </c>
      <c r="AJ11" s="114">
        <f t="shared" si="13"/>
        <v>0.20162883451555072</v>
      </c>
      <c r="AK11" s="115">
        <f t="shared" si="14"/>
        <v>0.37932694205300055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123521587</v>
      </c>
      <c r="E12" s="78">
        <v>680000</v>
      </c>
      <c r="F12" s="79">
        <f t="shared" si="0"/>
        <v>124201587</v>
      </c>
      <c r="G12" s="77">
        <v>123521587</v>
      </c>
      <c r="H12" s="78">
        <v>680000</v>
      </c>
      <c r="I12" s="79">
        <f t="shared" si="1"/>
        <v>124201587</v>
      </c>
      <c r="J12" s="77">
        <v>49366753</v>
      </c>
      <c r="K12" s="78">
        <v>-13410497</v>
      </c>
      <c r="L12" s="78">
        <f t="shared" si="2"/>
        <v>35956256</v>
      </c>
      <c r="M12" s="95">
        <f t="shared" si="3"/>
        <v>0.28949916718858026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49366753</v>
      </c>
      <c r="AA12" s="78">
        <v>-13410497</v>
      </c>
      <c r="AB12" s="78">
        <f t="shared" si="10"/>
        <v>35956256</v>
      </c>
      <c r="AC12" s="95">
        <f t="shared" si="11"/>
        <v>0.28949916718858026</v>
      </c>
      <c r="AD12" s="77">
        <v>47809536</v>
      </c>
      <c r="AE12" s="78">
        <v>0</v>
      </c>
      <c r="AF12" s="78">
        <f t="shared" si="12"/>
        <v>47809536</v>
      </c>
      <c r="AG12" s="78">
        <v>120431586</v>
      </c>
      <c r="AH12" s="78">
        <v>131203230</v>
      </c>
      <c r="AI12" s="79">
        <v>47809536</v>
      </c>
      <c r="AJ12" s="114">
        <f t="shared" si="13"/>
        <v>0.39698502351368187</v>
      </c>
      <c r="AK12" s="115">
        <f t="shared" si="14"/>
        <v>-0.24792710809826723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1851468672</v>
      </c>
      <c r="E13" s="81">
        <f>SUM(E9:E12)</f>
        <v>402000046</v>
      </c>
      <c r="F13" s="82">
        <f t="shared" si="0"/>
        <v>2253468718</v>
      </c>
      <c r="G13" s="80">
        <f>SUM(G9:G12)</f>
        <v>1851468672</v>
      </c>
      <c r="H13" s="81">
        <f>SUM(H9:H12)</f>
        <v>402000046</v>
      </c>
      <c r="I13" s="82">
        <f t="shared" si="1"/>
        <v>2253468718</v>
      </c>
      <c r="J13" s="80">
        <f>SUM(J9:J12)</f>
        <v>549362423</v>
      </c>
      <c r="K13" s="81">
        <f>SUM(K9:K12)</f>
        <v>40960331</v>
      </c>
      <c r="L13" s="81">
        <f t="shared" si="2"/>
        <v>590322754</v>
      </c>
      <c r="M13" s="96">
        <f t="shared" si="3"/>
        <v>0.26196181437296528</v>
      </c>
      <c r="N13" s="80">
        <f>SUM(N9:N12)</f>
        <v>0</v>
      </c>
      <c r="O13" s="81">
        <f>SUM(O9:O12)</f>
        <v>0</v>
      </c>
      <c r="P13" s="81">
        <f t="shared" si="4"/>
        <v>0</v>
      </c>
      <c r="Q13" s="96">
        <f t="shared" si="5"/>
        <v>0</v>
      </c>
      <c r="R13" s="80">
        <f>SUM(R9:R12)</f>
        <v>0</v>
      </c>
      <c r="S13" s="81">
        <f>SUM(S9:S12)</f>
        <v>0</v>
      </c>
      <c r="T13" s="81">
        <f t="shared" si="6"/>
        <v>0</v>
      </c>
      <c r="U13" s="96">
        <f t="shared" si="7"/>
        <v>0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v>549362423</v>
      </c>
      <c r="AA13" s="81">
        <v>40960331</v>
      </c>
      <c r="AB13" s="81">
        <f t="shared" si="10"/>
        <v>590322754</v>
      </c>
      <c r="AC13" s="96">
        <f t="shared" si="11"/>
        <v>0.26196181437296528</v>
      </c>
      <c r="AD13" s="80">
        <f>SUM(AD9:AD12)</f>
        <v>468925383</v>
      </c>
      <c r="AE13" s="81">
        <f>SUM(AE9:AE12)</f>
        <v>43007580</v>
      </c>
      <c r="AF13" s="81">
        <f t="shared" si="12"/>
        <v>511932963</v>
      </c>
      <c r="AG13" s="81">
        <f>SUM(AG9:AG12)</f>
        <v>2093447049</v>
      </c>
      <c r="AH13" s="81">
        <f>SUM(AH9:AH12)</f>
        <v>2208124040</v>
      </c>
      <c r="AI13" s="82">
        <f>SUM(AI9:AI12)</f>
        <v>511932963</v>
      </c>
      <c r="AJ13" s="116">
        <f t="shared" si="13"/>
        <v>0.24454067908932337</v>
      </c>
      <c r="AK13" s="117">
        <f t="shared" si="14"/>
        <v>0.15312510946867852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146746606</v>
      </c>
      <c r="E14" s="78">
        <v>14064000</v>
      </c>
      <c r="F14" s="79">
        <f t="shared" si="0"/>
        <v>160810606</v>
      </c>
      <c r="G14" s="77">
        <v>146746606</v>
      </c>
      <c r="H14" s="78">
        <v>14064000</v>
      </c>
      <c r="I14" s="79">
        <f t="shared" si="1"/>
        <v>160810606</v>
      </c>
      <c r="J14" s="77">
        <v>35571798</v>
      </c>
      <c r="K14" s="78">
        <v>3040105</v>
      </c>
      <c r="L14" s="78">
        <f t="shared" si="2"/>
        <v>38611903</v>
      </c>
      <c r="M14" s="95">
        <f t="shared" si="3"/>
        <v>0.24010793790553839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35571798</v>
      </c>
      <c r="AA14" s="78">
        <v>3040105</v>
      </c>
      <c r="AB14" s="78">
        <f t="shared" si="10"/>
        <v>38611903</v>
      </c>
      <c r="AC14" s="95">
        <f t="shared" si="11"/>
        <v>0.24010793790553839</v>
      </c>
      <c r="AD14" s="77">
        <v>-68351</v>
      </c>
      <c r="AE14" s="78">
        <v>16384661</v>
      </c>
      <c r="AF14" s="78">
        <f t="shared" si="12"/>
        <v>16316310</v>
      </c>
      <c r="AG14" s="78">
        <v>135637816</v>
      </c>
      <c r="AH14" s="78">
        <v>124482078</v>
      </c>
      <c r="AI14" s="79">
        <v>16316310</v>
      </c>
      <c r="AJ14" s="114">
        <f t="shared" si="13"/>
        <v>0.12029322265112261</v>
      </c>
      <c r="AK14" s="115">
        <f t="shared" si="14"/>
        <v>1.3664604925991233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459561281</v>
      </c>
      <c r="E15" s="78">
        <v>28122000</v>
      </c>
      <c r="F15" s="79">
        <f t="shared" si="0"/>
        <v>487683281</v>
      </c>
      <c r="G15" s="77">
        <v>459561281</v>
      </c>
      <c r="H15" s="78">
        <v>52565000</v>
      </c>
      <c r="I15" s="79">
        <f t="shared" si="1"/>
        <v>512126281</v>
      </c>
      <c r="J15" s="77">
        <v>116088836</v>
      </c>
      <c r="K15" s="78">
        <v>223985</v>
      </c>
      <c r="L15" s="78">
        <f t="shared" si="2"/>
        <v>116312821</v>
      </c>
      <c r="M15" s="95">
        <f t="shared" si="3"/>
        <v>0.23850073507030889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116088836</v>
      </c>
      <c r="AA15" s="78">
        <v>223985</v>
      </c>
      <c r="AB15" s="78">
        <f t="shared" si="10"/>
        <v>116312821</v>
      </c>
      <c r="AC15" s="95">
        <f t="shared" si="11"/>
        <v>0.23850073507030889</v>
      </c>
      <c r="AD15" s="77">
        <v>135527700</v>
      </c>
      <c r="AE15" s="78">
        <v>28556</v>
      </c>
      <c r="AF15" s="78">
        <f t="shared" si="12"/>
        <v>135556256</v>
      </c>
      <c r="AG15" s="78">
        <v>467537254</v>
      </c>
      <c r="AH15" s="78">
        <v>420571000</v>
      </c>
      <c r="AI15" s="79">
        <v>135556256</v>
      </c>
      <c r="AJ15" s="114">
        <f t="shared" si="13"/>
        <v>0.28993680148534218</v>
      </c>
      <c r="AK15" s="115">
        <f t="shared" si="14"/>
        <v>-0.14195903286086631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84560740</v>
      </c>
      <c r="E16" s="78">
        <v>8129125</v>
      </c>
      <c r="F16" s="79">
        <f t="shared" si="0"/>
        <v>92689865</v>
      </c>
      <c r="G16" s="77">
        <v>84560740</v>
      </c>
      <c r="H16" s="78">
        <v>8129125</v>
      </c>
      <c r="I16" s="79">
        <f t="shared" si="1"/>
        <v>92689865</v>
      </c>
      <c r="J16" s="77">
        <v>9656530</v>
      </c>
      <c r="K16" s="78">
        <v>0</v>
      </c>
      <c r="L16" s="78">
        <f t="shared" si="2"/>
        <v>9656530</v>
      </c>
      <c r="M16" s="95">
        <f t="shared" si="3"/>
        <v>0.10418107740258334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9656530</v>
      </c>
      <c r="AA16" s="78">
        <v>0</v>
      </c>
      <c r="AB16" s="78">
        <f t="shared" si="10"/>
        <v>9656530</v>
      </c>
      <c r="AC16" s="95">
        <f t="shared" si="11"/>
        <v>0.10418107740258334</v>
      </c>
      <c r="AD16" s="77">
        <v>30596097</v>
      </c>
      <c r="AE16" s="78">
        <v>0</v>
      </c>
      <c r="AF16" s="78">
        <f t="shared" si="12"/>
        <v>30596097</v>
      </c>
      <c r="AG16" s="78">
        <v>92344456</v>
      </c>
      <c r="AH16" s="78">
        <v>91803456</v>
      </c>
      <c r="AI16" s="79">
        <v>30596097</v>
      </c>
      <c r="AJ16" s="114">
        <f t="shared" si="13"/>
        <v>0.33132575928543018</v>
      </c>
      <c r="AK16" s="115">
        <f t="shared" si="14"/>
        <v>-0.68438686803744941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140069011</v>
      </c>
      <c r="E17" s="78">
        <v>133826000</v>
      </c>
      <c r="F17" s="79">
        <f t="shared" si="0"/>
        <v>273895011</v>
      </c>
      <c r="G17" s="77">
        <v>140069011</v>
      </c>
      <c r="H17" s="78">
        <v>133826000</v>
      </c>
      <c r="I17" s="79">
        <f t="shared" si="1"/>
        <v>273895011</v>
      </c>
      <c r="J17" s="77">
        <v>37168159</v>
      </c>
      <c r="K17" s="78">
        <v>40032848</v>
      </c>
      <c r="L17" s="78">
        <f t="shared" si="2"/>
        <v>77201007</v>
      </c>
      <c r="M17" s="95">
        <f t="shared" si="3"/>
        <v>0.28186350207014177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37168159</v>
      </c>
      <c r="AA17" s="78">
        <v>40032848</v>
      </c>
      <c r="AB17" s="78">
        <f t="shared" si="10"/>
        <v>77201007</v>
      </c>
      <c r="AC17" s="95">
        <f t="shared" si="11"/>
        <v>0.28186350207014177</v>
      </c>
      <c r="AD17" s="77">
        <v>34223793</v>
      </c>
      <c r="AE17" s="78">
        <v>26264878</v>
      </c>
      <c r="AF17" s="78">
        <f t="shared" si="12"/>
        <v>60488671</v>
      </c>
      <c r="AG17" s="78">
        <v>284500565</v>
      </c>
      <c r="AH17" s="78">
        <v>290882209</v>
      </c>
      <c r="AI17" s="79">
        <v>60488671</v>
      </c>
      <c r="AJ17" s="114">
        <f t="shared" si="13"/>
        <v>0.21261353558296098</v>
      </c>
      <c r="AK17" s="115">
        <f t="shared" si="14"/>
        <v>0.27628869544844181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82515158</v>
      </c>
      <c r="E18" s="78">
        <v>32334000</v>
      </c>
      <c r="F18" s="79">
        <f t="shared" si="0"/>
        <v>114849158</v>
      </c>
      <c r="G18" s="77">
        <v>82515158</v>
      </c>
      <c r="H18" s="78">
        <v>32334000</v>
      </c>
      <c r="I18" s="79">
        <f t="shared" si="1"/>
        <v>114849158</v>
      </c>
      <c r="J18" s="77">
        <v>26617239</v>
      </c>
      <c r="K18" s="78">
        <v>5648114</v>
      </c>
      <c r="L18" s="78">
        <f t="shared" si="2"/>
        <v>32265353</v>
      </c>
      <c r="M18" s="95">
        <f t="shared" si="3"/>
        <v>0.28093678318477527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26617239</v>
      </c>
      <c r="AA18" s="78">
        <v>5648114</v>
      </c>
      <c r="AB18" s="78">
        <f t="shared" si="10"/>
        <v>32265353</v>
      </c>
      <c r="AC18" s="95">
        <f t="shared" si="11"/>
        <v>0.28093678318477527</v>
      </c>
      <c r="AD18" s="77">
        <v>6951685</v>
      </c>
      <c r="AE18" s="78">
        <v>3914528</v>
      </c>
      <c r="AF18" s="78">
        <f t="shared" si="12"/>
        <v>10866213</v>
      </c>
      <c r="AG18" s="78">
        <v>101898308</v>
      </c>
      <c r="AH18" s="78">
        <v>108142000</v>
      </c>
      <c r="AI18" s="79">
        <v>10866213</v>
      </c>
      <c r="AJ18" s="114">
        <f t="shared" si="13"/>
        <v>0.10663781581142642</v>
      </c>
      <c r="AK18" s="115">
        <f t="shared" si="14"/>
        <v>1.9693282287030449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85664579</v>
      </c>
      <c r="E19" s="78">
        <v>14127000</v>
      </c>
      <c r="F19" s="79">
        <f t="shared" si="0"/>
        <v>99791579</v>
      </c>
      <c r="G19" s="77">
        <v>85664579</v>
      </c>
      <c r="H19" s="78">
        <v>14127000</v>
      </c>
      <c r="I19" s="79">
        <f t="shared" si="1"/>
        <v>99791579</v>
      </c>
      <c r="J19" s="77">
        <v>17042984</v>
      </c>
      <c r="K19" s="78">
        <v>4150529</v>
      </c>
      <c r="L19" s="78">
        <f t="shared" si="2"/>
        <v>21193513</v>
      </c>
      <c r="M19" s="95">
        <f t="shared" si="3"/>
        <v>0.21237776987174439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17042984</v>
      </c>
      <c r="AA19" s="78">
        <v>4150529</v>
      </c>
      <c r="AB19" s="78">
        <f t="shared" si="10"/>
        <v>21193513</v>
      </c>
      <c r="AC19" s="95">
        <f t="shared" si="11"/>
        <v>0.21237776987174439</v>
      </c>
      <c r="AD19" s="77">
        <v>14812005</v>
      </c>
      <c r="AE19" s="78">
        <v>2299185</v>
      </c>
      <c r="AF19" s="78">
        <f t="shared" si="12"/>
        <v>17111190</v>
      </c>
      <c r="AG19" s="78">
        <v>90036404</v>
      </c>
      <c r="AH19" s="78">
        <v>90036404</v>
      </c>
      <c r="AI19" s="79">
        <v>17111190</v>
      </c>
      <c r="AJ19" s="114">
        <f t="shared" si="13"/>
        <v>0.19004746124689742</v>
      </c>
      <c r="AK19" s="115">
        <f t="shared" si="14"/>
        <v>0.23857621825250019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79706973</v>
      </c>
      <c r="E20" s="78">
        <v>1</v>
      </c>
      <c r="F20" s="79">
        <f t="shared" si="0"/>
        <v>79706974</v>
      </c>
      <c r="G20" s="77">
        <v>79706973</v>
      </c>
      <c r="H20" s="78">
        <v>1</v>
      </c>
      <c r="I20" s="79">
        <f t="shared" si="1"/>
        <v>79706974</v>
      </c>
      <c r="J20" s="77">
        <v>26396398</v>
      </c>
      <c r="K20" s="78">
        <v>0</v>
      </c>
      <c r="L20" s="78">
        <f t="shared" si="2"/>
        <v>26396398</v>
      </c>
      <c r="M20" s="95">
        <f t="shared" si="3"/>
        <v>0.33116798537603498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26396398</v>
      </c>
      <c r="AA20" s="78">
        <v>0</v>
      </c>
      <c r="AB20" s="78">
        <f t="shared" si="10"/>
        <v>26396398</v>
      </c>
      <c r="AC20" s="95">
        <f t="shared" si="11"/>
        <v>0.33116798537603498</v>
      </c>
      <c r="AD20" s="77">
        <v>26458203</v>
      </c>
      <c r="AE20" s="78">
        <v>0</v>
      </c>
      <c r="AF20" s="78">
        <f t="shared" si="12"/>
        <v>26458203</v>
      </c>
      <c r="AG20" s="78">
        <v>83456950</v>
      </c>
      <c r="AH20" s="78">
        <v>83389974</v>
      </c>
      <c r="AI20" s="79">
        <v>26458203</v>
      </c>
      <c r="AJ20" s="114">
        <f t="shared" si="13"/>
        <v>0.31702815643274768</v>
      </c>
      <c r="AK20" s="115">
        <f t="shared" si="14"/>
        <v>-2.3359485147196324E-3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1078824348</v>
      </c>
      <c r="E21" s="81">
        <f>SUM(E14:E20)</f>
        <v>230602126</v>
      </c>
      <c r="F21" s="82">
        <f t="shared" si="0"/>
        <v>1309426474</v>
      </c>
      <c r="G21" s="80">
        <f>SUM(G14:G20)</f>
        <v>1078824348</v>
      </c>
      <c r="H21" s="81">
        <f>SUM(H14:H20)</f>
        <v>255045126</v>
      </c>
      <c r="I21" s="82">
        <f t="shared" si="1"/>
        <v>1333869474</v>
      </c>
      <c r="J21" s="80">
        <f>SUM(J14:J20)</f>
        <v>268541944</v>
      </c>
      <c r="K21" s="81">
        <f>SUM(K14:K20)</f>
        <v>53095581</v>
      </c>
      <c r="L21" s="81">
        <f t="shared" si="2"/>
        <v>321637525</v>
      </c>
      <c r="M21" s="96">
        <f t="shared" si="3"/>
        <v>0.24563236759485282</v>
      </c>
      <c r="N21" s="80">
        <f>SUM(N14:N20)</f>
        <v>0</v>
      </c>
      <c r="O21" s="81">
        <f>SUM(O14:O20)</f>
        <v>0</v>
      </c>
      <c r="P21" s="81">
        <f t="shared" si="4"/>
        <v>0</v>
      </c>
      <c r="Q21" s="96">
        <f t="shared" si="5"/>
        <v>0</v>
      </c>
      <c r="R21" s="80">
        <f>SUM(R14:R20)</f>
        <v>0</v>
      </c>
      <c r="S21" s="81">
        <f>SUM(S14:S20)</f>
        <v>0</v>
      </c>
      <c r="T21" s="81">
        <f t="shared" si="6"/>
        <v>0</v>
      </c>
      <c r="U21" s="96">
        <f t="shared" si="7"/>
        <v>0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v>268541944</v>
      </c>
      <c r="AA21" s="81">
        <v>53095581</v>
      </c>
      <c r="AB21" s="81">
        <f t="shared" si="10"/>
        <v>321637525</v>
      </c>
      <c r="AC21" s="96">
        <f t="shared" si="11"/>
        <v>0.24563236759485282</v>
      </c>
      <c r="AD21" s="80">
        <f>SUM(AD14:AD20)</f>
        <v>248501132</v>
      </c>
      <c r="AE21" s="81">
        <f>SUM(AE14:AE20)</f>
        <v>48891808</v>
      </c>
      <c r="AF21" s="81">
        <f t="shared" si="12"/>
        <v>297392940</v>
      </c>
      <c r="AG21" s="81">
        <f>SUM(AG14:AG20)</f>
        <v>1255411753</v>
      </c>
      <c r="AH21" s="81">
        <f>SUM(AH14:AH20)</f>
        <v>1209307121</v>
      </c>
      <c r="AI21" s="82">
        <f>SUM(AI14:AI20)</f>
        <v>297392940</v>
      </c>
      <c r="AJ21" s="116">
        <f t="shared" si="13"/>
        <v>0.2368887652113609</v>
      </c>
      <c r="AK21" s="117">
        <f t="shared" si="14"/>
        <v>8.1523740946910062E-2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177789624</v>
      </c>
      <c r="E22" s="78">
        <v>30872004</v>
      </c>
      <c r="F22" s="79">
        <f t="shared" si="0"/>
        <v>208661628</v>
      </c>
      <c r="G22" s="77">
        <v>177789624</v>
      </c>
      <c r="H22" s="78">
        <v>30872004</v>
      </c>
      <c r="I22" s="79">
        <f t="shared" si="1"/>
        <v>208661628</v>
      </c>
      <c r="J22" s="77">
        <v>9212093</v>
      </c>
      <c r="K22" s="78">
        <v>7195873</v>
      </c>
      <c r="L22" s="78">
        <f t="shared" si="2"/>
        <v>16407966</v>
      </c>
      <c r="M22" s="95">
        <f t="shared" si="3"/>
        <v>7.8634323700378678E-2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9212093</v>
      </c>
      <c r="AA22" s="78">
        <v>7195873</v>
      </c>
      <c r="AB22" s="78">
        <f t="shared" si="10"/>
        <v>16407966</v>
      </c>
      <c r="AC22" s="95">
        <f t="shared" si="11"/>
        <v>7.8634323700378678E-2</v>
      </c>
      <c r="AD22" s="77">
        <v>10385542</v>
      </c>
      <c r="AE22" s="78">
        <v>1630855</v>
      </c>
      <c r="AF22" s="78">
        <f t="shared" si="12"/>
        <v>12016397</v>
      </c>
      <c r="AG22" s="78">
        <v>202076682</v>
      </c>
      <c r="AH22" s="78">
        <v>204206977</v>
      </c>
      <c r="AI22" s="79">
        <v>12016397</v>
      </c>
      <c r="AJ22" s="114">
        <f t="shared" si="13"/>
        <v>5.9464540297628203E-2</v>
      </c>
      <c r="AK22" s="115">
        <f t="shared" si="14"/>
        <v>0.36546470626761085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252088562</v>
      </c>
      <c r="E23" s="78">
        <v>21676300</v>
      </c>
      <c r="F23" s="79">
        <f t="shared" si="0"/>
        <v>273764862</v>
      </c>
      <c r="G23" s="77">
        <v>252088562</v>
      </c>
      <c r="H23" s="78">
        <v>21676300</v>
      </c>
      <c r="I23" s="79">
        <f t="shared" si="1"/>
        <v>273764862</v>
      </c>
      <c r="J23" s="77">
        <v>71177283</v>
      </c>
      <c r="K23" s="78">
        <v>7044281</v>
      </c>
      <c r="L23" s="78">
        <f t="shared" si="2"/>
        <v>78221564</v>
      </c>
      <c r="M23" s="95">
        <f t="shared" si="3"/>
        <v>0.28572536091209544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71177283</v>
      </c>
      <c r="AA23" s="78">
        <v>7044281</v>
      </c>
      <c r="AB23" s="78">
        <f t="shared" si="10"/>
        <v>78221564</v>
      </c>
      <c r="AC23" s="95">
        <f t="shared" si="11"/>
        <v>0.28572536091209544</v>
      </c>
      <c r="AD23" s="77">
        <v>69290490</v>
      </c>
      <c r="AE23" s="78">
        <v>1104939</v>
      </c>
      <c r="AF23" s="78">
        <f t="shared" si="12"/>
        <v>70395429</v>
      </c>
      <c r="AG23" s="78">
        <v>253762950</v>
      </c>
      <c r="AH23" s="78">
        <v>257595400</v>
      </c>
      <c r="AI23" s="79">
        <v>70395429</v>
      </c>
      <c r="AJ23" s="114">
        <f t="shared" si="13"/>
        <v>0.27740625256760293</v>
      </c>
      <c r="AK23" s="115">
        <f t="shared" si="14"/>
        <v>0.11117390874910349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0</v>
      </c>
      <c r="E24" s="78">
        <v>0</v>
      </c>
      <c r="F24" s="79">
        <f t="shared" si="0"/>
        <v>0</v>
      </c>
      <c r="G24" s="77">
        <v>337292630</v>
      </c>
      <c r="H24" s="78">
        <v>63821000</v>
      </c>
      <c r="I24" s="79">
        <f t="shared" si="1"/>
        <v>401113630</v>
      </c>
      <c r="J24" s="77">
        <v>218157</v>
      </c>
      <c r="K24" s="78">
        <v>1113299</v>
      </c>
      <c r="L24" s="78">
        <f t="shared" si="2"/>
        <v>1331456</v>
      </c>
      <c r="M24" s="95">
        <f t="shared" si="3"/>
        <v>0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218157</v>
      </c>
      <c r="AA24" s="78">
        <v>1113299</v>
      </c>
      <c r="AB24" s="78">
        <f t="shared" si="10"/>
        <v>1331456</v>
      </c>
      <c r="AC24" s="95">
        <f t="shared" si="11"/>
        <v>0</v>
      </c>
      <c r="AD24" s="77">
        <v>-185802731</v>
      </c>
      <c r="AE24" s="78">
        <v>3156687</v>
      </c>
      <c r="AF24" s="78">
        <f t="shared" si="12"/>
        <v>-182646044</v>
      </c>
      <c r="AG24" s="78">
        <v>356074923</v>
      </c>
      <c r="AH24" s="78">
        <v>358593923</v>
      </c>
      <c r="AI24" s="79">
        <v>-182646044</v>
      </c>
      <c r="AJ24" s="114">
        <f t="shared" si="13"/>
        <v>-0.51294273256080991</v>
      </c>
      <c r="AK24" s="115">
        <f t="shared" si="14"/>
        <v>-1.0072898157049599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98934936</v>
      </c>
      <c r="E25" s="78">
        <v>13413000</v>
      </c>
      <c r="F25" s="79">
        <f t="shared" si="0"/>
        <v>112347936</v>
      </c>
      <c r="G25" s="77">
        <v>98934936</v>
      </c>
      <c r="H25" s="78">
        <v>13413000</v>
      </c>
      <c r="I25" s="79">
        <f t="shared" si="1"/>
        <v>112347936</v>
      </c>
      <c r="J25" s="77">
        <v>0</v>
      </c>
      <c r="K25" s="78">
        <v>0</v>
      </c>
      <c r="L25" s="78">
        <f t="shared" si="2"/>
        <v>0</v>
      </c>
      <c r="M25" s="95">
        <f t="shared" si="3"/>
        <v>0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0</v>
      </c>
      <c r="AA25" s="78">
        <v>0</v>
      </c>
      <c r="AB25" s="78">
        <f t="shared" si="10"/>
        <v>0</v>
      </c>
      <c r="AC25" s="95">
        <f t="shared" si="11"/>
        <v>0</v>
      </c>
      <c r="AD25" s="77">
        <v>3541863</v>
      </c>
      <c r="AE25" s="78">
        <v>728</v>
      </c>
      <c r="AF25" s="78">
        <f t="shared" si="12"/>
        <v>3542591</v>
      </c>
      <c r="AG25" s="78">
        <v>107576313</v>
      </c>
      <c r="AH25" s="78">
        <v>107576313</v>
      </c>
      <c r="AI25" s="79">
        <v>3542591</v>
      </c>
      <c r="AJ25" s="114">
        <f t="shared" si="13"/>
        <v>3.2930957579853107E-2</v>
      </c>
      <c r="AK25" s="115">
        <f t="shared" si="14"/>
        <v>-1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92432170</v>
      </c>
      <c r="E26" s="78">
        <v>21871000</v>
      </c>
      <c r="F26" s="79">
        <f t="shared" si="0"/>
        <v>114303170</v>
      </c>
      <c r="G26" s="77">
        <v>92432170</v>
      </c>
      <c r="H26" s="78">
        <v>21871000</v>
      </c>
      <c r="I26" s="79">
        <f t="shared" si="1"/>
        <v>114303170</v>
      </c>
      <c r="J26" s="77">
        <v>30041704</v>
      </c>
      <c r="K26" s="78">
        <v>5406068</v>
      </c>
      <c r="L26" s="78">
        <f t="shared" si="2"/>
        <v>35447772</v>
      </c>
      <c r="M26" s="95">
        <f t="shared" si="3"/>
        <v>0.31012063794906125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30041704</v>
      </c>
      <c r="AA26" s="78">
        <v>5406068</v>
      </c>
      <c r="AB26" s="78">
        <f t="shared" si="10"/>
        <v>35447772</v>
      </c>
      <c r="AC26" s="95">
        <f t="shared" si="11"/>
        <v>0.31012063794906125</v>
      </c>
      <c r="AD26" s="77">
        <v>20107958</v>
      </c>
      <c r="AE26" s="78">
        <v>2083208</v>
      </c>
      <c r="AF26" s="78">
        <f t="shared" si="12"/>
        <v>22191166</v>
      </c>
      <c r="AG26" s="78">
        <v>70576864</v>
      </c>
      <c r="AH26" s="78">
        <v>86618883</v>
      </c>
      <c r="AI26" s="79">
        <v>22191166</v>
      </c>
      <c r="AJ26" s="114">
        <f t="shared" si="13"/>
        <v>0.31442550351911358</v>
      </c>
      <c r="AK26" s="115">
        <f t="shared" si="14"/>
        <v>0.59738212944736668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118334460</v>
      </c>
      <c r="E27" s="78">
        <v>23764212</v>
      </c>
      <c r="F27" s="79">
        <f t="shared" si="0"/>
        <v>142098672</v>
      </c>
      <c r="G27" s="77">
        <v>118334460</v>
      </c>
      <c r="H27" s="78">
        <v>23764212</v>
      </c>
      <c r="I27" s="79">
        <f t="shared" si="1"/>
        <v>142098672</v>
      </c>
      <c r="J27" s="77">
        <v>29744438</v>
      </c>
      <c r="K27" s="78">
        <v>0</v>
      </c>
      <c r="L27" s="78">
        <f t="shared" si="2"/>
        <v>29744438</v>
      </c>
      <c r="M27" s="95">
        <f t="shared" si="3"/>
        <v>0.20932242069088444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29744438</v>
      </c>
      <c r="AA27" s="78">
        <v>0</v>
      </c>
      <c r="AB27" s="78">
        <f t="shared" si="10"/>
        <v>29744438</v>
      </c>
      <c r="AC27" s="95">
        <f t="shared" si="11"/>
        <v>0.20932242069088444</v>
      </c>
      <c r="AD27" s="77">
        <v>7746944</v>
      </c>
      <c r="AE27" s="78">
        <v>493393</v>
      </c>
      <c r="AF27" s="78">
        <f t="shared" si="12"/>
        <v>8240337</v>
      </c>
      <c r="AG27" s="78">
        <v>127096555</v>
      </c>
      <c r="AH27" s="78">
        <v>116572689</v>
      </c>
      <c r="AI27" s="79">
        <v>8240337</v>
      </c>
      <c r="AJ27" s="114">
        <f t="shared" si="13"/>
        <v>6.4835250648611203E-2</v>
      </c>
      <c r="AK27" s="115">
        <f t="shared" si="14"/>
        <v>2.6096142669893232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181428654</v>
      </c>
      <c r="E28" s="78">
        <v>20710002</v>
      </c>
      <c r="F28" s="79">
        <f t="shared" si="0"/>
        <v>202138656</v>
      </c>
      <c r="G28" s="77">
        <v>181428654</v>
      </c>
      <c r="H28" s="78">
        <v>20710002</v>
      </c>
      <c r="I28" s="79">
        <f t="shared" si="1"/>
        <v>202138656</v>
      </c>
      <c r="J28" s="77">
        <v>28423373</v>
      </c>
      <c r="K28" s="78">
        <v>0</v>
      </c>
      <c r="L28" s="78">
        <f t="shared" si="2"/>
        <v>28423373</v>
      </c>
      <c r="M28" s="95">
        <f t="shared" si="3"/>
        <v>0.14061324816565515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28423373</v>
      </c>
      <c r="AA28" s="78">
        <v>0</v>
      </c>
      <c r="AB28" s="78">
        <f t="shared" si="10"/>
        <v>28423373</v>
      </c>
      <c r="AC28" s="95">
        <f t="shared" si="11"/>
        <v>0.14061324816565515</v>
      </c>
      <c r="AD28" s="77">
        <v>19173033</v>
      </c>
      <c r="AE28" s="78">
        <v>2224022</v>
      </c>
      <c r="AF28" s="78">
        <f t="shared" si="12"/>
        <v>21397055</v>
      </c>
      <c r="AG28" s="78">
        <v>183769909</v>
      </c>
      <c r="AH28" s="78">
        <v>177509910</v>
      </c>
      <c r="AI28" s="79">
        <v>21397055</v>
      </c>
      <c r="AJ28" s="114">
        <f t="shared" si="13"/>
        <v>0.11643394240348674</v>
      </c>
      <c r="AK28" s="115">
        <f t="shared" si="14"/>
        <v>0.32837780713280407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304342136</v>
      </c>
      <c r="E29" s="78">
        <v>46620000</v>
      </c>
      <c r="F29" s="79">
        <f t="shared" si="0"/>
        <v>350962136</v>
      </c>
      <c r="G29" s="77">
        <v>304342136</v>
      </c>
      <c r="H29" s="78">
        <v>46620000</v>
      </c>
      <c r="I29" s="79">
        <f t="shared" si="1"/>
        <v>350962136</v>
      </c>
      <c r="J29" s="77">
        <v>69576992</v>
      </c>
      <c r="K29" s="78">
        <v>10054134</v>
      </c>
      <c r="L29" s="78">
        <f t="shared" si="2"/>
        <v>79631126</v>
      </c>
      <c r="M29" s="95">
        <f t="shared" si="3"/>
        <v>0.22689378092911994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69576992</v>
      </c>
      <c r="AA29" s="78">
        <v>10054134</v>
      </c>
      <c r="AB29" s="78">
        <f t="shared" si="10"/>
        <v>79631126</v>
      </c>
      <c r="AC29" s="95">
        <f t="shared" si="11"/>
        <v>0.22689378092911994</v>
      </c>
      <c r="AD29" s="77">
        <v>54978481</v>
      </c>
      <c r="AE29" s="78">
        <v>354000</v>
      </c>
      <c r="AF29" s="78">
        <f t="shared" si="12"/>
        <v>55332481</v>
      </c>
      <c r="AG29" s="78">
        <v>237406365</v>
      </c>
      <c r="AH29" s="78">
        <v>256285674</v>
      </c>
      <c r="AI29" s="79">
        <v>55332481</v>
      </c>
      <c r="AJ29" s="114">
        <f t="shared" si="13"/>
        <v>0.23307075612736836</v>
      </c>
      <c r="AK29" s="115">
        <f t="shared" si="14"/>
        <v>0.43913890288057034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75415400</v>
      </c>
      <c r="E30" s="78">
        <v>150000</v>
      </c>
      <c r="F30" s="79">
        <f t="shared" si="0"/>
        <v>75565400</v>
      </c>
      <c r="G30" s="77">
        <v>75415400</v>
      </c>
      <c r="H30" s="78">
        <v>150000</v>
      </c>
      <c r="I30" s="79">
        <f t="shared" si="1"/>
        <v>75565400</v>
      </c>
      <c r="J30" s="77">
        <v>34346234</v>
      </c>
      <c r="K30" s="78">
        <v>0</v>
      </c>
      <c r="L30" s="78">
        <f t="shared" si="2"/>
        <v>34346234</v>
      </c>
      <c r="M30" s="95">
        <f t="shared" si="3"/>
        <v>0.45452328711288498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34346234</v>
      </c>
      <c r="AA30" s="78">
        <v>0</v>
      </c>
      <c r="AB30" s="78">
        <f t="shared" si="10"/>
        <v>34346234</v>
      </c>
      <c r="AC30" s="95">
        <f t="shared" si="11"/>
        <v>0.45452328711288498</v>
      </c>
      <c r="AD30" s="77">
        <v>34249376</v>
      </c>
      <c r="AE30" s="78">
        <v>320619</v>
      </c>
      <c r="AF30" s="78">
        <f t="shared" si="12"/>
        <v>34569995</v>
      </c>
      <c r="AG30" s="78">
        <v>73822100</v>
      </c>
      <c r="AH30" s="78">
        <v>77186029</v>
      </c>
      <c r="AI30" s="79">
        <v>34569995</v>
      </c>
      <c r="AJ30" s="114">
        <f t="shared" si="13"/>
        <v>0.46828788398054239</v>
      </c>
      <c r="AK30" s="115">
        <f t="shared" si="14"/>
        <v>-6.4726940226632612E-3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1300765942</v>
      </c>
      <c r="E31" s="81">
        <f>SUM(E22:E30)</f>
        <v>179076518</v>
      </c>
      <c r="F31" s="82">
        <f t="shared" si="0"/>
        <v>1479842460</v>
      </c>
      <c r="G31" s="80">
        <f>SUM(G22:G30)</f>
        <v>1638058572</v>
      </c>
      <c r="H31" s="81">
        <f>SUM(H22:H30)</f>
        <v>242897518</v>
      </c>
      <c r="I31" s="82">
        <f t="shared" si="1"/>
        <v>1880956090</v>
      </c>
      <c r="J31" s="80">
        <f>SUM(J22:J30)</f>
        <v>272740274</v>
      </c>
      <c r="K31" s="81">
        <f>SUM(K22:K30)</f>
        <v>30813655</v>
      </c>
      <c r="L31" s="81">
        <f t="shared" si="2"/>
        <v>303553929</v>
      </c>
      <c r="M31" s="96">
        <f t="shared" si="3"/>
        <v>0.20512584089525313</v>
      </c>
      <c r="N31" s="80">
        <f>SUM(N22:N30)</f>
        <v>0</v>
      </c>
      <c r="O31" s="81">
        <f>SUM(O22:O30)</f>
        <v>0</v>
      </c>
      <c r="P31" s="81">
        <f t="shared" si="4"/>
        <v>0</v>
      </c>
      <c r="Q31" s="96">
        <f t="shared" si="5"/>
        <v>0</v>
      </c>
      <c r="R31" s="80">
        <f>SUM(R22:R30)</f>
        <v>0</v>
      </c>
      <c r="S31" s="81">
        <f>SUM(S22:S30)</f>
        <v>0</v>
      </c>
      <c r="T31" s="81">
        <f t="shared" si="6"/>
        <v>0</v>
      </c>
      <c r="U31" s="96">
        <f t="shared" si="7"/>
        <v>0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v>272740274</v>
      </c>
      <c r="AA31" s="81">
        <v>30813655</v>
      </c>
      <c r="AB31" s="81">
        <f t="shared" si="10"/>
        <v>303553929</v>
      </c>
      <c r="AC31" s="96">
        <f t="shared" si="11"/>
        <v>0.20512584089525313</v>
      </c>
      <c r="AD31" s="80">
        <f>SUM(AD22:AD30)</f>
        <v>33670956</v>
      </c>
      <c r="AE31" s="81">
        <f>SUM(AE22:AE30)</f>
        <v>11368451</v>
      </c>
      <c r="AF31" s="81">
        <f t="shared" si="12"/>
        <v>45039407</v>
      </c>
      <c r="AG31" s="81">
        <f>SUM(AG22:AG30)</f>
        <v>1612162661</v>
      </c>
      <c r="AH31" s="81">
        <f>SUM(AH22:AH30)</f>
        <v>1642145798</v>
      </c>
      <c r="AI31" s="82">
        <f>SUM(AI22:AI30)</f>
        <v>45039407</v>
      </c>
      <c r="AJ31" s="116">
        <f t="shared" si="13"/>
        <v>2.7937259737837335E-2</v>
      </c>
      <c r="AK31" s="117">
        <f t="shared" si="14"/>
        <v>5.7397408007614308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400097829</v>
      </c>
      <c r="E32" s="78">
        <v>75053404</v>
      </c>
      <c r="F32" s="79">
        <f t="shared" si="0"/>
        <v>475151233</v>
      </c>
      <c r="G32" s="77">
        <v>400097829</v>
      </c>
      <c r="H32" s="78">
        <v>75053404</v>
      </c>
      <c r="I32" s="79">
        <f t="shared" si="1"/>
        <v>475151233</v>
      </c>
      <c r="J32" s="77">
        <v>133005532</v>
      </c>
      <c r="K32" s="78">
        <v>9833022</v>
      </c>
      <c r="L32" s="78">
        <f t="shared" si="2"/>
        <v>142838554</v>
      </c>
      <c r="M32" s="95">
        <f t="shared" si="3"/>
        <v>0.30061703322992323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133005532</v>
      </c>
      <c r="AA32" s="78">
        <v>9833022</v>
      </c>
      <c r="AB32" s="78">
        <f t="shared" si="10"/>
        <v>142838554</v>
      </c>
      <c r="AC32" s="95">
        <f t="shared" si="11"/>
        <v>0.30061703322992323</v>
      </c>
      <c r="AD32" s="77">
        <v>21431359</v>
      </c>
      <c r="AE32" s="78">
        <v>5236577</v>
      </c>
      <c r="AF32" s="78">
        <f t="shared" si="12"/>
        <v>26667936</v>
      </c>
      <c r="AG32" s="78">
        <v>406710136</v>
      </c>
      <c r="AH32" s="78">
        <v>406710136</v>
      </c>
      <c r="AI32" s="79">
        <v>26667936</v>
      </c>
      <c r="AJ32" s="114">
        <f t="shared" si="13"/>
        <v>6.5569882920252565E-2</v>
      </c>
      <c r="AK32" s="115">
        <f t="shared" si="14"/>
        <v>4.3561908203169528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83126150</v>
      </c>
      <c r="E33" s="78">
        <v>21952000</v>
      </c>
      <c r="F33" s="79">
        <f t="shared" si="0"/>
        <v>105078150</v>
      </c>
      <c r="G33" s="77">
        <v>83126150</v>
      </c>
      <c r="H33" s="78">
        <v>21952000</v>
      </c>
      <c r="I33" s="79">
        <f t="shared" si="1"/>
        <v>105078150</v>
      </c>
      <c r="J33" s="77">
        <v>25166578</v>
      </c>
      <c r="K33" s="78">
        <v>0</v>
      </c>
      <c r="L33" s="78">
        <f t="shared" si="2"/>
        <v>25166578</v>
      </c>
      <c r="M33" s="95">
        <f t="shared" si="3"/>
        <v>0.23950343625197057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25166578</v>
      </c>
      <c r="AA33" s="78">
        <v>0</v>
      </c>
      <c r="AB33" s="78">
        <f t="shared" si="10"/>
        <v>25166578</v>
      </c>
      <c r="AC33" s="95">
        <f t="shared" si="11"/>
        <v>0.23950343625197057</v>
      </c>
      <c r="AD33" s="77">
        <v>22876322</v>
      </c>
      <c r="AE33" s="78">
        <v>5651212</v>
      </c>
      <c r="AF33" s="78">
        <f t="shared" si="12"/>
        <v>28527534</v>
      </c>
      <c r="AG33" s="78">
        <v>99464581</v>
      </c>
      <c r="AH33" s="78">
        <v>90121705</v>
      </c>
      <c r="AI33" s="79">
        <v>28527534</v>
      </c>
      <c r="AJ33" s="114">
        <f t="shared" si="13"/>
        <v>0.28681098048359543</v>
      </c>
      <c r="AK33" s="115">
        <f t="shared" si="14"/>
        <v>-0.11781445953232406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240490331</v>
      </c>
      <c r="E34" s="78">
        <v>33458450</v>
      </c>
      <c r="F34" s="79">
        <f t="shared" si="0"/>
        <v>273948781</v>
      </c>
      <c r="G34" s="77">
        <v>240490331</v>
      </c>
      <c r="H34" s="78">
        <v>33458450</v>
      </c>
      <c r="I34" s="79">
        <f t="shared" si="1"/>
        <v>273948781</v>
      </c>
      <c r="J34" s="77">
        <v>14571936</v>
      </c>
      <c r="K34" s="78">
        <v>4284101</v>
      </c>
      <c r="L34" s="78">
        <f t="shared" si="2"/>
        <v>18856037</v>
      </c>
      <c r="M34" s="95">
        <f t="shared" si="3"/>
        <v>6.8830519818958422E-2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14571936</v>
      </c>
      <c r="AA34" s="78">
        <v>4284101</v>
      </c>
      <c r="AB34" s="78">
        <f t="shared" si="10"/>
        <v>18856037</v>
      </c>
      <c r="AC34" s="95">
        <f t="shared" si="11"/>
        <v>6.8830519818958422E-2</v>
      </c>
      <c r="AD34" s="77">
        <v>10804777</v>
      </c>
      <c r="AE34" s="78">
        <v>0</v>
      </c>
      <c r="AF34" s="78">
        <f t="shared" si="12"/>
        <v>10804777</v>
      </c>
      <c r="AG34" s="78">
        <v>287982148</v>
      </c>
      <c r="AH34" s="78">
        <v>291969423</v>
      </c>
      <c r="AI34" s="79">
        <v>10804777</v>
      </c>
      <c r="AJ34" s="114">
        <f t="shared" si="13"/>
        <v>3.7518912457031886E-2</v>
      </c>
      <c r="AK34" s="115">
        <f t="shared" si="14"/>
        <v>0.74515744286069019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142599599</v>
      </c>
      <c r="E35" s="78">
        <v>39750000</v>
      </c>
      <c r="F35" s="79">
        <f t="shared" si="0"/>
        <v>182349599</v>
      </c>
      <c r="G35" s="77">
        <v>142599599</v>
      </c>
      <c r="H35" s="78">
        <v>39750000</v>
      </c>
      <c r="I35" s="79">
        <f t="shared" si="1"/>
        <v>182349599</v>
      </c>
      <c r="J35" s="77">
        <v>14207269</v>
      </c>
      <c r="K35" s="78">
        <v>13668630</v>
      </c>
      <c r="L35" s="78">
        <f t="shared" si="2"/>
        <v>27875899</v>
      </c>
      <c r="M35" s="95">
        <f t="shared" si="3"/>
        <v>0.15287063504866824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14207269</v>
      </c>
      <c r="AA35" s="78">
        <v>13668630</v>
      </c>
      <c r="AB35" s="78">
        <f t="shared" si="10"/>
        <v>27875899</v>
      </c>
      <c r="AC35" s="95">
        <f t="shared" si="11"/>
        <v>0.15287063504866824</v>
      </c>
      <c r="AD35" s="77">
        <v>31165218</v>
      </c>
      <c r="AE35" s="78">
        <v>15350563</v>
      </c>
      <c r="AF35" s="78">
        <f t="shared" si="12"/>
        <v>46515781</v>
      </c>
      <c r="AG35" s="78">
        <v>157685964</v>
      </c>
      <c r="AH35" s="78">
        <v>232288747</v>
      </c>
      <c r="AI35" s="79">
        <v>46515781</v>
      </c>
      <c r="AJ35" s="114">
        <f t="shared" si="13"/>
        <v>0.29498999035830481</v>
      </c>
      <c r="AK35" s="115">
        <f t="shared" si="14"/>
        <v>-0.40072168195993529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1008785316</v>
      </c>
      <c r="E36" s="78">
        <v>86374465</v>
      </c>
      <c r="F36" s="79">
        <f t="shared" si="0"/>
        <v>1095159781</v>
      </c>
      <c r="G36" s="77">
        <v>1008785316</v>
      </c>
      <c r="H36" s="78">
        <v>86374465</v>
      </c>
      <c r="I36" s="79">
        <f t="shared" si="1"/>
        <v>1095159781</v>
      </c>
      <c r="J36" s="77">
        <v>259500091</v>
      </c>
      <c r="K36" s="78">
        <v>12066997</v>
      </c>
      <c r="L36" s="78">
        <f t="shared" si="2"/>
        <v>271567088</v>
      </c>
      <c r="M36" s="95">
        <f t="shared" si="3"/>
        <v>0.24797028955174899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259500091</v>
      </c>
      <c r="AA36" s="78">
        <v>12066997</v>
      </c>
      <c r="AB36" s="78">
        <f t="shared" si="10"/>
        <v>271567088</v>
      </c>
      <c r="AC36" s="95">
        <f t="shared" si="11"/>
        <v>0.24797028955174899</v>
      </c>
      <c r="AD36" s="77">
        <v>244633529</v>
      </c>
      <c r="AE36" s="78">
        <v>11869211</v>
      </c>
      <c r="AF36" s="78">
        <f t="shared" si="12"/>
        <v>256502740</v>
      </c>
      <c r="AG36" s="78">
        <v>1104563555</v>
      </c>
      <c r="AH36" s="78">
        <v>1083716109</v>
      </c>
      <c r="AI36" s="79">
        <v>256502740</v>
      </c>
      <c r="AJ36" s="114">
        <f t="shared" si="13"/>
        <v>0.23222089742042956</v>
      </c>
      <c r="AK36" s="115">
        <f t="shared" si="14"/>
        <v>5.8729774192665563E-2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99931909</v>
      </c>
      <c r="E37" s="78">
        <v>3296217</v>
      </c>
      <c r="F37" s="79">
        <f t="shared" si="0"/>
        <v>103228126</v>
      </c>
      <c r="G37" s="77">
        <v>99931909</v>
      </c>
      <c r="H37" s="78">
        <v>3296217</v>
      </c>
      <c r="I37" s="79">
        <f t="shared" si="1"/>
        <v>103228126</v>
      </c>
      <c r="J37" s="77">
        <v>35052650</v>
      </c>
      <c r="K37" s="78">
        <v>299261</v>
      </c>
      <c r="L37" s="78">
        <f t="shared" si="2"/>
        <v>35351911</v>
      </c>
      <c r="M37" s="95">
        <f t="shared" si="3"/>
        <v>0.34246394243367356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35052650</v>
      </c>
      <c r="AA37" s="78">
        <v>299261</v>
      </c>
      <c r="AB37" s="78">
        <f t="shared" si="10"/>
        <v>35351911</v>
      </c>
      <c r="AC37" s="95">
        <f t="shared" si="11"/>
        <v>0.34246394243367356</v>
      </c>
      <c r="AD37" s="77">
        <v>419479</v>
      </c>
      <c r="AE37" s="78">
        <v>727167</v>
      </c>
      <c r="AF37" s="78">
        <f t="shared" si="12"/>
        <v>1146646</v>
      </c>
      <c r="AG37" s="78">
        <v>94564000</v>
      </c>
      <c r="AH37" s="78">
        <v>96990885</v>
      </c>
      <c r="AI37" s="79">
        <v>1146646</v>
      </c>
      <c r="AJ37" s="114">
        <f t="shared" si="13"/>
        <v>1.212560805380483E-2</v>
      </c>
      <c r="AK37" s="115">
        <f t="shared" si="14"/>
        <v>29.830710611644744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1975031134</v>
      </c>
      <c r="E38" s="81">
        <f>SUM(E32:E37)</f>
        <v>259884536</v>
      </c>
      <c r="F38" s="82">
        <f t="shared" si="0"/>
        <v>2234915670</v>
      </c>
      <c r="G38" s="80">
        <f>SUM(G32:G37)</f>
        <v>1975031134</v>
      </c>
      <c r="H38" s="81">
        <f>SUM(H32:H37)</f>
        <v>259884536</v>
      </c>
      <c r="I38" s="82">
        <f t="shared" si="1"/>
        <v>2234915670</v>
      </c>
      <c r="J38" s="80">
        <f>SUM(J32:J37)</f>
        <v>481504056</v>
      </c>
      <c r="K38" s="81">
        <f>SUM(K32:K37)</f>
        <v>40152011</v>
      </c>
      <c r="L38" s="81">
        <f t="shared" si="2"/>
        <v>521656067</v>
      </c>
      <c r="M38" s="96">
        <f t="shared" si="3"/>
        <v>0.23341196896256941</v>
      </c>
      <c r="N38" s="80">
        <f>SUM(N32:N37)</f>
        <v>0</v>
      </c>
      <c r="O38" s="81">
        <f>SUM(O32:O37)</f>
        <v>0</v>
      </c>
      <c r="P38" s="81">
        <f t="shared" si="4"/>
        <v>0</v>
      </c>
      <c r="Q38" s="96">
        <f t="shared" si="5"/>
        <v>0</v>
      </c>
      <c r="R38" s="80">
        <f>SUM(R32:R37)</f>
        <v>0</v>
      </c>
      <c r="S38" s="81">
        <f>SUM(S32:S37)</f>
        <v>0</v>
      </c>
      <c r="T38" s="81">
        <f t="shared" si="6"/>
        <v>0</v>
      </c>
      <c r="U38" s="96">
        <f t="shared" si="7"/>
        <v>0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v>481504056</v>
      </c>
      <c r="AA38" s="81">
        <v>40152011</v>
      </c>
      <c r="AB38" s="81">
        <f t="shared" si="10"/>
        <v>521656067</v>
      </c>
      <c r="AC38" s="96">
        <f t="shared" si="11"/>
        <v>0.23341196896256941</v>
      </c>
      <c r="AD38" s="80">
        <f>SUM(AD32:AD37)</f>
        <v>331330684</v>
      </c>
      <c r="AE38" s="81">
        <f>SUM(AE32:AE37)</f>
        <v>38834730</v>
      </c>
      <c r="AF38" s="81">
        <f t="shared" si="12"/>
        <v>370165414</v>
      </c>
      <c r="AG38" s="81">
        <f>SUM(AG32:AG37)</f>
        <v>2150970384</v>
      </c>
      <c r="AH38" s="81">
        <f>SUM(AH32:AH37)</f>
        <v>2201797005</v>
      </c>
      <c r="AI38" s="82">
        <f>SUM(AI32:AI37)</f>
        <v>370165414</v>
      </c>
      <c r="AJ38" s="116">
        <f t="shared" si="13"/>
        <v>0.17209228762677375</v>
      </c>
      <c r="AK38" s="117">
        <f t="shared" si="14"/>
        <v>0.40925123544902542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2958278267</v>
      </c>
      <c r="E39" s="78">
        <v>613729000</v>
      </c>
      <c r="F39" s="79">
        <f t="shared" si="0"/>
        <v>3572007267</v>
      </c>
      <c r="G39" s="77">
        <v>2958278267</v>
      </c>
      <c r="H39" s="78">
        <v>613729000</v>
      </c>
      <c r="I39" s="79">
        <f t="shared" si="1"/>
        <v>3572007267</v>
      </c>
      <c r="J39" s="77">
        <v>878753932</v>
      </c>
      <c r="K39" s="78">
        <v>41782642</v>
      </c>
      <c r="L39" s="78">
        <f t="shared" si="2"/>
        <v>920536574</v>
      </c>
      <c r="M39" s="95">
        <f t="shared" si="3"/>
        <v>0.25770848298780913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878753932</v>
      </c>
      <c r="AA39" s="78">
        <v>41782642</v>
      </c>
      <c r="AB39" s="78">
        <f t="shared" si="10"/>
        <v>920536574</v>
      </c>
      <c r="AC39" s="95">
        <f t="shared" si="11"/>
        <v>0.25770848298780913</v>
      </c>
      <c r="AD39" s="77">
        <v>852870674</v>
      </c>
      <c r="AE39" s="78">
        <v>10202884</v>
      </c>
      <c r="AF39" s="78">
        <f t="shared" si="12"/>
        <v>863073558</v>
      </c>
      <c r="AG39" s="78">
        <v>2969076794</v>
      </c>
      <c r="AH39" s="78">
        <v>3015404794</v>
      </c>
      <c r="AI39" s="79">
        <v>863073558</v>
      </c>
      <c r="AJ39" s="114">
        <f t="shared" si="13"/>
        <v>0.29068751597941994</v>
      </c>
      <c r="AK39" s="115">
        <f t="shared" si="14"/>
        <v>6.6579511638798161E-2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314746791</v>
      </c>
      <c r="E40" s="78">
        <v>30602003</v>
      </c>
      <c r="F40" s="79">
        <f t="shared" si="0"/>
        <v>345348794</v>
      </c>
      <c r="G40" s="77">
        <v>314746791</v>
      </c>
      <c r="H40" s="78">
        <v>30602003</v>
      </c>
      <c r="I40" s="79">
        <f t="shared" si="1"/>
        <v>345348794</v>
      </c>
      <c r="J40" s="77">
        <v>14261308</v>
      </c>
      <c r="K40" s="78">
        <v>7386798</v>
      </c>
      <c r="L40" s="78">
        <f t="shared" si="2"/>
        <v>21648106</v>
      </c>
      <c r="M40" s="95">
        <f t="shared" si="3"/>
        <v>6.2684759223453373E-2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14261308</v>
      </c>
      <c r="AA40" s="78">
        <v>7386798</v>
      </c>
      <c r="AB40" s="78">
        <f t="shared" si="10"/>
        <v>21648106</v>
      </c>
      <c r="AC40" s="95">
        <f t="shared" si="11"/>
        <v>6.2684759223453373E-2</v>
      </c>
      <c r="AD40" s="77">
        <v>99306129</v>
      </c>
      <c r="AE40" s="78">
        <v>5059442</v>
      </c>
      <c r="AF40" s="78">
        <f t="shared" si="12"/>
        <v>104365571</v>
      </c>
      <c r="AG40" s="78">
        <v>354506808</v>
      </c>
      <c r="AH40" s="78">
        <v>337300591</v>
      </c>
      <c r="AI40" s="79">
        <v>104365571</v>
      </c>
      <c r="AJ40" s="114">
        <f t="shared" si="13"/>
        <v>0.2943965211522821</v>
      </c>
      <c r="AK40" s="115">
        <f t="shared" si="14"/>
        <v>-0.79257425803764348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161455421</v>
      </c>
      <c r="E41" s="78">
        <v>42258000</v>
      </c>
      <c r="F41" s="79">
        <f t="shared" si="0"/>
        <v>203713421</v>
      </c>
      <c r="G41" s="77">
        <v>161455421</v>
      </c>
      <c r="H41" s="78">
        <v>42258000</v>
      </c>
      <c r="I41" s="79">
        <f t="shared" si="1"/>
        <v>203713421</v>
      </c>
      <c r="J41" s="77">
        <v>47959605</v>
      </c>
      <c r="K41" s="78">
        <v>18459252</v>
      </c>
      <c r="L41" s="78">
        <f t="shared" si="2"/>
        <v>66418857</v>
      </c>
      <c r="M41" s="95">
        <f t="shared" si="3"/>
        <v>0.32604065394395393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47959605</v>
      </c>
      <c r="AA41" s="78">
        <v>18459252</v>
      </c>
      <c r="AB41" s="78">
        <f t="shared" si="10"/>
        <v>66418857</v>
      </c>
      <c r="AC41" s="95">
        <f t="shared" si="11"/>
        <v>0.32604065394395393</v>
      </c>
      <c r="AD41" s="77">
        <v>38387054</v>
      </c>
      <c r="AE41" s="78">
        <v>5002266</v>
      </c>
      <c r="AF41" s="78">
        <f t="shared" si="12"/>
        <v>43389320</v>
      </c>
      <c r="AG41" s="78">
        <v>214318667</v>
      </c>
      <c r="AH41" s="78">
        <v>215291657</v>
      </c>
      <c r="AI41" s="79">
        <v>43389320</v>
      </c>
      <c r="AJ41" s="114">
        <f t="shared" si="13"/>
        <v>0.20245236034432781</v>
      </c>
      <c r="AK41" s="115">
        <f t="shared" si="14"/>
        <v>0.53076510533006749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537976133</v>
      </c>
      <c r="E42" s="78">
        <v>90011001</v>
      </c>
      <c r="F42" s="79">
        <f t="shared" si="0"/>
        <v>627987134</v>
      </c>
      <c r="G42" s="77">
        <v>537976133</v>
      </c>
      <c r="H42" s="78">
        <v>90011001</v>
      </c>
      <c r="I42" s="79">
        <f t="shared" si="1"/>
        <v>627987134</v>
      </c>
      <c r="J42" s="77">
        <v>85846615</v>
      </c>
      <c r="K42" s="78">
        <v>2476737</v>
      </c>
      <c r="L42" s="78">
        <f t="shared" si="2"/>
        <v>88323352</v>
      </c>
      <c r="M42" s="95">
        <f t="shared" si="3"/>
        <v>0.1406451616889336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85846615</v>
      </c>
      <c r="AA42" s="78">
        <v>2476737</v>
      </c>
      <c r="AB42" s="78">
        <f t="shared" si="10"/>
        <v>88323352</v>
      </c>
      <c r="AC42" s="95">
        <f t="shared" si="11"/>
        <v>0.1406451616889336</v>
      </c>
      <c r="AD42" s="77">
        <v>77565200</v>
      </c>
      <c r="AE42" s="78">
        <v>5043511</v>
      </c>
      <c r="AF42" s="78">
        <f t="shared" si="12"/>
        <v>82608711</v>
      </c>
      <c r="AG42" s="78">
        <v>537285622</v>
      </c>
      <c r="AH42" s="78">
        <v>554764146</v>
      </c>
      <c r="AI42" s="79">
        <v>82608711</v>
      </c>
      <c r="AJ42" s="114">
        <f t="shared" si="13"/>
        <v>0.15375194797228353</v>
      </c>
      <c r="AK42" s="115">
        <f t="shared" si="14"/>
        <v>6.9177220305495446E-2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160590200</v>
      </c>
      <c r="E43" s="78">
        <v>10717400</v>
      </c>
      <c r="F43" s="79">
        <f t="shared" si="0"/>
        <v>171307600</v>
      </c>
      <c r="G43" s="77">
        <v>160590200</v>
      </c>
      <c r="H43" s="78">
        <v>10717400</v>
      </c>
      <c r="I43" s="79">
        <f t="shared" si="1"/>
        <v>171307600</v>
      </c>
      <c r="J43" s="77">
        <v>60941596</v>
      </c>
      <c r="K43" s="78">
        <v>-10451296</v>
      </c>
      <c r="L43" s="78">
        <f t="shared" si="2"/>
        <v>50490300</v>
      </c>
      <c r="M43" s="95">
        <f t="shared" si="3"/>
        <v>0.29473473447762971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60941596</v>
      </c>
      <c r="AA43" s="78">
        <v>-10451296</v>
      </c>
      <c r="AB43" s="78">
        <f t="shared" si="10"/>
        <v>50490300</v>
      </c>
      <c r="AC43" s="95">
        <f t="shared" si="11"/>
        <v>0.29473473447762971</v>
      </c>
      <c r="AD43" s="77">
        <v>61662423</v>
      </c>
      <c r="AE43" s="78">
        <v>1051827</v>
      </c>
      <c r="AF43" s="78">
        <f t="shared" si="12"/>
        <v>62714250</v>
      </c>
      <c r="AG43" s="78">
        <v>158782400</v>
      </c>
      <c r="AH43" s="78">
        <v>158939014</v>
      </c>
      <c r="AI43" s="79">
        <v>62714250</v>
      </c>
      <c r="AJ43" s="114">
        <f t="shared" si="13"/>
        <v>0.39496978254516873</v>
      </c>
      <c r="AK43" s="115">
        <f t="shared" si="14"/>
        <v>-0.19491503127279686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4133046812</v>
      </c>
      <c r="E44" s="81">
        <f>SUM(E39:E43)</f>
        <v>787317404</v>
      </c>
      <c r="F44" s="82">
        <f t="shared" si="0"/>
        <v>4920364216</v>
      </c>
      <c r="G44" s="80">
        <f>SUM(G39:G43)</f>
        <v>4133046812</v>
      </c>
      <c r="H44" s="81">
        <f>SUM(H39:H43)</f>
        <v>787317404</v>
      </c>
      <c r="I44" s="82">
        <f t="shared" si="1"/>
        <v>4920364216</v>
      </c>
      <c r="J44" s="80">
        <f>SUM(J39:J43)</f>
        <v>1087763056</v>
      </c>
      <c r="K44" s="81">
        <f>SUM(K39:K43)</f>
        <v>59654133</v>
      </c>
      <c r="L44" s="81">
        <f t="shared" si="2"/>
        <v>1147417189</v>
      </c>
      <c r="M44" s="96">
        <f t="shared" si="3"/>
        <v>0.23319761274355225</v>
      </c>
      <c r="N44" s="80">
        <f>SUM(N39:N43)</f>
        <v>0</v>
      </c>
      <c r="O44" s="81">
        <f>SUM(O39:O43)</f>
        <v>0</v>
      </c>
      <c r="P44" s="81">
        <f t="shared" si="4"/>
        <v>0</v>
      </c>
      <c r="Q44" s="96">
        <f t="shared" si="5"/>
        <v>0</v>
      </c>
      <c r="R44" s="80">
        <f>SUM(R39:R43)</f>
        <v>0</v>
      </c>
      <c r="S44" s="81">
        <f>SUM(S39:S43)</f>
        <v>0</v>
      </c>
      <c r="T44" s="81">
        <f t="shared" si="6"/>
        <v>0</v>
      </c>
      <c r="U44" s="96">
        <f t="shared" si="7"/>
        <v>0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v>1087763056</v>
      </c>
      <c r="AA44" s="81">
        <v>59654133</v>
      </c>
      <c r="AB44" s="81">
        <f t="shared" si="10"/>
        <v>1147417189</v>
      </c>
      <c r="AC44" s="96">
        <f t="shared" si="11"/>
        <v>0.23319761274355225</v>
      </c>
      <c r="AD44" s="80">
        <f>SUM(AD39:AD43)</f>
        <v>1129791480</v>
      </c>
      <c r="AE44" s="81">
        <f>SUM(AE39:AE43)</f>
        <v>26359930</v>
      </c>
      <c r="AF44" s="81">
        <f t="shared" si="12"/>
        <v>1156151410</v>
      </c>
      <c r="AG44" s="81">
        <f>SUM(AG39:AG43)</f>
        <v>4233970291</v>
      </c>
      <c r="AH44" s="81">
        <f>SUM(AH39:AH43)</f>
        <v>4281700202</v>
      </c>
      <c r="AI44" s="82">
        <f>SUM(AI39:AI43)</f>
        <v>1156151410</v>
      </c>
      <c r="AJ44" s="116">
        <f t="shared" si="13"/>
        <v>0.27306554617484913</v>
      </c>
      <c r="AK44" s="117">
        <f t="shared" si="14"/>
        <v>-7.5545650201646053E-3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10339136908</v>
      </c>
      <c r="E45" s="84">
        <f>SUM(E9:E12,E14:E20,E22:E30,E32:E37,E39:E43)</f>
        <v>1858880630</v>
      </c>
      <c r="F45" s="85">
        <f t="shared" si="0"/>
        <v>12198017538</v>
      </c>
      <c r="G45" s="83">
        <f>SUM(G9:G12,G14:G20,G22:G30,G32:G37,G39:G43)</f>
        <v>10676429538</v>
      </c>
      <c r="H45" s="84">
        <f>SUM(H9:H12,H14:H20,H22:H30,H32:H37,H39:H43)</f>
        <v>1947144630</v>
      </c>
      <c r="I45" s="85">
        <f t="shared" si="1"/>
        <v>12623574168</v>
      </c>
      <c r="J45" s="83">
        <f>SUM(J9:J12,J14:J20,J22:J30,J32:J37,J39:J43)</f>
        <v>2659911753</v>
      </c>
      <c r="K45" s="84">
        <f>SUM(K9:K12,K14:K20,K22:K30,K32:K37,K39:K43)</f>
        <v>224675711</v>
      </c>
      <c r="L45" s="84">
        <f t="shared" si="2"/>
        <v>2884587464</v>
      </c>
      <c r="M45" s="97">
        <f t="shared" si="3"/>
        <v>0.23648002267694396</v>
      </c>
      <c r="N45" s="83">
        <f>SUM(N9:N12,N14:N20,N22:N30,N32:N37,N39:N43)</f>
        <v>0</v>
      </c>
      <c r="O45" s="84">
        <f>SUM(O9:O12,O14:O20,O22:O30,O32:O37,O39:O43)</f>
        <v>0</v>
      </c>
      <c r="P45" s="84">
        <f t="shared" si="4"/>
        <v>0</v>
      </c>
      <c r="Q45" s="97">
        <f t="shared" si="5"/>
        <v>0</v>
      </c>
      <c r="R45" s="83">
        <f>SUM(R9:R12,R14:R20,R22:R30,R32:R37,R39:R43)</f>
        <v>0</v>
      </c>
      <c r="S45" s="84">
        <f>SUM(S9:S12,S14:S20,S22:S30,S32:S37,S39:S43)</f>
        <v>0</v>
      </c>
      <c r="T45" s="84">
        <f t="shared" si="6"/>
        <v>0</v>
      </c>
      <c r="U45" s="97">
        <f t="shared" si="7"/>
        <v>0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v>2659911753</v>
      </c>
      <c r="AA45" s="84">
        <v>224675711</v>
      </c>
      <c r="AB45" s="84">
        <f t="shared" si="10"/>
        <v>2884587464</v>
      </c>
      <c r="AC45" s="97">
        <f t="shared" si="11"/>
        <v>0.23648002267694396</v>
      </c>
      <c r="AD45" s="83">
        <f>SUM(AD9:AD12,AD14:AD20,AD22:AD30,AD32:AD37,AD39:AD43)</f>
        <v>2212219635</v>
      </c>
      <c r="AE45" s="84">
        <f>SUM(AE9:AE12,AE14:AE20,AE22:AE30,AE32:AE37,AE39:AE43)</f>
        <v>168462499</v>
      </c>
      <c r="AF45" s="84">
        <f t="shared" si="12"/>
        <v>2380682134</v>
      </c>
      <c r="AG45" s="84">
        <f>SUM(AG9:AG12,AG14:AG20,AG22:AG30,AG32:AG37,AG39:AG43)</f>
        <v>11345962138</v>
      </c>
      <c r="AH45" s="84">
        <f>SUM(AH9:AH12,AH14:AH20,AH22:AH30,AH32:AH37,AH39:AH43)</f>
        <v>11543074166</v>
      </c>
      <c r="AI45" s="85">
        <f>SUM(AI9:AI12,AI14:AI20,AI22:AI30,AI32:AI37,AI39:AI43)</f>
        <v>2380682134</v>
      </c>
      <c r="AJ45" s="118">
        <f t="shared" si="13"/>
        <v>0.20982637744106317</v>
      </c>
      <c r="AK45" s="119">
        <f t="shared" si="14"/>
        <v>0.21166426328127352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6" max="3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622488944</v>
      </c>
      <c r="E9" s="78">
        <v>243559324</v>
      </c>
      <c r="F9" s="79">
        <f>$D9       +$E9</f>
        <v>866048268</v>
      </c>
      <c r="G9" s="77">
        <v>622488944</v>
      </c>
      <c r="H9" s="78">
        <v>243559324</v>
      </c>
      <c r="I9" s="79">
        <f>$G9       +$H9</f>
        <v>866048268</v>
      </c>
      <c r="J9" s="77">
        <v>230563978</v>
      </c>
      <c r="K9" s="78">
        <v>54550497</v>
      </c>
      <c r="L9" s="78">
        <f>$J9       +$K9</f>
        <v>285114475</v>
      </c>
      <c r="M9" s="95">
        <f>IF(($F9       =0),0,($L9       /$F9       ))</f>
        <v>0.3292131461199343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230563978</v>
      </c>
      <c r="AA9" s="78">
        <v>54550497</v>
      </c>
      <c r="AB9" s="78">
        <f>$Z9       +$AA9</f>
        <v>285114475</v>
      </c>
      <c r="AC9" s="95">
        <f>IF(($F9       =0),0,($AB9       /$F9       ))</f>
        <v>0.3292131461199343</v>
      </c>
      <c r="AD9" s="77">
        <v>218896454</v>
      </c>
      <c r="AE9" s="78">
        <v>63691748</v>
      </c>
      <c r="AF9" s="78">
        <f>$AD9       +$AE9</f>
        <v>282588202</v>
      </c>
      <c r="AG9" s="78">
        <v>755553364</v>
      </c>
      <c r="AH9" s="78">
        <v>791994275</v>
      </c>
      <c r="AI9" s="79">
        <v>282588202</v>
      </c>
      <c r="AJ9" s="114">
        <f>IF(($AG9       =0),0,($AI9       /$AG9       ))</f>
        <v>0.37401488162787133</v>
      </c>
      <c r="AK9" s="115">
        <f>IF(($AF9       =0),0,(($L9       /$AF9       )-1))</f>
        <v>8.9397681223790659E-3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2785759890</v>
      </c>
      <c r="E10" s="78">
        <v>346202000</v>
      </c>
      <c r="F10" s="79">
        <f t="shared" ref="F10:F35" si="0">$D10      +$E10</f>
        <v>3131961890</v>
      </c>
      <c r="G10" s="77">
        <v>2785759890</v>
      </c>
      <c r="H10" s="78">
        <v>346202000</v>
      </c>
      <c r="I10" s="79">
        <f t="shared" ref="I10:I35" si="1">$G10      +$H10</f>
        <v>3131961890</v>
      </c>
      <c r="J10" s="77">
        <v>898787917</v>
      </c>
      <c r="K10" s="78">
        <v>48751812</v>
      </c>
      <c r="L10" s="78">
        <f t="shared" ref="L10:L35" si="2">$J10      +$K10</f>
        <v>947539729</v>
      </c>
      <c r="M10" s="95">
        <f t="shared" ref="M10:M35" si="3">IF(($F10      =0),0,($L10      /$F10      ))</f>
        <v>0.30253871607613975</v>
      </c>
      <c r="N10" s="77">
        <v>0</v>
      </c>
      <c r="O10" s="78">
        <v>0</v>
      </c>
      <c r="P10" s="78">
        <f t="shared" ref="P10:P35" si="4">$N10      +$O10</f>
        <v>0</v>
      </c>
      <c r="Q10" s="95">
        <f t="shared" ref="Q10:Q35" si="5">IF(($F10      =0),0,($P10      /$F10      ))</f>
        <v>0</v>
      </c>
      <c r="R10" s="77">
        <v>0</v>
      </c>
      <c r="S10" s="78">
        <v>0</v>
      </c>
      <c r="T10" s="78">
        <f t="shared" ref="T10:T35" si="6">$R10      +$S10</f>
        <v>0</v>
      </c>
      <c r="U10" s="95">
        <f t="shared" ref="U10:U35" si="7">IF(($I10      =0),0,($T10      /$I10      ))</f>
        <v>0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v>898787917</v>
      </c>
      <c r="AA10" s="78">
        <v>48751812</v>
      </c>
      <c r="AB10" s="78">
        <f t="shared" ref="AB10:AB35" si="10">$Z10      +$AA10</f>
        <v>947539729</v>
      </c>
      <c r="AC10" s="95">
        <f t="shared" ref="AC10:AC35" si="11">IF(($F10      =0),0,($AB10      /$F10      ))</f>
        <v>0.30253871607613975</v>
      </c>
      <c r="AD10" s="77">
        <v>734999251</v>
      </c>
      <c r="AE10" s="78">
        <v>67556883</v>
      </c>
      <c r="AF10" s="78">
        <f t="shared" ref="AF10:AF35" si="12">$AD10      +$AE10</f>
        <v>802556134</v>
      </c>
      <c r="AG10" s="78">
        <v>2918174680</v>
      </c>
      <c r="AH10" s="78">
        <v>2910237845</v>
      </c>
      <c r="AI10" s="79">
        <v>802556134</v>
      </c>
      <c r="AJ10" s="114">
        <f t="shared" ref="AJ10:AJ35" si="13">IF(($AG10      =0),0,($AI10      /$AG10      ))</f>
        <v>0.27501990867798221</v>
      </c>
      <c r="AK10" s="115">
        <f t="shared" ref="AK10:AK35" si="14">IF(($AF10      =0),0,(($L10      /$AF10      )-1))</f>
        <v>0.18065227945787532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8072585801</v>
      </c>
      <c r="E11" s="78">
        <v>641611253</v>
      </c>
      <c r="F11" s="79">
        <f t="shared" si="0"/>
        <v>8714197054</v>
      </c>
      <c r="G11" s="77">
        <v>8072585801</v>
      </c>
      <c r="H11" s="78">
        <v>641611253</v>
      </c>
      <c r="I11" s="79">
        <f t="shared" si="1"/>
        <v>8714197054</v>
      </c>
      <c r="J11" s="77">
        <v>1855893700</v>
      </c>
      <c r="K11" s="78">
        <v>81291465</v>
      </c>
      <c r="L11" s="78">
        <f t="shared" si="2"/>
        <v>1937185165</v>
      </c>
      <c r="M11" s="95">
        <f t="shared" si="3"/>
        <v>0.22230219869893705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1855893700</v>
      </c>
      <c r="AA11" s="78">
        <v>81291465</v>
      </c>
      <c r="AB11" s="78">
        <f t="shared" si="10"/>
        <v>1937185165</v>
      </c>
      <c r="AC11" s="95">
        <f t="shared" si="11"/>
        <v>0.22230219869893705</v>
      </c>
      <c r="AD11" s="77">
        <v>744551715</v>
      </c>
      <c r="AE11" s="78">
        <v>16926241</v>
      </c>
      <c r="AF11" s="78">
        <f t="shared" si="12"/>
        <v>761477956</v>
      </c>
      <c r="AG11" s="78">
        <v>8582453010</v>
      </c>
      <c r="AH11" s="78">
        <v>8410224739</v>
      </c>
      <c r="AI11" s="79">
        <v>761477956</v>
      </c>
      <c r="AJ11" s="114">
        <f t="shared" si="13"/>
        <v>8.8724978174975169E-2</v>
      </c>
      <c r="AK11" s="115">
        <f t="shared" si="14"/>
        <v>1.5439806231239084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273046431</v>
      </c>
      <c r="E12" s="78">
        <v>69622397</v>
      </c>
      <c r="F12" s="79">
        <f t="shared" si="0"/>
        <v>342668828</v>
      </c>
      <c r="G12" s="77">
        <v>273046431</v>
      </c>
      <c r="H12" s="78">
        <v>69622397</v>
      </c>
      <c r="I12" s="79">
        <f t="shared" si="1"/>
        <v>342668828</v>
      </c>
      <c r="J12" s="77">
        <v>76878101</v>
      </c>
      <c r="K12" s="78">
        <v>3835335</v>
      </c>
      <c r="L12" s="78">
        <f t="shared" si="2"/>
        <v>80713436</v>
      </c>
      <c r="M12" s="95">
        <f t="shared" si="3"/>
        <v>0.23554356102679991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76878101</v>
      </c>
      <c r="AA12" s="78">
        <v>3835335</v>
      </c>
      <c r="AB12" s="78">
        <f t="shared" si="10"/>
        <v>80713436</v>
      </c>
      <c r="AC12" s="95">
        <f t="shared" si="11"/>
        <v>0.23554356102679991</v>
      </c>
      <c r="AD12" s="77">
        <v>68477280</v>
      </c>
      <c r="AE12" s="78">
        <v>11454442</v>
      </c>
      <c r="AF12" s="78">
        <f t="shared" si="12"/>
        <v>79931722</v>
      </c>
      <c r="AG12" s="78">
        <v>315736411</v>
      </c>
      <c r="AH12" s="78">
        <v>313223106</v>
      </c>
      <c r="AI12" s="79">
        <v>79931722</v>
      </c>
      <c r="AJ12" s="114">
        <f t="shared" si="13"/>
        <v>0.25315965854821859</v>
      </c>
      <c r="AK12" s="115">
        <f t="shared" si="14"/>
        <v>9.779771790729086E-3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1061074632</v>
      </c>
      <c r="E13" s="78">
        <v>252554010</v>
      </c>
      <c r="F13" s="79">
        <f t="shared" si="0"/>
        <v>1313628642</v>
      </c>
      <c r="G13" s="77">
        <v>1061074632</v>
      </c>
      <c r="H13" s="78">
        <v>252554010</v>
      </c>
      <c r="I13" s="79">
        <f t="shared" si="1"/>
        <v>1313628642</v>
      </c>
      <c r="J13" s="77">
        <v>373765105</v>
      </c>
      <c r="K13" s="78">
        <v>37448391</v>
      </c>
      <c r="L13" s="78">
        <f t="shared" si="2"/>
        <v>411213496</v>
      </c>
      <c r="M13" s="95">
        <f t="shared" si="3"/>
        <v>0.31303633527198932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373765105</v>
      </c>
      <c r="AA13" s="78">
        <v>37448391</v>
      </c>
      <c r="AB13" s="78">
        <f t="shared" si="10"/>
        <v>411213496</v>
      </c>
      <c r="AC13" s="95">
        <f t="shared" si="11"/>
        <v>0.31303633527198932</v>
      </c>
      <c r="AD13" s="77">
        <v>349373482</v>
      </c>
      <c r="AE13" s="78">
        <v>36273454</v>
      </c>
      <c r="AF13" s="78">
        <f t="shared" si="12"/>
        <v>385646936</v>
      </c>
      <c r="AG13" s="78">
        <v>1322074979</v>
      </c>
      <c r="AH13" s="78">
        <v>1319628641</v>
      </c>
      <c r="AI13" s="79">
        <v>385646936</v>
      </c>
      <c r="AJ13" s="114">
        <f t="shared" si="13"/>
        <v>0.29169823355381724</v>
      </c>
      <c r="AK13" s="115">
        <f t="shared" si="14"/>
        <v>6.6295249912215137E-2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427949000</v>
      </c>
      <c r="E14" s="78">
        <v>81250000</v>
      </c>
      <c r="F14" s="79">
        <f t="shared" si="0"/>
        <v>509199000</v>
      </c>
      <c r="G14" s="77">
        <v>427949000</v>
      </c>
      <c r="H14" s="78">
        <v>81250000</v>
      </c>
      <c r="I14" s="79">
        <f t="shared" si="1"/>
        <v>509199000</v>
      </c>
      <c r="J14" s="77">
        <v>0</v>
      </c>
      <c r="K14" s="78">
        <v>1482197</v>
      </c>
      <c r="L14" s="78">
        <f t="shared" si="2"/>
        <v>1482197</v>
      </c>
      <c r="M14" s="95">
        <f t="shared" si="3"/>
        <v>2.9108403590737608E-3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0</v>
      </c>
      <c r="AA14" s="78">
        <v>1482197</v>
      </c>
      <c r="AB14" s="78">
        <f t="shared" si="10"/>
        <v>1482197</v>
      </c>
      <c r="AC14" s="95">
        <f t="shared" si="11"/>
        <v>2.9108403590737608E-3</v>
      </c>
      <c r="AD14" s="77">
        <v>3598698</v>
      </c>
      <c r="AE14" s="78">
        <v>925413</v>
      </c>
      <c r="AF14" s="78">
        <f t="shared" si="12"/>
        <v>4524111</v>
      </c>
      <c r="AG14" s="78">
        <v>452174000</v>
      </c>
      <c r="AH14" s="78">
        <v>452174000</v>
      </c>
      <c r="AI14" s="79">
        <v>4524111</v>
      </c>
      <c r="AJ14" s="114">
        <f t="shared" si="13"/>
        <v>1.0005243556683932E-2</v>
      </c>
      <c r="AK14" s="115">
        <f t="shared" si="14"/>
        <v>-0.67237828603232774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13242904698</v>
      </c>
      <c r="E15" s="81">
        <f>SUM(E9:E14)</f>
        <v>1634798984</v>
      </c>
      <c r="F15" s="82">
        <f t="shared" si="0"/>
        <v>14877703682</v>
      </c>
      <c r="G15" s="80">
        <f>SUM(G9:G14)</f>
        <v>13242904698</v>
      </c>
      <c r="H15" s="81">
        <f>SUM(H9:H14)</f>
        <v>1634798984</v>
      </c>
      <c r="I15" s="82">
        <f t="shared" si="1"/>
        <v>14877703682</v>
      </c>
      <c r="J15" s="80">
        <f>SUM(J9:J14)</f>
        <v>3435888801</v>
      </c>
      <c r="K15" s="81">
        <f>SUM(K9:K14)</f>
        <v>227359697</v>
      </c>
      <c r="L15" s="81">
        <f t="shared" si="2"/>
        <v>3663248498</v>
      </c>
      <c r="M15" s="96">
        <f t="shared" si="3"/>
        <v>0.24622405287127966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3435888801</v>
      </c>
      <c r="AA15" s="81">
        <v>227359697</v>
      </c>
      <c r="AB15" s="81">
        <f t="shared" si="10"/>
        <v>3663248498</v>
      </c>
      <c r="AC15" s="96">
        <f t="shared" si="11"/>
        <v>0.24622405287127966</v>
      </c>
      <c r="AD15" s="80">
        <f>SUM(AD9:AD14)</f>
        <v>2119896880</v>
      </c>
      <c r="AE15" s="81">
        <f>SUM(AE9:AE14)</f>
        <v>196828181</v>
      </c>
      <c r="AF15" s="81">
        <f t="shared" si="12"/>
        <v>2316725061</v>
      </c>
      <c r="AG15" s="81">
        <f>SUM(AG9:AG14)</f>
        <v>14346166444</v>
      </c>
      <c r="AH15" s="81">
        <f>SUM(AH9:AH14)</f>
        <v>14197482606</v>
      </c>
      <c r="AI15" s="82">
        <f>SUM(AI9:AI14)</f>
        <v>2316725061</v>
      </c>
      <c r="AJ15" s="116">
        <f t="shared" si="13"/>
        <v>0.16148739595649431</v>
      </c>
      <c r="AK15" s="117">
        <f t="shared" si="14"/>
        <v>0.58121848797145637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226243140</v>
      </c>
      <c r="E16" s="78">
        <v>50831772</v>
      </c>
      <c r="F16" s="79">
        <f t="shared" si="0"/>
        <v>277074912</v>
      </c>
      <c r="G16" s="77">
        <v>226243140</v>
      </c>
      <c r="H16" s="78">
        <v>50831772</v>
      </c>
      <c r="I16" s="79">
        <f t="shared" si="1"/>
        <v>277074912</v>
      </c>
      <c r="J16" s="77">
        <v>76249414</v>
      </c>
      <c r="K16" s="78">
        <v>15856016</v>
      </c>
      <c r="L16" s="78">
        <f t="shared" si="2"/>
        <v>92105430</v>
      </c>
      <c r="M16" s="95">
        <f t="shared" si="3"/>
        <v>0.33242067762526256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76249414</v>
      </c>
      <c r="AA16" s="78">
        <v>15856016</v>
      </c>
      <c r="AB16" s="78">
        <f t="shared" si="10"/>
        <v>92105430</v>
      </c>
      <c r="AC16" s="95">
        <f t="shared" si="11"/>
        <v>0.33242067762526256</v>
      </c>
      <c r="AD16" s="77">
        <v>57869703</v>
      </c>
      <c r="AE16" s="78">
        <v>1758154</v>
      </c>
      <c r="AF16" s="78">
        <f t="shared" si="12"/>
        <v>59627857</v>
      </c>
      <c r="AG16" s="78">
        <v>208135068</v>
      </c>
      <c r="AH16" s="78">
        <v>248075856</v>
      </c>
      <c r="AI16" s="79">
        <v>59627857</v>
      </c>
      <c r="AJ16" s="114">
        <f t="shared" si="13"/>
        <v>0.28648635510090975</v>
      </c>
      <c r="AK16" s="115">
        <f t="shared" si="14"/>
        <v>0.54467114255003324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315169848</v>
      </c>
      <c r="E17" s="78">
        <v>43845000</v>
      </c>
      <c r="F17" s="79">
        <f t="shared" si="0"/>
        <v>359014848</v>
      </c>
      <c r="G17" s="77">
        <v>315169848</v>
      </c>
      <c r="H17" s="78">
        <v>43845000</v>
      </c>
      <c r="I17" s="79">
        <f t="shared" si="1"/>
        <v>359014848</v>
      </c>
      <c r="J17" s="77">
        <v>108717717</v>
      </c>
      <c r="K17" s="78">
        <v>6503860</v>
      </c>
      <c r="L17" s="78">
        <f t="shared" si="2"/>
        <v>115221577</v>
      </c>
      <c r="M17" s="95">
        <f t="shared" si="3"/>
        <v>0.32093819417741742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108717717</v>
      </c>
      <c r="AA17" s="78">
        <v>6503860</v>
      </c>
      <c r="AB17" s="78">
        <f t="shared" si="10"/>
        <v>115221577</v>
      </c>
      <c r="AC17" s="95">
        <f t="shared" si="11"/>
        <v>0.32093819417741742</v>
      </c>
      <c r="AD17" s="77">
        <v>90858894</v>
      </c>
      <c r="AE17" s="78">
        <v>3060135</v>
      </c>
      <c r="AF17" s="78">
        <f t="shared" si="12"/>
        <v>93919029</v>
      </c>
      <c r="AG17" s="78">
        <v>784416817</v>
      </c>
      <c r="AH17" s="78">
        <v>291736373</v>
      </c>
      <c r="AI17" s="79">
        <v>93919029</v>
      </c>
      <c r="AJ17" s="114">
        <f t="shared" si="13"/>
        <v>0.11973102432861278</v>
      </c>
      <c r="AK17" s="115">
        <f t="shared" si="14"/>
        <v>0.22681823084009944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1363049256</v>
      </c>
      <c r="E18" s="78">
        <v>175973376</v>
      </c>
      <c r="F18" s="79">
        <f t="shared" si="0"/>
        <v>1539022632</v>
      </c>
      <c r="G18" s="77">
        <v>1363049256</v>
      </c>
      <c r="H18" s="78">
        <v>175973376</v>
      </c>
      <c r="I18" s="79">
        <f t="shared" si="1"/>
        <v>1539022632</v>
      </c>
      <c r="J18" s="77">
        <v>340045849</v>
      </c>
      <c r="K18" s="78">
        <v>41355021</v>
      </c>
      <c r="L18" s="78">
        <f t="shared" si="2"/>
        <v>381400870</v>
      </c>
      <c r="M18" s="95">
        <f t="shared" si="3"/>
        <v>0.24782018280287382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340045849</v>
      </c>
      <c r="AA18" s="78">
        <v>41355021</v>
      </c>
      <c r="AB18" s="78">
        <f t="shared" si="10"/>
        <v>381400870</v>
      </c>
      <c r="AC18" s="95">
        <f t="shared" si="11"/>
        <v>0.24782018280287382</v>
      </c>
      <c r="AD18" s="77">
        <v>375647508</v>
      </c>
      <c r="AE18" s="78">
        <v>22224274</v>
      </c>
      <c r="AF18" s="78">
        <f t="shared" si="12"/>
        <v>397871782</v>
      </c>
      <c r="AG18" s="78">
        <v>1378981848</v>
      </c>
      <c r="AH18" s="78">
        <v>1383519344</v>
      </c>
      <c r="AI18" s="79">
        <v>397871782</v>
      </c>
      <c r="AJ18" s="114">
        <f t="shared" si="13"/>
        <v>0.2885257573020642</v>
      </c>
      <c r="AK18" s="115">
        <f t="shared" si="14"/>
        <v>-4.1397537460950207E-2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501148034</v>
      </c>
      <c r="E19" s="78">
        <v>42449900</v>
      </c>
      <c r="F19" s="79">
        <f t="shared" si="0"/>
        <v>543597934</v>
      </c>
      <c r="G19" s="77">
        <v>501148034</v>
      </c>
      <c r="H19" s="78">
        <v>42449900</v>
      </c>
      <c r="I19" s="79">
        <f t="shared" si="1"/>
        <v>543597934</v>
      </c>
      <c r="J19" s="77">
        <v>200987500</v>
      </c>
      <c r="K19" s="78">
        <v>-119915683</v>
      </c>
      <c r="L19" s="78">
        <f t="shared" si="2"/>
        <v>81071817</v>
      </c>
      <c r="M19" s="95">
        <f t="shared" si="3"/>
        <v>0.14913930302023554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200987500</v>
      </c>
      <c r="AA19" s="78">
        <v>-119915683</v>
      </c>
      <c r="AB19" s="78">
        <f t="shared" si="10"/>
        <v>81071817</v>
      </c>
      <c r="AC19" s="95">
        <f t="shared" si="11"/>
        <v>0.14913930302023554</v>
      </c>
      <c r="AD19" s="77">
        <v>0</v>
      </c>
      <c r="AE19" s="78">
        <v>0</v>
      </c>
      <c r="AF19" s="78">
        <f t="shared" si="12"/>
        <v>0</v>
      </c>
      <c r="AG19" s="78">
        <v>775537000</v>
      </c>
      <c r="AH19" s="78">
        <v>775537000</v>
      </c>
      <c r="AI19" s="79">
        <v>0</v>
      </c>
      <c r="AJ19" s="114">
        <f t="shared" si="13"/>
        <v>0</v>
      </c>
      <c r="AK19" s="115">
        <f t="shared" si="14"/>
        <v>0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519571529</v>
      </c>
      <c r="E20" s="78">
        <v>77713000</v>
      </c>
      <c r="F20" s="79">
        <f t="shared" si="0"/>
        <v>597284529</v>
      </c>
      <c r="G20" s="77">
        <v>519571529</v>
      </c>
      <c r="H20" s="78">
        <v>77713000</v>
      </c>
      <c r="I20" s="79">
        <f t="shared" si="1"/>
        <v>597284529</v>
      </c>
      <c r="J20" s="77">
        <v>40204210</v>
      </c>
      <c r="K20" s="78">
        <v>18900</v>
      </c>
      <c r="L20" s="78">
        <f t="shared" si="2"/>
        <v>40223110</v>
      </c>
      <c r="M20" s="95">
        <f t="shared" si="3"/>
        <v>6.7343297954399223E-2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40204210</v>
      </c>
      <c r="AA20" s="78">
        <v>18900</v>
      </c>
      <c r="AB20" s="78">
        <f t="shared" si="10"/>
        <v>40223110</v>
      </c>
      <c r="AC20" s="95">
        <f t="shared" si="11"/>
        <v>6.7343297954399223E-2</v>
      </c>
      <c r="AD20" s="77">
        <v>116663282</v>
      </c>
      <c r="AE20" s="78">
        <v>-2363414</v>
      </c>
      <c r="AF20" s="78">
        <f t="shared" si="12"/>
        <v>114299868</v>
      </c>
      <c r="AG20" s="78">
        <v>551719092</v>
      </c>
      <c r="AH20" s="78">
        <v>579746341</v>
      </c>
      <c r="AI20" s="79">
        <v>114299868</v>
      </c>
      <c r="AJ20" s="114">
        <f t="shared" si="13"/>
        <v>0.20717040547873591</v>
      </c>
      <c r="AK20" s="115">
        <f t="shared" si="14"/>
        <v>-0.64809136962432889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1139097307</v>
      </c>
      <c r="E21" s="78">
        <v>402590000</v>
      </c>
      <c r="F21" s="79">
        <f t="shared" si="0"/>
        <v>1541687307</v>
      </c>
      <c r="G21" s="77">
        <v>1139097307</v>
      </c>
      <c r="H21" s="78">
        <v>402590000</v>
      </c>
      <c r="I21" s="79">
        <f t="shared" si="1"/>
        <v>1541687307</v>
      </c>
      <c r="J21" s="77">
        <v>471742843</v>
      </c>
      <c r="K21" s="78">
        <v>35345265</v>
      </c>
      <c r="L21" s="78">
        <f t="shared" si="2"/>
        <v>507088108</v>
      </c>
      <c r="M21" s="95">
        <f t="shared" si="3"/>
        <v>0.32891761234432998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471742843</v>
      </c>
      <c r="AA21" s="78">
        <v>35345265</v>
      </c>
      <c r="AB21" s="78">
        <f t="shared" si="10"/>
        <v>507088108</v>
      </c>
      <c r="AC21" s="95">
        <f t="shared" si="11"/>
        <v>0.32891761234432998</v>
      </c>
      <c r="AD21" s="77">
        <v>449205972</v>
      </c>
      <c r="AE21" s="78">
        <v>6539717</v>
      </c>
      <c r="AF21" s="78">
        <f t="shared" si="12"/>
        <v>455745689</v>
      </c>
      <c r="AG21" s="78">
        <v>1459184724</v>
      </c>
      <c r="AH21" s="78">
        <v>1594251663</v>
      </c>
      <c r="AI21" s="79">
        <v>455745689</v>
      </c>
      <c r="AJ21" s="114">
        <f t="shared" si="13"/>
        <v>0.31232898858116059</v>
      </c>
      <c r="AK21" s="115">
        <f t="shared" si="14"/>
        <v>0.1126558522421921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4064279114</v>
      </c>
      <c r="E22" s="81">
        <f>SUM(E16:E21)</f>
        <v>793403048</v>
      </c>
      <c r="F22" s="82">
        <f t="shared" si="0"/>
        <v>4857682162</v>
      </c>
      <c r="G22" s="80">
        <f>SUM(G16:G21)</f>
        <v>4064279114</v>
      </c>
      <c r="H22" s="81">
        <f>SUM(H16:H21)</f>
        <v>793403048</v>
      </c>
      <c r="I22" s="82">
        <f t="shared" si="1"/>
        <v>4857682162</v>
      </c>
      <c r="J22" s="80">
        <f>SUM(J16:J21)</f>
        <v>1237947533</v>
      </c>
      <c r="K22" s="81">
        <f>SUM(K16:K21)</f>
        <v>-20836621</v>
      </c>
      <c r="L22" s="81">
        <f t="shared" si="2"/>
        <v>1217110912</v>
      </c>
      <c r="M22" s="96">
        <f t="shared" si="3"/>
        <v>0.250553838520158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1237947533</v>
      </c>
      <c r="AA22" s="81">
        <v>-20836621</v>
      </c>
      <c r="AB22" s="81">
        <f t="shared" si="10"/>
        <v>1217110912</v>
      </c>
      <c r="AC22" s="96">
        <f t="shared" si="11"/>
        <v>0.250553838520158</v>
      </c>
      <c r="AD22" s="80">
        <f>SUM(AD16:AD21)</f>
        <v>1090245359</v>
      </c>
      <c r="AE22" s="81">
        <f>SUM(AE16:AE21)</f>
        <v>31218866</v>
      </c>
      <c r="AF22" s="81">
        <f t="shared" si="12"/>
        <v>1121464225</v>
      </c>
      <c r="AG22" s="81">
        <f>SUM(AG16:AG21)</f>
        <v>5157974549</v>
      </c>
      <c r="AH22" s="81">
        <f>SUM(AH16:AH21)</f>
        <v>4872866577</v>
      </c>
      <c r="AI22" s="82">
        <f>SUM(AI16:AI21)</f>
        <v>1121464225</v>
      </c>
      <c r="AJ22" s="116">
        <f t="shared" si="13"/>
        <v>0.2174233731373148</v>
      </c>
      <c r="AK22" s="117">
        <f t="shared" si="14"/>
        <v>8.5287327823587056E-2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695233521</v>
      </c>
      <c r="E23" s="78">
        <v>64133045</v>
      </c>
      <c r="F23" s="79">
        <f t="shared" si="0"/>
        <v>759366566</v>
      </c>
      <c r="G23" s="77">
        <v>695233521</v>
      </c>
      <c r="H23" s="78">
        <v>64133045</v>
      </c>
      <c r="I23" s="79">
        <f t="shared" si="1"/>
        <v>759366566</v>
      </c>
      <c r="J23" s="77">
        <v>134679143</v>
      </c>
      <c r="K23" s="78">
        <v>29911630</v>
      </c>
      <c r="L23" s="78">
        <f t="shared" si="2"/>
        <v>164590773</v>
      </c>
      <c r="M23" s="95">
        <f t="shared" si="3"/>
        <v>0.21674745817028768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134679143</v>
      </c>
      <c r="AA23" s="78">
        <v>29911630</v>
      </c>
      <c r="AB23" s="78">
        <f t="shared" si="10"/>
        <v>164590773</v>
      </c>
      <c r="AC23" s="95">
        <f t="shared" si="11"/>
        <v>0.21674745817028768</v>
      </c>
      <c r="AD23" s="77">
        <v>40625124</v>
      </c>
      <c r="AE23" s="78">
        <v>4157817</v>
      </c>
      <c r="AF23" s="78">
        <f t="shared" si="12"/>
        <v>44782941</v>
      </c>
      <c r="AG23" s="78">
        <v>440131566</v>
      </c>
      <c r="AH23" s="78">
        <v>505100323</v>
      </c>
      <c r="AI23" s="79">
        <v>44782941</v>
      </c>
      <c r="AJ23" s="114">
        <f t="shared" si="13"/>
        <v>0.1017489870290285</v>
      </c>
      <c r="AK23" s="115">
        <f t="shared" si="14"/>
        <v>2.6753006686184366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243950426</v>
      </c>
      <c r="E24" s="78">
        <v>30807467</v>
      </c>
      <c r="F24" s="79">
        <f t="shared" si="0"/>
        <v>274757893</v>
      </c>
      <c r="G24" s="77">
        <v>243950426</v>
      </c>
      <c r="H24" s="78">
        <v>30807467</v>
      </c>
      <c r="I24" s="79">
        <f t="shared" si="1"/>
        <v>274757893</v>
      </c>
      <c r="J24" s="77">
        <v>48409790</v>
      </c>
      <c r="K24" s="78">
        <v>801901</v>
      </c>
      <c r="L24" s="78">
        <f t="shared" si="2"/>
        <v>49211691</v>
      </c>
      <c r="M24" s="95">
        <f t="shared" si="3"/>
        <v>0.17910928950092073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48409790</v>
      </c>
      <c r="AA24" s="78">
        <v>801901</v>
      </c>
      <c r="AB24" s="78">
        <f t="shared" si="10"/>
        <v>49211691</v>
      </c>
      <c r="AC24" s="95">
        <f t="shared" si="11"/>
        <v>0.17910928950092073</v>
      </c>
      <c r="AD24" s="77">
        <v>35977368</v>
      </c>
      <c r="AE24" s="78">
        <v>3949065</v>
      </c>
      <c r="AF24" s="78">
        <f t="shared" si="12"/>
        <v>39926433</v>
      </c>
      <c r="AG24" s="78">
        <v>246398104</v>
      </c>
      <c r="AH24" s="78">
        <v>273226509</v>
      </c>
      <c r="AI24" s="79">
        <v>39926433</v>
      </c>
      <c r="AJ24" s="114">
        <f t="shared" si="13"/>
        <v>0.1620403418363966</v>
      </c>
      <c r="AK24" s="115">
        <f t="shared" si="14"/>
        <v>0.23255916700597812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359664123</v>
      </c>
      <c r="E25" s="78">
        <v>72600200</v>
      </c>
      <c r="F25" s="79">
        <f t="shared" si="0"/>
        <v>432264323</v>
      </c>
      <c r="G25" s="77">
        <v>359664123</v>
      </c>
      <c r="H25" s="78">
        <v>72600200</v>
      </c>
      <c r="I25" s="79">
        <f t="shared" si="1"/>
        <v>432264323</v>
      </c>
      <c r="J25" s="77">
        <v>139303179</v>
      </c>
      <c r="K25" s="78">
        <v>12237361</v>
      </c>
      <c r="L25" s="78">
        <f t="shared" si="2"/>
        <v>151540540</v>
      </c>
      <c r="M25" s="95">
        <f t="shared" si="3"/>
        <v>0.35057378538269973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139303179</v>
      </c>
      <c r="AA25" s="78">
        <v>12237361</v>
      </c>
      <c r="AB25" s="78">
        <f t="shared" si="10"/>
        <v>151540540</v>
      </c>
      <c r="AC25" s="95">
        <f t="shared" si="11"/>
        <v>0.35057378538269973</v>
      </c>
      <c r="AD25" s="77">
        <v>7663800</v>
      </c>
      <c r="AE25" s="78">
        <v>14567983</v>
      </c>
      <c r="AF25" s="78">
        <f t="shared" si="12"/>
        <v>22231783</v>
      </c>
      <c r="AG25" s="78">
        <v>394739605</v>
      </c>
      <c r="AH25" s="78">
        <v>390779604</v>
      </c>
      <c r="AI25" s="79">
        <v>22231783</v>
      </c>
      <c r="AJ25" s="114">
        <f t="shared" si="13"/>
        <v>5.6320122730020974E-2</v>
      </c>
      <c r="AK25" s="115">
        <f t="shared" si="14"/>
        <v>5.8163916497385744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439743289</v>
      </c>
      <c r="E26" s="78">
        <v>40441958</v>
      </c>
      <c r="F26" s="79">
        <f t="shared" si="0"/>
        <v>480185247</v>
      </c>
      <c r="G26" s="77">
        <v>439743289</v>
      </c>
      <c r="H26" s="78">
        <v>40441958</v>
      </c>
      <c r="I26" s="79">
        <f t="shared" si="1"/>
        <v>480185247</v>
      </c>
      <c r="J26" s="77">
        <v>80815650</v>
      </c>
      <c r="K26" s="78">
        <v>4464417</v>
      </c>
      <c r="L26" s="78">
        <f t="shared" si="2"/>
        <v>85280067</v>
      </c>
      <c r="M26" s="95">
        <f t="shared" si="3"/>
        <v>0.1775982655293864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80815650</v>
      </c>
      <c r="AA26" s="78">
        <v>4464417</v>
      </c>
      <c r="AB26" s="78">
        <f t="shared" si="10"/>
        <v>85280067</v>
      </c>
      <c r="AC26" s="95">
        <f t="shared" si="11"/>
        <v>0.1775982655293864</v>
      </c>
      <c r="AD26" s="77">
        <v>79411411</v>
      </c>
      <c r="AE26" s="78">
        <v>17844210</v>
      </c>
      <c r="AF26" s="78">
        <f t="shared" si="12"/>
        <v>97255621</v>
      </c>
      <c r="AG26" s="78">
        <v>370059527</v>
      </c>
      <c r="AH26" s="78">
        <v>422823503</v>
      </c>
      <c r="AI26" s="79">
        <v>97255621</v>
      </c>
      <c r="AJ26" s="114">
        <f t="shared" si="13"/>
        <v>0.26281074774221391</v>
      </c>
      <c r="AK26" s="115">
        <f t="shared" si="14"/>
        <v>-0.12313482631507744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201484163</v>
      </c>
      <c r="E27" s="78">
        <v>45929652</v>
      </c>
      <c r="F27" s="79">
        <f t="shared" si="0"/>
        <v>247413815</v>
      </c>
      <c r="G27" s="77">
        <v>201484163</v>
      </c>
      <c r="H27" s="78">
        <v>45929652</v>
      </c>
      <c r="I27" s="79">
        <f t="shared" si="1"/>
        <v>247413815</v>
      </c>
      <c r="J27" s="77">
        <v>294094</v>
      </c>
      <c r="K27" s="78">
        <v>964188</v>
      </c>
      <c r="L27" s="78">
        <f t="shared" si="2"/>
        <v>1258282</v>
      </c>
      <c r="M27" s="95">
        <f t="shared" si="3"/>
        <v>5.0857386439799252E-3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294094</v>
      </c>
      <c r="AA27" s="78">
        <v>964188</v>
      </c>
      <c r="AB27" s="78">
        <f t="shared" si="10"/>
        <v>1258282</v>
      </c>
      <c r="AC27" s="95">
        <f t="shared" si="11"/>
        <v>5.0857386439799252E-3</v>
      </c>
      <c r="AD27" s="77">
        <v>76296113</v>
      </c>
      <c r="AE27" s="78">
        <v>55500</v>
      </c>
      <c r="AF27" s="78">
        <f t="shared" si="12"/>
        <v>76351613</v>
      </c>
      <c r="AG27" s="78">
        <v>232397473</v>
      </c>
      <c r="AH27" s="78">
        <v>227618724</v>
      </c>
      <c r="AI27" s="79">
        <v>76351613</v>
      </c>
      <c r="AJ27" s="114">
        <f t="shared" si="13"/>
        <v>0.32853891229703691</v>
      </c>
      <c r="AK27" s="115">
        <f t="shared" si="14"/>
        <v>-0.98351990284737012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548537798</v>
      </c>
      <c r="E28" s="78">
        <v>651979370</v>
      </c>
      <c r="F28" s="79">
        <f t="shared" si="0"/>
        <v>1200517168</v>
      </c>
      <c r="G28" s="77">
        <v>548537798</v>
      </c>
      <c r="H28" s="78">
        <v>651979370</v>
      </c>
      <c r="I28" s="79">
        <f t="shared" si="1"/>
        <v>1200517168</v>
      </c>
      <c r="J28" s="77">
        <v>230288431</v>
      </c>
      <c r="K28" s="78">
        <v>43119617</v>
      </c>
      <c r="L28" s="78">
        <f t="shared" si="2"/>
        <v>273408048</v>
      </c>
      <c r="M28" s="95">
        <f t="shared" si="3"/>
        <v>0.22774188931882064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230288431</v>
      </c>
      <c r="AA28" s="78">
        <v>43119617</v>
      </c>
      <c r="AB28" s="78">
        <f t="shared" si="10"/>
        <v>273408048</v>
      </c>
      <c r="AC28" s="95">
        <f t="shared" si="11"/>
        <v>0.22774188931882064</v>
      </c>
      <c r="AD28" s="77">
        <v>206792863</v>
      </c>
      <c r="AE28" s="78">
        <v>14872112</v>
      </c>
      <c r="AF28" s="78">
        <f t="shared" si="12"/>
        <v>221664975</v>
      </c>
      <c r="AG28" s="78">
        <v>570293729</v>
      </c>
      <c r="AH28" s="78">
        <v>572123361</v>
      </c>
      <c r="AI28" s="79">
        <v>221664975</v>
      </c>
      <c r="AJ28" s="114">
        <f t="shared" si="13"/>
        <v>0.38868562589437133</v>
      </c>
      <c r="AK28" s="115">
        <f t="shared" si="14"/>
        <v>0.233429178425685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2488613320</v>
      </c>
      <c r="E29" s="81">
        <f>SUM(E23:E28)</f>
        <v>905891692</v>
      </c>
      <c r="F29" s="82">
        <f t="shared" si="0"/>
        <v>3394505012</v>
      </c>
      <c r="G29" s="80">
        <f>SUM(G23:G28)</f>
        <v>2488613320</v>
      </c>
      <c r="H29" s="81">
        <f>SUM(H23:H28)</f>
        <v>905891692</v>
      </c>
      <c r="I29" s="82">
        <f t="shared" si="1"/>
        <v>3394505012</v>
      </c>
      <c r="J29" s="80">
        <f>SUM(J23:J28)</f>
        <v>633790287</v>
      </c>
      <c r="K29" s="81">
        <f>SUM(K23:K28)</f>
        <v>91499114</v>
      </c>
      <c r="L29" s="81">
        <f t="shared" si="2"/>
        <v>725289401</v>
      </c>
      <c r="M29" s="96">
        <f t="shared" si="3"/>
        <v>0.21366573283468759</v>
      </c>
      <c r="N29" s="80">
        <f>SUM(N23:N28)</f>
        <v>0</v>
      </c>
      <c r="O29" s="81">
        <f>SUM(O23:O28)</f>
        <v>0</v>
      </c>
      <c r="P29" s="81">
        <f t="shared" si="4"/>
        <v>0</v>
      </c>
      <c r="Q29" s="96">
        <f t="shared" si="5"/>
        <v>0</v>
      </c>
      <c r="R29" s="80">
        <f>SUM(R23:R28)</f>
        <v>0</v>
      </c>
      <c r="S29" s="81">
        <f>SUM(S23:S28)</f>
        <v>0</v>
      </c>
      <c r="T29" s="81">
        <f t="shared" si="6"/>
        <v>0</v>
      </c>
      <c r="U29" s="96">
        <f t="shared" si="7"/>
        <v>0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v>633790287</v>
      </c>
      <c r="AA29" s="81">
        <v>91499114</v>
      </c>
      <c r="AB29" s="81">
        <f t="shared" si="10"/>
        <v>725289401</v>
      </c>
      <c r="AC29" s="96">
        <f t="shared" si="11"/>
        <v>0.21366573283468759</v>
      </c>
      <c r="AD29" s="80">
        <f>SUM(AD23:AD28)</f>
        <v>446766679</v>
      </c>
      <c r="AE29" s="81">
        <f>SUM(AE23:AE28)</f>
        <v>55446687</v>
      </c>
      <c r="AF29" s="81">
        <f t="shared" si="12"/>
        <v>502213366</v>
      </c>
      <c r="AG29" s="81">
        <f>SUM(AG23:AG28)</f>
        <v>2254020004</v>
      </c>
      <c r="AH29" s="81">
        <f>SUM(AH23:AH28)</f>
        <v>2391672024</v>
      </c>
      <c r="AI29" s="82">
        <f>SUM(AI23:AI28)</f>
        <v>502213366</v>
      </c>
      <c r="AJ29" s="116">
        <f t="shared" si="13"/>
        <v>0.22280785667774403</v>
      </c>
      <c r="AK29" s="117">
        <f t="shared" si="14"/>
        <v>0.44418577859992681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4264860853</v>
      </c>
      <c r="E30" s="78">
        <v>236249799</v>
      </c>
      <c r="F30" s="79">
        <f t="shared" si="0"/>
        <v>4501110652</v>
      </c>
      <c r="G30" s="77">
        <v>4264860853</v>
      </c>
      <c r="H30" s="78">
        <v>236249799</v>
      </c>
      <c r="I30" s="79">
        <f t="shared" si="1"/>
        <v>4501110652</v>
      </c>
      <c r="J30" s="77">
        <v>1253776590</v>
      </c>
      <c r="K30" s="78">
        <v>26030543</v>
      </c>
      <c r="L30" s="78">
        <f t="shared" si="2"/>
        <v>1279807133</v>
      </c>
      <c r="M30" s="95">
        <f t="shared" si="3"/>
        <v>0.28433140883380353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1253776590</v>
      </c>
      <c r="AA30" s="78">
        <v>26030543</v>
      </c>
      <c r="AB30" s="78">
        <f t="shared" si="10"/>
        <v>1279807133</v>
      </c>
      <c r="AC30" s="95">
        <f t="shared" si="11"/>
        <v>0.28433140883380353</v>
      </c>
      <c r="AD30" s="77">
        <v>1112909474</v>
      </c>
      <c r="AE30" s="78">
        <v>4097595</v>
      </c>
      <c r="AF30" s="78">
        <f t="shared" si="12"/>
        <v>1117007069</v>
      </c>
      <c r="AG30" s="78">
        <v>4446025055</v>
      </c>
      <c r="AH30" s="78">
        <v>4142877539</v>
      </c>
      <c r="AI30" s="79">
        <v>1117007069</v>
      </c>
      <c r="AJ30" s="114">
        <f t="shared" si="13"/>
        <v>0.25123724117204732</v>
      </c>
      <c r="AK30" s="115">
        <f t="shared" si="14"/>
        <v>0.14574667297830679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633671720</v>
      </c>
      <c r="E31" s="78">
        <v>65843861</v>
      </c>
      <c r="F31" s="79">
        <f t="shared" si="0"/>
        <v>699515581</v>
      </c>
      <c r="G31" s="77">
        <v>633671720</v>
      </c>
      <c r="H31" s="78">
        <v>65843861</v>
      </c>
      <c r="I31" s="79">
        <f t="shared" si="1"/>
        <v>699515581</v>
      </c>
      <c r="J31" s="77">
        <v>171624064</v>
      </c>
      <c r="K31" s="78">
        <v>8254948</v>
      </c>
      <c r="L31" s="78">
        <f t="shared" si="2"/>
        <v>179879012</v>
      </c>
      <c r="M31" s="95">
        <f t="shared" si="3"/>
        <v>0.25714797051818633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171624064</v>
      </c>
      <c r="AA31" s="78">
        <v>8254948</v>
      </c>
      <c r="AB31" s="78">
        <f t="shared" si="10"/>
        <v>179879012</v>
      </c>
      <c r="AC31" s="95">
        <f t="shared" si="11"/>
        <v>0.25714797051818633</v>
      </c>
      <c r="AD31" s="77">
        <v>194115323</v>
      </c>
      <c r="AE31" s="78">
        <v>17654563</v>
      </c>
      <c r="AF31" s="78">
        <f t="shared" si="12"/>
        <v>211769886</v>
      </c>
      <c r="AG31" s="78">
        <v>714328662</v>
      </c>
      <c r="AH31" s="78">
        <v>683041714</v>
      </c>
      <c r="AI31" s="79">
        <v>211769886</v>
      </c>
      <c r="AJ31" s="114">
        <f t="shared" si="13"/>
        <v>0.29646001520795762</v>
      </c>
      <c r="AK31" s="115">
        <f t="shared" si="14"/>
        <v>-0.1505921101548876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2231214179</v>
      </c>
      <c r="E32" s="78">
        <v>230033400</v>
      </c>
      <c r="F32" s="79">
        <f t="shared" si="0"/>
        <v>2461247579</v>
      </c>
      <c r="G32" s="77">
        <v>2231214179</v>
      </c>
      <c r="H32" s="78">
        <v>230033400</v>
      </c>
      <c r="I32" s="79">
        <f t="shared" si="1"/>
        <v>2461247579</v>
      </c>
      <c r="J32" s="77">
        <v>709900415</v>
      </c>
      <c r="K32" s="78">
        <v>31406399</v>
      </c>
      <c r="L32" s="78">
        <f t="shared" si="2"/>
        <v>741306814</v>
      </c>
      <c r="M32" s="95">
        <f t="shared" si="3"/>
        <v>0.30119148529592116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709900415</v>
      </c>
      <c r="AA32" s="78">
        <v>31406399</v>
      </c>
      <c r="AB32" s="78">
        <f t="shared" si="10"/>
        <v>741306814</v>
      </c>
      <c r="AC32" s="95">
        <f t="shared" si="11"/>
        <v>0.30119148529592116</v>
      </c>
      <c r="AD32" s="77">
        <v>576174913</v>
      </c>
      <c r="AE32" s="78">
        <v>23087629</v>
      </c>
      <c r="AF32" s="78">
        <f t="shared" si="12"/>
        <v>599262542</v>
      </c>
      <c r="AG32" s="78">
        <v>2334616182</v>
      </c>
      <c r="AH32" s="78">
        <v>2374528287</v>
      </c>
      <c r="AI32" s="79">
        <v>599262542</v>
      </c>
      <c r="AJ32" s="114">
        <f t="shared" si="13"/>
        <v>0.2566856799076192</v>
      </c>
      <c r="AK32" s="115">
        <f t="shared" si="14"/>
        <v>0.23703178831424432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241172000</v>
      </c>
      <c r="E33" s="78">
        <v>29950000</v>
      </c>
      <c r="F33" s="79">
        <f t="shared" si="0"/>
        <v>271122000</v>
      </c>
      <c r="G33" s="77">
        <v>241172000</v>
      </c>
      <c r="H33" s="78">
        <v>29950000</v>
      </c>
      <c r="I33" s="79">
        <f t="shared" si="1"/>
        <v>271122000</v>
      </c>
      <c r="J33" s="77">
        <v>92768599</v>
      </c>
      <c r="K33" s="78">
        <v>178124</v>
      </c>
      <c r="L33" s="78">
        <f t="shared" si="2"/>
        <v>92946723</v>
      </c>
      <c r="M33" s="95">
        <f t="shared" si="3"/>
        <v>0.34282250426007482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92768599</v>
      </c>
      <c r="AA33" s="78">
        <v>178124</v>
      </c>
      <c r="AB33" s="78">
        <f t="shared" si="10"/>
        <v>92946723</v>
      </c>
      <c r="AC33" s="95">
        <f t="shared" si="11"/>
        <v>0.34282250426007482</v>
      </c>
      <c r="AD33" s="77">
        <v>90808920</v>
      </c>
      <c r="AE33" s="78">
        <v>1743452</v>
      </c>
      <c r="AF33" s="78">
        <f t="shared" si="12"/>
        <v>92552372</v>
      </c>
      <c r="AG33" s="78">
        <v>270147430</v>
      </c>
      <c r="AH33" s="78">
        <v>261824431</v>
      </c>
      <c r="AI33" s="79">
        <v>92552372</v>
      </c>
      <c r="AJ33" s="114">
        <f t="shared" si="13"/>
        <v>0.34259949095203313</v>
      </c>
      <c r="AK33" s="115">
        <f t="shared" si="14"/>
        <v>4.2608416346152644E-3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7370918752</v>
      </c>
      <c r="E34" s="81">
        <f>SUM(E30:E33)</f>
        <v>562077060</v>
      </c>
      <c r="F34" s="82">
        <f t="shared" si="0"/>
        <v>7932995812</v>
      </c>
      <c r="G34" s="80">
        <f>SUM(G30:G33)</f>
        <v>7370918752</v>
      </c>
      <c r="H34" s="81">
        <f>SUM(H30:H33)</f>
        <v>562077060</v>
      </c>
      <c r="I34" s="82">
        <f t="shared" si="1"/>
        <v>7932995812</v>
      </c>
      <c r="J34" s="80">
        <f>SUM(J30:J33)</f>
        <v>2228069668</v>
      </c>
      <c r="K34" s="81">
        <f>SUM(K30:K33)</f>
        <v>65870014</v>
      </c>
      <c r="L34" s="81">
        <f t="shared" si="2"/>
        <v>2293939682</v>
      </c>
      <c r="M34" s="96">
        <f t="shared" si="3"/>
        <v>0.28916436316908523</v>
      </c>
      <c r="N34" s="80">
        <f>SUM(N30:N33)</f>
        <v>0</v>
      </c>
      <c r="O34" s="81">
        <f>SUM(O30:O33)</f>
        <v>0</v>
      </c>
      <c r="P34" s="81">
        <f t="shared" si="4"/>
        <v>0</v>
      </c>
      <c r="Q34" s="96">
        <f t="shared" si="5"/>
        <v>0</v>
      </c>
      <c r="R34" s="80">
        <f>SUM(R30:R33)</f>
        <v>0</v>
      </c>
      <c r="S34" s="81">
        <f>SUM(S30:S33)</f>
        <v>0</v>
      </c>
      <c r="T34" s="81">
        <f t="shared" si="6"/>
        <v>0</v>
      </c>
      <c r="U34" s="96">
        <f t="shared" si="7"/>
        <v>0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v>2228069668</v>
      </c>
      <c r="AA34" s="81">
        <v>65870014</v>
      </c>
      <c r="AB34" s="81">
        <f t="shared" si="10"/>
        <v>2293939682</v>
      </c>
      <c r="AC34" s="96">
        <f t="shared" si="11"/>
        <v>0.28916436316908523</v>
      </c>
      <c r="AD34" s="80">
        <f>SUM(AD30:AD33)</f>
        <v>1974008630</v>
      </c>
      <c r="AE34" s="81">
        <f>SUM(AE30:AE33)</f>
        <v>46583239</v>
      </c>
      <c r="AF34" s="81">
        <f t="shared" si="12"/>
        <v>2020591869</v>
      </c>
      <c r="AG34" s="81">
        <f>SUM(AG30:AG33)</f>
        <v>7765117329</v>
      </c>
      <c r="AH34" s="81">
        <f>SUM(AH30:AH33)</f>
        <v>7462271971</v>
      </c>
      <c r="AI34" s="82">
        <f>SUM(AI30:AI33)</f>
        <v>2020591869</v>
      </c>
      <c r="AJ34" s="116">
        <f t="shared" si="13"/>
        <v>0.26021395213872628</v>
      </c>
      <c r="AK34" s="117">
        <f t="shared" si="14"/>
        <v>0.13528106155117858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27166715884</v>
      </c>
      <c r="E35" s="84">
        <f>SUM(E9:E14,E16:E21,E23:E28,E30:E33)</f>
        <v>3896170784</v>
      </c>
      <c r="F35" s="85">
        <f t="shared" si="0"/>
        <v>31062886668</v>
      </c>
      <c r="G35" s="83">
        <f>SUM(G9:G14,G16:G21,G23:G28,G30:G33)</f>
        <v>27166715884</v>
      </c>
      <c r="H35" s="84">
        <f>SUM(H9:H14,H16:H21,H23:H28,H30:H33)</f>
        <v>3896170784</v>
      </c>
      <c r="I35" s="85">
        <f t="shared" si="1"/>
        <v>31062886668</v>
      </c>
      <c r="J35" s="83">
        <f>SUM(J9:J14,J16:J21,J23:J28,J30:J33)</f>
        <v>7535696289</v>
      </c>
      <c r="K35" s="84">
        <f>SUM(K9:K14,K16:K21,K23:K28,K30:K33)</f>
        <v>363892204</v>
      </c>
      <c r="L35" s="84">
        <f t="shared" si="2"/>
        <v>7899588493</v>
      </c>
      <c r="M35" s="97">
        <f t="shared" si="3"/>
        <v>0.25430954236258746</v>
      </c>
      <c r="N35" s="83">
        <f>SUM(N9:N14,N16:N21,N23:N28,N30:N33)</f>
        <v>0</v>
      </c>
      <c r="O35" s="84">
        <f>SUM(O9:O14,O16:O21,O23:O28,O30:O33)</f>
        <v>0</v>
      </c>
      <c r="P35" s="84">
        <f t="shared" si="4"/>
        <v>0</v>
      </c>
      <c r="Q35" s="97">
        <f t="shared" si="5"/>
        <v>0</v>
      </c>
      <c r="R35" s="83">
        <f>SUM(R9:R14,R16:R21,R23:R28,R30:R33)</f>
        <v>0</v>
      </c>
      <c r="S35" s="84">
        <f>SUM(S9:S14,S16:S21,S23:S28,S30:S33)</f>
        <v>0</v>
      </c>
      <c r="T35" s="84">
        <f t="shared" si="6"/>
        <v>0</v>
      </c>
      <c r="U35" s="97">
        <f t="shared" si="7"/>
        <v>0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v>7535696289</v>
      </c>
      <c r="AA35" s="84">
        <v>363892204</v>
      </c>
      <c r="AB35" s="84">
        <f t="shared" si="10"/>
        <v>7899588493</v>
      </c>
      <c r="AC35" s="97">
        <f t="shared" si="11"/>
        <v>0.25430954236258746</v>
      </c>
      <c r="AD35" s="83">
        <f>SUM(AD9:AD14,AD16:AD21,AD23:AD28,AD30:AD33)</f>
        <v>5630917548</v>
      </c>
      <c r="AE35" s="84">
        <f>SUM(AE9:AE14,AE16:AE21,AE23:AE28,AE30:AE33)</f>
        <v>330076973</v>
      </c>
      <c r="AF35" s="84">
        <f t="shared" si="12"/>
        <v>5960994521</v>
      </c>
      <c r="AG35" s="84">
        <f>SUM(AG9:AG14,AG16:AG21,AG23:AG28,AG30:AG33)</f>
        <v>29523278326</v>
      </c>
      <c r="AH35" s="84">
        <f>SUM(AH9:AH14,AH16:AH21,AH23:AH28,AH30:AH33)</f>
        <v>28924293178</v>
      </c>
      <c r="AI35" s="85">
        <f>SUM(AI9:AI14,AI16:AI21,AI23:AI28,AI30:AI33)</f>
        <v>5960994521</v>
      </c>
      <c r="AJ35" s="118">
        <f t="shared" si="13"/>
        <v>0.20190828590165016</v>
      </c>
      <c r="AK35" s="119">
        <f t="shared" si="14"/>
        <v>0.32521317796393268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6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tabSelected="1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64280885957</v>
      </c>
      <c r="E9" s="78">
        <v>12073294723</v>
      </c>
      <c r="F9" s="79">
        <f>$D9       +$E9</f>
        <v>76354180680</v>
      </c>
      <c r="G9" s="77">
        <v>64282755004</v>
      </c>
      <c r="H9" s="78">
        <v>12965375207</v>
      </c>
      <c r="I9" s="79">
        <f>$G9       +$H9</f>
        <v>77248130211</v>
      </c>
      <c r="J9" s="77">
        <v>17375482327</v>
      </c>
      <c r="K9" s="78">
        <v>1389403187</v>
      </c>
      <c r="L9" s="78">
        <f>$J9       +$K9</f>
        <v>18764885514</v>
      </c>
      <c r="M9" s="95">
        <f>IF(($F9       =0),0,($L9       /$F9       ))</f>
        <v>0.24576107486037396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17375482327</v>
      </c>
      <c r="AA9" s="78">
        <v>1389403187</v>
      </c>
      <c r="AB9" s="78">
        <f>$Z9       +$AA9</f>
        <v>18764885514</v>
      </c>
      <c r="AC9" s="95">
        <f>IF(($F9       =0),0,($AB9       /$F9       ))</f>
        <v>0.24576107486037396</v>
      </c>
      <c r="AD9" s="77">
        <v>14956844397</v>
      </c>
      <c r="AE9" s="78">
        <v>1175806543</v>
      </c>
      <c r="AF9" s="78">
        <f>$AD9       +$AE9</f>
        <v>16132650940</v>
      </c>
      <c r="AG9" s="78">
        <v>69925201477</v>
      </c>
      <c r="AH9" s="78">
        <v>71900655167</v>
      </c>
      <c r="AI9" s="79">
        <v>16132650940</v>
      </c>
      <c r="AJ9" s="114">
        <f>IF(($AG9       =0),0,($AI9       /$AG9       ))</f>
        <v>0.23071297042034836</v>
      </c>
      <c r="AK9" s="115">
        <f>IF(($AF9       =0),0,(($L9       /$AF9       )-1))</f>
        <v>0.16316193685648539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64280885957</v>
      </c>
      <c r="E10" s="81">
        <f>E9</f>
        <v>12073294723</v>
      </c>
      <c r="F10" s="82">
        <f t="shared" ref="F10:F45" si="0">$D10      +$E10</f>
        <v>76354180680</v>
      </c>
      <c r="G10" s="80">
        <f>G9</f>
        <v>64282755004</v>
      </c>
      <c r="H10" s="81">
        <f>H9</f>
        <v>12965375207</v>
      </c>
      <c r="I10" s="82">
        <f t="shared" ref="I10:I45" si="1">$G10      +$H10</f>
        <v>77248130211</v>
      </c>
      <c r="J10" s="80">
        <f>J9</f>
        <v>17375482327</v>
      </c>
      <c r="K10" s="81">
        <f>K9</f>
        <v>1389403187</v>
      </c>
      <c r="L10" s="81">
        <f t="shared" ref="L10:L45" si="2">$J10      +$K10</f>
        <v>18764885514</v>
      </c>
      <c r="M10" s="96">
        <f t="shared" ref="M10:M45" si="3">IF(($F10      =0),0,($L10      /$F10      ))</f>
        <v>0.24576107486037396</v>
      </c>
      <c r="N10" s="80">
        <f>N9</f>
        <v>0</v>
      </c>
      <c r="O10" s="81">
        <f>O9</f>
        <v>0</v>
      </c>
      <c r="P10" s="81">
        <f t="shared" ref="P10:P45" si="4">$N10      +$O10</f>
        <v>0</v>
      </c>
      <c r="Q10" s="96">
        <f t="shared" ref="Q10:Q45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5" si="6">$R10      +$S10</f>
        <v>0</v>
      </c>
      <c r="U10" s="96">
        <f t="shared" ref="U10:U45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v>17375482327</v>
      </c>
      <c r="AA10" s="81">
        <v>1389403187</v>
      </c>
      <c r="AB10" s="81">
        <f t="shared" ref="AB10:AB45" si="10">$Z10      +$AA10</f>
        <v>18764885514</v>
      </c>
      <c r="AC10" s="96">
        <f t="shared" ref="AC10:AC45" si="11">IF(($F10      =0),0,($AB10      /$F10      ))</f>
        <v>0.24576107486037396</v>
      </c>
      <c r="AD10" s="80">
        <f>AD9</f>
        <v>14956844397</v>
      </c>
      <c r="AE10" s="81">
        <f>AE9</f>
        <v>1175806543</v>
      </c>
      <c r="AF10" s="81">
        <f t="shared" ref="AF10:AF45" si="12">$AD10      +$AE10</f>
        <v>16132650940</v>
      </c>
      <c r="AG10" s="81">
        <f>AG9</f>
        <v>69925201477</v>
      </c>
      <c r="AH10" s="81">
        <f>AH9</f>
        <v>71900655167</v>
      </c>
      <c r="AI10" s="82">
        <f>AI9</f>
        <v>16132650940</v>
      </c>
      <c r="AJ10" s="116">
        <f t="shared" ref="AJ10:AJ45" si="13">IF(($AG10      =0),0,($AI10      /$AG10      ))</f>
        <v>0.23071297042034836</v>
      </c>
      <c r="AK10" s="117">
        <f t="shared" ref="AK10:AK45" si="14">IF(($AF10      =0),0,(($L10      /$AF10      )-1))</f>
        <v>0.16316193685648539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562393333</v>
      </c>
      <c r="E11" s="78">
        <v>49100614</v>
      </c>
      <c r="F11" s="79">
        <f t="shared" si="0"/>
        <v>611493947</v>
      </c>
      <c r="G11" s="77">
        <v>562393333</v>
      </c>
      <c r="H11" s="78">
        <v>49100614</v>
      </c>
      <c r="I11" s="79">
        <f t="shared" si="1"/>
        <v>611493947</v>
      </c>
      <c r="J11" s="77">
        <v>141079676</v>
      </c>
      <c r="K11" s="78">
        <v>7350252</v>
      </c>
      <c r="L11" s="78">
        <f t="shared" si="2"/>
        <v>148429928</v>
      </c>
      <c r="M11" s="95">
        <f t="shared" si="3"/>
        <v>0.2427332743491572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141079676</v>
      </c>
      <c r="AA11" s="78">
        <v>7350252</v>
      </c>
      <c r="AB11" s="78">
        <f t="shared" si="10"/>
        <v>148429928</v>
      </c>
      <c r="AC11" s="95">
        <f t="shared" si="11"/>
        <v>0.2427332743491572</v>
      </c>
      <c r="AD11" s="77">
        <v>121469324</v>
      </c>
      <c r="AE11" s="78">
        <v>9405061</v>
      </c>
      <c r="AF11" s="78">
        <f t="shared" si="12"/>
        <v>130874385</v>
      </c>
      <c r="AG11" s="78">
        <v>529807032</v>
      </c>
      <c r="AH11" s="78">
        <v>558402851</v>
      </c>
      <c r="AI11" s="79">
        <v>130874385</v>
      </c>
      <c r="AJ11" s="114">
        <f t="shared" si="13"/>
        <v>0.24702274053621848</v>
      </c>
      <c r="AK11" s="115">
        <f t="shared" si="14"/>
        <v>0.13414040493867452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451488659</v>
      </c>
      <c r="E12" s="78">
        <v>80568025</v>
      </c>
      <c r="F12" s="79">
        <f t="shared" si="0"/>
        <v>532056684</v>
      </c>
      <c r="G12" s="77">
        <v>451488659</v>
      </c>
      <c r="H12" s="78">
        <v>80568025</v>
      </c>
      <c r="I12" s="79">
        <f t="shared" si="1"/>
        <v>532056684</v>
      </c>
      <c r="J12" s="77">
        <v>124914441</v>
      </c>
      <c r="K12" s="78">
        <v>3410248</v>
      </c>
      <c r="L12" s="78">
        <f t="shared" si="2"/>
        <v>128324689</v>
      </c>
      <c r="M12" s="95">
        <f t="shared" si="3"/>
        <v>0.24118612331914621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124914441</v>
      </c>
      <c r="AA12" s="78">
        <v>3410248</v>
      </c>
      <c r="AB12" s="78">
        <f t="shared" si="10"/>
        <v>128324689</v>
      </c>
      <c r="AC12" s="95">
        <f t="shared" si="11"/>
        <v>0.24118612331914621</v>
      </c>
      <c r="AD12" s="77">
        <v>114178127</v>
      </c>
      <c r="AE12" s="78">
        <v>2920159</v>
      </c>
      <c r="AF12" s="78">
        <f t="shared" si="12"/>
        <v>117098286</v>
      </c>
      <c r="AG12" s="78">
        <v>458044537</v>
      </c>
      <c r="AH12" s="78">
        <v>514989906</v>
      </c>
      <c r="AI12" s="79">
        <v>117098286</v>
      </c>
      <c r="AJ12" s="114">
        <f t="shared" si="13"/>
        <v>0.25564825369808963</v>
      </c>
      <c r="AK12" s="115">
        <f t="shared" si="14"/>
        <v>9.5871625311407138E-2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583354870</v>
      </c>
      <c r="E13" s="78">
        <v>75594298</v>
      </c>
      <c r="F13" s="79">
        <f t="shared" si="0"/>
        <v>658949168</v>
      </c>
      <c r="G13" s="77">
        <v>583412935</v>
      </c>
      <c r="H13" s="78">
        <v>80340223</v>
      </c>
      <c r="I13" s="79">
        <f t="shared" si="1"/>
        <v>663753158</v>
      </c>
      <c r="J13" s="77">
        <v>168549421</v>
      </c>
      <c r="K13" s="78">
        <v>6823319</v>
      </c>
      <c r="L13" s="78">
        <f t="shared" si="2"/>
        <v>175372740</v>
      </c>
      <c r="M13" s="95">
        <f t="shared" si="3"/>
        <v>0.26614001279078936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168549421</v>
      </c>
      <c r="AA13" s="78">
        <v>6823319</v>
      </c>
      <c r="AB13" s="78">
        <f t="shared" si="10"/>
        <v>175372740</v>
      </c>
      <c r="AC13" s="95">
        <f t="shared" si="11"/>
        <v>0.26614001279078936</v>
      </c>
      <c r="AD13" s="77">
        <v>140541845</v>
      </c>
      <c r="AE13" s="78">
        <v>11009382</v>
      </c>
      <c r="AF13" s="78">
        <f t="shared" si="12"/>
        <v>151551227</v>
      </c>
      <c r="AG13" s="78">
        <v>630114543</v>
      </c>
      <c r="AH13" s="78">
        <v>633525504</v>
      </c>
      <c r="AI13" s="79">
        <v>151551227</v>
      </c>
      <c r="AJ13" s="114">
        <f t="shared" si="13"/>
        <v>0.24051377433451809</v>
      </c>
      <c r="AK13" s="115">
        <f t="shared" si="14"/>
        <v>0.15718456043909157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1703573128</v>
      </c>
      <c r="E14" s="78">
        <v>326852540</v>
      </c>
      <c r="F14" s="79">
        <f t="shared" si="0"/>
        <v>2030425668</v>
      </c>
      <c r="G14" s="77">
        <v>1728779265</v>
      </c>
      <c r="H14" s="78">
        <v>419890061</v>
      </c>
      <c r="I14" s="79">
        <f t="shared" si="1"/>
        <v>2148669326</v>
      </c>
      <c r="J14" s="77">
        <v>412728799</v>
      </c>
      <c r="K14" s="78">
        <v>17654768</v>
      </c>
      <c r="L14" s="78">
        <f t="shared" si="2"/>
        <v>430383567</v>
      </c>
      <c r="M14" s="95">
        <f t="shared" si="3"/>
        <v>0.21196716224728104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412728799</v>
      </c>
      <c r="AA14" s="78">
        <v>17654768</v>
      </c>
      <c r="AB14" s="78">
        <f t="shared" si="10"/>
        <v>430383567</v>
      </c>
      <c r="AC14" s="95">
        <f t="shared" si="11"/>
        <v>0.21196716224728104</v>
      </c>
      <c r="AD14" s="77">
        <v>374689727</v>
      </c>
      <c r="AE14" s="78">
        <v>23906789</v>
      </c>
      <c r="AF14" s="78">
        <f t="shared" si="12"/>
        <v>398596516</v>
      </c>
      <c r="AG14" s="78">
        <v>1860575739</v>
      </c>
      <c r="AH14" s="78">
        <v>1892961277</v>
      </c>
      <c r="AI14" s="79">
        <v>398596516</v>
      </c>
      <c r="AJ14" s="114">
        <f t="shared" si="13"/>
        <v>0.21423288912400465</v>
      </c>
      <c r="AK14" s="115">
        <f t="shared" si="14"/>
        <v>7.9747438133654036E-2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1212934619</v>
      </c>
      <c r="E15" s="78">
        <v>376477670</v>
      </c>
      <c r="F15" s="79">
        <f t="shared" si="0"/>
        <v>1589412289</v>
      </c>
      <c r="G15" s="77">
        <v>1212934619</v>
      </c>
      <c r="H15" s="78">
        <v>376477670</v>
      </c>
      <c r="I15" s="79">
        <f t="shared" si="1"/>
        <v>1589412289</v>
      </c>
      <c r="J15" s="77">
        <v>318517779</v>
      </c>
      <c r="K15" s="78">
        <v>24395493</v>
      </c>
      <c r="L15" s="78">
        <f t="shared" si="2"/>
        <v>342913272</v>
      </c>
      <c r="M15" s="95">
        <f t="shared" si="3"/>
        <v>0.21574847154085394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318517779</v>
      </c>
      <c r="AA15" s="78">
        <v>24395493</v>
      </c>
      <c r="AB15" s="78">
        <f t="shared" si="10"/>
        <v>342913272</v>
      </c>
      <c r="AC15" s="95">
        <f t="shared" si="11"/>
        <v>0.21574847154085394</v>
      </c>
      <c r="AD15" s="77">
        <v>278118883</v>
      </c>
      <c r="AE15" s="78">
        <v>8175527</v>
      </c>
      <c r="AF15" s="78">
        <f t="shared" si="12"/>
        <v>286294410</v>
      </c>
      <c r="AG15" s="78">
        <v>1294150633</v>
      </c>
      <c r="AH15" s="78">
        <v>1381203633</v>
      </c>
      <c r="AI15" s="79">
        <v>286294410</v>
      </c>
      <c r="AJ15" s="114">
        <f t="shared" si="13"/>
        <v>0.22122185988221049</v>
      </c>
      <c r="AK15" s="115">
        <f t="shared" si="14"/>
        <v>0.19776446910018253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543151211</v>
      </c>
      <c r="E16" s="78">
        <v>10500000</v>
      </c>
      <c r="F16" s="79">
        <f t="shared" si="0"/>
        <v>553651211</v>
      </c>
      <c r="G16" s="77">
        <v>543151211</v>
      </c>
      <c r="H16" s="78">
        <v>106450000</v>
      </c>
      <c r="I16" s="79">
        <f t="shared" si="1"/>
        <v>649601211</v>
      </c>
      <c r="J16" s="77">
        <v>132878950</v>
      </c>
      <c r="K16" s="78">
        <v>10566594</v>
      </c>
      <c r="L16" s="78">
        <f t="shared" si="2"/>
        <v>143445544</v>
      </c>
      <c r="M16" s="95">
        <f t="shared" si="3"/>
        <v>0.25909009345596823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132878950</v>
      </c>
      <c r="AA16" s="78">
        <v>10566594</v>
      </c>
      <c r="AB16" s="78">
        <f t="shared" si="10"/>
        <v>143445544</v>
      </c>
      <c r="AC16" s="95">
        <f t="shared" si="11"/>
        <v>0.25909009345596823</v>
      </c>
      <c r="AD16" s="77">
        <v>84569978</v>
      </c>
      <c r="AE16" s="78">
        <v>66183</v>
      </c>
      <c r="AF16" s="78">
        <f t="shared" si="12"/>
        <v>84636161</v>
      </c>
      <c r="AG16" s="78">
        <v>541513118</v>
      </c>
      <c r="AH16" s="78">
        <v>731935685</v>
      </c>
      <c r="AI16" s="79">
        <v>84636161</v>
      </c>
      <c r="AJ16" s="114">
        <f t="shared" si="13"/>
        <v>0.15629567998757141</v>
      </c>
      <c r="AK16" s="115">
        <f t="shared" si="14"/>
        <v>0.69484936822689769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5056895820</v>
      </c>
      <c r="E17" s="81">
        <f>SUM(E11:E16)</f>
        <v>919093147</v>
      </c>
      <c r="F17" s="82">
        <f t="shared" si="0"/>
        <v>5975988967</v>
      </c>
      <c r="G17" s="80">
        <f>SUM(G11:G16)</f>
        <v>5082160022</v>
      </c>
      <c r="H17" s="81">
        <f>SUM(H11:H16)</f>
        <v>1112826593</v>
      </c>
      <c r="I17" s="82">
        <f t="shared" si="1"/>
        <v>6194986615</v>
      </c>
      <c r="J17" s="80">
        <f>SUM(J11:J16)</f>
        <v>1298669066</v>
      </c>
      <c r="K17" s="81">
        <f>SUM(K11:K16)</f>
        <v>70200674</v>
      </c>
      <c r="L17" s="81">
        <f t="shared" si="2"/>
        <v>1368869740</v>
      </c>
      <c r="M17" s="96">
        <f t="shared" si="3"/>
        <v>0.22906162437029814</v>
      </c>
      <c r="N17" s="80">
        <f>SUM(N11:N16)</f>
        <v>0</v>
      </c>
      <c r="O17" s="81">
        <f>SUM(O11:O16)</f>
        <v>0</v>
      </c>
      <c r="P17" s="81">
        <f t="shared" si="4"/>
        <v>0</v>
      </c>
      <c r="Q17" s="96">
        <f t="shared" si="5"/>
        <v>0</v>
      </c>
      <c r="R17" s="80">
        <f>SUM(R11:R16)</f>
        <v>0</v>
      </c>
      <c r="S17" s="81">
        <f>SUM(S11:S16)</f>
        <v>0</v>
      </c>
      <c r="T17" s="81">
        <f t="shared" si="6"/>
        <v>0</v>
      </c>
      <c r="U17" s="96">
        <f t="shared" si="7"/>
        <v>0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v>1298669066</v>
      </c>
      <c r="AA17" s="81">
        <v>70200674</v>
      </c>
      <c r="AB17" s="81">
        <f t="shared" si="10"/>
        <v>1368869740</v>
      </c>
      <c r="AC17" s="96">
        <f t="shared" si="11"/>
        <v>0.22906162437029814</v>
      </c>
      <c r="AD17" s="80">
        <f>SUM(AD11:AD16)</f>
        <v>1113567884</v>
      </c>
      <c r="AE17" s="81">
        <f>SUM(AE11:AE16)</f>
        <v>55483101</v>
      </c>
      <c r="AF17" s="81">
        <f t="shared" si="12"/>
        <v>1169050985</v>
      </c>
      <c r="AG17" s="81">
        <f>SUM(AG11:AG16)</f>
        <v>5314205602</v>
      </c>
      <c r="AH17" s="81">
        <f>SUM(AH11:AH16)</f>
        <v>5713018856</v>
      </c>
      <c r="AI17" s="82">
        <f>SUM(AI11:AI16)</f>
        <v>1169050985</v>
      </c>
      <c r="AJ17" s="116">
        <f t="shared" si="13"/>
        <v>0.21998602849690799</v>
      </c>
      <c r="AK17" s="117">
        <f t="shared" si="14"/>
        <v>0.1709239011504704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964886514</v>
      </c>
      <c r="E18" s="78">
        <v>85364560</v>
      </c>
      <c r="F18" s="79">
        <f t="shared" si="0"/>
        <v>1050251074</v>
      </c>
      <c r="G18" s="77">
        <v>964886514</v>
      </c>
      <c r="H18" s="78">
        <v>85364560</v>
      </c>
      <c r="I18" s="79">
        <f t="shared" si="1"/>
        <v>1050251074</v>
      </c>
      <c r="J18" s="77">
        <v>319107028</v>
      </c>
      <c r="K18" s="78">
        <v>6092113</v>
      </c>
      <c r="L18" s="78">
        <f t="shared" si="2"/>
        <v>325199141</v>
      </c>
      <c r="M18" s="95">
        <f t="shared" si="3"/>
        <v>0.30963942722899801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319107028</v>
      </c>
      <c r="AA18" s="78">
        <v>6092113</v>
      </c>
      <c r="AB18" s="78">
        <f t="shared" si="10"/>
        <v>325199141</v>
      </c>
      <c r="AC18" s="95">
        <f t="shared" si="11"/>
        <v>0.30963942722899801</v>
      </c>
      <c r="AD18" s="77">
        <v>273489692</v>
      </c>
      <c r="AE18" s="78">
        <v>10014357</v>
      </c>
      <c r="AF18" s="78">
        <f t="shared" si="12"/>
        <v>283504049</v>
      </c>
      <c r="AG18" s="78">
        <v>931045772</v>
      </c>
      <c r="AH18" s="78">
        <v>994467100</v>
      </c>
      <c r="AI18" s="79">
        <v>283504049</v>
      </c>
      <c r="AJ18" s="114">
        <f t="shared" si="13"/>
        <v>0.3045006567088519</v>
      </c>
      <c r="AK18" s="115">
        <f t="shared" si="14"/>
        <v>0.14707053443176754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3331200801</v>
      </c>
      <c r="E19" s="78">
        <v>766225474</v>
      </c>
      <c r="F19" s="79">
        <f t="shared" si="0"/>
        <v>4097426275</v>
      </c>
      <c r="G19" s="77">
        <v>3332409264</v>
      </c>
      <c r="H19" s="78">
        <v>780407932</v>
      </c>
      <c r="I19" s="79">
        <f t="shared" si="1"/>
        <v>4112817196</v>
      </c>
      <c r="J19" s="77">
        <v>892997460</v>
      </c>
      <c r="K19" s="78">
        <v>36422773</v>
      </c>
      <c r="L19" s="78">
        <f t="shared" si="2"/>
        <v>929420233</v>
      </c>
      <c r="M19" s="95">
        <f t="shared" si="3"/>
        <v>0.22683025163155621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892997460</v>
      </c>
      <c r="AA19" s="78">
        <v>36422773</v>
      </c>
      <c r="AB19" s="78">
        <f t="shared" si="10"/>
        <v>929420233</v>
      </c>
      <c r="AC19" s="95">
        <f t="shared" si="11"/>
        <v>0.22683025163155621</v>
      </c>
      <c r="AD19" s="77">
        <v>785698820</v>
      </c>
      <c r="AE19" s="78">
        <v>14549722</v>
      </c>
      <c r="AF19" s="78">
        <f t="shared" si="12"/>
        <v>800248542</v>
      </c>
      <c r="AG19" s="78">
        <v>3449804950</v>
      </c>
      <c r="AH19" s="78">
        <v>3589697846</v>
      </c>
      <c r="AI19" s="79">
        <v>800248542</v>
      </c>
      <c r="AJ19" s="114">
        <f t="shared" si="13"/>
        <v>0.23196921379569591</v>
      </c>
      <c r="AK19" s="115">
        <f t="shared" si="14"/>
        <v>0.16141446590726805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2532153396</v>
      </c>
      <c r="E20" s="78">
        <v>599345303</v>
      </c>
      <c r="F20" s="79">
        <f t="shared" si="0"/>
        <v>3131498699</v>
      </c>
      <c r="G20" s="77">
        <v>2531712996</v>
      </c>
      <c r="H20" s="78">
        <v>651807465</v>
      </c>
      <c r="I20" s="79">
        <f t="shared" si="1"/>
        <v>3183520461</v>
      </c>
      <c r="J20" s="77">
        <v>734687471</v>
      </c>
      <c r="K20" s="78">
        <v>27342746</v>
      </c>
      <c r="L20" s="78">
        <f t="shared" si="2"/>
        <v>762030217</v>
      </c>
      <c r="M20" s="95">
        <f t="shared" si="3"/>
        <v>0.24334361602747706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734687471</v>
      </c>
      <c r="AA20" s="78">
        <v>27342746</v>
      </c>
      <c r="AB20" s="78">
        <f t="shared" si="10"/>
        <v>762030217</v>
      </c>
      <c r="AC20" s="95">
        <f t="shared" si="11"/>
        <v>0.24334361602747706</v>
      </c>
      <c r="AD20" s="77">
        <v>669256738</v>
      </c>
      <c r="AE20" s="78">
        <v>26847318</v>
      </c>
      <c r="AF20" s="78">
        <f t="shared" si="12"/>
        <v>696104056</v>
      </c>
      <c r="AG20" s="78">
        <v>2789727193</v>
      </c>
      <c r="AH20" s="78">
        <v>2811986778</v>
      </c>
      <c r="AI20" s="79">
        <v>696104056</v>
      </c>
      <c r="AJ20" s="114">
        <f t="shared" si="13"/>
        <v>0.24952406018289833</v>
      </c>
      <c r="AK20" s="115">
        <f t="shared" si="14"/>
        <v>9.4707336398568653E-2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1609688750</v>
      </c>
      <c r="E21" s="78">
        <v>187437290</v>
      </c>
      <c r="F21" s="79">
        <f t="shared" si="0"/>
        <v>1797126040</v>
      </c>
      <c r="G21" s="77">
        <v>1609688750</v>
      </c>
      <c r="H21" s="78">
        <v>225524920</v>
      </c>
      <c r="I21" s="79">
        <f t="shared" si="1"/>
        <v>1835213670</v>
      </c>
      <c r="J21" s="77">
        <v>381546525</v>
      </c>
      <c r="K21" s="78">
        <v>27289530</v>
      </c>
      <c r="L21" s="78">
        <f t="shared" si="2"/>
        <v>408836055</v>
      </c>
      <c r="M21" s="95">
        <f t="shared" si="3"/>
        <v>0.227494369287532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381546525</v>
      </c>
      <c r="AA21" s="78">
        <v>27289530</v>
      </c>
      <c r="AB21" s="78">
        <f t="shared" si="10"/>
        <v>408836055</v>
      </c>
      <c r="AC21" s="95">
        <f t="shared" si="11"/>
        <v>0.227494369287532</v>
      </c>
      <c r="AD21" s="77">
        <v>337456328</v>
      </c>
      <c r="AE21" s="78">
        <v>46088072</v>
      </c>
      <c r="AF21" s="78">
        <f t="shared" si="12"/>
        <v>383544400</v>
      </c>
      <c r="AG21" s="78">
        <v>1664371767</v>
      </c>
      <c r="AH21" s="78">
        <v>1658674003</v>
      </c>
      <c r="AI21" s="79">
        <v>383544400</v>
      </c>
      <c r="AJ21" s="114">
        <f t="shared" si="13"/>
        <v>0.23044394744290325</v>
      </c>
      <c r="AK21" s="115">
        <f t="shared" si="14"/>
        <v>6.594192223898987E-2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1078942672</v>
      </c>
      <c r="E22" s="78">
        <v>118426599</v>
      </c>
      <c r="F22" s="79">
        <f t="shared" si="0"/>
        <v>1197369271</v>
      </c>
      <c r="G22" s="77">
        <v>1078942672</v>
      </c>
      <c r="H22" s="78">
        <v>159437826</v>
      </c>
      <c r="I22" s="79">
        <f t="shared" si="1"/>
        <v>1238380498</v>
      </c>
      <c r="J22" s="77">
        <v>242956778</v>
      </c>
      <c r="K22" s="78">
        <v>21740031</v>
      </c>
      <c r="L22" s="78">
        <f t="shared" si="2"/>
        <v>264696809</v>
      </c>
      <c r="M22" s="95">
        <f t="shared" si="3"/>
        <v>0.22106530993478285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242956778</v>
      </c>
      <c r="AA22" s="78">
        <v>21740031</v>
      </c>
      <c r="AB22" s="78">
        <f t="shared" si="10"/>
        <v>264696809</v>
      </c>
      <c r="AC22" s="95">
        <f t="shared" si="11"/>
        <v>0.22106530993478285</v>
      </c>
      <c r="AD22" s="77">
        <v>318033738</v>
      </c>
      <c r="AE22" s="78">
        <v>17867392</v>
      </c>
      <c r="AF22" s="78">
        <f t="shared" si="12"/>
        <v>335901130</v>
      </c>
      <c r="AG22" s="78">
        <v>1184341683</v>
      </c>
      <c r="AH22" s="78">
        <v>1223976025</v>
      </c>
      <c r="AI22" s="79">
        <v>335901130</v>
      </c>
      <c r="AJ22" s="114">
        <f t="shared" si="13"/>
        <v>0.28361843108413165</v>
      </c>
      <c r="AK22" s="115">
        <f t="shared" si="14"/>
        <v>-0.21197999840012449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516409348</v>
      </c>
      <c r="E23" s="78">
        <v>127179000</v>
      </c>
      <c r="F23" s="79">
        <f t="shared" si="0"/>
        <v>643588348</v>
      </c>
      <c r="G23" s="77">
        <v>532524348</v>
      </c>
      <c r="H23" s="78">
        <v>147545100</v>
      </c>
      <c r="I23" s="79">
        <f t="shared" si="1"/>
        <v>680069448</v>
      </c>
      <c r="J23" s="77">
        <v>131308873</v>
      </c>
      <c r="K23" s="78">
        <v>14994131</v>
      </c>
      <c r="L23" s="78">
        <f t="shared" si="2"/>
        <v>146303004</v>
      </c>
      <c r="M23" s="95">
        <f t="shared" si="3"/>
        <v>0.22732388560894207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131308873</v>
      </c>
      <c r="AA23" s="78">
        <v>14994131</v>
      </c>
      <c r="AB23" s="78">
        <f t="shared" si="10"/>
        <v>146303004</v>
      </c>
      <c r="AC23" s="95">
        <f t="shared" si="11"/>
        <v>0.22732388560894207</v>
      </c>
      <c r="AD23" s="77">
        <v>115451865</v>
      </c>
      <c r="AE23" s="78">
        <v>6243853</v>
      </c>
      <c r="AF23" s="78">
        <f t="shared" si="12"/>
        <v>121695718</v>
      </c>
      <c r="AG23" s="78">
        <v>582853358</v>
      </c>
      <c r="AH23" s="78">
        <v>581090258</v>
      </c>
      <c r="AI23" s="79">
        <v>121695718</v>
      </c>
      <c r="AJ23" s="114">
        <f t="shared" si="13"/>
        <v>0.20879302886335949</v>
      </c>
      <c r="AK23" s="115">
        <f t="shared" si="14"/>
        <v>0.20220338401717641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10033281481</v>
      </c>
      <c r="E24" s="81">
        <f>SUM(E18:E23)</f>
        <v>1883978226</v>
      </c>
      <c r="F24" s="82">
        <f t="shared" si="0"/>
        <v>11917259707</v>
      </c>
      <c r="G24" s="80">
        <f>SUM(G18:G23)</f>
        <v>10050164544</v>
      </c>
      <c r="H24" s="81">
        <f>SUM(H18:H23)</f>
        <v>2050087803</v>
      </c>
      <c r="I24" s="82">
        <f t="shared" si="1"/>
        <v>12100252347</v>
      </c>
      <c r="J24" s="80">
        <f>SUM(J18:J23)</f>
        <v>2702604135</v>
      </c>
      <c r="K24" s="81">
        <f>SUM(K18:K23)</f>
        <v>133881324</v>
      </c>
      <c r="L24" s="81">
        <f t="shared" si="2"/>
        <v>2836485459</v>
      </c>
      <c r="M24" s="96">
        <f t="shared" si="3"/>
        <v>0.23801490684422155</v>
      </c>
      <c r="N24" s="80">
        <f>SUM(N18:N23)</f>
        <v>0</v>
      </c>
      <c r="O24" s="81">
        <f>SUM(O18:O23)</f>
        <v>0</v>
      </c>
      <c r="P24" s="81">
        <f t="shared" si="4"/>
        <v>0</v>
      </c>
      <c r="Q24" s="96">
        <f t="shared" si="5"/>
        <v>0</v>
      </c>
      <c r="R24" s="80">
        <f>SUM(R18:R23)</f>
        <v>0</v>
      </c>
      <c r="S24" s="81">
        <f>SUM(S18:S23)</f>
        <v>0</v>
      </c>
      <c r="T24" s="81">
        <f t="shared" si="6"/>
        <v>0</v>
      </c>
      <c r="U24" s="96">
        <f t="shared" si="7"/>
        <v>0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v>2702604135</v>
      </c>
      <c r="AA24" s="81">
        <v>133881324</v>
      </c>
      <c r="AB24" s="81">
        <f t="shared" si="10"/>
        <v>2836485459</v>
      </c>
      <c r="AC24" s="96">
        <f t="shared" si="11"/>
        <v>0.23801490684422155</v>
      </c>
      <c r="AD24" s="80">
        <f>SUM(AD18:AD23)</f>
        <v>2499387181</v>
      </c>
      <c r="AE24" s="81">
        <f>SUM(AE18:AE23)</f>
        <v>121610714</v>
      </c>
      <c r="AF24" s="81">
        <f t="shared" si="12"/>
        <v>2620997895</v>
      </c>
      <c r="AG24" s="81">
        <f>SUM(AG18:AG23)</f>
        <v>10602144723</v>
      </c>
      <c r="AH24" s="81">
        <f>SUM(AH18:AH23)</f>
        <v>10859892010</v>
      </c>
      <c r="AI24" s="82">
        <f>SUM(AI18:AI23)</f>
        <v>2620997895</v>
      </c>
      <c r="AJ24" s="116">
        <f t="shared" si="13"/>
        <v>0.24721393298037891</v>
      </c>
      <c r="AK24" s="117">
        <f t="shared" si="14"/>
        <v>8.221584779258273E-2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787656993</v>
      </c>
      <c r="E25" s="78">
        <v>219174818</v>
      </c>
      <c r="F25" s="79">
        <f t="shared" si="0"/>
        <v>1006831811</v>
      </c>
      <c r="G25" s="77">
        <v>787656993</v>
      </c>
      <c r="H25" s="78">
        <v>241297203</v>
      </c>
      <c r="I25" s="79">
        <f t="shared" si="1"/>
        <v>1028954196</v>
      </c>
      <c r="J25" s="77">
        <v>234431865</v>
      </c>
      <c r="K25" s="78">
        <v>9860574</v>
      </c>
      <c r="L25" s="78">
        <f t="shared" si="2"/>
        <v>244292439</v>
      </c>
      <c r="M25" s="95">
        <f t="shared" si="3"/>
        <v>0.24263480387788422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234431865</v>
      </c>
      <c r="AA25" s="78">
        <v>9860574</v>
      </c>
      <c r="AB25" s="78">
        <f t="shared" si="10"/>
        <v>244292439</v>
      </c>
      <c r="AC25" s="95">
        <f t="shared" si="11"/>
        <v>0.24263480387788422</v>
      </c>
      <c r="AD25" s="77">
        <v>221890348</v>
      </c>
      <c r="AE25" s="78">
        <v>8045636</v>
      </c>
      <c r="AF25" s="78">
        <f t="shared" si="12"/>
        <v>229935984</v>
      </c>
      <c r="AG25" s="78">
        <v>887694226</v>
      </c>
      <c r="AH25" s="78">
        <v>949224796</v>
      </c>
      <c r="AI25" s="79">
        <v>229935984</v>
      </c>
      <c r="AJ25" s="114">
        <f t="shared" si="13"/>
        <v>0.25902611199365849</v>
      </c>
      <c r="AK25" s="115">
        <f t="shared" si="14"/>
        <v>6.2436747612326648E-2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1837261178</v>
      </c>
      <c r="E26" s="78">
        <v>184523327</v>
      </c>
      <c r="F26" s="79">
        <f t="shared" si="0"/>
        <v>2021784505</v>
      </c>
      <c r="G26" s="77">
        <v>1837261178</v>
      </c>
      <c r="H26" s="78">
        <v>184523327</v>
      </c>
      <c r="I26" s="79">
        <f t="shared" si="1"/>
        <v>2021784505</v>
      </c>
      <c r="J26" s="77">
        <v>518249396</v>
      </c>
      <c r="K26" s="78">
        <v>10866422</v>
      </c>
      <c r="L26" s="78">
        <f t="shared" si="2"/>
        <v>529115818</v>
      </c>
      <c r="M26" s="95">
        <f t="shared" si="3"/>
        <v>0.26170732671630598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518249396</v>
      </c>
      <c r="AA26" s="78">
        <v>10866422</v>
      </c>
      <c r="AB26" s="78">
        <f t="shared" si="10"/>
        <v>529115818</v>
      </c>
      <c r="AC26" s="95">
        <f t="shared" si="11"/>
        <v>0.26170732671630598</v>
      </c>
      <c r="AD26" s="77">
        <v>442282222</v>
      </c>
      <c r="AE26" s="78">
        <v>15307022</v>
      </c>
      <c r="AF26" s="78">
        <f t="shared" si="12"/>
        <v>457589244</v>
      </c>
      <c r="AG26" s="78">
        <v>1885985739</v>
      </c>
      <c r="AH26" s="78">
        <v>1943263763</v>
      </c>
      <c r="AI26" s="79">
        <v>457589244</v>
      </c>
      <c r="AJ26" s="114">
        <f t="shared" si="13"/>
        <v>0.24262603610281064</v>
      </c>
      <c r="AK26" s="115">
        <f t="shared" si="14"/>
        <v>0.15631174669831172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497398662</v>
      </c>
      <c r="E27" s="78">
        <v>72876151</v>
      </c>
      <c r="F27" s="79">
        <f t="shared" si="0"/>
        <v>570274813</v>
      </c>
      <c r="G27" s="77">
        <v>497398662</v>
      </c>
      <c r="H27" s="78">
        <v>72876151</v>
      </c>
      <c r="I27" s="79">
        <f t="shared" si="1"/>
        <v>570274813</v>
      </c>
      <c r="J27" s="77">
        <v>151320470</v>
      </c>
      <c r="K27" s="78">
        <v>1471967</v>
      </c>
      <c r="L27" s="78">
        <f t="shared" si="2"/>
        <v>152792437</v>
      </c>
      <c r="M27" s="95">
        <f t="shared" si="3"/>
        <v>0.26792773153739124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151320470</v>
      </c>
      <c r="AA27" s="78">
        <v>1471967</v>
      </c>
      <c r="AB27" s="78">
        <f t="shared" si="10"/>
        <v>152792437</v>
      </c>
      <c r="AC27" s="95">
        <f t="shared" si="11"/>
        <v>0.26792773153739124</v>
      </c>
      <c r="AD27" s="77">
        <v>139523011</v>
      </c>
      <c r="AE27" s="78">
        <v>8594055</v>
      </c>
      <c r="AF27" s="78">
        <f t="shared" si="12"/>
        <v>148117066</v>
      </c>
      <c r="AG27" s="78">
        <v>515609043</v>
      </c>
      <c r="AH27" s="78">
        <v>523940378</v>
      </c>
      <c r="AI27" s="79">
        <v>148117066</v>
      </c>
      <c r="AJ27" s="114">
        <f t="shared" si="13"/>
        <v>0.28726623012312064</v>
      </c>
      <c r="AK27" s="115">
        <f t="shared" si="14"/>
        <v>3.1565376808098566E-2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498080339</v>
      </c>
      <c r="E28" s="78">
        <v>61003609</v>
      </c>
      <c r="F28" s="79">
        <f t="shared" si="0"/>
        <v>559083948</v>
      </c>
      <c r="G28" s="77">
        <v>530291809</v>
      </c>
      <c r="H28" s="78">
        <v>76410593</v>
      </c>
      <c r="I28" s="79">
        <f t="shared" si="1"/>
        <v>606702402</v>
      </c>
      <c r="J28" s="77">
        <v>118650064</v>
      </c>
      <c r="K28" s="78">
        <v>5760144</v>
      </c>
      <c r="L28" s="78">
        <f t="shared" si="2"/>
        <v>124410208</v>
      </c>
      <c r="M28" s="95">
        <f t="shared" si="3"/>
        <v>0.22252509385227423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118650064</v>
      </c>
      <c r="AA28" s="78">
        <v>5760144</v>
      </c>
      <c r="AB28" s="78">
        <f t="shared" si="10"/>
        <v>124410208</v>
      </c>
      <c r="AC28" s="95">
        <f t="shared" si="11"/>
        <v>0.22252509385227423</v>
      </c>
      <c r="AD28" s="77">
        <v>89646081</v>
      </c>
      <c r="AE28" s="78">
        <v>4719898</v>
      </c>
      <c r="AF28" s="78">
        <f t="shared" si="12"/>
        <v>94365979</v>
      </c>
      <c r="AG28" s="78">
        <v>478237132</v>
      </c>
      <c r="AH28" s="78">
        <v>542342496</v>
      </c>
      <c r="AI28" s="79">
        <v>94365979</v>
      </c>
      <c r="AJ28" s="114">
        <f t="shared" si="13"/>
        <v>0.19732047698880897</v>
      </c>
      <c r="AK28" s="115">
        <f t="shared" si="14"/>
        <v>0.31837987925712086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301667861</v>
      </c>
      <c r="E29" s="78">
        <v>11504500</v>
      </c>
      <c r="F29" s="79">
        <f t="shared" si="0"/>
        <v>313172361</v>
      </c>
      <c r="G29" s="77">
        <v>303057838</v>
      </c>
      <c r="H29" s="78">
        <v>12813800</v>
      </c>
      <c r="I29" s="79">
        <f t="shared" si="1"/>
        <v>315871638</v>
      </c>
      <c r="J29" s="77">
        <v>80955545</v>
      </c>
      <c r="K29" s="78">
        <v>330643</v>
      </c>
      <c r="L29" s="78">
        <f t="shared" si="2"/>
        <v>81286188</v>
      </c>
      <c r="M29" s="95">
        <f t="shared" si="3"/>
        <v>0.25955734963469523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80955545</v>
      </c>
      <c r="AA29" s="78">
        <v>330643</v>
      </c>
      <c r="AB29" s="78">
        <f t="shared" si="10"/>
        <v>81286188</v>
      </c>
      <c r="AC29" s="95">
        <f t="shared" si="11"/>
        <v>0.25955734963469523</v>
      </c>
      <c r="AD29" s="77">
        <v>64761424</v>
      </c>
      <c r="AE29" s="78">
        <v>1638708</v>
      </c>
      <c r="AF29" s="78">
        <f t="shared" si="12"/>
        <v>66400132</v>
      </c>
      <c r="AG29" s="78">
        <v>279834238</v>
      </c>
      <c r="AH29" s="78">
        <v>294184058</v>
      </c>
      <c r="AI29" s="79">
        <v>66400132</v>
      </c>
      <c r="AJ29" s="114">
        <f t="shared" si="13"/>
        <v>0.23728380227726101</v>
      </c>
      <c r="AK29" s="115">
        <f t="shared" si="14"/>
        <v>0.22418714468820644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3922065033</v>
      </c>
      <c r="E30" s="81">
        <f>SUM(E25:E29)</f>
        <v>549082405</v>
      </c>
      <c r="F30" s="82">
        <f t="shared" si="0"/>
        <v>4471147438</v>
      </c>
      <c r="G30" s="80">
        <f>SUM(G25:G29)</f>
        <v>3955666480</v>
      </c>
      <c r="H30" s="81">
        <f>SUM(H25:H29)</f>
        <v>587921074</v>
      </c>
      <c r="I30" s="82">
        <f t="shared" si="1"/>
        <v>4543587554</v>
      </c>
      <c r="J30" s="80">
        <f>SUM(J25:J29)</f>
        <v>1103607340</v>
      </c>
      <c r="K30" s="81">
        <f>SUM(K25:K29)</f>
        <v>28289750</v>
      </c>
      <c r="L30" s="81">
        <f t="shared" si="2"/>
        <v>1131897090</v>
      </c>
      <c r="M30" s="96">
        <f t="shared" si="3"/>
        <v>0.25315584102194394</v>
      </c>
      <c r="N30" s="80">
        <f>SUM(N25:N29)</f>
        <v>0</v>
      </c>
      <c r="O30" s="81">
        <f>SUM(O25:O29)</f>
        <v>0</v>
      </c>
      <c r="P30" s="81">
        <f t="shared" si="4"/>
        <v>0</v>
      </c>
      <c r="Q30" s="96">
        <f t="shared" si="5"/>
        <v>0</v>
      </c>
      <c r="R30" s="80">
        <f>SUM(R25:R29)</f>
        <v>0</v>
      </c>
      <c r="S30" s="81">
        <f>SUM(S25:S29)</f>
        <v>0</v>
      </c>
      <c r="T30" s="81">
        <f t="shared" si="6"/>
        <v>0</v>
      </c>
      <c r="U30" s="96">
        <f t="shared" si="7"/>
        <v>0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v>1103607340</v>
      </c>
      <c r="AA30" s="81">
        <v>28289750</v>
      </c>
      <c r="AB30" s="81">
        <f t="shared" si="10"/>
        <v>1131897090</v>
      </c>
      <c r="AC30" s="96">
        <f t="shared" si="11"/>
        <v>0.25315584102194394</v>
      </c>
      <c r="AD30" s="80">
        <f>SUM(AD25:AD29)</f>
        <v>958103086</v>
      </c>
      <c r="AE30" s="81">
        <f>SUM(AE25:AE29)</f>
        <v>38305319</v>
      </c>
      <c r="AF30" s="81">
        <f t="shared" si="12"/>
        <v>996408405</v>
      </c>
      <c r="AG30" s="81">
        <f>SUM(AG25:AG29)</f>
        <v>4047360378</v>
      </c>
      <c r="AH30" s="81">
        <f>SUM(AH25:AH29)</f>
        <v>4252955491</v>
      </c>
      <c r="AI30" s="82">
        <f>SUM(AI25:AI29)</f>
        <v>996408405</v>
      </c>
      <c r="AJ30" s="116">
        <f t="shared" si="13"/>
        <v>0.24618722128528975</v>
      </c>
      <c r="AK30" s="117">
        <f t="shared" si="14"/>
        <v>0.13597705952711236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251772850</v>
      </c>
      <c r="E31" s="78">
        <v>32938300</v>
      </c>
      <c r="F31" s="79">
        <f t="shared" si="0"/>
        <v>284711150</v>
      </c>
      <c r="G31" s="77">
        <v>251772850</v>
      </c>
      <c r="H31" s="78">
        <v>32938300</v>
      </c>
      <c r="I31" s="79">
        <f t="shared" si="1"/>
        <v>284711150</v>
      </c>
      <c r="J31" s="77">
        <v>35320039</v>
      </c>
      <c r="K31" s="78">
        <v>2447179</v>
      </c>
      <c r="L31" s="78">
        <f t="shared" si="2"/>
        <v>37767218</v>
      </c>
      <c r="M31" s="95">
        <f t="shared" si="3"/>
        <v>0.13265099733536956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35320039</v>
      </c>
      <c r="AA31" s="78">
        <v>2447179</v>
      </c>
      <c r="AB31" s="78">
        <f t="shared" si="10"/>
        <v>37767218</v>
      </c>
      <c r="AC31" s="95">
        <f t="shared" si="11"/>
        <v>0.13265099733536956</v>
      </c>
      <c r="AD31" s="77">
        <v>57026855</v>
      </c>
      <c r="AE31" s="78">
        <v>530077</v>
      </c>
      <c r="AF31" s="78">
        <f t="shared" si="12"/>
        <v>57556932</v>
      </c>
      <c r="AG31" s="78">
        <v>240088786</v>
      </c>
      <c r="AH31" s="78">
        <v>249835236</v>
      </c>
      <c r="AI31" s="79">
        <v>57556932</v>
      </c>
      <c r="AJ31" s="114">
        <f t="shared" si="13"/>
        <v>0.23973186319497655</v>
      </c>
      <c r="AK31" s="115">
        <f t="shared" si="14"/>
        <v>-0.34382850705107071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729520737</v>
      </c>
      <c r="E32" s="78">
        <v>194772700</v>
      </c>
      <c r="F32" s="79">
        <f t="shared" si="0"/>
        <v>924293437</v>
      </c>
      <c r="G32" s="77">
        <v>734115737</v>
      </c>
      <c r="H32" s="78">
        <v>190609450</v>
      </c>
      <c r="I32" s="79">
        <f t="shared" si="1"/>
        <v>924725187</v>
      </c>
      <c r="J32" s="77">
        <v>183048718</v>
      </c>
      <c r="K32" s="78">
        <v>7322706</v>
      </c>
      <c r="L32" s="78">
        <f t="shared" si="2"/>
        <v>190371424</v>
      </c>
      <c r="M32" s="95">
        <f t="shared" si="3"/>
        <v>0.20596427106297846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183048718</v>
      </c>
      <c r="AA32" s="78">
        <v>7322706</v>
      </c>
      <c r="AB32" s="78">
        <f t="shared" si="10"/>
        <v>190371424</v>
      </c>
      <c r="AC32" s="95">
        <f t="shared" si="11"/>
        <v>0.20596427106297846</v>
      </c>
      <c r="AD32" s="77">
        <v>267306771</v>
      </c>
      <c r="AE32" s="78">
        <v>14837638</v>
      </c>
      <c r="AF32" s="78">
        <f t="shared" si="12"/>
        <v>282144409</v>
      </c>
      <c r="AG32" s="78">
        <v>807209866</v>
      </c>
      <c r="AH32" s="78">
        <v>893542866</v>
      </c>
      <c r="AI32" s="79">
        <v>282144409</v>
      </c>
      <c r="AJ32" s="114">
        <f t="shared" si="13"/>
        <v>0.3495304268245899</v>
      </c>
      <c r="AK32" s="115">
        <f t="shared" si="14"/>
        <v>-0.32526955017563364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1695346337</v>
      </c>
      <c r="E33" s="78">
        <v>437965003</v>
      </c>
      <c r="F33" s="79">
        <f t="shared" si="0"/>
        <v>2133311340</v>
      </c>
      <c r="G33" s="77">
        <v>1719900446</v>
      </c>
      <c r="H33" s="78">
        <v>477205256</v>
      </c>
      <c r="I33" s="79">
        <f t="shared" si="1"/>
        <v>2197105702</v>
      </c>
      <c r="J33" s="77">
        <v>465745974</v>
      </c>
      <c r="K33" s="78">
        <v>56050239</v>
      </c>
      <c r="L33" s="78">
        <f t="shared" si="2"/>
        <v>521796213</v>
      </c>
      <c r="M33" s="95">
        <f t="shared" si="3"/>
        <v>0.24459449646013695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465745974</v>
      </c>
      <c r="AA33" s="78">
        <v>56050239</v>
      </c>
      <c r="AB33" s="78">
        <f t="shared" si="10"/>
        <v>521796213</v>
      </c>
      <c r="AC33" s="95">
        <f t="shared" si="11"/>
        <v>0.24459449646013695</v>
      </c>
      <c r="AD33" s="77">
        <v>371650825</v>
      </c>
      <c r="AE33" s="78">
        <v>49786099</v>
      </c>
      <c r="AF33" s="78">
        <f t="shared" si="12"/>
        <v>421436924</v>
      </c>
      <c r="AG33" s="78">
        <v>1949810311</v>
      </c>
      <c r="AH33" s="78">
        <v>1918848083</v>
      </c>
      <c r="AI33" s="79">
        <v>421436924</v>
      </c>
      <c r="AJ33" s="114">
        <f t="shared" si="13"/>
        <v>0.21614252505612069</v>
      </c>
      <c r="AK33" s="115">
        <f t="shared" si="14"/>
        <v>0.23813596598858999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3554506844</v>
      </c>
      <c r="E34" s="78">
        <v>1224723645</v>
      </c>
      <c r="F34" s="79">
        <f t="shared" si="0"/>
        <v>4779230489</v>
      </c>
      <c r="G34" s="77">
        <v>3554506844</v>
      </c>
      <c r="H34" s="78">
        <v>1338801635</v>
      </c>
      <c r="I34" s="79">
        <f t="shared" si="1"/>
        <v>4893308479</v>
      </c>
      <c r="J34" s="77">
        <v>771419327</v>
      </c>
      <c r="K34" s="78">
        <v>206024955</v>
      </c>
      <c r="L34" s="78">
        <f t="shared" si="2"/>
        <v>977444282</v>
      </c>
      <c r="M34" s="95">
        <f t="shared" si="3"/>
        <v>0.20451917609952291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771419327</v>
      </c>
      <c r="AA34" s="78">
        <v>206024955</v>
      </c>
      <c r="AB34" s="78">
        <f t="shared" si="10"/>
        <v>977444282</v>
      </c>
      <c r="AC34" s="95">
        <f t="shared" si="11"/>
        <v>0.20451917609952291</v>
      </c>
      <c r="AD34" s="77">
        <v>691008600</v>
      </c>
      <c r="AE34" s="78">
        <v>117830353</v>
      </c>
      <c r="AF34" s="78">
        <f t="shared" si="12"/>
        <v>808838953</v>
      </c>
      <c r="AG34" s="78">
        <v>4140887938</v>
      </c>
      <c r="AH34" s="78">
        <v>4958210516</v>
      </c>
      <c r="AI34" s="79">
        <v>808838953</v>
      </c>
      <c r="AJ34" s="114">
        <f t="shared" si="13"/>
        <v>0.19532983386907585</v>
      </c>
      <c r="AK34" s="115">
        <f t="shared" si="14"/>
        <v>0.20845352263839345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938353100</v>
      </c>
      <c r="E35" s="78">
        <v>67627200</v>
      </c>
      <c r="F35" s="79">
        <f t="shared" si="0"/>
        <v>1005980300</v>
      </c>
      <c r="G35" s="77">
        <v>938353100</v>
      </c>
      <c r="H35" s="78">
        <v>73015200</v>
      </c>
      <c r="I35" s="79">
        <f t="shared" si="1"/>
        <v>1011368300</v>
      </c>
      <c r="J35" s="77">
        <v>423384945</v>
      </c>
      <c r="K35" s="78">
        <v>-48721078</v>
      </c>
      <c r="L35" s="78">
        <f t="shared" si="2"/>
        <v>374663867</v>
      </c>
      <c r="M35" s="95">
        <f t="shared" si="3"/>
        <v>0.372436584493752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423384945</v>
      </c>
      <c r="AA35" s="78">
        <v>-48721078</v>
      </c>
      <c r="AB35" s="78">
        <f t="shared" si="10"/>
        <v>374663867</v>
      </c>
      <c r="AC35" s="95">
        <f t="shared" si="11"/>
        <v>0.372436584493752</v>
      </c>
      <c r="AD35" s="77">
        <v>367014011</v>
      </c>
      <c r="AE35" s="78">
        <v>11626729</v>
      </c>
      <c r="AF35" s="78">
        <f t="shared" si="12"/>
        <v>378640740</v>
      </c>
      <c r="AG35" s="78">
        <v>903148400</v>
      </c>
      <c r="AH35" s="78">
        <v>947588600</v>
      </c>
      <c r="AI35" s="79">
        <v>378640740</v>
      </c>
      <c r="AJ35" s="114">
        <f t="shared" si="13"/>
        <v>0.41924532003821297</v>
      </c>
      <c r="AK35" s="115">
        <f t="shared" si="14"/>
        <v>-1.0503024582088072E-2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973266069</v>
      </c>
      <c r="E36" s="78">
        <v>183159962</v>
      </c>
      <c r="F36" s="79">
        <f t="shared" si="0"/>
        <v>1156426031</v>
      </c>
      <c r="G36" s="77">
        <v>976232892</v>
      </c>
      <c r="H36" s="78">
        <v>193191570</v>
      </c>
      <c r="I36" s="79">
        <f t="shared" si="1"/>
        <v>1169424462</v>
      </c>
      <c r="J36" s="77">
        <v>255924689</v>
      </c>
      <c r="K36" s="78">
        <v>4937054</v>
      </c>
      <c r="L36" s="78">
        <f t="shared" si="2"/>
        <v>260861743</v>
      </c>
      <c r="M36" s="95">
        <f t="shared" si="3"/>
        <v>0.22557581376339669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255924689</v>
      </c>
      <c r="AA36" s="78">
        <v>4937054</v>
      </c>
      <c r="AB36" s="78">
        <f t="shared" si="10"/>
        <v>260861743</v>
      </c>
      <c r="AC36" s="95">
        <f t="shared" si="11"/>
        <v>0.22557581376339669</v>
      </c>
      <c r="AD36" s="77">
        <v>239309654</v>
      </c>
      <c r="AE36" s="78">
        <v>4075116</v>
      </c>
      <c r="AF36" s="78">
        <f t="shared" si="12"/>
        <v>243384770</v>
      </c>
      <c r="AG36" s="78">
        <v>1010486687</v>
      </c>
      <c r="AH36" s="78">
        <v>1037055207</v>
      </c>
      <c r="AI36" s="79">
        <v>243384770</v>
      </c>
      <c r="AJ36" s="114">
        <f t="shared" si="13"/>
        <v>0.2408589575015351</v>
      </c>
      <c r="AK36" s="115">
        <f t="shared" si="14"/>
        <v>7.1807997682024283E-2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1253643989</v>
      </c>
      <c r="E37" s="78">
        <v>88818583</v>
      </c>
      <c r="F37" s="79">
        <f t="shared" si="0"/>
        <v>1342462572</v>
      </c>
      <c r="G37" s="77">
        <v>1272891241</v>
      </c>
      <c r="H37" s="78">
        <v>95158766</v>
      </c>
      <c r="I37" s="79">
        <f t="shared" si="1"/>
        <v>1368050007</v>
      </c>
      <c r="J37" s="77">
        <v>411041423</v>
      </c>
      <c r="K37" s="78">
        <v>12293438</v>
      </c>
      <c r="L37" s="78">
        <f t="shared" si="2"/>
        <v>423334861</v>
      </c>
      <c r="M37" s="95">
        <f t="shared" si="3"/>
        <v>0.31534202131931022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411041423</v>
      </c>
      <c r="AA37" s="78">
        <v>12293438</v>
      </c>
      <c r="AB37" s="78">
        <f t="shared" si="10"/>
        <v>423334861</v>
      </c>
      <c r="AC37" s="95">
        <f t="shared" si="11"/>
        <v>0.31534202131931022</v>
      </c>
      <c r="AD37" s="77">
        <v>387272179</v>
      </c>
      <c r="AE37" s="78">
        <v>106359400</v>
      </c>
      <c r="AF37" s="78">
        <f t="shared" si="12"/>
        <v>493631579</v>
      </c>
      <c r="AG37" s="78">
        <v>1275332931</v>
      </c>
      <c r="AH37" s="78">
        <v>1287616317</v>
      </c>
      <c r="AI37" s="79">
        <v>493631579</v>
      </c>
      <c r="AJ37" s="114">
        <f t="shared" si="13"/>
        <v>0.38706095247845523</v>
      </c>
      <c r="AK37" s="115">
        <f t="shared" si="14"/>
        <v>-0.14240725470280335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476417943</v>
      </c>
      <c r="E38" s="78">
        <v>224925909</v>
      </c>
      <c r="F38" s="79">
        <f t="shared" si="0"/>
        <v>701343852</v>
      </c>
      <c r="G38" s="77">
        <v>476458994</v>
      </c>
      <c r="H38" s="78">
        <v>225039114</v>
      </c>
      <c r="I38" s="79">
        <f t="shared" si="1"/>
        <v>701498108</v>
      </c>
      <c r="J38" s="77">
        <v>131785079</v>
      </c>
      <c r="K38" s="78">
        <v>7083909</v>
      </c>
      <c r="L38" s="78">
        <f t="shared" si="2"/>
        <v>138868988</v>
      </c>
      <c r="M38" s="95">
        <f t="shared" si="3"/>
        <v>0.1980041424815969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131785079</v>
      </c>
      <c r="AA38" s="78">
        <v>7083909</v>
      </c>
      <c r="AB38" s="78">
        <f t="shared" si="10"/>
        <v>138868988</v>
      </c>
      <c r="AC38" s="95">
        <f t="shared" si="11"/>
        <v>0.1980041424815969</v>
      </c>
      <c r="AD38" s="77">
        <v>134176601</v>
      </c>
      <c r="AE38" s="78">
        <v>-11241094</v>
      </c>
      <c r="AF38" s="78">
        <f t="shared" si="12"/>
        <v>122935507</v>
      </c>
      <c r="AG38" s="78">
        <v>676237305</v>
      </c>
      <c r="AH38" s="78">
        <v>520749464</v>
      </c>
      <c r="AI38" s="79">
        <v>122935507</v>
      </c>
      <c r="AJ38" s="114">
        <f t="shared" si="13"/>
        <v>0.18179344157891436</v>
      </c>
      <c r="AK38" s="115">
        <f t="shared" si="14"/>
        <v>0.1296084539676563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9872827869</v>
      </c>
      <c r="E39" s="81">
        <f>SUM(E31:E38)</f>
        <v>2454931302</v>
      </c>
      <c r="F39" s="82">
        <f t="shared" si="0"/>
        <v>12327759171</v>
      </c>
      <c r="G39" s="80">
        <f>SUM(G31:G38)</f>
        <v>9924232104</v>
      </c>
      <c r="H39" s="81">
        <f>SUM(H31:H38)</f>
        <v>2625959291</v>
      </c>
      <c r="I39" s="82">
        <f t="shared" si="1"/>
        <v>12550191395</v>
      </c>
      <c r="J39" s="80">
        <f>SUM(J31:J38)</f>
        <v>2677670194</v>
      </c>
      <c r="K39" s="81">
        <f>SUM(K31:K38)</f>
        <v>247438402</v>
      </c>
      <c r="L39" s="81">
        <f t="shared" si="2"/>
        <v>2925108596</v>
      </c>
      <c r="M39" s="96">
        <f t="shared" si="3"/>
        <v>0.23727820729018362</v>
      </c>
      <c r="N39" s="80">
        <f>SUM(N31:N38)</f>
        <v>0</v>
      </c>
      <c r="O39" s="81">
        <f>SUM(O31:O38)</f>
        <v>0</v>
      </c>
      <c r="P39" s="81">
        <f t="shared" si="4"/>
        <v>0</v>
      </c>
      <c r="Q39" s="96">
        <f t="shared" si="5"/>
        <v>0</v>
      </c>
      <c r="R39" s="80">
        <f>SUM(R31:R38)</f>
        <v>0</v>
      </c>
      <c r="S39" s="81">
        <f>SUM(S31:S38)</f>
        <v>0</v>
      </c>
      <c r="T39" s="81">
        <f t="shared" si="6"/>
        <v>0</v>
      </c>
      <c r="U39" s="96">
        <f t="shared" si="7"/>
        <v>0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v>2677670194</v>
      </c>
      <c r="AA39" s="81">
        <v>247438402</v>
      </c>
      <c r="AB39" s="81">
        <f t="shared" si="10"/>
        <v>2925108596</v>
      </c>
      <c r="AC39" s="96">
        <f t="shared" si="11"/>
        <v>0.23727820729018362</v>
      </c>
      <c r="AD39" s="80">
        <f>SUM(AD31:AD38)</f>
        <v>2514765496</v>
      </c>
      <c r="AE39" s="81">
        <f>SUM(AE31:AE38)</f>
        <v>293804318</v>
      </c>
      <c r="AF39" s="81">
        <f t="shared" si="12"/>
        <v>2808569814</v>
      </c>
      <c r="AG39" s="81">
        <f>SUM(AG31:AG38)</f>
        <v>11003202224</v>
      </c>
      <c r="AH39" s="81">
        <f>SUM(AH31:AH38)</f>
        <v>11813446289</v>
      </c>
      <c r="AI39" s="82">
        <f>SUM(AI31:AI38)</f>
        <v>2808569814</v>
      </c>
      <c r="AJ39" s="116">
        <f t="shared" si="13"/>
        <v>0.25525022232836864</v>
      </c>
      <c r="AK39" s="117">
        <f t="shared" si="14"/>
        <v>4.1493995064350475E-2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106647716</v>
      </c>
      <c r="E40" s="78">
        <v>22782041</v>
      </c>
      <c r="F40" s="79">
        <f t="shared" si="0"/>
        <v>129429757</v>
      </c>
      <c r="G40" s="77">
        <v>106647716</v>
      </c>
      <c r="H40" s="78">
        <v>22782041</v>
      </c>
      <c r="I40" s="79">
        <f t="shared" si="1"/>
        <v>129429757</v>
      </c>
      <c r="J40" s="77">
        <v>34615503</v>
      </c>
      <c r="K40" s="78">
        <v>7815098</v>
      </c>
      <c r="L40" s="78">
        <f t="shared" si="2"/>
        <v>42430601</v>
      </c>
      <c r="M40" s="95">
        <f t="shared" si="3"/>
        <v>0.32782724763981441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34615503</v>
      </c>
      <c r="AA40" s="78">
        <v>7815098</v>
      </c>
      <c r="AB40" s="78">
        <f t="shared" si="10"/>
        <v>42430601</v>
      </c>
      <c r="AC40" s="95">
        <f t="shared" si="11"/>
        <v>0.32782724763981441</v>
      </c>
      <c r="AD40" s="77">
        <v>30873790</v>
      </c>
      <c r="AE40" s="78">
        <v>26398295</v>
      </c>
      <c r="AF40" s="78">
        <f t="shared" si="12"/>
        <v>57272085</v>
      </c>
      <c r="AG40" s="78">
        <v>154649101</v>
      </c>
      <c r="AH40" s="78">
        <v>154147320</v>
      </c>
      <c r="AI40" s="79">
        <v>57272085</v>
      </c>
      <c r="AJ40" s="114">
        <f t="shared" si="13"/>
        <v>0.37033571245913677</v>
      </c>
      <c r="AK40" s="115">
        <f t="shared" si="14"/>
        <v>-0.25913992829141808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105328205</v>
      </c>
      <c r="E41" s="78">
        <v>29988625</v>
      </c>
      <c r="F41" s="79">
        <f t="shared" si="0"/>
        <v>135316830</v>
      </c>
      <c r="G41" s="77">
        <v>105328205</v>
      </c>
      <c r="H41" s="78">
        <v>29988625</v>
      </c>
      <c r="I41" s="79">
        <f t="shared" si="1"/>
        <v>135316830</v>
      </c>
      <c r="J41" s="77">
        <v>31163724</v>
      </c>
      <c r="K41" s="78">
        <v>5107751</v>
      </c>
      <c r="L41" s="78">
        <f t="shared" si="2"/>
        <v>36271475</v>
      </c>
      <c r="M41" s="95">
        <f t="shared" si="3"/>
        <v>0.2680485125168835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31163724</v>
      </c>
      <c r="AA41" s="78">
        <v>5107751</v>
      </c>
      <c r="AB41" s="78">
        <f t="shared" si="10"/>
        <v>36271475</v>
      </c>
      <c r="AC41" s="95">
        <f t="shared" si="11"/>
        <v>0.2680485125168835</v>
      </c>
      <c r="AD41" s="77">
        <v>28641624</v>
      </c>
      <c r="AE41" s="78">
        <v>4658036</v>
      </c>
      <c r="AF41" s="78">
        <f t="shared" si="12"/>
        <v>33299660</v>
      </c>
      <c r="AG41" s="78">
        <v>115933796</v>
      </c>
      <c r="AH41" s="78">
        <v>123164616</v>
      </c>
      <c r="AI41" s="79">
        <v>33299660</v>
      </c>
      <c r="AJ41" s="114">
        <f t="shared" si="13"/>
        <v>0.28722996355609715</v>
      </c>
      <c r="AK41" s="115">
        <f t="shared" si="14"/>
        <v>8.924460489986985E-2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499429026</v>
      </c>
      <c r="E42" s="78">
        <v>25575158</v>
      </c>
      <c r="F42" s="79">
        <f t="shared" si="0"/>
        <v>525004184</v>
      </c>
      <c r="G42" s="77">
        <v>499429026</v>
      </c>
      <c r="H42" s="78">
        <v>25575158</v>
      </c>
      <c r="I42" s="79">
        <f t="shared" si="1"/>
        <v>525004184</v>
      </c>
      <c r="J42" s="77">
        <v>111266155</v>
      </c>
      <c r="K42" s="78">
        <v>12875626</v>
      </c>
      <c r="L42" s="78">
        <f t="shared" si="2"/>
        <v>124141781</v>
      </c>
      <c r="M42" s="95">
        <f t="shared" si="3"/>
        <v>0.23645865077524791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111266155</v>
      </c>
      <c r="AA42" s="78">
        <v>12875626</v>
      </c>
      <c r="AB42" s="78">
        <f t="shared" si="10"/>
        <v>124141781</v>
      </c>
      <c r="AC42" s="95">
        <f t="shared" si="11"/>
        <v>0.23645865077524791</v>
      </c>
      <c r="AD42" s="77">
        <v>111446629</v>
      </c>
      <c r="AE42" s="78">
        <v>2232730</v>
      </c>
      <c r="AF42" s="78">
        <f t="shared" si="12"/>
        <v>113679359</v>
      </c>
      <c r="AG42" s="78">
        <v>433187645</v>
      </c>
      <c r="AH42" s="78">
        <v>452549933</v>
      </c>
      <c r="AI42" s="79">
        <v>113679359</v>
      </c>
      <c r="AJ42" s="114">
        <f t="shared" si="13"/>
        <v>0.26242521067284824</v>
      </c>
      <c r="AK42" s="115">
        <f t="shared" si="14"/>
        <v>9.2034491503422355E-2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122422320</v>
      </c>
      <c r="E43" s="78">
        <v>2764780</v>
      </c>
      <c r="F43" s="79">
        <f t="shared" si="0"/>
        <v>125187100</v>
      </c>
      <c r="G43" s="77">
        <v>122422320</v>
      </c>
      <c r="H43" s="78">
        <v>2764780</v>
      </c>
      <c r="I43" s="79">
        <f t="shared" si="1"/>
        <v>125187100</v>
      </c>
      <c r="J43" s="77">
        <v>34547089</v>
      </c>
      <c r="K43" s="78">
        <v>538288</v>
      </c>
      <c r="L43" s="78">
        <f t="shared" si="2"/>
        <v>35085377</v>
      </c>
      <c r="M43" s="95">
        <f t="shared" si="3"/>
        <v>0.28026351756690587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34547089</v>
      </c>
      <c r="AA43" s="78">
        <v>538288</v>
      </c>
      <c r="AB43" s="78">
        <f t="shared" si="10"/>
        <v>35085377</v>
      </c>
      <c r="AC43" s="95">
        <f t="shared" si="11"/>
        <v>0.28026351756690587</v>
      </c>
      <c r="AD43" s="77">
        <v>17336541</v>
      </c>
      <c r="AE43" s="78">
        <v>43084</v>
      </c>
      <c r="AF43" s="78">
        <f t="shared" si="12"/>
        <v>17379625</v>
      </c>
      <c r="AG43" s="78">
        <v>115280983</v>
      </c>
      <c r="AH43" s="78">
        <v>123420029</v>
      </c>
      <c r="AI43" s="79">
        <v>17379625</v>
      </c>
      <c r="AJ43" s="114">
        <f t="shared" si="13"/>
        <v>0.15075882029909476</v>
      </c>
      <c r="AK43" s="115">
        <f t="shared" si="14"/>
        <v>1.0187649043060478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833827267</v>
      </c>
      <c r="E44" s="81">
        <f>SUM(E40:E43)</f>
        <v>81110604</v>
      </c>
      <c r="F44" s="82">
        <f t="shared" si="0"/>
        <v>914937871</v>
      </c>
      <c r="G44" s="80">
        <f>SUM(G40:G43)</f>
        <v>833827267</v>
      </c>
      <c r="H44" s="81">
        <f>SUM(H40:H43)</f>
        <v>81110604</v>
      </c>
      <c r="I44" s="82">
        <f t="shared" si="1"/>
        <v>914937871</v>
      </c>
      <c r="J44" s="80">
        <f>SUM(J40:J43)</f>
        <v>211592471</v>
      </c>
      <c r="K44" s="81">
        <f>SUM(K40:K43)</f>
        <v>26336763</v>
      </c>
      <c r="L44" s="81">
        <f t="shared" si="2"/>
        <v>237929234</v>
      </c>
      <c r="M44" s="96">
        <f t="shared" si="3"/>
        <v>0.26004960723721099</v>
      </c>
      <c r="N44" s="80">
        <f>SUM(N40:N43)</f>
        <v>0</v>
      </c>
      <c r="O44" s="81">
        <f>SUM(O40:O43)</f>
        <v>0</v>
      </c>
      <c r="P44" s="81">
        <f t="shared" si="4"/>
        <v>0</v>
      </c>
      <c r="Q44" s="96">
        <f t="shared" si="5"/>
        <v>0</v>
      </c>
      <c r="R44" s="80">
        <f>SUM(R40:R43)</f>
        <v>0</v>
      </c>
      <c r="S44" s="81">
        <f>SUM(S40:S43)</f>
        <v>0</v>
      </c>
      <c r="T44" s="81">
        <f t="shared" si="6"/>
        <v>0</v>
      </c>
      <c r="U44" s="96">
        <f t="shared" si="7"/>
        <v>0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v>211592471</v>
      </c>
      <c r="AA44" s="81">
        <v>26336763</v>
      </c>
      <c r="AB44" s="81">
        <f t="shared" si="10"/>
        <v>237929234</v>
      </c>
      <c r="AC44" s="96">
        <f t="shared" si="11"/>
        <v>0.26004960723721099</v>
      </c>
      <c r="AD44" s="80">
        <f>SUM(AD40:AD43)</f>
        <v>188298584</v>
      </c>
      <c r="AE44" s="81">
        <f>SUM(AE40:AE43)</f>
        <v>33332145</v>
      </c>
      <c r="AF44" s="81">
        <f t="shared" si="12"/>
        <v>221630729</v>
      </c>
      <c r="AG44" s="81">
        <f>SUM(AG40:AG43)</f>
        <v>819051525</v>
      </c>
      <c r="AH44" s="81">
        <f>SUM(AH40:AH43)</f>
        <v>853281898</v>
      </c>
      <c r="AI44" s="82">
        <f>SUM(AI40:AI43)</f>
        <v>221630729</v>
      </c>
      <c r="AJ44" s="116">
        <f t="shared" si="13"/>
        <v>0.27059436706378148</v>
      </c>
      <c r="AK44" s="117">
        <f t="shared" si="14"/>
        <v>7.3539012724178621E-2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93999783427</v>
      </c>
      <c r="E45" s="84">
        <f>SUM(E9,E11:E16,E18:E23,E25:E29,E31:E38,E40:E43)</f>
        <v>17961490407</v>
      </c>
      <c r="F45" s="85">
        <f t="shared" si="0"/>
        <v>111961273834</v>
      </c>
      <c r="G45" s="83">
        <f>SUM(G9,G11:G16,G18:G23,G25:G29,G31:G38,G40:G43)</f>
        <v>94128805421</v>
      </c>
      <c r="H45" s="84">
        <f>SUM(H9,H11:H16,H18:H23,H25:H29,H31:H38,H40:H43)</f>
        <v>19423280572</v>
      </c>
      <c r="I45" s="85">
        <f t="shared" si="1"/>
        <v>113552085993</v>
      </c>
      <c r="J45" s="83">
        <f>SUM(J9,J11:J16,J18:J23,J25:J29,J31:J38,J40:J43)</f>
        <v>25369625533</v>
      </c>
      <c r="K45" s="84">
        <f>SUM(K9,K11:K16,K18:K23,K25:K29,K31:K38,K40:K43)</f>
        <v>1895550100</v>
      </c>
      <c r="L45" s="84">
        <f t="shared" si="2"/>
        <v>27265175633</v>
      </c>
      <c r="M45" s="97">
        <f t="shared" si="3"/>
        <v>0.24352327103231125</v>
      </c>
      <c r="N45" s="83">
        <f>SUM(N9,N11:N16,N18:N23,N25:N29,N31:N38,N40:N43)</f>
        <v>0</v>
      </c>
      <c r="O45" s="84">
        <f>SUM(O9,O11:O16,O18:O23,O25:O29,O31:O38,O40:O43)</f>
        <v>0</v>
      </c>
      <c r="P45" s="84">
        <f t="shared" si="4"/>
        <v>0</v>
      </c>
      <c r="Q45" s="97">
        <f t="shared" si="5"/>
        <v>0</v>
      </c>
      <c r="R45" s="83">
        <f>SUM(R9,R11:R16,R18:R23,R25:R29,R31:R38,R40:R43)</f>
        <v>0</v>
      </c>
      <c r="S45" s="84">
        <f>SUM(S9,S11:S16,S18:S23,S25:S29,S31:S38,S40:S43)</f>
        <v>0</v>
      </c>
      <c r="T45" s="84">
        <f t="shared" si="6"/>
        <v>0</v>
      </c>
      <c r="U45" s="97">
        <f t="shared" si="7"/>
        <v>0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v>25369625533</v>
      </c>
      <c r="AA45" s="84">
        <v>1895550100</v>
      </c>
      <c r="AB45" s="84">
        <f t="shared" si="10"/>
        <v>27265175633</v>
      </c>
      <c r="AC45" s="97">
        <f t="shared" si="11"/>
        <v>0.24352327103231125</v>
      </c>
      <c r="AD45" s="83">
        <f>SUM(AD9,AD11:AD16,AD18:AD23,AD25:AD29,AD31:AD38,AD40:AD43)</f>
        <v>22230966628</v>
      </c>
      <c r="AE45" s="84">
        <f>SUM(AE9,AE11:AE16,AE18:AE23,AE25:AE29,AE31:AE38,AE40:AE43)</f>
        <v>1718342140</v>
      </c>
      <c r="AF45" s="84">
        <f t="shared" si="12"/>
        <v>23949308768</v>
      </c>
      <c r="AG45" s="84">
        <f>SUM(AG9,AG11:AG16,AG18:AG23,AG25:AG29,AG31:AG38,AG40:AG43)</f>
        <v>101711165929</v>
      </c>
      <c r="AH45" s="84">
        <f>SUM(AH9,AH11:AH16,AH18:AH23,AH25:AH29,AH31:AH38,AH40:AH43)</f>
        <v>105393249711</v>
      </c>
      <c r="AI45" s="85">
        <f>SUM(AI9,AI11:AI16,AI18:AI23,AI25:AI29,AI31:AI38,AI40:AI43)</f>
        <v>23949308768</v>
      </c>
      <c r="AJ45" s="118">
        <f t="shared" si="13"/>
        <v>0.2354639094857878</v>
      </c>
      <c r="AK45" s="119">
        <f t="shared" si="14"/>
        <v>0.13845355192173714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view="pageBreakPreview" zoomScale="60" zoomScaleNormal="100" workbookViewId="0">
      <selection activeCell="AF25" sqref="AF25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customHeight="1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10134811291</v>
      </c>
      <c r="E9" s="65">
        <v>1231114811</v>
      </c>
      <c r="F9" s="66">
        <f>$D9       +$E9</f>
        <v>11365926102</v>
      </c>
      <c r="G9" s="64">
        <v>10176917150</v>
      </c>
      <c r="H9" s="65">
        <v>1321603872</v>
      </c>
      <c r="I9" s="67">
        <f>$G9       +$H9</f>
        <v>11498521022</v>
      </c>
      <c r="J9" s="64">
        <v>2921539043</v>
      </c>
      <c r="K9" s="65">
        <v>92807527</v>
      </c>
      <c r="L9" s="65">
        <f>$J9       +$K9</f>
        <v>3014346570</v>
      </c>
      <c r="M9" s="90">
        <f>IF(($F9       =0),0,($L9       /$F9       ))</f>
        <v>0.26520905933653588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2921539043</v>
      </c>
      <c r="AA9" s="65">
        <v>92807527</v>
      </c>
      <c r="AB9" s="65">
        <f>$Z9       +$AA9</f>
        <v>3014346570</v>
      </c>
      <c r="AC9" s="90">
        <f>IF(($F9       =0),0,($AB9       /$F9       ))</f>
        <v>0.26520905933653588</v>
      </c>
      <c r="AD9" s="64">
        <v>2667023488</v>
      </c>
      <c r="AE9" s="65">
        <v>160140142</v>
      </c>
      <c r="AF9" s="65">
        <f>$AD9       +$AE9</f>
        <v>2827163630</v>
      </c>
      <c r="AG9" s="65">
        <v>10634883244</v>
      </c>
      <c r="AH9" s="65">
        <v>10720362733</v>
      </c>
      <c r="AI9" s="65">
        <v>2827163630</v>
      </c>
      <c r="AJ9" s="90">
        <f>IF(($AG9       =0),0,($AI9       /$AG9       ))</f>
        <v>0.26583870881657606</v>
      </c>
      <c r="AK9" s="90">
        <f>IF(($AF9       =0),0,(($L9       /$AF9       )-1))</f>
        <v>6.620873939298666E-2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64280885957</v>
      </c>
      <c r="E10" s="65">
        <v>12073294723</v>
      </c>
      <c r="F10" s="67">
        <f t="shared" ref="F10:F17" si="0">$D10      +$E10</f>
        <v>76354180680</v>
      </c>
      <c r="G10" s="64">
        <v>64282755004</v>
      </c>
      <c r="H10" s="65">
        <v>12965375207</v>
      </c>
      <c r="I10" s="67">
        <f t="shared" ref="I10:I17" si="1">$G10      +$H10</f>
        <v>77248130211</v>
      </c>
      <c r="J10" s="64">
        <v>17375482327</v>
      </c>
      <c r="K10" s="65">
        <v>1389403187</v>
      </c>
      <c r="L10" s="65">
        <f t="shared" ref="L10:L17" si="2">$J10      +$K10</f>
        <v>18764885514</v>
      </c>
      <c r="M10" s="90">
        <f t="shared" ref="M10:M17" si="3">IF(($F10      =0),0,($L10      /$F10      ))</f>
        <v>0.24576107486037396</v>
      </c>
      <c r="N10" s="100">
        <v>0</v>
      </c>
      <c r="O10" s="101">
        <v>0</v>
      </c>
      <c r="P10" s="102">
        <f t="shared" ref="P10:P17" si="4">$N10      +$O10</f>
        <v>0</v>
      </c>
      <c r="Q10" s="90">
        <f t="shared" ref="Q10:Q17" si="5">IF(($F10      =0),0,($P10      /$F10      ))</f>
        <v>0</v>
      </c>
      <c r="R10" s="100">
        <v>0</v>
      </c>
      <c r="S10" s="102">
        <v>0</v>
      </c>
      <c r="T10" s="102">
        <f t="shared" ref="T10:T17" si="6">$R10      +$S10</f>
        <v>0</v>
      </c>
      <c r="U10" s="90">
        <f t="shared" ref="U10:U17" si="7">IF(($I10      =0),0,($T10      /$I10      ))</f>
        <v>0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v>17375482327</v>
      </c>
      <c r="AA10" s="65">
        <v>1389403187</v>
      </c>
      <c r="AB10" s="65">
        <f t="shared" ref="AB10:AB17" si="10">$Z10      +$AA10</f>
        <v>18764885514</v>
      </c>
      <c r="AC10" s="90">
        <f t="shared" ref="AC10:AC17" si="11">IF(($F10      =0),0,($AB10      /$F10      ))</f>
        <v>0.24576107486037396</v>
      </c>
      <c r="AD10" s="64">
        <v>14956844397</v>
      </c>
      <c r="AE10" s="65">
        <v>1175806543</v>
      </c>
      <c r="AF10" s="65">
        <f t="shared" ref="AF10:AF17" si="12">$AD10      +$AE10</f>
        <v>16132650940</v>
      </c>
      <c r="AG10" s="65">
        <v>69925201477</v>
      </c>
      <c r="AH10" s="65">
        <v>71900655167</v>
      </c>
      <c r="AI10" s="65">
        <v>16132650940</v>
      </c>
      <c r="AJ10" s="90">
        <f t="shared" ref="AJ10:AJ17" si="13">IF(($AG10      =0),0,($AI10      /$AG10      ))</f>
        <v>0.23071297042034836</v>
      </c>
      <c r="AK10" s="90">
        <f t="shared" ref="AK10:AK17" si="14">IF(($AF10      =0),0,(($L10      /$AF10      )-1))</f>
        <v>0.16316193685648539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60672979527</v>
      </c>
      <c r="E11" s="65">
        <v>2910313343</v>
      </c>
      <c r="F11" s="67">
        <f t="shared" si="0"/>
        <v>63583292870</v>
      </c>
      <c r="G11" s="64">
        <v>60672979527</v>
      </c>
      <c r="H11" s="65">
        <v>2910313343</v>
      </c>
      <c r="I11" s="67">
        <f t="shared" si="1"/>
        <v>63583292870</v>
      </c>
      <c r="J11" s="64">
        <v>16367842295</v>
      </c>
      <c r="K11" s="65">
        <v>38078026</v>
      </c>
      <c r="L11" s="65">
        <f t="shared" si="2"/>
        <v>16405920321</v>
      </c>
      <c r="M11" s="90">
        <f t="shared" si="3"/>
        <v>0.25802250214601069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16367842295</v>
      </c>
      <c r="AA11" s="65">
        <v>38078026</v>
      </c>
      <c r="AB11" s="65">
        <f t="shared" si="10"/>
        <v>16405920321</v>
      </c>
      <c r="AC11" s="90">
        <f t="shared" si="11"/>
        <v>0.25802250214601069</v>
      </c>
      <c r="AD11" s="64">
        <v>15016369383</v>
      </c>
      <c r="AE11" s="65">
        <v>217657645</v>
      </c>
      <c r="AF11" s="65">
        <f t="shared" si="12"/>
        <v>15234027028</v>
      </c>
      <c r="AG11" s="65">
        <v>58094212621</v>
      </c>
      <c r="AH11" s="65">
        <v>58257917703</v>
      </c>
      <c r="AI11" s="65">
        <v>15234027028</v>
      </c>
      <c r="AJ11" s="90">
        <f t="shared" si="13"/>
        <v>0.26222968417499776</v>
      </c>
      <c r="AK11" s="90">
        <f t="shared" si="14"/>
        <v>7.6926034780302688E-2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56060883310</v>
      </c>
      <c r="E12" s="65">
        <v>7680538000</v>
      </c>
      <c r="F12" s="67">
        <f t="shared" si="0"/>
        <v>63741421310</v>
      </c>
      <c r="G12" s="64">
        <v>56060883310</v>
      </c>
      <c r="H12" s="65">
        <v>7680538000</v>
      </c>
      <c r="I12" s="67">
        <f t="shared" si="1"/>
        <v>63741421310</v>
      </c>
      <c r="J12" s="64">
        <v>15776741939</v>
      </c>
      <c r="K12" s="65">
        <v>600527338</v>
      </c>
      <c r="L12" s="65">
        <f t="shared" si="2"/>
        <v>16377269277</v>
      </c>
      <c r="M12" s="90">
        <f t="shared" si="3"/>
        <v>0.25693291646809685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15776741939</v>
      </c>
      <c r="AA12" s="65">
        <v>600527338</v>
      </c>
      <c r="AB12" s="65">
        <f t="shared" si="10"/>
        <v>16377269277</v>
      </c>
      <c r="AC12" s="90">
        <f t="shared" si="11"/>
        <v>0.25693291646809685</v>
      </c>
      <c r="AD12" s="64">
        <v>14408216311</v>
      </c>
      <c r="AE12" s="65">
        <v>520517151</v>
      </c>
      <c r="AF12" s="65">
        <f t="shared" si="12"/>
        <v>14928733462</v>
      </c>
      <c r="AG12" s="65">
        <v>60706139670</v>
      </c>
      <c r="AH12" s="65">
        <v>60632136639</v>
      </c>
      <c r="AI12" s="65">
        <v>14928733462</v>
      </c>
      <c r="AJ12" s="90">
        <f t="shared" si="13"/>
        <v>0.24591801658206147</v>
      </c>
      <c r="AK12" s="90">
        <f t="shared" si="14"/>
        <v>9.7030054069030092E-2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76368851404</v>
      </c>
      <c r="E13" s="65">
        <v>7414826000</v>
      </c>
      <c r="F13" s="67">
        <f t="shared" si="0"/>
        <v>83783677404</v>
      </c>
      <c r="G13" s="64">
        <v>76368851404</v>
      </c>
      <c r="H13" s="65">
        <v>7414826000</v>
      </c>
      <c r="I13" s="67">
        <f t="shared" si="1"/>
        <v>83783677404</v>
      </c>
      <c r="J13" s="64">
        <v>23180339734</v>
      </c>
      <c r="K13" s="65">
        <v>806420182</v>
      </c>
      <c r="L13" s="65">
        <f t="shared" si="2"/>
        <v>23986759916</v>
      </c>
      <c r="M13" s="90">
        <f t="shared" si="3"/>
        <v>0.28629394959995902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23180339734</v>
      </c>
      <c r="AA13" s="65">
        <v>806420182</v>
      </c>
      <c r="AB13" s="65">
        <f t="shared" si="10"/>
        <v>23986759916</v>
      </c>
      <c r="AC13" s="90">
        <f t="shared" si="11"/>
        <v>0.28629394959995902</v>
      </c>
      <c r="AD13" s="64">
        <v>20707710655</v>
      </c>
      <c r="AE13" s="65">
        <v>924276495</v>
      </c>
      <c r="AF13" s="65">
        <f t="shared" si="12"/>
        <v>21631987150</v>
      </c>
      <c r="AG13" s="65">
        <v>83036076352</v>
      </c>
      <c r="AH13" s="65">
        <v>78108986996</v>
      </c>
      <c r="AI13" s="65">
        <v>21631987150</v>
      </c>
      <c r="AJ13" s="90">
        <f t="shared" si="13"/>
        <v>0.26051311791635462</v>
      </c>
      <c r="AK13" s="90">
        <f t="shared" si="14"/>
        <v>0.10885605421598998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10660125233</v>
      </c>
      <c r="E14" s="65">
        <v>1339880477</v>
      </c>
      <c r="F14" s="67">
        <f t="shared" si="0"/>
        <v>12000005710</v>
      </c>
      <c r="G14" s="64">
        <v>10660125233</v>
      </c>
      <c r="H14" s="65">
        <v>1339880477</v>
      </c>
      <c r="I14" s="67">
        <f t="shared" si="1"/>
        <v>12000005710</v>
      </c>
      <c r="J14" s="64">
        <v>2791334855</v>
      </c>
      <c r="K14" s="65">
        <v>49782221</v>
      </c>
      <c r="L14" s="65">
        <f t="shared" si="2"/>
        <v>2841117076</v>
      </c>
      <c r="M14" s="90">
        <f t="shared" si="3"/>
        <v>0.23675964367520289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2791334855</v>
      </c>
      <c r="AA14" s="65">
        <v>49782221</v>
      </c>
      <c r="AB14" s="65">
        <f t="shared" si="10"/>
        <v>2841117076</v>
      </c>
      <c r="AC14" s="90">
        <f t="shared" si="11"/>
        <v>0.23675964367520289</v>
      </c>
      <c r="AD14" s="64">
        <v>2669468581</v>
      </c>
      <c r="AE14" s="65">
        <v>-32300072</v>
      </c>
      <c r="AF14" s="65">
        <f t="shared" si="12"/>
        <v>2637168509</v>
      </c>
      <c r="AG14" s="65">
        <v>10465919646</v>
      </c>
      <c r="AH14" s="65">
        <v>10208013160</v>
      </c>
      <c r="AI14" s="65">
        <v>2637168509</v>
      </c>
      <c r="AJ14" s="90">
        <f t="shared" si="13"/>
        <v>0.25197675867957836</v>
      </c>
      <c r="AK14" s="90">
        <f t="shared" si="14"/>
        <v>7.7336190806152283E-2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18117062720</v>
      </c>
      <c r="E15" s="65">
        <v>1909284860</v>
      </c>
      <c r="F15" s="67">
        <f t="shared" si="0"/>
        <v>20026347580</v>
      </c>
      <c r="G15" s="64">
        <v>18117062720</v>
      </c>
      <c r="H15" s="65">
        <v>1909284860</v>
      </c>
      <c r="I15" s="67">
        <f t="shared" si="1"/>
        <v>20026347580</v>
      </c>
      <c r="J15" s="64">
        <v>7053751592</v>
      </c>
      <c r="K15" s="65">
        <v>86804728</v>
      </c>
      <c r="L15" s="65">
        <f t="shared" si="2"/>
        <v>7140556320</v>
      </c>
      <c r="M15" s="90">
        <f t="shared" si="3"/>
        <v>0.35655809385487558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7053751592</v>
      </c>
      <c r="AA15" s="65">
        <v>86804728</v>
      </c>
      <c r="AB15" s="65">
        <f t="shared" si="10"/>
        <v>7140556320</v>
      </c>
      <c r="AC15" s="90">
        <f t="shared" si="11"/>
        <v>0.35655809385487558</v>
      </c>
      <c r="AD15" s="64">
        <v>13402956381</v>
      </c>
      <c r="AE15" s="65">
        <v>1699488390</v>
      </c>
      <c r="AF15" s="65">
        <f t="shared" si="12"/>
        <v>15102444771</v>
      </c>
      <c r="AG15" s="65">
        <v>17996830107</v>
      </c>
      <c r="AH15" s="65">
        <v>18229254396</v>
      </c>
      <c r="AI15" s="65">
        <v>15102444771</v>
      </c>
      <c r="AJ15" s="90">
        <f t="shared" si="13"/>
        <v>0.8391724921115854</v>
      </c>
      <c r="AK15" s="90">
        <f t="shared" si="14"/>
        <v>-0.5271920256439917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48474258969</v>
      </c>
      <c r="E16" s="65">
        <v>2277552577</v>
      </c>
      <c r="F16" s="67">
        <f t="shared" si="0"/>
        <v>50751811546</v>
      </c>
      <c r="G16" s="64">
        <v>48474258969</v>
      </c>
      <c r="H16" s="65">
        <v>2277552577</v>
      </c>
      <c r="I16" s="67">
        <f t="shared" si="1"/>
        <v>50751811546</v>
      </c>
      <c r="J16" s="64">
        <v>11854681813</v>
      </c>
      <c r="K16" s="65">
        <v>318105140</v>
      </c>
      <c r="L16" s="65">
        <f t="shared" si="2"/>
        <v>12172786953</v>
      </c>
      <c r="M16" s="90">
        <f t="shared" si="3"/>
        <v>0.23984930945700197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11854681813</v>
      </c>
      <c r="AA16" s="65">
        <v>318105140</v>
      </c>
      <c r="AB16" s="65">
        <f t="shared" si="10"/>
        <v>12172786953</v>
      </c>
      <c r="AC16" s="90">
        <f t="shared" si="11"/>
        <v>0.23984930945700197</v>
      </c>
      <c r="AD16" s="64">
        <v>13559215025</v>
      </c>
      <c r="AE16" s="65">
        <v>82151767</v>
      </c>
      <c r="AF16" s="65">
        <f t="shared" si="12"/>
        <v>13641366792</v>
      </c>
      <c r="AG16" s="65">
        <v>46933152522</v>
      </c>
      <c r="AH16" s="65">
        <v>47059744314</v>
      </c>
      <c r="AI16" s="65">
        <v>13641366792</v>
      </c>
      <c r="AJ16" s="90">
        <f t="shared" si="13"/>
        <v>0.29065524174208379</v>
      </c>
      <c r="AK16" s="90">
        <f t="shared" si="14"/>
        <v>-0.10765635594970224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344769858411</v>
      </c>
      <c r="E17" s="69">
        <f>SUM(E9:E16)</f>
        <v>36836804791</v>
      </c>
      <c r="F17" s="70">
        <f t="shared" si="0"/>
        <v>381606663202</v>
      </c>
      <c r="G17" s="68">
        <f>SUM(G9:G16)</f>
        <v>344813833317</v>
      </c>
      <c r="H17" s="69">
        <f>SUM(H9:H16)</f>
        <v>37819374336</v>
      </c>
      <c r="I17" s="70">
        <f t="shared" si="1"/>
        <v>382633207653</v>
      </c>
      <c r="J17" s="68">
        <f>SUM(J9:J16)</f>
        <v>97321713598</v>
      </c>
      <c r="K17" s="69">
        <f>SUM(K9:K16)</f>
        <v>3381928349</v>
      </c>
      <c r="L17" s="69">
        <f t="shared" si="2"/>
        <v>100703641947</v>
      </c>
      <c r="M17" s="91">
        <f t="shared" si="3"/>
        <v>0.26389382486671475</v>
      </c>
      <c r="N17" s="106">
        <f>SUM(N9:N16)</f>
        <v>0</v>
      </c>
      <c r="O17" s="107">
        <f>SUM(O9:O16)</f>
        <v>0</v>
      </c>
      <c r="P17" s="108">
        <f t="shared" si="4"/>
        <v>0</v>
      </c>
      <c r="Q17" s="91">
        <f t="shared" si="5"/>
        <v>0</v>
      </c>
      <c r="R17" s="106">
        <f>SUM(R9:R16)</f>
        <v>0</v>
      </c>
      <c r="S17" s="108">
        <f>SUM(S9:S16)</f>
        <v>0</v>
      </c>
      <c r="T17" s="108">
        <f t="shared" si="6"/>
        <v>0</v>
      </c>
      <c r="U17" s="91">
        <f t="shared" si="7"/>
        <v>0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v>97321713598</v>
      </c>
      <c r="AA17" s="69">
        <v>3381928349</v>
      </c>
      <c r="AB17" s="69">
        <f t="shared" si="10"/>
        <v>100703641947</v>
      </c>
      <c r="AC17" s="91">
        <f t="shared" si="11"/>
        <v>0.26389382486671475</v>
      </c>
      <c r="AD17" s="68">
        <f>SUM(AD9:AD16)</f>
        <v>97387804221</v>
      </c>
      <c r="AE17" s="69">
        <f>SUM(AE9:AE16)</f>
        <v>4747738061</v>
      </c>
      <c r="AF17" s="69">
        <f t="shared" si="12"/>
        <v>102135542282</v>
      </c>
      <c r="AG17" s="69">
        <f>SUM(AG9:AG16)</f>
        <v>357792415639</v>
      </c>
      <c r="AH17" s="69">
        <f>SUM(AH9:AH16)</f>
        <v>355117071108</v>
      </c>
      <c r="AI17" s="69">
        <f>SUM(AI9:AI16)</f>
        <v>102135542282</v>
      </c>
      <c r="AJ17" s="91">
        <f t="shared" si="13"/>
        <v>0.28546033347182848</v>
      </c>
      <c r="AK17" s="91">
        <f t="shared" si="14"/>
        <v>-1.4019608678891293E-2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view="pageBreakPreview" topLeftCell="A27" zoomScale="60" zoomScaleNormal="100" workbookViewId="0">
      <selection activeCell="AC43" sqref="AC43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4171877090</v>
      </c>
      <c r="E9" s="65">
        <v>200574000</v>
      </c>
      <c r="F9" s="66">
        <f>$D9       +$E9</f>
        <v>4372451090</v>
      </c>
      <c r="G9" s="64">
        <v>4171877090</v>
      </c>
      <c r="H9" s="65">
        <v>200574000</v>
      </c>
      <c r="I9" s="67">
        <f>$G9       +$H9</f>
        <v>4372451090</v>
      </c>
      <c r="J9" s="64">
        <v>1061575394</v>
      </c>
      <c r="K9" s="65">
        <v>27680411</v>
      </c>
      <c r="L9" s="65">
        <f>$J9       +$K9</f>
        <v>1089255805</v>
      </c>
      <c r="M9" s="90">
        <f>IF(($F9       =0),0,($L9       /$F9       ))</f>
        <v>0.24911789350627134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1061575394</v>
      </c>
      <c r="AA9" s="65">
        <v>27680411</v>
      </c>
      <c r="AB9" s="65">
        <f>$Z9       +$AA9</f>
        <v>1089255805</v>
      </c>
      <c r="AC9" s="90">
        <f>IF(($F9       =0),0,($AB9       /$F9       ))</f>
        <v>0.24911789350627134</v>
      </c>
      <c r="AD9" s="64">
        <v>978751956</v>
      </c>
      <c r="AE9" s="65">
        <v>35993609</v>
      </c>
      <c r="AF9" s="65">
        <f>$AD9       +$AE9</f>
        <v>1014745565</v>
      </c>
      <c r="AG9" s="65">
        <v>4361326041</v>
      </c>
      <c r="AH9" s="65">
        <v>4364278750</v>
      </c>
      <c r="AI9" s="65">
        <v>1014745565</v>
      </c>
      <c r="AJ9" s="90">
        <f>IF(($AG9       =0),0,($AI9       /$AG9       ))</f>
        <v>0.23266904502451069</v>
      </c>
      <c r="AK9" s="90">
        <f>IF(($AF9       =0),0,(($L9       /$AF9       )-1))</f>
        <v>7.3427509880272357E-2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8510649520</v>
      </c>
      <c r="E10" s="65">
        <v>308853700</v>
      </c>
      <c r="F10" s="67">
        <f t="shared" ref="F10:F28" si="0">$D10      +$E10</f>
        <v>8819503220</v>
      </c>
      <c r="G10" s="64">
        <v>8510649520</v>
      </c>
      <c r="H10" s="65">
        <v>308853700</v>
      </c>
      <c r="I10" s="67">
        <f t="shared" ref="I10:I28" si="1">$G10      +$H10</f>
        <v>8819503220</v>
      </c>
      <c r="J10" s="64">
        <v>2432667896</v>
      </c>
      <c r="K10" s="65">
        <v>17767126</v>
      </c>
      <c r="L10" s="65">
        <f t="shared" ref="L10:L28" si="2">$J10      +$K10</f>
        <v>2450435022</v>
      </c>
      <c r="M10" s="90">
        <f t="shared" ref="M10:M28" si="3">IF(($F10      =0),0,($L10      /$F10      ))</f>
        <v>0.27784274928809427</v>
      </c>
      <c r="N10" s="100">
        <v>0</v>
      </c>
      <c r="O10" s="101">
        <v>0</v>
      </c>
      <c r="P10" s="102">
        <f t="shared" ref="P10:P28" si="4">$N10      +$O10</f>
        <v>0</v>
      </c>
      <c r="Q10" s="90">
        <f t="shared" ref="Q10:Q28" si="5">IF(($F10      =0),0,($P10      /$F10      ))</f>
        <v>0</v>
      </c>
      <c r="R10" s="100">
        <v>0</v>
      </c>
      <c r="S10" s="102">
        <v>0</v>
      </c>
      <c r="T10" s="102">
        <f t="shared" ref="T10:T28" si="6">$R10      +$S10</f>
        <v>0</v>
      </c>
      <c r="U10" s="90">
        <f t="shared" ref="U10:U28" si="7">IF(($I10      =0),0,($T10      /$I10      ))</f>
        <v>0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v>2432667896</v>
      </c>
      <c r="AA10" s="65">
        <v>17767126</v>
      </c>
      <c r="AB10" s="65">
        <f t="shared" ref="AB10:AB28" si="10">$Z10      +$AA10</f>
        <v>2450435022</v>
      </c>
      <c r="AC10" s="90">
        <f t="shared" ref="AC10:AC28" si="11">IF(($F10      =0),0,($AB10      /$F10      ))</f>
        <v>0.27784274928809427</v>
      </c>
      <c r="AD10" s="64">
        <v>2232361066</v>
      </c>
      <c r="AE10" s="65">
        <v>5857634</v>
      </c>
      <c r="AF10" s="65">
        <f t="shared" ref="AF10:AF28" si="12">$AD10      +$AE10</f>
        <v>2238218700</v>
      </c>
      <c r="AG10" s="65">
        <v>8500537467</v>
      </c>
      <c r="AH10" s="65">
        <v>8449848759</v>
      </c>
      <c r="AI10" s="65">
        <v>2238218700</v>
      </c>
      <c r="AJ10" s="90">
        <f t="shared" ref="AJ10:AJ28" si="13">IF(($AG10      =0),0,($AI10      /$AG10      ))</f>
        <v>0.26330319802589019</v>
      </c>
      <c r="AK10" s="90">
        <f t="shared" ref="AK10:AK28" si="14">IF(($AF10      =0),0,(($L10      /$AF10      )-1))</f>
        <v>9.4814828416901253E-2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4212754328</v>
      </c>
      <c r="E11" s="65">
        <v>412503079</v>
      </c>
      <c r="F11" s="67">
        <f t="shared" si="0"/>
        <v>4625257407</v>
      </c>
      <c r="G11" s="64">
        <v>4212754328</v>
      </c>
      <c r="H11" s="65">
        <v>412503079</v>
      </c>
      <c r="I11" s="67">
        <f t="shared" si="1"/>
        <v>4625257407</v>
      </c>
      <c r="J11" s="64">
        <v>671534981</v>
      </c>
      <c r="K11" s="65">
        <v>61697382</v>
      </c>
      <c r="L11" s="65">
        <f t="shared" si="2"/>
        <v>733232363</v>
      </c>
      <c r="M11" s="90">
        <f t="shared" si="3"/>
        <v>0.15852790417465301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671534981</v>
      </c>
      <c r="AA11" s="65">
        <v>61697382</v>
      </c>
      <c r="AB11" s="65">
        <f t="shared" si="10"/>
        <v>733232363</v>
      </c>
      <c r="AC11" s="90">
        <f t="shared" si="11"/>
        <v>0.15852790417465301</v>
      </c>
      <c r="AD11" s="64">
        <v>1056583431</v>
      </c>
      <c r="AE11" s="65">
        <v>53722838</v>
      </c>
      <c r="AF11" s="65">
        <f t="shared" si="12"/>
        <v>1110306269</v>
      </c>
      <c r="AG11" s="65">
        <v>11102266726</v>
      </c>
      <c r="AH11" s="65">
        <v>4340399871</v>
      </c>
      <c r="AI11" s="65">
        <v>1110306269</v>
      </c>
      <c r="AJ11" s="90">
        <f t="shared" si="13"/>
        <v>0.10000716938279042</v>
      </c>
      <c r="AK11" s="90">
        <f t="shared" si="14"/>
        <v>-0.33961251640919987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8963903226</v>
      </c>
      <c r="E12" s="65">
        <v>823981891</v>
      </c>
      <c r="F12" s="67">
        <f t="shared" si="0"/>
        <v>9787885117</v>
      </c>
      <c r="G12" s="64">
        <v>8963903226</v>
      </c>
      <c r="H12" s="65">
        <v>823981891</v>
      </c>
      <c r="I12" s="67">
        <f t="shared" si="1"/>
        <v>9787885117</v>
      </c>
      <c r="J12" s="64">
        <v>2293405039</v>
      </c>
      <c r="K12" s="65">
        <v>34932131</v>
      </c>
      <c r="L12" s="65">
        <f t="shared" si="2"/>
        <v>2328337170</v>
      </c>
      <c r="M12" s="90">
        <f t="shared" si="3"/>
        <v>0.23787949512771137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2293405039</v>
      </c>
      <c r="AA12" s="65">
        <v>34932131</v>
      </c>
      <c r="AB12" s="65">
        <f t="shared" si="10"/>
        <v>2328337170</v>
      </c>
      <c r="AC12" s="90">
        <f t="shared" si="11"/>
        <v>0.23787949512771137</v>
      </c>
      <c r="AD12" s="64">
        <v>2006217766</v>
      </c>
      <c r="AE12" s="65">
        <v>61514685</v>
      </c>
      <c r="AF12" s="65">
        <f t="shared" si="12"/>
        <v>2067732451</v>
      </c>
      <c r="AG12" s="65">
        <v>8889486177</v>
      </c>
      <c r="AH12" s="65">
        <v>8710587385</v>
      </c>
      <c r="AI12" s="65">
        <v>2067732451</v>
      </c>
      <c r="AJ12" s="90">
        <f t="shared" si="13"/>
        <v>0.23260427091386882</v>
      </c>
      <c r="AK12" s="90">
        <f t="shared" si="14"/>
        <v>0.12603406155083841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2480656032</v>
      </c>
      <c r="E13" s="65">
        <v>173486373</v>
      </c>
      <c r="F13" s="67">
        <f t="shared" si="0"/>
        <v>2654142405</v>
      </c>
      <c r="G13" s="64">
        <v>2480656032</v>
      </c>
      <c r="H13" s="65">
        <v>173486373</v>
      </c>
      <c r="I13" s="67">
        <f t="shared" si="1"/>
        <v>2654142405</v>
      </c>
      <c r="J13" s="64">
        <v>790347282</v>
      </c>
      <c r="K13" s="65">
        <v>13074336</v>
      </c>
      <c r="L13" s="65">
        <f t="shared" si="2"/>
        <v>803421618</v>
      </c>
      <c r="M13" s="90">
        <f t="shared" si="3"/>
        <v>0.30270478949677909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790347282</v>
      </c>
      <c r="AA13" s="65">
        <v>13074336</v>
      </c>
      <c r="AB13" s="65">
        <f t="shared" si="10"/>
        <v>803421618</v>
      </c>
      <c r="AC13" s="90">
        <f t="shared" si="11"/>
        <v>0.30270478949677909</v>
      </c>
      <c r="AD13" s="64">
        <v>690715981</v>
      </c>
      <c r="AE13" s="65">
        <v>26731453</v>
      </c>
      <c r="AF13" s="65">
        <f t="shared" si="12"/>
        <v>717447434</v>
      </c>
      <c r="AG13" s="65">
        <v>2610805606</v>
      </c>
      <c r="AH13" s="65">
        <v>2647933749</v>
      </c>
      <c r="AI13" s="65">
        <v>717447434</v>
      </c>
      <c r="AJ13" s="90">
        <f t="shared" si="13"/>
        <v>0.27479925443365238</v>
      </c>
      <c r="AK13" s="90">
        <f t="shared" si="14"/>
        <v>0.1198334260123648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5599451800</v>
      </c>
      <c r="E14" s="65">
        <v>610994000</v>
      </c>
      <c r="F14" s="67">
        <f t="shared" si="0"/>
        <v>6210445800</v>
      </c>
      <c r="G14" s="64">
        <v>5599451800</v>
      </c>
      <c r="H14" s="65">
        <v>610994000</v>
      </c>
      <c r="I14" s="67">
        <f t="shared" si="1"/>
        <v>6210445800</v>
      </c>
      <c r="J14" s="64">
        <v>1546938549</v>
      </c>
      <c r="K14" s="65">
        <v>137066154</v>
      </c>
      <c r="L14" s="65">
        <f t="shared" si="2"/>
        <v>1684004703</v>
      </c>
      <c r="M14" s="90">
        <f t="shared" si="3"/>
        <v>0.27115681502284428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1546938549</v>
      </c>
      <c r="AA14" s="65">
        <v>137066154</v>
      </c>
      <c r="AB14" s="65">
        <f t="shared" si="10"/>
        <v>1684004703</v>
      </c>
      <c r="AC14" s="90">
        <f t="shared" si="11"/>
        <v>0.27115681502284428</v>
      </c>
      <c r="AD14" s="64">
        <v>1479474431</v>
      </c>
      <c r="AE14" s="65">
        <v>193901025</v>
      </c>
      <c r="AF14" s="65">
        <f t="shared" si="12"/>
        <v>1673375456</v>
      </c>
      <c r="AG14" s="65">
        <v>5734391800</v>
      </c>
      <c r="AH14" s="65">
        <v>5940033200</v>
      </c>
      <c r="AI14" s="65">
        <v>1673375456</v>
      </c>
      <c r="AJ14" s="90">
        <f t="shared" si="13"/>
        <v>0.29181393848951864</v>
      </c>
      <c r="AK14" s="90">
        <f t="shared" si="14"/>
        <v>6.3519797436302206E-3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5302511078</v>
      </c>
      <c r="E15" s="65">
        <v>820141736</v>
      </c>
      <c r="F15" s="67">
        <f t="shared" si="0"/>
        <v>6122652814</v>
      </c>
      <c r="G15" s="64">
        <v>5411700335</v>
      </c>
      <c r="H15" s="65">
        <v>804806885</v>
      </c>
      <c r="I15" s="67">
        <f t="shared" si="1"/>
        <v>6216507220</v>
      </c>
      <c r="J15" s="64">
        <v>1454916656</v>
      </c>
      <c r="K15" s="65">
        <v>131565710</v>
      </c>
      <c r="L15" s="65">
        <f t="shared" si="2"/>
        <v>1586482366</v>
      </c>
      <c r="M15" s="90">
        <f t="shared" si="3"/>
        <v>0.2591168263489258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1454916656</v>
      </c>
      <c r="AA15" s="65">
        <v>131565710</v>
      </c>
      <c r="AB15" s="65">
        <f t="shared" si="10"/>
        <v>1586482366</v>
      </c>
      <c r="AC15" s="90">
        <f t="shared" si="11"/>
        <v>0.2591168263489258</v>
      </c>
      <c r="AD15" s="64">
        <v>1327697595</v>
      </c>
      <c r="AE15" s="65">
        <v>184109206</v>
      </c>
      <c r="AF15" s="65">
        <f t="shared" si="12"/>
        <v>1511806801</v>
      </c>
      <c r="AG15" s="65">
        <v>5742541190</v>
      </c>
      <c r="AH15" s="65">
        <v>5802026664</v>
      </c>
      <c r="AI15" s="65">
        <v>1511806801</v>
      </c>
      <c r="AJ15" s="90">
        <f t="shared" si="13"/>
        <v>0.26326442440371944</v>
      </c>
      <c r="AK15" s="90">
        <f t="shared" si="14"/>
        <v>4.9394912729989748E-2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3300377587</v>
      </c>
      <c r="E16" s="65">
        <v>273653300</v>
      </c>
      <c r="F16" s="67">
        <f t="shared" si="0"/>
        <v>3574030887</v>
      </c>
      <c r="G16" s="64">
        <v>3300377587</v>
      </c>
      <c r="H16" s="65">
        <v>273653300</v>
      </c>
      <c r="I16" s="67">
        <f t="shared" si="1"/>
        <v>3574030887</v>
      </c>
      <c r="J16" s="64">
        <v>777492162</v>
      </c>
      <c r="K16" s="65">
        <v>49630821</v>
      </c>
      <c r="L16" s="65">
        <f t="shared" si="2"/>
        <v>827122983</v>
      </c>
      <c r="M16" s="90">
        <f t="shared" si="3"/>
        <v>0.23142580720511832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777492162</v>
      </c>
      <c r="AA16" s="65">
        <v>49630821</v>
      </c>
      <c r="AB16" s="65">
        <f t="shared" si="10"/>
        <v>827122983</v>
      </c>
      <c r="AC16" s="90">
        <f t="shared" si="11"/>
        <v>0.23142580720511832</v>
      </c>
      <c r="AD16" s="64">
        <v>639774770</v>
      </c>
      <c r="AE16" s="65">
        <v>46548322</v>
      </c>
      <c r="AF16" s="65">
        <f t="shared" si="12"/>
        <v>686323092</v>
      </c>
      <c r="AG16" s="65">
        <v>3210980021</v>
      </c>
      <c r="AH16" s="65">
        <v>3265860495</v>
      </c>
      <c r="AI16" s="65">
        <v>686323092</v>
      </c>
      <c r="AJ16" s="90">
        <f t="shared" si="13"/>
        <v>0.21374256068596073</v>
      </c>
      <c r="AK16" s="90">
        <f t="shared" si="14"/>
        <v>0.20515103256936595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4923133273</v>
      </c>
      <c r="E17" s="65">
        <v>209615850</v>
      </c>
      <c r="F17" s="67">
        <f t="shared" si="0"/>
        <v>5132749123</v>
      </c>
      <c r="G17" s="64">
        <v>4923133273</v>
      </c>
      <c r="H17" s="65">
        <v>209615850</v>
      </c>
      <c r="I17" s="67">
        <f t="shared" si="1"/>
        <v>5132749123</v>
      </c>
      <c r="J17" s="64">
        <v>1260487127</v>
      </c>
      <c r="K17" s="65">
        <v>39697925</v>
      </c>
      <c r="L17" s="65">
        <f t="shared" si="2"/>
        <v>1300185052</v>
      </c>
      <c r="M17" s="90">
        <f t="shared" si="3"/>
        <v>0.25331163102709081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1260487127</v>
      </c>
      <c r="AA17" s="65">
        <v>39697925</v>
      </c>
      <c r="AB17" s="65">
        <f t="shared" si="10"/>
        <v>1300185052</v>
      </c>
      <c r="AC17" s="90">
        <f t="shared" si="11"/>
        <v>0.25331163102709081</v>
      </c>
      <c r="AD17" s="64">
        <v>1124692747</v>
      </c>
      <c r="AE17" s="65">
        <v>40340107</v>
      </c>
      <c r="AF17" s="65">
        <f t="shared" si="12"/>
        <v>1165032854</v>
      </c>
      <c r="AG17" s="65">
        <v>4943958252</v>
      </c>
      <c r="AH17" s="65">
        <v>4702710448</v>
      </c>
      <c r="AI17" s="65">
        <v>1165032854</v>
      </c>
      <c r="AJ17" s="90">
        <f t="shared" si="13"/>
        <v>0.23564779365373978</v>
      </c>
      <c r="AK17" s="90">
        <f t="shared" si="14"/>
        <v>0.11600719888368061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2514955951</v>
      </c>
      <c r="E18" s="65">
        <v>211949440</v>
      </c>
      <c r="F18" s="67">
        <f t="shared" si="0"/>
        <v>2726905391</v>
      </c>
      <c r="G18" s="64">
        <v>2514955951</v>
      </c>
      <c r="H18" s="65">
        <v>211949440</v>
      </c>
      <c r="I18" s="67">
        <f t="shared" si="1"/>
        <v>2726905391</v>
      </c>
      <c r="J18" s="64">
        <v>698681544</v>
      </c>
      <c r="K18" s="65">
        <v>16724847</v>
      </c>
      <c r="L18" s="65">
        <f t="shared" si="2"/>
        <v>715406391</v>
      </c>
      <c r="M18" s="90">
        <f t="shared" si="3"/>
        <v>0.26235101274916217</v>
      </c>
      <c r="N18" s="100">
        <v>0</v>
      </c>
      <c r="O18" s="101">
        <v>0</v>
      </c>
      <c r="P18" s="102">
        <f t="shared" si="4"/>
        <v>0</v>
      </c>
      <c r="Q18" s="90">
        <f t="shared" si="5"/>
        <v>0</v>
      </c>
      <c r="R18" s="100">
        <v>0</v>
      </c>
      <c r="S18" s="102">
        <v>0</v>
      </c>
      <c r="T18" s="102">
        <f t="shared" si="6"/>
        <v>0</v>
      </c>
      <c r="U18" s="90">
        <f t="shared" si="7"/>
        <v>0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v>698681544</v>
      </c>
      <c r="AA18" s="65">
        <v>16724847</v>
      </c>
      <c r="AB18" s="65">
        <f t="shared" si="10"/>
        <v>715406391</v>
      </c>
      <c r="AC18" s="90">
        <f t="shared" si="11"/>
        <v>0.26235101274916217</v>
      </c>
      <c r="AD18" s="64">
        <v>570042868</v>
      </c>
      <c r="AE18" s="65">
        <v>22558051</v>
      </c>
      <c r="AF18" s="65">
        <f t="shared" si="12"/>
        <v>592600919</v>
      </c>
      <c r="AG18" s="65">
        <v>2596165070</v>
      </c>
      <c r="AH18" s="65">
        <v>2498211289</v>
      </c>
      <c r="AI18" s="65">
        <v>592600919</v>
      </c>
      <c r="AJ18" s="90">
        <f t="shared" si="13"/>
        <v>0.22826010789830092</v>
      </c>
      <c r="AK18" s="90">
        <f t="shared" si="14"/>
        <v>0.20723132223154717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4464918647</v>
      </c>
      <c r="E19" s="65">
        <v>656588000</v>
      </c>
      <c r="F19" s="67">
        <f t="shared" si="0"/>
        <v>5121506647</v>
      </c>
      <c r="G19" s="64">
        <v>4464918647</v>
      </c>
      <c r="H19" s="65">
        <v>656588000</v>
      </c>
      <c r="I19" s="67">
        <f t="shared" si="1"/>
        <v>5121506647</v>
      </c>
      <c r="J19" s="64">
        <v>1289582495</v>
      </c>
      <c r="K19" s="65">
        <v>125014267</v>
      </c>
      <c r="L19" s="65">
        <f t="shared" si="2"/>
        <v>1414596762</v>
      </c>
      <c r="M19" s="90">
        <f t="shared" si="3"/>
        <v>0.27620715143045288</v>
      </c>
      <c r="N19" s="100">
        <v>0</v>
      </c>
      <c r="O19" s="101">
        <v>0</v>
      </c>
      <c r="P19" s="102">
        <f t="shared" si="4"/>
        <v>0</v>
      </c>
      <c r="Q19" s="90">
        <f t="shared" si="5"/>
        <v>0</v>
      </c>
      <c r="R19" s="100">
        <v>0</v>
      </c>
      <c r="S19" s="102">
        <v>0</v>
      </c>
      <c r="T19" s="102">
        <f t="shared" si="6"/>
        <v>0</v>
      </c>
      <c r="U19" s="90">
        <f t="shared" si="7"/>
        <v>0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v>1289582495</v>
      </c>
      <c r="AA19" s="65">
        <v>125014267</v>
      </c>
      <c r="AB19" s="65">
        <f t="shared" si="10"/>
        <v>1414596762</v>
      </c>
      <c r="AC19" s="90">
        <f t="shared" si="11"/>
        <v>0.27620715143045288</v>
      </c>
      <c r="AD19" s="64">
        <v>1218113658</v>
      </c>
      <c r="AE19" s="65">
        <v>143059158</v>
      </c>
      <c r="AF19" s="65">
        <f t="shared" si="12"/>
        <v>1361172816</v>
      </c>
      <c r="AG19" s="65">
        <v>4800284491</v>
      </c>
      <c r="AH19" s="65">
        <v>4951581159</v>
      </c>
      <c r="AI19" s="65">
        <v>1361172816</v>
      </c>
      <c r="AJ19" s="90">
        <f t="shared" si="13"/>
        <v>0.28356086364298777</v>
      </c>
      <c r="AK19" s="90">
        <f t="shared" si="14"/>
        <v>3.9248466742815014E-2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2958278267</v>
      </c>
      <c r="E20" s="65">
        <v>613729000</v>
      </c>
      <c r="F20" s="67">
        <f t="shared" si="0"/>
        <v>3572007267</v>
      </c>
      <c r="G20" s="64">
        <v>2958278267</v>
      </c>
      <c r="H20" s="65">
        <v>613729000</v>
      </c>
      <c r="I20" s="67">
        <f t="shared" si="1"/>
        <v>3572007267</v>
      </c>
      <c r="J20" s="64">
        <v>878753932</v>
      </c>
      <c r="K20" s="65">
        <v>41782642</v>
      </c>
      <c r="L20" s="65">
        <f t="shared" si="2"/>
        <v>920536574</v>
      </c>
      <c r="M20" s="90">
        <f t="shared" si="3"/>
        <v>0.25770848298780913</v>
      </c>
      <c r="N20" s="100">
        <v>0</v>
      </c>
      <c r="O20" s="101">
        <v>0</v>
      </c>
      <c r="P20" s="102">
        <f t="shared" si="4"/>
        <v>0</v>
      </c>
      <c r="Q20" s="90">
        <f t="shared" si="5"/>
        <v>0</v>
      </c>
      <c r="R20" s="100">
        <v>0</v>
      </c>
      <c r="S20" s="102">
        <v>0</v>
      </c>
      <c r="T20" s="102">
        <f t="shared" si="6"/>
        <v>0</v>
      </c>
      <c r="U20" s="90">
        <f t="shared" si="7"/>
        <v>0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v>878753932</v>
      </c>
      <c r="AA20" s="65">
        <v>41782642</v>
      </c>
      <c r="AB20" s="65">
        <f t="shared" si="10"/>
        <v>920536574</v>
      </c>
      <c r="AC20" s="90">
        <f t="shared" si="11"/>
        <v>0.25770848298780913</v>
      </c>
      <c r="AD20" s="64">
        <v>852870674</v>
      </c>
      <c r="AE20" s="65">
        <v>10202884</v>
      </c>
      <c r="AF20" s="65">
        <f t="shared" si="12"/>
        <v>863073558</v>
      </c>
      <c r="AG20" s="65">
        <v>2969076794</v>
      </c>
      <c r="AH20" s="65">
        <v>3015404794</v>
      </c>
      <c r="AI20" s="65">
        <v>863073558</v>
      </c>
      <c r="AJ20" s="90">
        <f t="shared" si="13"/>
        <v>0.29068751597941994</v>
      </c>
      <c r="AK20" s="90">
        <f t="shared" si="14"/>
        <v>6.6579511638798161E-2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2785759890</v>
      </c>
      <c r="E21" s="65">
        <v>346202000</v>
      </c>
      <c r="F21" s="67">
        <f t="shared" si="0"/>
        <v>3131961890</v>
      </c>
      <c r="G21" s="64">
        <v>2785759890</v>
      </c>
      <c r="H21" s="65">
        <v>346202000</v>
      </c>
      <c r="I21" s="67">
        <f t="shared" si="1"/>
        <v>3131961890</v>
      </c>
      <c r="J21" s="64">
        <v>898787917</v>
      </c>
      <c r="K21" s="65">
        <v>48751812</v>
      </c>
      <c r="L21" s="65">
        <f t="shared" si="2"/>
        <v>947539729</v>
      </c>
      <c r="M21" s="90">
        <f t="shared" si="3"/>
        <v>0.30253871607613975</v>
      </c>
      <c r="N21" s="100">
        <v>0</v>
      </c>
      <c r="O21" s="101">
        <v>0</v>
      </c>
      <c r="P21" s="102">
        <f t="shared" si="4"/>
        <v>0</v>
      </c>
      <c r="Q21" s="90">
        <f t="shared" si="5"/>
        <v>0</v>
      </c>
      <c r="R21" s="100">
        <v>0</v>
      </c>
      <c r="S21" s="102">
        <v>0</v>
      </c>
      <c r="T21" s="102">
        <f t="shared" si="6"/>
        <v>0</v>
      </c>
      <c r="U21" s="90">
        <f t="shared" si="7"/>
        <v>0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v>898787917</v>
      </c>
      <c r="AA21" s="65">
        <v>48751812</v>
      </c>
      <c r="AB21" s="65">
        <f t="shared" si="10"/>
        <v>947539729</v>
      </c>
      <c r="AC21" s="90">
        <f t="shared" si="11"/>
        <v>0.30253871607613975</v>
      </c>
      <c r="AD21" s="64">
        <v>734999251</v>
      </c>
      <c r="AE21" s="65">
        <v>67556883</v>
      </c>
      <c r="AF21" s="65">
        <f t="shared" si="12"/>
        <v>802556134</v>
      </c>
      <c r="AG21" s="65">
        <v>2918174680</v>
      </c>
      <c r="AH21" s="65">
        <v>2910237845</v>
      </c>
      <c r="AI21" s="65">
        <v>802556134</v>
      </c>
      <c r="AJ21" s="90">
        <f t="shared" si="13"/>
        <v>0.27501990867798221</v>
      </c>
      <c r="AK21" s="90">
        <f t="shared" si="14"/>
        <v>0.18065227945787532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8072585801</v>
      </c>
      <c r="E22" s="65">
        <v>641611253</v>
      </c>
      <c r="F22" s="67">
        <f t="shared" si="0"/>
        <v>8714197054</v>
      </c>
      <c r="G22" s="64">
        <v>8072585801</v>
      </c>
      <c r="H22" s="65">
        <v>641611253</v>
      </c>
      <c r="I22" s="67">
        <f t="shared" si="1"/>
        <v>8714197054</v>
      </c>
      <c r="J22" s="64">
        <v>1855893700</v>
      </c>
      <c r="K22" s="65">
        <v>81291465</v>
      </c>
      <c r="L22" s="65">
        <f t="shared" si="2"/>
        <v>1937185165</v>
      </c>
      <c r="M22" s="90">
        <f t="shared" si="3"/>
        <v>0.22230219869893705</v>
      </c>
      <c r="N22" s="100">
        <v>0</v>
      </c>
      <c r="O22" s="101">
        <v>0</v>
      </c>
      <c r="P22" s="102">
        <f t="shared" si="4"/>
        <v>0</v>
      </c>
      <c r="Q22" s="90">
        <f t="shared" si="5"/>
        <v>0</v>
      </c>
      <c r="R22" s="100">
        <v>0</v>
      </c>
      <c r="S22" s="102">
        <v>0</v>
      </c>
      <c r="T22" s="102">
        <f t="shared" si="6"/>
        <v>0</v>
      </c>
      <c r="U22" s="90">
        <f t="shared" si="7"/>
        <v>0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v>1855893700</v>
      </c>
      <c r="AA22" s="65">
        <v>81291465</v>
      </c>
      <c r="AB22" s="65">
        <f t="shared" si="10"/>
        <v>1937185165</v>
      </c>
      <c r="AC22" s="90">
        <f t="shared" si="11"/>
        <v>0.22230219869893705</v>
      </c>
      <c r="AD22" s="64">
        <v>744551715</v>
      </c>
      <c r="AE22" s="65">
        <v>16926241</v>
      </c>
      <c r="AF22" s="65">
        <f t="shared" si="12"/>
        <v>761477956</v>
      </c>
      <c r="AG22" s="65">
        <v>8582453010</v>
      </c>
      <c r="AH22" s="65">
        <v>8410224739</v>
      </c>
      <c r="AI22" s="65">
        <v>761477956</v>
      </c>
      <c r="AJ22" s="90">
        <f t="shared" si="13"/>
        <v>8.8724978174975169E-2</v>
      </c>
      <c r="AK22" s="90">
        <f t="shared" si="14"/>
        <v>1.5439806231239084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4264860853</v>
      </c>
      <c r="E23" s="65">
        <v>236249799</v>
      </c>
      <c r="F23" s="67">
        <f t="shared" si="0"/>
        <v>4501110652</v>
      </c>
      <c r="G23" s="64">
        <v>4264860853</v>
      </c>
      <c r="H23" s="65">
        <v>236249799</v>
      </c>
      <c r="I23" s="67">
        <f t="shared" si="1"/>
        <v>4501110652</v>
      </c>
      <c r="J23" s="64">
        <v>1253776590</v>
      </c>
      <c r="K23" s="65">
        <v>26030543</v>
      </c>
      <c r="L23" s="65">
        <f t="shared" si="2"/>
        <v>1279807133</v>
      </c>
      <c r="M23" s="90">
        <f t="shared" si="3"/>
        <v>0.28433140883380353</v>
      </c>
      <c r="N23" s="100">
        <v>0</v>
      </c>
      <c r="O23" s="101">
        <v>0</v>
      </c>
      <c r="P23" s="102">
        <f t="shared" si="4"/>
        <v>0</v>
      </c>
      <c r="Q23" s="90">
        <f t="shared" si="5"/>
        <v>0</v>
      </c>
      <c r="R23" s="100">
        <v>0</v>
      </c>
      <c r="S23" s="102">
        <v>0</v>
      </c>
      <c r="T23" s="102">
        <f t="shared" si="6"/>
        <v>0</v>
      </c>
      <c r="U23" s="90">
        <f t="shared" si="7"/>
        <v>0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v>1253776590</v>
      </c>
      <c r="AA23" s="65">
        <v>26030543</v>
      </c>
      <c r="AB23" s="65">
        <f t="shared" si="10"/>
        <v>1279807133</v>
      </c>
      <c r="AC23" s="90">
        <f t="shared" si="11"/>
        <v>0.28433140883380353</v>
      </c>
      <c r="AD23" s="64">
        <v>1112909474</v>
      </c>
      <c r="AE23" s="65">
        <v>4097595</v>
      </c>
      <c r="AF23" s="65">
        <f t="shared" si="12"/>
        <v>1117007069</v>
      </c>
      <c r="AG23" s="65">
        <v>4446025055</v>
      </c>
      <c r="AH23" s="65">
        <v>4142877539</v>
      </c>
      <c r="AI23" s="65">
        <v>1117007069</v>
      </c>
      <c r="AJ23" s="90">
        <f t="shared" si="13"/>
        <v>0.25123724117204732</v>
      </c>
      <c r="AK23" s="90">
        <f t="shared" si="14"/>
        <v>0.14574667297830679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2231214179</v>
      </c>
      <c r="E24" s="65">
        <v>230033400</v>
      </c>
      <c r="F24" s="67">
        <f t="shared" si="0"/>
        <v>2461247579</v>
      </c>
      <c r="G24" s="64">
        <v>2231214179</v>
      </c>
      <c r="H24" s="65">
        <v>230033400</v>
      </c>
      <c r="I24" s="67">
        <f t="shared" si="1"/>
        <v>2461247579</v>
      </c>
      <c r="J24" s="64">
        <v>709900415</v>
      </c>
      <c r="K24" s="65">
        <v>31406399</v>
      </c>
      <c r="L24" s="65">
        <f t="shared" si="2"/>
        <v>741306814</v>
      </c>
      <c r="M24" s="90">
        <f t="shared" si="3"/>
        <v>0.30119148529592116</v>
      </c>
      <c r="N24" s="100">
        <v>0</v>
      </c>
      <c r="O24" s="101">
        <v>0</v>
      </c>
      <c r="P24" s="102">
        <f t="shared" si="4"/>
        <v>0</v>
      </c>
      <c r="Q24" s="90">
        <f t="shared" si="5"/>
        <v>0</v>
      </c>
      <c r="R24" s="100">
        <v>0</v>
      </c>
      <c r="S24" s="102">
        <v>0</v>
      </c>
      <c r="T24" s="102">
        <f t="shared" si="6"/>
        <v>0</v>
      </c>
      <c r="U24" s="90">
        <f t="shared" si="7"/>
        <v>0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v>709900415</v>
      </c>
      <c r="AA24" s="65">
        <v>31406399</v>
      </c>
      <c r="AB24" s="65">
        <f t="shared" si="10"/>
        <v>741306814</v>
      </c>
      <c r="AC24" s="90">
        <f t="shared" si="11"/>
        <v>0.30119148529592116</v>
      </c>
      <c r="AD24" s="64">
        <v>576174913</v>
      </c>
      <c r="AE24" s="65">
        <v>23087629</v>
      </c>
      <c r="AF24" s="65">
        <f t="shared" si="12"/>
        <v>599262542</v>
      </c>
      <c r="AG24" s="65">
        <v>2334616182</v>
      </c>
      <c r="AH24" s="65">
        <v>2374528287</v>
      </c>
      <c r="AI24" s="65">
        <v>599262542</v>
      </c>
      <c r="AJ24" s="90">
        <f t="shared" si="13"/>
        <v>0.2566856799076192</v>
      </c>
      <c r="AK24" s="90">
        <f t="shared" si="14"/>
        <v>0.23703178831424432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3331200801</v>
      </c>
      <c r="E25" s="65">
        <v>766225474</v>
      </c>
      <c r="F25" s="67">
        <f t="shared" si="0"/>
        <v>4097426275</v>
      </c>
      <c r="G25" s="64">
        <v>3332409264</v>
      </c>
      <c r="H25" s="65">
        <v>780407932</v>
      </c>
      <c r="I25" s="67">
        <f t="shared" si="1"/>
        <v>4112817196</v>
      </c>
      <c r="J25" s="64">
        <v>892997460</v>
      </c>
      <c r="K25" s="65">
        <v>36422773</v>
      </c>
      <c r="L25" s="65">
        <f t="shared" si="2"/>
        <v>929420233</v>
      </c>
      <c r="M25" s="90">
        <f t="shared" si="3"/>
        <v>0.22683025163155621</v>
      </c>
      <c r="N25" s="100">
        <v>0</v>
      </c>
      <c r="O25" s="101">
        <v>0</v>
      </c>
      <c r="P25" s="102">
        <f t="shared" si="4"/>
        <v>0</v>
      </c>
      <c r="Q25" s="90">
        <f t="shared" si="5"/>
        <v>0</v>
      </c>
      <c r="R25" s="100">
        <v>0</v>
      </c>
      <c r="S25" s="102">
        <v>0</v>
      </c>
      <c r="T25" s="102">
        <f t="shared" si="6"/>
        <v>0</v>
      </c>
      <c r="U25" s="90">
        <f t="shared" si="7"/>
        <v>0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v>892997460</v>
      </c>
      <c r="AA25" s="65">
        <v>36422773</v>
      </c>
      <c r="AB25" s="65">
        <f t="shared" si="10"/>
        <v>929420233</v>
      </c>
      <c r="AC25" s="90">
        <f t="shared" si="11"/>
        <v>0.22683025163155621</v>
      </c>
      <c r="AD25" s="64">
        <v>785698820</v>
      </c>
      <c r="AE25" s="65">
        <v>14549722</v>
      </c>
      <c r="AF25" s="65">
        <f t="shared" si="12"/>
        <v>800248542</v>
      </c>
      <c r="AG25" s="65">
        <v>3449804950</v>
      </c>
      <c r="AH25" s="65">
        <v>3589697846</v>
      </c>
      <c r="AI25" s="65">
        <v>800248542</v>
      </c>
      <c r="AJ25" s="90">
        <f t="shared" si="13"/>
        <v>0.23196921379569591</v>
      </c>
      <c r="AK25" s="90">
        <f t="shared" si="14"/>
        <v>0.16141446590726805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2532153396</v>
      </c>
      <c r="E26" s="65">
        <v>599345303</v>
      </c>
      <c r="F26" s="67">
        <f t="shared" si="0"/>
        <v>3131498699</v>
      </c>
      <c r="G26" s="64">
        <v>2531712996</v>
      </c>
      <c r="H26" s="65">
        <v>651807465</v>
      </c>
      <c r="I26" s="67">
        <f t="shared" si="1"/>
        <v>3183520461</v>
      </c>
      <c r="J26" s="64">
        <v>734687471</v>
      </c>
      <c r="K26" s="65">
        <v>27342746</v>
      </c>
      <c r="L26" s="65">
        <f t="shared" si="2"/>
        <v>762030217</v>
      </c>
      <c r="M26" s="90">
        <f t="shared" si="3"/>
        <v>0.24334361602747706</v>
      </c>
      <c r="N26" s="100">
        <v>0</v>
      </c>
      <c r="O26" s="101">
        <v>0</v>
      </c>
      <c r="P26" s="102">
        <f t="shared" si="4"/>
        <v>0</v>
      </c>
      <c r="Q26" s="90">
        <f t="shared" si="5"/>
        <v>0</v>
      </c>
      <c r="R26" s="100">
        <v>0</v>
      </c>
      <c r="S26" s="102">
        <v>0</v>
      </c>
      <c r="T26" s="102">
        <f t="shared" si="6"/>
        <v>0</v>
      </c>
      <c r="U26" s="90">
        <f t="shared" si="7"/>
        <v>0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v>734687471</v>
      </c>
      <c r="AA26" s="65">
        <v>27342746</v>
      </c>
      <c r="AB26" s="65">
        <f t="shared" si="10"/>
        <v>762030217</v>
      </c>
      <c r="AC26" s="90">
        <f t="shared" si="11"/>
        <v>0.24334361602747706</v>
      </c>
      <c r="AD26" s="64">
        <v>669256738</v>
      </c>
      <c r="AE26" s="65">
        <v>26847318</v>
      </c>
      <c r="AF26" s="65">
        <f t="shared" si="12"/>
        <v>696104056</v>
      </c>
      <c r="AG26" s="65">
        <v>2789727193</v>
      </c>
      <c r="AH26" s="65">
        <v>2811986778</v>
      </c>
      <c r="AI26" s="65">
        <v>696104056</v>
      </c>
      <c r="AJ26" s="90">
        <f t="shared" si="13"/>
        <v>0.24952406018289833</v>
      </c>
      <c r="AK26" s="90">
        <f t="shared" si="14"/>
        <v>9.4707336398568653E-2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3554506844</v>
      </c>
      <c r="E27" s="65">
        <v>1224723645</v>
      </c>
      <c r="F27" s="67">
        <f t="shared" si="0"/>
        <v>4779230489</v>
      </c>
      <c r="G27" s="64">
        <v>3554506844</v>
      </c>
      <c r="H27" s="65">
        <v>1338801635</v>
      </c>
      <c r="I27" s="67">
        <f t="shared" si="1"/>
        <v>4893308479</v>
      </c>
      <c r="J27" s="64">
        <v>771419327</v>
      </c>
      <c r="K27" s="65">
        <v>206024955</v>
      </c>
      <c r="L27" s="65">
        <f t="shared" si="2"/>
        <v>977444282</v>
      </c>
      <c r="M27" s="90">
        <f t="shared" si="3"/>
        <v>0.20451917609952291</v>
      </c>
      <c r="N27" s="100">
        <v>0</v>
      </c>
      <c r="O27" s="101">
        <v>0</v>
      </c>
      <c r="P27" s="102">
        <f t="shared" si="4"/>
        <v>0</v>
      </c>
      <c r="Q27" s="90">
        <f t="shared" si="5"/>
        <v>0</v>
      </c>
      <c r="R27" s="100">
        <v>0</v>
      </c>
      <c r="S27" s="102">
        <v>0</v>
      </c>
      <c r="T27" s="102">
        <f t="shared" si="6"/>
        <v>0</v>
      </c>
      <c r="U27" s="90">
        <f t="shared" si="7"/>
        <v>0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v>771419327</v>
      </c>
      <c r="AA27" s="65">
        <v>206024955</v>
      </c>
      <c r="AB27" s="65">
        <f t="shared" si="10"/>
        <v>977444282</v>
      </c>
      <c r="AC27" s="90">
        <f t="shared" si="11"/>
        <v>0.20451917609952291</v>
      </c>
      <c r="AD27" s="64">
        <v>691008600</v>
      </c>
      <c r="AE27" s="65">
        <v>117830353</v>
      </c>
      <c r="AF27" s="65">
        <f t="shared" si="12"/>
        <v>808838953</v>
      </c>
      <c r="AG27" s="65">
        <v>4140887938</v>
      </c>
      <c r="AH27" s="65">
        <v>4958210516</v>
      </c>
      <c r="AI27" s="65">
        <v>808838953</v>
      </c>
      <c r="AJ27" s="90">
        <f t="shared" si="13"/>
        <v>0.19532983386907585</v>
      </c>
      <c r="AK27" s="90">
        <f t="shared" si="14"/>
        <v>0.20845352263839345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84175748563</v>
      </c>
      <c r="E28" s="69">
        <f>SUM(E9:E27)</f>
        <v>9360461243</v>
      </c>
      <c r="F28" s="70">
        <f t="shared" si="0"/>
        <v>93536209806</v>
      </c>
      <c r="G28" s="68">
        <f>SUM(G9:G27)</f>
        <v>84285705883</v>
      </c>
      <c r="H28" s="69">
        <f>SUM(H9:H27)</f>
        <v>9525849002</v>
      </c>
      <c r="I28" s="70">
        <f t="shared" si="1"/>
        <v>93811554885</v>
      </c>
      <c r="J28" s="68">
        <f>SUM(J9:J27)</f>
        <v>22273845937</v>
      </c>
      <c r="K28" s="69">
        <f>SUM(K9:K27)</f>
        <v>1153904445</v>
      </c>
      <c r="L28" s="69">
        <f t="shared" si="2"/>
        <v>23427750382</v>
      </c>
      <c r="M28" s="91">
        <f t="shared" si="3"/>
        <v>0.25046717662165946</v>
      </c>
      <c r="N28" s="103">
        <f>SUM(N9:N27)</f>
        <v>0</v>
      </c>
      <c r="O28" s="104">
        <f>SUM(O9:O27)</f>
        <v>0</v>
      </c>
      <c r="P28" s="105">
        <f t="shared" si="4"/>
        <v>0</v>
      </c>
      <c r="Q28" s="91">
        <f t="shared" si="5"/>
        <v>0</v>
      </c>
      <c r="R28" s="103">
        <f>SUM(R9:R27)</f>
        <v>0</v>
      </c>
      <c r="S28" s="105">
        <f>SUM(S9:S27)</f>
        <v>0</v>
      </c>
      <c r="T28" s="105">
        <f t="shared" si="6"/>
        <v>0</v>
      </c>
      <c r="U28" s="91">
        <f t="shared" si="7"/>
        <v>0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v>22273845937</v>
      </c>
      <c r="AA28" s="69">
        <v>1153904445</v>
      </c>
      <c r="AB28" s="69">
        <f t="shared" si="10"/>
        <v>23427750382</v>
      </c>
      <c r="AC28" s="91">
        <f t="shared" si="11"/>
        <v>0.25046717662165946</v>
      </c>
      <c r="AD28" s="68">
        <f>SUM(AD9:AD27)</f>
        <v>19491896454</v>
      </c>
      <c r="AE28" s="69">
        <f>SUM(AE9:AE27)</f>
        <v>1095434713</v>
      </c>
      <c r="AF28" s="69">
        <f t="shared" si="12"/>
        <v>20587331167</v>
      </c>
      <c r="AG28" s="69">
        <f>SUM(AG9:AG27)</f>
        <v>94123508643</v>
      </c>
      <c r="AH28" s="69">
        <f>SUM(AH9:AH27)</f>
        <v>87886640113</v>
      </c>
      <c r="AI28" s="69">
        <f>SUM(AI9:AI27)</f>
        <v>20587331167</v>
      </c>
      <c r="AJ28" s="91">
        <f t="shared" si="13"/>
        <v>0.21872677149218328</v>
      </c>
      <c r="AK28" s="91">
        <f t="shared" si="14"/>
        <v>0.13796927790004099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0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view="pageBreakPreview" zoomScale="60" zoomScaleNormal="100" workbookViewId="0">
      <selection activeCell="AN14" sqref="AN14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10134811291</v>
      </c>
      <c r="E9" s="78">
        <v>1231114811</v>
      </c>
      <c r="F9" s="79">
        <f>$D9       +$E9</f>
        <v>11365926102</v>
      </c>
      <c r="G9" s="77">
        <v>10176917150</v>
      </c>
      <c r="H9" s="78">
        <v>1321603872</v>
      </c>
      <c r="I9" s="79">
        <f>$G9       +$H9</f>
        <v>11498521022</v>
      </c>
      <c r="J9" s="77">
        <v>2921539043</v>
      </c>
      <c r="K9" s="78">
        <v>92807527</v>
      </c>
      <c r="L9" s="78">
        <f>$J9       +$K9</f>
        <v>3014346570</v>
      </c>
      <c r="M9" s="95">
        <f>IF(($F9       =0),0,($L9       /$F9       ))</f>
        <v>0.26520905933653588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2921539043</v>
      </c>
      <c r="AA9" s="78">
        <v>92807527</v>
      </c>
      <c r="AB9" s="78">
        <f>$Z9       +$AA9</f>
        <v>3014346570</v>
      </c>
      <c r="AC9" s="95">
        <f>IF(($F9       =0),0,($AB9       /$F9       ))</f>
        <v>0.26520905933653588</v>
      </c>
      <c r="AD9" s="77">
        <v>2667023488</v>
      </c>
      <c r="AE9" s="78">
        <v>160140142</v>
      </c>
      <c r="AF9" s="78">
        <f>$AD9       +$AE9</f>
        <v>2827163630</v>
      </c>
      <c r="AG9" s="78">
        <v>10634883244</v>
      </c>
      <c r="AH9" s="78">
        <v>10720362733</v>
      </c>
      <c r="AI9" s="79">
        <v>2827163630</v>
      </c>
      <c r="AJ9" s="114">
        <f>IF(($AG9       =0),0,($AI9       /$AG9       ))</f>
        <v>0.26583870881657606</v>
      </c>
      <c r="AK9" s="115">
        <f>IF(($AF9       =0),0,(($L9       /$AF9       )-1))</f>
        <v>6.620873939298666E-2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18117062720</v>
      </c>
      <c r="E10" s="78">
        <v>1909284860</v>
      </c>
      <c r="F10" s="79">
        <f t="shared" ref="F10:F55" si="0">$D10      +$E10</f>
        <v>20026347580</v>
      </c>
      <c r="G10" s="77">
        <v>18117062720</v>
      </c>
      <c r="H10" s="78">
        <v>1909284860</v>
      </c>
      <c r="I10" s="79">
        <f t="shared" ref="I10:I55" si="1">$G10      +$H10</f>
        <v>20026347580</v>
      </c>
      <c r="J10" s="77">
        <v>7053751592</v>
      </c>
      <c r="K10" s="78">
        <v>86804728</v>
      </c>
      <c r="L10" s="78">
        <f t="shared" ref="L10:L55" si="2">$J10      +$K10</f>
        <v>7140556320</v>
      </c>
      <c r="M10" s="95">
        <f t="shared" ref="M10:M55" si="3">IF(($F10      =0),0,($L10      /$F10      ))</f>
        <v>0.35655809385487558</v>
      </c>
      <c r="N10" s="77">
        <v>0</v>
      </c>
      <c r="O10" s="78">
        <v>0</v>
      </c>
      <c r="P10" s="78">
        <f t="shared" ref="P10:P55" si="4">$N10      +$O10</f>
        <v>0</v>
      </c>
      <c r="Q10" s="95">
        <f t="shared" ref="Q10:Q55" si="5">IF(($F10      =0),0,($P10      /$F10      ))</f>
        <v>0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v>7053751592</v>
      </c>
      <c r="AA10" s="78">
        <v>86804728</v>
      </c>
      <c r="AB10" s="78">
        <f t="shared" ref="AB10:AB55" si="10">$Z10      +$AA10</f>
        <v>7140556320</v>
      </c>
      <c r="AC10" s="95">
        <f t="shared" ref="AC10:AC55" si="11">IF(($F10      =0),0,($AB10      /$F10      ))</f>
        <v>0.35655809385487558</v>
      </c>
      <c r="AD10" s="77">
        <v>13402956381</v>
      </c>
      <c r="AE10" s="78">
        <v>1699488390</v>
      </c>
      <c r="AF10" s="78">
        <f t="shared" ref="AF10:AF55" si="12">$AD10      +$AE10</f>
        <v>15102444771</v>
      </c>
      <c r="AG10" s="78">
        <v>17996830107</v>
      </c>
      <c r="AH10" s="78">
        <v>18229254396</v>
      </c>
      <c r="AI10" s="79">
        <v>15102444771</v>
      </c>
      <c r="AJ10" s="114">
        <f t="shared" ref="AJ10:AJ55" si="13">IF(($AG10      =0),0,($AI10      /$AG10      ))</f>
        <v>0.8391724921115854</v>
      </c>
      <c r="AK10" s="115">
        <f t="shared" ref="AK10:AK55" si="14">IF(($AF10      =0),0,(($L10      /$AF10      )-1))</f>
        <v>-0.5271920256439917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28251874011</v>
      </c>
      <c r="E11" s="81">
        <f>SUM(E9:E10)</f>
        <v>3140399671</v>
      </c>
      <c r="F11" s="82">
        <f t="shared" si="0"/>
        <v>31392273682</v>
      </c>
      <c r="G11" s="80">
        <f>SUM(G9:G10)</f>
        <v>28293979870</v>
      </c>
      <c r="H11" s="81">
        <f>SUM(H9:H10)</f>
        <v>3230888732</v>
      </c>
      <c r="I11" s="82">
        <f t="shared" si="1"/>
        <v>31524868602</v>
      </c>
      <c r="J11" s="80">
        <f>SUM(J9:J10)</f>
        <v>9975290635</v>
      </c>
      <c r="K11" s="81">
        <f>SUM(K9:K10)</f>
        <v>179612255</v>
      </c>
      <c r="L11" s="81">
        <f t="shared" si="2"/>
        <v>10154902890</v>
      </c>
      <c r="M11" s="96">
        <f t="shared" si="3"/>
        <v>0.32348414749654514</v>
      </c>
      <c r="N11" s="80">
        <f>SUM(N9:N10)</f>
        <v>0</v>
      </c>
      <c r="O11" s="81">
        <f>SUM(O9:O10)</f>
        <v>0</v>
      </c>
      <c r="P11" s="81">
        <f t="shared" si="4"/>
        <v>0</v>
      </c>
      <c r="Q11" s="96">
        <f t="shared" si="5"/>
        <v>0</v>
      </c>
      <c r="R11" s="80">
        <f>SUM(R9:R10)</f>
        <v>0</v>
      </c>
      <c r="S11" s="81">
        <f>SUM(S9:S10)</f>
        <v>0</v>
      </c>
      <c r="T11" s="81">
        <f t="shared" si="6"/>
        <v>0</v>
      </c>
      <c r="U11" s="96">
        <f t="shared" si="7"/>
        <v>0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v>9975290635</v>
      </c>
      <c r="AA11" s="81">
        <v>179612255</v>
      </c>
      <c r="AB11" s="81">
        <f t="shared" si="10"/>
        <v>10154902890</v>
      </c>
      <c r="AC11" s="96">
        <f t="shared" si="11"/>
        <v>0.32348414749654514</v>
      </c>
      <c r="AD11" s="80">
        <f>SUM(AD9:AD10)</f>
        <v>16069979869</v>
      </c>
      <c r="AE11" s="81">
        <f>SUM(AE9:AE10)</f>
        <v>1859628532</v>
      </c>
      <c r="AF11" s="81">
        <f t="shared" si="12"/>
        <v>17929608401</v>
      </c>
      <c r="AG11" s="81">
        <f>SUM(AG9:AG10)</f>
        <v>28631713351</v>
      </c>
      <c r="AH11" s="81">
        <f>SUM(AH9:AH10)</f>
        <v>28949617129</v>
      </c>
      <c r="AI11" s="82">
        <f>SUM(AI9:AI10)</f>
        <v>17929608401</v>
      </c>
      <c r="AJ11" s="116">
        <f t="shared" si="13"/>
        <v>0.62621500086978854</v>
      </c>
      <c r="AK11" s="117">
        <f t="shared" si="14"/>
        <v>-0.43362383255210279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567010718</v>
      </c>
      <c r="E12" s="78">
        <v>74151567</v>
      </c>
      <c r="F12" s="79">
        <f t="shared" si="0"/>
        <v>641162285</v>
      </c>
      <c r="G12" s="77">
        <v>567010718</v>
      </c>
      <c r="H12" s="78">
        <v>74151567</v>
      </c>
      <c r="I12" s="79">
        <f t="shared" si="1"/>
        <v>641162285</v>
      </c>
      <c r="J12" s="77">
        <v>199819056</v>
      </c>
      <c r="K12" s="78">
        <v>7835592</v>
      </c>
      <c r="L12" s="78">
        <f t="shared" si="2"/>
        <v>207654648</v>
      </c>
      <c r="M12" s="95">
        <f t="shared" si="3"/>
        <v>0.32387221278930967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199819056</v>
      </c>
      <c r="AA12" s="78">
        <v>7835592</v>
      </c>
      <c r="AB12" s="78">
        <f t="shared" si="10"/>
        <v>207654648</v>
      </c>
      <c r="AC12" s="95">
        <f t="shared" si="11"/>
        <v>0.32387221278930967</v>
      </c>
      <c r="AD12" s="77">
        <v>206803534</v>
      </c>
      <c r="AE12" s="78">
        <v>79989993</v>
      </c>
      <c r="AF12" s="78">
        <f t="shared" si="12"/>
        <v>286793527</v>
      </c>
      <c r="AG12" s="78">
        <v>526936734</v>
      </c>
      <c r="AH12" s="78">
        <v>609804447</v>
      </c>
      <c r="AI12" s="79">
        <v>286793527</v>
      </c>
      <c r="AJ12" s="114">
        <f t="shared" si="13"/>
        <v>0.54426557970809453</v>
      </c>
      <c r="AK12" s="115">
        <f t="shared" si="14"/>
        <v>-0.2759437419241334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345582138</v>
      </c>
      <c r="E13" s="78">
        <v>51354159</v>
      </c>
      <c r="F13" s="79">
        <f t="shared" si="0"/>
        <v>396936297</v>
      </c>
      <c r="G13" s="77">
        <v>345582138</v>
      </c>
      <c r="H13" s="78">
        <v>51354159</v>
      </c>
      <c r="I13" s="79">
        <f t="shared" si="1"/>
        <v>396936297</v>
      </c>
      <c r="J13" s="77">
        <v>107768117</v>
      </c>
      <c r="K13" s="78">
        <v>3980724</v>
      </c>
      <c r="L13" s="78">
        <f t="shared" si="2"/>
        <v>111748841</v>
      </c>
      <c r="M13" s="95">
        <f t="shared" si="3"/>
        <v>0.28152840101695209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107768117</v>
      </c>
      <c r="AA13" s="78">
        <v>3980724</v>
      </c>
      <c r="AB13" s="78">
        <f t="shared" si="10"/>
        <v>111748841</v>
      </c>
      <c r="AC13" s="95">
        <f t="shared" si="11"/>
        <v>0.28152840101695209</v>
      </c>
      <c r="AD13" s="77">
        <v>92700477</v>
      </c>
      <c r="AE13" s="78">
        <v>3939176</v>
      </c>
      <c r="AF13" s="78">
        <f t="shared" si="12"/>
        <v>96639653</v>
      </c>
      <c r="AG13" s="78">
        <v>348852262</v>
      </c>
      <c r="AH13" s="78">
        <v>373018325</v>
      </c>
      <c r="AI13" s="79">
        <v>96639653</v>
      </c>
      <c r="AJ13" s="114">
        <f t="shared" si="13"/>
        <v>0.27702171815070531</v>
      </c>
      <c r="AK13" s="115">
        <f t="shared" si="14"/>
        <v>0.15634563588509565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878174756</v>
      </c>
      <c r="E14" s="78">
        <v>46265102</v>
      </c>
      <c r="F14" s="79">
        <f t="shared" si="0"/>
        <v>924439858</v>
      </c>
      <c r="G14" s="77">
        <v>878174756</v>
      </c>
      <c r="H14" s="78">
        <v>46265102</v>
      </c>
      <c r="I14" s="79">
        <f t="shared" si="1"/>
        <v>924439858</v>
      </c>
      <c r="J14" s="77">
        <v>209869887</v>
      </c>
      <c r="K14" s="78">
        <v>4750328</v>
      </c>
      <c r="L14" s="78">
        <f t="shared" si="2"/>
        <v>214620215</v>
      </c>
      <c r="M14" s="95">
        <f t="shared" si="3"/>
        <v>0.23216244209150055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209869887</v>
      </c>
      <c r="AA14" s="78">
        <v>4750328</v>
      </c>
      <c r="AB14" s="78">
        <f t="shared" si="10"/>
        <v>214620215</v>
      </c>
      <c r="AC14" s="95">
        <f t="shared" si="11"/>
        <v>0.23216244209150055</v>
      </c>
      <c r="AD14" s="77">
        <v>136365460</v>
      </c>
      <c r="AE14" s="78">
        <v>1809698</v>
      </c>
      <c r="AF14" s="78">
        <f t="shared" si="12"/>
        <v>138175158</v>
      </c>
      <c r="AG14" s="78">
        <v>809349989</v>
      </c>
      <c r="AH14" s="78">
        <v>851325518</v>
      </c>
      <c r="AI14" s="79">
        <v>138175158</v>
      </c>
      <c r="AJ14" s="114">
        <f t="shared" si="13"/>
        <v>0.17072361756713386</v>
      </c>
      <c r="AK14" s="115">
        <f t="shared" si="14"/>
        <v>0.55324747303708532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678679679</v>
      </c>
      <c r="E15" s="78">
        <v>140494313</v>
      </c>
      <c r="F15" s="79">
        <f t="shared" si="0"/>
        <v>819173992</v>
      </c>
      <c r="G15" s="77">
        <v>678679679</v>
      </c>
      <c r="H15" s="78">
        <v>140494313</v>
      </c>
      <c r="I15" s="79">
        <f t="shared" si="1"/>
        <v>819173992</v>
      </c>
      <c r="J15" s="77">
        <v>194526032</v>
      </c>
      <c r="K15" s="78">
        <v>44463456</v>
      </c>
      <c r="L15" s="78">
        <f t="shared" si="2"/>
        <v>238989488</v>
      </c>
      <c r="M15" s="95">
        <f t="shared" si="3"/>
        <v>0.29174447716108642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194526032</v>
      </c>
      <c r="AA15" s="78">
        <v>44463456</v>
      </c>
      <c r="AB15" s="78">
        <f t="shared" si="10"/>
        <v>238989488</v>
      </c>
      <c r="AC15" s="95">
        <f t="shared" si="11"/>
        <v>0.29174447716108642</v>
      </c>
      <c r="AD15" s="77">
        <v>169789083</v>
      </c>
      <c r="AE15" s="78">
        <v>10368358</v>
      </c>
      <c r="AF15" s="78">
        <f t="shared" si="12"/>
        <v>180157441</v>
      </c>
      <c r="AG15" s="78">
        <v>629781225</v>
      </c>
      <c r="AH15" s="78">
        <v>863494328</v>
      </c>
      <c r="AI15" s="79">
        <v>180157441</v>
      </c>
      <c r="AJ15" s="114">
        <f t="shared" si="13"/>
        <v>0.28606353103016052</v>
      </c>
      <c r="AK15" s="115">
        <f t="shared" si="14"/>
        <v>0.32655907340513335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274108575</v>
      </c>
      <c r="E16" s="78">
        <v>63042550</v>
      </c>
      <c r="F16" s="79">
        <f t="shared" si="0"/>
        <v>337151125</v>
      </c>
      <c r="G16" s="77">
        <v>274108575</v>
      </c>
      <c r="H16" s="78">
        <v>63042550</v>
      </c>
      <c r="I16" s="79">
        <f t="shared" si="1"/>
        <v>337151125</v>
      </c>
      <c r="J16" s="77">
        <v>97244196</v>
      </c>
      <c r="K16" s="78">
        <v>63356972</v>
      </c>
      <c r="L16" s="78">
        <f t="shared" si="2"/>
        <v>160601168</v>
      </c>
      <c r="M16" s="95">
        <f t="shared" si="3"/>
        <v>0.47634771498982836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97244196</v>
      </c>
      <c r="AA16" s="78">
        <v>63356972</v>
      </c>
      <c r="AB16" s="78">
        <f t="shared" si="10"/>
        <v>160601168</v>
      </c>
      <c r="AC16" s="95">
        <f t="shared" si="11"/>
        <v>0.47634771498982836</v>
      </c>
      <c r="AD16" s="77">
        <v>75329174</v>
      </c>
      <c r="AE16" s="78">
        <v>55783838</v>
      </c>
      <c r="AF16" s="78">
        <f t="shared" si="12"/>
        <v>131113012</v>
      </c>
      <c r="AG16" s="78">
        <v>300366831</v>
      </c>
      <c r="AH16" s="78">
        <v>298187625</v>
      </c>
      <c r="AI16" s="79">
        <v>131113012</v>
      </c>
      <c r="AJ16" s="114">
        <f t="shared" si="13"/>
        <v>0.43650962246227515</v>
      </c>
      <c r="AK16" s="115">
        <f t="shared" si="14"/>
        <v>0.22490640364512404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1392620792</v>
      </c>
      <c r="E17" s="78">
        <v>150361636</v>
      </c>
      <c r="F17" s="79">
        <f t="shared" si="0"/>
        <v>1542982428</v>
      </c>
      <c r="G17" s="77">
        <v>1396119227</v>
      </c>
      <c r="H17" s="78">
        <v>372094071</v>
      </c>
      <c r="I17" s="79">
        <f t="shared" si="1"/>
        <v>1768213298</v>
      </c>
      <c r="J17" s="77">
        <v>398132178</v>
      </c>
      <c r="K17" s="78">
        <v>12684078</v>
      </c>
      <c r="L17" s="78">
        <f t="shared" si="2"/>
        <v>410816256</v>
      </c>
      <c r="M17" s="95">
        <f t="shared" si="3"/>
        <v>0.26624817531622597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398132178</v>
      </c>
      <c r="AA17" s="78">
        <v>12684078</v>
      </c>
      <c r="AB17" s="78">
        <f t="shared" si="10"/>
        <v>410816256</v>
      </c>
      <c r="AC17" s="95">
        <f t="shared" si="11"/>
        <v>0.26624817531622597</v>
      </c>
      <c r="AD17" s="77">
        <v>368240601</v>
      </c>
      <c r="AE17" s="78">
        <v>6089601</v>
      </c>
      <c r="AF17" s="78">
        <f t="shared" si="12"/>
        <v>374330202</v>
      </c>
      <c r="AG17" s="78">
        <v>1238299878</v>
      </c>
      <c r="AH17" s="78">
        <v>1443898630</v>
      </c>
      <c r="AI17" s="79">
        <v>374330202</v>
      </c>
      <c r="AJ17" s="114">
        <f t="shared" si="13"/>
        <v>0.30229365975920736</v>
      </c>
      <c r="AK17" s="115">
        <f t="shared" si="14"/>
        <v>9.7470238321833325E-2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245872053</v>
      </c>
      <c r="E18" s="78">
        <v>39475122</v>
      </c>
      <c r="F18" s="79">
        <f t="shared" si="0"/>
        <v>285347175</v>
      </c>
      <c r="G18" s="77">
        <v>245872053</v>
      </c>
      <c r="H18" s="78">
        <v>39475122</v>
      </c>
      <c r="I18" s="79">
        <f t="shared" si="1"/>
        <v>285347175</v>
      </c>
      <c r="J18" s="77">
        <v>51139938</v>
      </c>
      <c r="K18" s="78">
        <v>25330129</v>
      </c>
      <c r="L18" s="78">
        <f t="shared" si="2"/>
        <v>76470067</v>
      </c>
      <c r="M18" s="95">
        <f t="shared" si="3"/>
        <v>0.26798957094984382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51139938</v>
      </c>
      <c r="AA18" s="78">
        <v>25330129</v>
      </c>
      <c r="AB18" s="78">
        <f t="shared" si="10"/>
        <v>76470067</v>
      </c>
      <c r="AC18" s="95">
        <f t="shared" si="11"/>
        <v>0.26798957094984382</v>
      </c>
      <c r="AD18" s="77">
        <v>74836754</v>
      </c>
      <c r="AE18" s="78">
        <v>36577058</v>
      </c>
      <c r="AF18" s="78">
        <f t="shared" si="12"/>
        <v>111413812</v>
      </c>
      <c r="AG18" s="78">
        <v>243880233</v>
      </c>
      <c r="AH18" s="78">
        <v>271213248</v>
      </c>
      <c r="AI18" s="79">
        <v>111413812</v>
      </c>
      <c r="AJ18" s="114">
        <f t="shared" si="13"/>
        <v>0.45683822189886131</v>
      </c>
      <c r="AK18" s="115">
        <f t="shared" si="14"/>
        <v>-0.31363925506830337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248694778</v>
      </c>
      <c r="E19" s="78">
        <v>9670400</v>
      </c>
      <c r="F19" s="79">
        <f t="shared" si="0"/>
        <v>258365178</v>
      </c>
      <c r="G19" s="77">
        <v>278325378</v>
      </c>
      <c r="H19" s="78">
        <v>10925400</v>
      </c>
      <c r="I19" s="79">
        <f t="shared" si="1"/>
        <v>289250778</v>
      </c>
      <c r="J19" s="77">
        <v>89692189</v>
      </c>
      <c r="K19" s="78">
        <v>1492085</v>
      </c>
      <c r="L19" s="78">
        <f t="shared" si="2"/>
        <v>91184274</v>
      </c>
      <c r="M19" s="95">
        <f t="shared" si="3"/>
        <v>0.35292787792014296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89692189</v>
      </c>
      <c r="AA19" s="78">
        <v>1492085</v>
      </c>
      <c r="AB19" s="78">
        <f t="shared" si="10"/>
        <v>91184274</v>
      </c>
      <c r="AC19" s="95">
        <f t="shared" si="11"/>
        <v>0.35292787792014296</v>
      </c>
      <c r="AD19" s="77">
        <v>20927142</v>
      </c>
      <c r="AE19" s="78">
        <v>71153</v>
      </c>
      <c r="AF19" s="78">
        <f t="shared" si="12"/>
        <v>20998295</v>
      </c>
      <c r="AG19" s="78">
        <v>191003828</v>
      </c>
      <c r="AH19" s="78">
        <v>291018104</v>
      </c>
      <c r="AI19" s="79">
        <v>20998295</v>
      </c>
      <c r="AJ19" s="114">
        <f t="shared" si="13"/>
        <v>0.10993651394253733</v>
      </c>
      <c r="AK19" s="115">
        <f t="shared" si="14"/>
        <v>3.3424608521787125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4630743489</v>
      </c>
      <c r="E20" s="81">
        <f>SUM(E12:E19)</f>
        <v>574814849</v>
      </c>
      <c r="F20" s="82">
        <f t="shared" si="0"/>
        <v>5205558338</v>
      </c>
      <c r="G20" s="80">
        <f>SUM(G12:G19)</f>
        <v>4663872524</v>
      </c>
      <c r="H20" s="81">
        <f>SUM(H12:H19)</f>
        <v>797802284</v>
      </c>
      <c r="I20" s="82">
        <f t="shared" si="1"/>
        <v>5461674808</v>
      </c>
      <c r="J20" s="80">
        <f>SUM(J12:J19)</f>
        <v>1348191593</v>
      </c>
      <c r="K20" s="81">
        <f>SUM(K12:K19)</f>
        <v>163893364</v>
      </c>
      <c r="L20" s="81">
        <f t="shared" si="2"/>
        <v>1512084957</v>
      </c>
      <c r="M20" s="96">
        <f t="shared" si="3"/>
        <v>0.29047507660454924</v>
      </c>
      <c r="N20" s="80">
        <f>SUM(N12:N19)</f>
        <v>0</v>
      </c>
      <c r="O20" s="81">
        <f>SUM(O12:O19)</f>
        <v>0</v>
      </c>
      <c r="P20" s="81">
        <f t="shared" si="4"/>
        <v>0</v>
      </c>
      <c r="Q20" s="96">
        <f t="shared" si="5"/>
        <v>0</v>
      </c>
      <c r="R20" s="80">
        <f>SUM(R12:R19)</f>
        <v>0</v>
      </c>
      <c r="S20" s="81">
        <f>SUM(S12:S19)</f>
        <v>0</v>
      </c>
      <c r="T20" s="81">
        <f t="shared" si="6"/>
        <v>0</v>
      </c>
      <c r="U20" s="96">
        <f t="shared" si="7"/>
        <v>0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v>1348191593</v>
      </c>
      <c r="AA20" s="81">
        <v>163893364</v>
      </c>
      <c r="AB20" s="81">
        <f t="shared" si="10"/>
        <v>1512084957</v>
      </c>
      <c r="AC20" s="96">
        <f t="shared" si="11"/>
        <v>0.29047507660454924</v>
      </c>
      <c r="AD20" s="80">
        <f>SUM(AD12:AD19)</f>
        <v>1144992225</v>
      </c>
      <c r="AE20" s="81">
        <f>SUM(AE12:AE19)</f>
        <v>194628875</v>
      </c>
      <c r="AF20" s="81">
        <f t="shared" si="12"/>
        <v>1339621100</v>
      </c>
      <c r="AG20" s="81">
        <f>SUM(AG12:AG19)</f>
        <v>4288470980</v>
      </c>
      <c r="AH20" s="81">
        <f>SUM(AH12:AH19)</f>
        <v>5001960225</v>
      </c>
      <c r="AI20" s="82">
        <f>SUM(AI12:AI19)</f>
        <v>1339621100</v>
      </c>
      <c r="AJ20" s="116">
        <f t="shared" si="13"/>
        <v>0.31237732661537099</v>
      </c>
      <c r="AK20" s="117">
        <f t="shared" si="14"/>
        <v>0.1287407737904398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449779189</v>
      </c>
      <c r="E21" s="78">
        <v>101616899</v>
      </c>
      <c r="F21" s="79">
        <f t="shared" si="0"/>
        <v>551396088</v>
      </c>
      <c r="G21" s="77">
        <v>449779189</v>
      </c>
      <c r="H21" s="78">
        <v>101616899</v>
      </c>
      <c r="I21" s="79">
        <f t="shared" si="1"/>
        <v>551396088</v>
      </c>
      <c r="J21" s="77">
        <v>163173874</v>
      </c>
      <c r="K21" s="78">
        <v>20332534</v>
      </c>
      <c r="L21" s="78">
        <f t="shared" si="2"/>
        <v>183506408</v>
      </c>
      <c r="M21" s="95">
        <f t="shared" si="3"/>
        <v>0.33280324614852907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163173874</v>
      </c>
      <c r="AA21" s="78">
        <v>20332534</v>
      </c>
      <c r="AB21" s="78">
        <f t="shared" si="10"/>
        <v>183506408</v>
      </c>
      <c r="AC21" s="95">
        <f t="shared" si="11"/>
        <v>0.33280324614852907</v>
      </c>
      <c r="AD21" s="77">
        <v>59913918</v>
      </c>
      <c r="AE21" s="78">
        <v>32243594</v>
      </c>
      <c r="AF21" s="78">
        <f t="shared" si="12"/>
        <v>92157512</v>
      </c>
      <c r="AG21" s="78">
        <v>470580657</v>
      </c>
      <c r="AH21" s="78">
        <v>545817971</v>
      </c>
      <c r="AI21" s="79">
        <v>92157512</v>
      </c>
      <c r="AJ21" s="114">
        <f t="shared" si="13"/>
        <v>0.19583786674852638</v>
      </c>
      <c r="AK21" s="115">
        <f t="shared" si="14"/>
        <v>0.99122571798596293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495471858</v>
      </c>
      <c r="E22" s="78">
        <v>294848472</v>
      </c>
      <c r="F22" s="79">
        <f t="shared" si="0"/>
        <v>790320330</v>
      </c>
      <c r="G22" s="77">
        <v>497674538</v>
      </c>
      <c r="H22" s="78">
        <v>310079458</v>
      </c>
      <c r="I22" s="79">
        <f t="shared" si="1"/>
        <v>807753996</v>
      </c>
      <c r="J22" s="77">
        <v>216540622</v>
      </c>
      <c r="K22" s="78">
        <v>77215090</v>
      </c>
      <c r="L22" s="78">
        <f t="shared" si="2"/>
        <v>293755712</v>
      </c>
      <c r="M22" s="95">
        <f t="shared" si="3"/>
        <v>0.37169195938563293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216540622</v>
      </c>
      <c r="AA22" s="78">
        <v>77215090</v>
      </c>
      <c r="AB22" s="78">
        <f t="shared" si="10"/>
        <v>293755712</v>
      </c>
      <c r="AC22" s="95">
        <f t="shared" si="11"/>
        <v>0.37169195938563293</v>
      </c>
      <c r="AD22" s="77">
        <v>200541080</v>
      </c>
      <c r="AE22" s="78">
        <v>35792544</v>
      </c>
      <c r="AF22" s="78">
        <f t="shared" si="12"/>
        <v>236333624</v>
      </c>
      <c r="AG22" s="78">
        <v>687256346</v>
      </c>
      <c r="AH22" s="78">
        <v>724512561</v>
      </c>
      <c r="AI22" s="79">
        <v>236333624</v>
      </c>
      <c r="AJ22" s="114">
        <f t="shared" si="13"/>
        <v>0.34387987157269551</v>
      </c>
      <c r="AK22" s="115">
        <f t="shared" si="14"/>
        <v>0.24297045434381359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146220395</v>
      </c>
      <c r="E23" s="78">
        <v>56412315</v>
      </c>
      <c r="F23" s="79">
        <f t="shared" si="0"/>
        <v>202632710</v>
      </c>
      <c r="G23" s="77">
        <v>146572605</v>
      </c>
      <c r="H23" s="78">
        <v>58062315</v>
      </c>
      <c r="I23" s="79">
        <f t="shared" si="1"/>
        <v>204634920</v>
      </c>
      <c r="J23" s="77">
        <v>39858060</v>
      </c>
      <c r="K23" s="78">
        <v>12304521</v>
      </c>
      <c r="L23" s="78">
        <f t="shared" si="2"/>
        <v>52162581</v>
      </c>
      <c r="M23" s="95">
        <f t="shared" si="3"/>
        <v>0.25742428752001589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39858060</v>
      </c>
      <c r="AA23" s="78">
        <v>12304521</v>
      </c>
      <c r="AB23" s="78">
        <f t="shared" si="10"/>
        <v>52162581</v>
      </c>
      <c r="AC23" s="95">
        <f t="shared" si="11"/>
        <v>0.25742428752001589</v>
      </c>
      <c r="AD23" s="77">
        <v>41978434</v>
      </c>
      <c r="AE23" s="78">
        <v>6785609</v>
      </c>
      <c r="AF23" s="78">
        <f t="shared" si="12"/>
        <v>48764043</v>
      </c>
      <c r="AG23" s="78">
        <v>252083009</v>
      </c>
      <c r="AH23" s="78">
        <v>258932162</v>
      </c>
      <c r="AI23" s="79">
        <v>48764043</v>
      </c>
      <c r="AJ23" s="114">
        <f t="shared" si="13"/>
        <v>0.19344438640844691</v>
      </c>
      <c r="AK23" s="115">
        <f t="shared" si="14"/>
        <v>6.9693523976262606E-2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266172387</v>
      </c>
      <c r="E24" s="78">
        <v>62147850</v>
      </c>
      <c r="F24" s="79">
        <f t="shared" si="0"/>
        <v>328320237</v>
      </c>
      <c r="G24" s="77">
        <v>266172387</v>
      </c>
      <c r="H24" s="78">
        <v>62147850</v>
      </c>
      <c r="I24" s="79">
        <f t="shared" si="1"/>
        <v>328320237</v>
      </c>
      <c r="J24" s="77">
        <v>93334112</v>
      </c>
      <c r="K24" s="78">
        <v>-736936381</v>
      </c>
      <c r="L24" s="78">
        <f t="shared" si="2"/>
        <v>-643602269</v>
      </c>
      <c r="M24" s="95">
        <f t="shared" si="3"/>
        <v>-1.9602881469654885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93334112</v>
      </c>
      <c r="AA24" s="78">
        <v>-736936381</v>
      </c>
      <c r="AB24" s="78">
        <f t="shared" si="10"/>
        <v>-643602269</v>
      </c>
      <c r="AC24" s="95">
        <f t="shared" si="11"/>
        <v>-1.9602881469654885</v>
      </c>
      <c r="AD24" s="77">
        <v>82819117</v>
      </c>
      <c r="AE24" s="78">
        <v>9053167</v>
      </c>
      <c r="AF24" s="78">
        <f t="shared" si="12"/>
        <v>91872284</v>
      </c>
      <c r="AG24" s="78">
        <v>274326234</v>
      </c>
      <c r="AH24" s="78">
        <v>315727736</v>
      </c>
      <c r="AI24" s="79">
        <v>91872284</v>
      </c>
      <c r="AJ24" s="114">
        <f t="shared" si="13"/>
        <v>0.33490156103699509</v>
      </c>
      <c r="AK24" s="115">
        <f t="shared" si="14"/>
        <v>-8.0054018576483852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198702313</v>
      </c>
      <c r="E25" s="78">
        <v>43301747</v>
      </c>
      <c r="F25" s="79">
        <f t="shared" si="0"/>
        <v>242004060</v>
      </c>
      <c r="G25" s="77">
        <v>211872894</v>
      </c>
      <c r="H25" s="78">
        <v>43266964</v>
      </c>
      <c r="I25" s="79">
        <f t="shared" si="1"/>
        <v>255139858</v>
      </c>
      <c r="J25" s="77">
        <v>83683384</v>
      </c>
      <c r="K25" s="78">
        <v>672607381</v>
      </c>
      <c r="L25" s="78">
        <f t="shared" si="2"/>
        <v>756290765</v>
      </c>
      <c r="M25" s="95">
        <f t="shared" si="3"/>
        <v>3.1251160207808084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83683384</v>
      </c>
      <c r="AA25" s="78">
        <v>672607381</v>
      </c>
      <c r="AB25" s="78">
        <f t="shared" si="10"/>
        <v>756290765</v>
      </c>
      <c r="AC25" s="95">
        <f t="shared" si="11"/>
        <v>3.1251160207808084</v>
      </c>
      <c r="AD25" s="77">
        <v>67710368</v>
      </c>
      <c r="AE25" s="78">
        <v>8587838</v>
      </c>
      <c r="AF25" s="78">
        <f t="shared" si="12"/>
        <v>76298206</v>
      </c>
      <c r="AG25" s="78">
        <v>208852075</v>
      </c>
      <c r="AH25" s="78">
        <v>238122682</v>
      </c>
      <c r="AI25" s="79">
        <v>76298206</v>
      </c>
      <c r="AJ25" s="114">
        <f t="shared" si="13"/>
        <v>0.36532175224976815</v>
      </c>
      <c r="AK25" s="115">
        <f t="shared" si="14"/>
        <v>8.9123007558002083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590452008</v>
      </c>
      <c r="E26" s="78">
        <v>47526334</v>
      </c>
      <c r="F26" s="79">
        <f t="shared" si="0"/>
        <v>637978342</v>
      </c>
      <c r="G26" s="77">
        <v>590452008</v>
      </c>
      <c r="H26" s="78">
        <v>47526334</v>
      </c>
      <c r="I26" s="79">
        <f t="shared" si="1"/>
        <v>637978342</v>
      </c>
      <c r="J26" s="77">
        <v>226181285</v>
      </c>
      <c r="K26" s="78">
        <v>14289981</v>
      </c>
      <c r="L26" s="78">
        <f t="shared" si="2"/>
        <v>240471266</v>
      </c>
      <c r="M26" s="95">
        <f t="shared" si="3"/>
        <v>0.37692700546251456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226181285</v>
      </c>
      <c r="AA26" s="78">
        <v>14289981</v>
      </c>
      <c r="AB26" s="78">
        <f t="shared" si="10"/>
        <v>240471266</v>
      </c>
      <c r="AC26" s="95">
        <f t="shared" si="11"/>
        <v>0.37692700546251456</v>
      </c>
      <c r="AD26" s="77">
        <v>211551343</v>
      </c>
      <c r="AE26" s="78">
        <v>7545304</v>
      </c>
      <c r="AF26" s="78">
        <f t="shared" si="12"/>
        <v>219096647</v>
      </c>
      <c r="AG26" s="78">
        <v>562358322</v>
      </c>
      <c r="AH26" s="78">
        <v>666861688</v>
      </c>
      <c r="AI26" s="79">
        <v>219096647</v>
      </c>
      <c r="AJ26" s="114">
        <f t="shared" si="13"/>
        <v>0.38960328037965802</v>
      </c>
      <c r="AK26" s="115">
        <f t="shared" si="14"/>
        <v>9.7557946653560546E-2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2066247900</v>
      </c>
      <c r="E27" s="78">
        <v>435874836</v>
      </c>
      <c r="F27" s="79">
        <f t="shared" si="0"/>
        <v>2502122736</v>
      </c>
      <c r="G27" s="77">
        <v>2066247900</v>
      </c>
      <c r="H27" s="78">
        <v>435874836</v>
      </c>
      <c r="I27" s="79">
        <f t="shared" si="1"/>
        <v>2502122736</v>
      </c>
      <c r="J27" s="77">
        <v>752325514</v>
      </c>
      <c r="K27" s="78">
        <v>107248466</v>
      </c>
      <c r="L27" s="78">
        <f t="shared" si="2"/>
        <v>859573980</v>
      </c>
      <c r="M27" s="95">
        <f t="shared" si="3"/>
        <v>0.3435378958964066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752325514</v>
      </c>
      <c r="AA27" s="78">
        <v>107248466</v>
      </c>
      <c r="AB27" s="78">
        <f t="shared" si="10"/>
        <v>859573980</v>
      </c>
      <c r="AC27" s="95">
        <f t="shared" si="11"/>
        <v>0.3435378958964066</v>
      </c>
      <c r="AD27" s="77">
        <v>628897732</v>
      </c>
      <c r="AE27" s="78">
        <v>57065957</v>
      </c>
      <c r="AF27" s="78">
        <f t="shared" si="12"/>
        <v>685963689</v>
      </c>
      <c r="AG27" s="78">
        <v>2452568246</v>
      </c>
      <c r="AH27" s="78">
        <v>2300300016</v>
      </c>
      <c r="AI27" s="79">
        <v>685963689</v>
      </c>
      <c r="AJ27" s="114">
        <f t="shared" si="13"/>
        <v>0.27969198823264874</v>
      </c>
      <c r="AK27" s="115">
        <f t="shared" si="14"/>
        <v>0.25308962235754717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4213046050</v>
      </c>
      <c r="E28" s="81">
        <f>SUM(E21:E27)</f>
        <v>1041728453</v>
      </c>
      <c r="F28" s="82">
        <f t="shared" si="0"/>
        <v>5254774503</v>
      </c>
      <c r="G28" s="80">
        <f>SUM(G21:G27)</f>
        <v>4228771521</v>
      </c>
      <c r="H28" s="81">
        <f>SUM(H21:H27)</f>
        <v>1058574656</v>
      </c>
      <c r="I28" s="82">
        <f t="shared" si="1"/>
        <v>5287346177</v>
      </c>
      <c r="J28" s="80">
        <f>SUM(J21:J27)</f>
        <v>1575096851</v>
      </c>
      <c r="K28" s="81">
        <f>SUM(K21:K27)</f>
        <v>167061592</v>
      </c>
      <c r="L28" s="81">
        <f t="shared" si="2"/>
        <v>1742158443</v>
      </c>
      <c r="M28" s="96">
        <f t="shared" si="3"/>
        <v>0.3315381929339471</v>
      </c>
      <c r="N28" s="80">
        <f>SUM(N21:N27)</f>
        <v>0</v>
      </c>
      <c r="O28" s="81">
        <f>SUM(O21:O27)</f>
        <v>0</v>
      </c>
      <c r="P28" s="81">
        <f t="shared" si="4"/>
        <v>0</v>
      </c>
      <c r="Q28" s="96">
        <f t="shared" si="5"/>
        <v>0</v>
      </c>
      <c r="R28" s="80">
        <f>SUM(R21:R27)</f>
        <v>0</v>
      </c>
      <c r="S28" s="81">
        <f>SUM(S21:S27)</f>
        <v>0</v>
      </c>
      <c r="T28" s="81">
        <f t="shared" si="6"/>
        <v>0</v>
      </c>
      <c r="U28" s="96">
        <f t="shared" si="7"/>
        <v>0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v>1575096851</v>
      </c>
      <c r="AA28" s="81">
        <v>167061592</v>
      </c>
      <c r="AB28" s="81">
        <f t="shared" si="10"/>
        <v>1742158443</v>
      </c>
      <c r="AC28" s="96">
        <f t="shared" si="11"/>
        <v>0.3315381929339471</v>
      </c>
      <c r="AD28" s="80">
        <f>SUM(AD21:AD27)</f>
        <v>1293411992</v>
      </c>
      <c r="AE28" s="81">
        <f>SUM(AE21:AE27)</f>
        <v>157074013</v>
      </c>
      <c r="AF28" s="81">
        <f t="shared" si="12"/>
        <v>1450486005</v>
      </c>
      <c r="AG28" s="81">
        <f>SUM(AG21:AG27)</f>
        <v>4908024889</v>
      </c>
      <c r="AH28" s="81">
        <f>SUM(AH21:AH27)</f>
        <v>5050274816</v>
      </c>
      <c r="AI28" s="82">
        <f>SUM(AI21:AI27)</f>
        <v>1450486005</v>
      </c>
      <c r="AJ28" s="116">
        <f t="shared" si="13"/>
        <v>0.29553354716086894</v>
      </c>
      <c r="AK28" s="117">
        <f t="shared" si="14"/>
        <v>0.2010860063417157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443268959</v>
      </c>
      <c r="E29" s="78">
        <v>32064750</v>
      </c>
      <c r="F29" s="79">
        <f t="shared" si="0"/>
        <v>475333709</v>
      </c>
      <c r="G29" s="77">
        <v>443268959</v>
      </c>
      <c r="H29" s="78">
        <v>32064750</v>
      </c>
      <c r="I29" s="79">
        <f t="shared" si="1"/>
        <v>475333709</v>
      </c>
      <c r="J29" s="77">
        <v>183887166</v>
      </c>
      <c r="K29" s="78">
        <v>57924063</v>
      </c>
      <c r="L29" s="78">
        <f t="shared" si="2"/>
        <v>241811229</v>
      </c>
      <c r="M29" s="95">
        <f t="shared" si="3"/>
        <v>0.50871887354405998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183887166</v>
      </c>
      <c r="AA29" s="78">
        <v>57924063</v>
      </c>
      <c r="AB29" s="78">
        <f t="shared" si="10"/>
        <v>241811229</v>
      </c>
      <c r="AC29" s="95">
        <f t="shared" si="11"/>
        <v>0.50871887354405998</v>
      </c>
      <c r="AD29" s="77">
        <v>116664440</v>
      </c>
      <c r="AE29" s="78">
        <v>63523494</v>
      </c>
      <c r="AF29" s="78">
        <f t="shared" si="12"/>
        <v>180187934</v>
      </c>
      <c r="AG29" s="78">
        <v>450980403</v>
      </c>
      <c r="AH29" s="78">
        <v>436351448</v>
      </c>
      <c r="AI29" s="79">
        <v>180187934</v>
      </c>
      <c r="AJ29" s="114">
        <f t="shared" si="13"/>
        <v>0.39954714839349681</v>
      </c>
      <c r="AK29" s="115">
        <f t="shared" si="14"/>
        <v>0.34199456995827471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273940312</v>
      </c>
      <c r="E30" s="78">
        <v>86511045</v>
      </c>
      <c r="F30" s="79">
        <f t="shared" si="0"/>
        <v>360451357</v>
      </c>
      <c r="G30" s="77">
        <v>273940312</v>
      </c>
      <c r="H30" s="78">
        <v>86511045</v>
      </c>
      <c r="I30" s="79">
        <f t="shared" si="1"/>
        <v>360451357</v>
      </c>
      <c r="J30" s="77">
        <v>94976544</v>
      </c>
      <c r="K30" s="78">
        <v>-7709232</v>
      </c>
      <c r="L30" s="78">
        <f t="shared" si="2"/>
        <v>87267312</v>
      </c>
      <c r="M30" s="95">
        <f t="shared" si="3"/>
        <v>0.24210565532702377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94976544</v>
      </c>
      <c r="AA30" s="78">
        <v>-7709232</v>
      </c>
      <c r="AB30" s="78">
        <f t="shared" si="10"/>
        <v>87267312</v>
      </c>
      <c r="AC30" s="95">
        <f t="shared" si="11"/>
        <v>0.24210565532702377</v>
      </c>
      <c r="AD30" s="77">
        <v>98272993</v>
      </c>
      <c r="AE30" s="78">
        <v>16588010</v>
      </c>
      <c r="AF30" s="78">
        <f t="shared" si="12"/>
        <v>114861003</v>
      </c>
      <c r="AG30" s="78">
        <v>324671805</v>
      </c>
      <c r="AH30" s="78">
        <v>372380684</v>
      </c>
      <c r="AI30" s="79">
        <v>114861003</v>
      </c>
      <c r="AJ30" s="114">
        <f t="shared" si="13"/>
        <v>0.35377572438111771</v>
      </c>
      <c r="AK30" s="115">
        <f t="shared" si="14"/>
        <v>-0.24023550447317621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220787550</v>
      </c>
      <c r="E31" s="78">
        <v>121368457</v>
      </c>
      <c r="F31" s="79">
        <f t="shared" si="0"/>
        <v>342156007</v>
      </c>
      <c r="G31" s="77">
        <v>220787550</v>
      </c>
      <c r="H31" s="78">
        <v>121368457</v>
      </c>
      <c r="I31" s="79">
        <f t="shared" si="1"/>
        <v>342156007</v>
      </c>
      <c r="J31" s="77">
        <v>95445290</v>
      </c>
      <c r="K31" s="78">
        <v>46811968</v>
      </c>
      <c r="L31" s="78">
        <f t="shared" si="2"/>
        <v>142257258</v>
      </c>
      <c r="M31" s="95">
        <f t="shared" si="3"/>
        <v>0.41576723801315579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95445290</v>
      </c>
      <c r="AA31" s="78">
        <v>46811968</v>
      </c>
      <c r="AB31" s="78">
        <f t="shared" si="10"/>
        <v>142257258</v>
      </c>
      <c r="AC31" s="95">
        <f t="shared" si="11"/>
        <v>0.41576723801315579</v>
      </c>
      <c r="AD31" s="77">
        <v>80274998</v>
      </c>
      <c r="AE31" s="78">
        <v>23719739</v>
      </c>
      <c r="AF31" s="78">
        <f t="shared" si="12"/>
        <v>103994737</v>
      </c>
      <c r="AG31" s="78">
        <v>284705743</v>
      </c>
      <c r="AH31" s="78">
        <v>341625133</v>
      </c>
      <c r="AI31" s="79">
        <v>103994737</v>
      </c>
      <c r="AJ31" s="114">
        <f t="shared" si="13"/>
        <v>0.36527094924109066</v>
      </c>
      <c r="AK31" s="115">
        <f t="shared" si="14"/>
        <v>0.36792747502212531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244708168</v>
      </c>
      <c r="E32" s="78">
        <v>190429395</v>
      </c>
      <c r="F32" s="79">
        <f t="shared" si="0"/>
        <v>435137563</v>
      </c>
      <c r="G32" s="77">
        <v>244708168</v>
      </c>
      <c r="H32" s="78">
        <v>190429395</v>
      </c>
      <c r="I32" s="79">
        <f t="shared" si="1"/>
        <v>435137563</v>
      </c>
      <c r="J32" s="77">
        <v>112553380</v>
      </c>
      <c r="K32" s="78">
        <v>-64739117</v>
      </c>
      <c r="L32" s="78">
        <f t="shared" si="2"/>
        <v>47814263</v>
      </c>
      <c r="M32" s="95">
        <f t="shared" si="3"/>
        <v>0.10988309690009455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112553380</v>
      </c>
      <c r="AA32" s="78">
        <v>-64739117</v>
      </c>
      <c r="AB32" s="78">
        <f t="shared" si="10"/>
        <v>47814263</v>
      </c>
      <c r="AC32" s="95">
        <f t="shared" si="11"/>
        <v>0.10988309690009455</v>
      </c>
      <c r="AD32" s="77">
        <v>85319711</v>
      </c>
      <c r="AE32" s="78">
        <v>27430843</v>
      </c>
      <c r="AF32" s="78">
        <f t="shared" si="12"/>
        <v>112750554</v>
      </c>
      <c r="AG32" s="78">
        <v>411441238</v>
      </c>
      <c r="AH32" s="78">
        <v>478698139</v>
      </c>
      <c r="AI32" s="79">
        <v>112750554</v>
      </c>
      <c r="AJ32" s="114">
        <f t="shared" si="13"/>
        <v>0.27403804866054771</v>
      </c>
      <c r="AK32" s="115">
        <f t="shared" si="14"/>
        <v>-0.57592879765362393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148075277</v>
      </c>
      <c r="E33" s="78">
        <v>74651637</v>
      </c>
      <c r="F33" s="79">
        <f t="shared" si="0"/>
        <v>222726914</v>
      </c>
      <c r="G33" s="77">
        <v>148075277</v>
      </c>
      <c r="H33" s="78">
        <v>74651637</v>
      </c>
      <c r="I33" s="79">
        <f t="shared" si="1"/>
        <v>222726914</v>
      </c>
      <c r="J33" s="77">
        <v>57941687</v>
      </c>
      <c r="K33" s="78">
        <v>9018271</v>
      </c>
      <c r="L33" s="78">
        <f t="shared" si="2"/>
        <v>66959958</v>
      </c>
      <c r="M33" s="95">
        <f t="shared" si="3"/>
        <v>0.30063703033213129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57941687</v>
      </c>
      <c r="AA33" s="78">
        <v>9018271</v>
      </c>
      <c r="AB33" s="78">
        <f t="shared" si="10"/>
        <v>66959958</v>
      </c>
      <c r="AC33" s="95">
        <f t="shared" si="11"/>
        <v>0.30063703033213129</v>
      </c>
      <c r="AD33" s="77">
        <v>49448041</v>
      </c>
      <c r="AE33" s="78">
        <v>4772999</v>
      </c>
      <c r="AF33" s="78">
        <f t="shared" si="12"/>
        <v>54221040</v>
      </c>
      <c r="AG33" s="78">
        <v>170792600</v>
      </c>
      <c r="AH33" s="78">
        <v>221421928</v>
      </c>
      <c r="AI33" s="79">
        <v>54221040</v>
      </c>
      <c r="AJ33" s="114">
        <f t="shared" si="13"/>
        <v>0.31746715021611005</v>
      </c>
      <c r="AK33" s="115">
        <f t="shared" si="14"/>
        <v>0.23494418402893036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1066722657</v>
      </c>
      <c r="E34" s="78">
        <v>208762103</v>
      </c>
      <c r="F34" s="79">
        <f t="shared" si="0"/>
        <v>1275484760</v>
      </c>
      <c r="G34" s="77">
        <v>1066722657</v>
      </c>
      <c r="H34" s="78">
        <v>208762103</v>
      </c>
      <c r="I34" s="79">
        <f t="shared" si="1"/>
        <v>1275484760</v>
      </c>
      <c r="J34" s="77">
        <v>426176830</v>
      </c>
      <c r="K34" s="78">
        <v>17055406</v>
      </c>
      <c r="L34" s="78">
        <f t="shared" si="2"/>
        <v>443232236</v>
      </c>
      <c r="M34" s="95">
        <f t="shared" si="3"/>
        <v>0.34750100502964848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426176830</v>
      </c>
      <c r="AA34" s="78">
        <v>17055406</v>
      </c>
      <c r="AB34" s="78">
        <f t="shared" si="10"/>
        <v>443232236</v>
      </c>
      <c r="AC34" s="95">
        <f t="shared" si="11"/>
        <v>0.34750100502964848</v>
      </c>
      <c r="AD34" s="77">
        <v>388389471</v>
      </c>
      <c r="AE34" s="78">
        <v>36489380</v>
      </c>
      <c r="AF34" s="78">
        <f t="shared" si="12"/>
        <v>424878851</v>
      </c>
      <c r="AG34" s="78">
        <v>1095329240</v>
      </c>
      <c r="AH34" s="78">
        <v>1199024709</v>
      </c>
      <c r="AI34" s="79">
        <v>424878851</v>
      </c>
      <c r="AJ34" s="114">
        <f t="shared" si="13"/>
        <v>0.38790058320729209</v>
      </c>
      <c r="AK34" s="115">
        <f t="shared" si="14"/>
        <v>4.3196748806873408E-2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1720783370</v>
      </c>
      <c r="E35" s="78">
        <v>499270599</v>
      </c>
      <c r="F35" s="79">
        <f t="shared" si="0"/>
        <v>2220053969</v>
      </c>
      <c r="G35" s="77">
        <v>1720783370</v>
      </c>
      <c r="H35" s="78">
        <v>499270599</v>
      </c>
      <c r="I35" s="79">
        <f t="shared" si="1"/>
        <v>2220053969</v>
      </c>
      <c r="J35" s="77">
        <v>467881458</v>
      </c>
      <c r="K35" s="78">
        <v>149610493</v>
      </c>
      <c r="L35" s="78">
        <f t="shared" si="2"/>
        <v>617491951</v>
      </c>
      <c r="M35" s="95">
        <f t="shared" si="3"/>
        <v>0.27814276572661106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467881458</v>
      </c>
      <c r="AA35" s="78">
        <v>149610493</v>
      </c>
      <c r="AB35" s="78">
        <f t="shared" si="10"/>
        <v>617491951</v>
      </c>
      <c r="AC35" s="95">
        <f t="shared" si="11"/>
        <v>0.27814276572661106</v>
      </c>
      <c r="AD35" s="77">
        <v>488619444</v>
      </c>
      <c r="AE35" s="78">
        <v>158831957</v>
      </c>
      <c r="AF35" s="78">
        <f t="shared" si="12"/>
        <v>647451401</v>
      </c>
      <c r="AG35" s="78">
        <v>2235699583</v>
      </c>
      <c r="AH35" s="78">
        <v>2316031661</v>
      </c>
      <c r="AI35" s="79">
        <v>647451401</v>
      </c>
      <c r="AJ35" s="114">
        <f t="shared" si="13"/>
        <v>0.28959678032019387</v>
      </c>
      <c r="AK35" s="115">
        <f t="shared" si="14"/>
        <v>-4.6272893924898639E-2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4118286293</v>
      </c>
      <c r="E36" s="81">
        <f>SUM(E29:E35)</f>
        <v>1213057986</v>
      </c>
      <c r="F36" s="82">
        <f t="shared" si="0"/>
        <v>5331344279</v>
      </c>
      <c r="G36" s="80">
        <f>SUM(G29:G35)</f>
        <v>4118286293</v>
      </c>
      <c r="H36" s="81">
        <f>SUM(H29:H35)</f>
        <v>1213057986</v>
      </c>
      <c r="I36" s="82">
        <f t="shared" si="1"/>
        <v>5331344279</v>
      </c>
      <c r="J36" s="80">
        <f>SUM(J29:J35)</f>
        <v>1438862355</v>
      </c>
      <c r="K36" s="81">
        <f>SUM(K29:K35)</f>
        <v>207971852</v>
      </c>
      <c r="L36" s="81">
        <f t="shared" si="2"/>
        <v>1646834207</v>
      </c>
      <c r="M36" s="96">
        <f t="shared" si="3"/>
        <v>0.30889661609114777</v>
      </c>
      <c r="N36" s="80">
        <f>SUM(N29:N35)</f>
        <v>0</v>
      </c>
      <c r="O36" s="81">
        <f>SUM(O29:O35)</f>
        <v>0</v>
      </c>
      <c r="P36" s="81">
        <f t="shared" si="4"/>
        <v>0</v>
      </c>
      <c r="Q36" s="96">
        <f t="shared" si="5"/>
        <v>0</v>
      </c>
      <c r="R36" s="80">
        <f>SUM(R29:R35)</f>
        <v>0</v>
      </c>
      <c r="S36" s="81">
        <f>SUM(S29:S35)</f>
        <v>0</v>
      </c>
      <c r="T36" s="81">
        <f t="shared" si="6"/>
        <v>0</v>
      </c>
      <c r="U36" s="96">
        <f t="shared" si="7"/>
        <v>0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v>1438862355</v>
      </c>
      <c r="AA36" s="81">
        <v>207971852</v>
      </c>
      <c r="AB36" s="81">
        <f t="shared" si="10"/>
        <v>1646834207</v>
      </c>
      <c r="AC36" s="96">
        <f t="shared" si="11"/>
        <v>0.30889661609114777</v>
      </c>
      <c r="AD36" s="80">
        <f>SUM(AD29:AD35)</f>
        <v>1306989098</v>
      </c>
      <c r="AE36" s="81">
        <f>SUM(AE29:AE35)</f>
        <v>331356422</v>
      </c>
      <c r="AF36" s="81">
        <f t="shared" si="12"/>
        <v>1638345520</v>
      </c>
      <c r="AG36" s="81">
        <f>SUM(AG29:AG35)</f>
        <v>4973620612</v>
      </c>
      <c r="AH36" s="81">
        <f>SUM(AH29:AH35)</f>
        <v>5365533702</v>
      </c>
      <c r="AI36" s="82">
        <f>SUM(AI29:AI35)</f>
        <v>1638345520</v>
      </c>
      <c r="AJ36" s="116">
        <f t="shared" si="13"/>
        <v>0.32940701509220782</v>
      </c>
      <c r="AK36" s="117">
        <f t="shared" si="14"/>
        <v>5.1812556608938909E-3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447188028</v>
      </c>
      <c r="E37" s="78">
        <v>68017000</v>
      </c>
      <c r="F37" s="79">
        <f t="shared" si="0"/>
        <v>515205028</v>
      </c>
      <c r="G37" s="77">
        <v>447188028</v>
      </c>
      <c r="H37" s="78">
        <v>68017000</v>
      </c>
      <c r="I37" s="79">
        <f t="shared" si="1"/>
        <v>515205028</v>
      </c>
      <c r="J37" s="77">
        <v>113050059</v>
      </c>
      <c r="K37" s="78">
        <v>14791421</v>
      </c>
      <c r="L37" s="78">
        <f t="shared" si="2"/>
        <v>127841480</v>
      </c>
      <c r="M37" s="95">
        <f t="shared" si="3"/>
        <v>0.24813709698500847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113050059</v>
      </c>
      <c r="AA37" s="78">
        <v>14791421</v>
      </c>
      <c r="AB37" s="78">
        <f t="shared" si="10"/>
        <v>127841480</v>
      </c>
      <c r="AC37" s="95">
        <f t="shared" si="11"/>
        <v>0.24813709698500847</v>
      </c>
      <c r="AD37" s="77">
        <v>102167818</v>
      </c>
      <c r="AE37" s="78">
        <v>17635890</v>
      </c>
      <c r="AF37" s="78">
        <f t="shared" si="12"/>
        <v>119803708</v>
      </c>
      <c r="AG37" s="78">
        <v>549696548</v>
      </c>
      <c r="AH37" s="78">
        <v>555426289</v>
      </c>
      <c r="AI37" s="79">
        <v>119803708</v>
      </c>
      <c r="AJ37" s="114">
        <f t="shared" si="13"/>
        <v>0.21794517072353892</v>
      </c>
      <c r="AK37" s="115">
        <f t="shared" si="14"/>
        <v>6.7091178847319188E-2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351394493</v>
      </c>
      <c r="E38" s="78">
        <v>142990193</v>
      </c>
      <c r="F38" s="79">
        <f t="shared" si="0"/>
        <v>494384686</v>
      </c>
      <c r="G38" s="77">
        <v>351394493</v>
      </c>
      <c r="H38" s="78">
        <v>142990193</v>
      </c>
      <c r="I38" s="79">
        <f t="shared" si="1"/>
        <v>494384686</v>
      </c>
      <c r="J38" s="77">
        <v>144381990</v>
      </c>
      <c r="K38" s="78">
        <v>13166093</v>
      </c>
      <c r="L38" s="78">
        <f t="shared" si="2"/>
        <v>157548083</v>
      </c>
      <c r="M38" s="95">
        <f t="shared" si="3"/>
        <v>0.31867508735899641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144381990</v>
      </c>
      <c r="AA38" s="78">
        <v>13166093</v>
      </c>
      <c r="AB38" s="78">
        <f t="shared" si="10"/>
        <v>157548083</v>
      </c>
      <c r="AC38" s="95">
        <f t="shared" si="11"/>
        <v>0.31867508735899641</v>
      </c>
      <c r="AD38" s="77">
        <v>124465233</v>
      </c>
      <c r="AE38" s="78">
        <v>10724171</v>
      </c>
      <c r="AF38" s="78">
        <f t="shared" si="12"/>
        <v>135189404</v>
      </c>
      <c r="AG38" s="78">
        <v>408453853</v>
      </c>
      <c r="AH38" s="78">
        <v>468342501</v>
      </c>
      <c r="AI38" s="79">
        <v>135189404</v>
      </c>
      <c r="AJ38" s="114">
        <f t="shared" si="13"/>
        <v>0.3309784030853542</v>
      </c>
      <c r="AK38" s="115">
        <f t="shared" si="14"/>
        <v>0.16538780657691188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412910110</v>
      </c>
      <c r="E39" s="78">
        <v>38629286</v>
      </c>
      <c r="F39" s="79">
        <f t="shared" si="0"/>
        <v>451539396</v>
      </c>
      <c r="G39" s="77">
        <v>412910110</v>
      </c>
      <c r="H39" s="78">
        <v>38629286</v>
      </c>
      <c r="I39" s="79">
        <f t="shared" si="1"/>
        <v>451539396</v>
      </c>
      <c r="J39" s="77">
        <v>143783099</v>
      </c>
      <c r="K39" s="78">
        <v>-116931502</v>
      </c>
      <c r="L39" s="78">
        <f t="shared" si="2"/>
        <v>26851597</v>
      </c>
      <c r="M39" s="95">
        <f t="shared" si="3"/>
        <v>5.9466786813879693E-2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143783099</v>
      </c>
      <c r="AA39" s="78">
        <v>-116931502</v>
      </c>
      <c r="AB39" s="78">
        <f t="shared" si="10"/>
        <v>26851597</v>
      </c>
      <c r="AC39" s="95">
        <f t="shared" si="11"/>
        <v>5.9466786813879693E-2</v>
      </c>
      <c r="AD39" s="77">
        <v>47551410</v>
      </c>
      <c r="AE39" s="78">
        <v>7570944</v>
      </c>
      <c r="AF39" s="78">
        <f t="shared" si="12"/>
        <v>55122354</v>
      </c>
      <c r="AG39" s="78">
        <v>432788113</v>
      </c>
      <c r="AH39" s="78">
        <v>450182313</v>
      </c>
      <c r="AI39" s="79">
        <v>55122354</v>
      </c>
      <c r="AJ39" s="114">
        <f t="shared" si="13"/>
        <v>0.12736568390916042</v>
      </c>
      <c r="AK39" s="115">
        <f t="shared" si="14"/>
        <v>-0.51287281744172253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894987578</v>
      </c>
      <c r="E40" s="78">
        <v>256270150</v>
      </c>
      <c r="F40" s="79">
        <f t="shared" si="0"/>
        <v>1151257728</v>
      </c>
      <c r="G40" s="77">
        <v>894987578</v>
      </c>
      <c r="H40" s="78">
        <v>256270150</v>
      </c>
      <c r="I40" s="79">
        <f t="shared" si="1"/>
        <v>1151257728</v>
      </c>
      <c r="J40" s="77">
        <v>256065916</v>
      </c>
      <c r="K40" s="78">
        <v>55468361</v>
      </c>
      <c r="L40" s="78">
        <f t="shared" si="2"/>
        <v>311534277</v>
      </c>
      <c r="M40" s="95">
        <f t="shared" si="3"/>
        <v>0.27060341869861482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256065916</v>
      </c>
      <c r="AA40" s="78">
        <v>55468361</v>
      </c>
      <c r="AB40" s="78">
        <f t="shared" si="10"/>
        <v>311534277</v>
      </c>
      <c r="AC40" s="95">
        <f t="shared" si="11"/>
        <v>0.27060341869861482</v>
      </c>
      <c r="AD40" s="77">
        <v>193830325</v>
      </c>
      <c r="AE40" s="78">
        <v>26350687</v>
      </c>
      <c r="AF40" s="78">
        <f t="shared" si="12"/>
        <v>220181012</v>
      </c>
      <c r="AG40" s="78">
        <v>1034934616</v>
      </c>
      <c r="AH40" s="78">
        <v>1012761976</v>
      </c>
      <c r="AI40" s="79">
        <v>220181012</v>
      </c>
      <c r="AJ40" s="114">
        <f t="shared" si="13"/>
        <v>0.21274871725809585</v>
      </c>
      <c r="AK40" s="115">
        <f t="shared" si="14"/>
        <v>0.41490074085044171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2106480209</v>
      </c>
      <c r="E41" s="81">
        <f>SUM(E37:E40)</f>
        <v>505906629</v>
      </c>
      <c r="F41" s="82">
        <f t="shared" si="0"/>
        <v>2612386838</v>
      </c>
      <c r="G41" s="80">
        <f>SUM(G37:G40)</f>
        <v>2106480209</v>
      </c>
      <c r="H41" s="81">
        <f>SUM(H37:H40)</f>
        <v>505906629</v>
      </c>
      <c r="I41" s="82">
        <f t="shared" si="1"/>
        <v>2612386838</v>
      </c>
      <c r="J41" s="80">
        <f>SUM(J37:J40)</f>
        <v>657281064</v>
      </c>
      <c r="K41" s="81">
        <f>SUM(K37:K40)</f>
        <v>-33505627</v>
      </c>
      <c r="L41" s="81">
        <f t="shared" si="2"/>
        <v>623775437</v>
      </c>
      <c r="M41" s="96">
        <f t="shared" si="3"/>
        <v>0.23877606023981965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657281064</v>
      </c>
      <c r="AA41" s="81">
        <v>-33505627</v>
      </c>
      <c r="AB41" s="81">
        <f t="shared" si="10"/>
        <v>623775437</v>
      </c>
      <c r="AC41" s="96">
        <f t="shared" si="11"/>
        <v>0.23877606023981965</v>
      </c>
      <c r="AD41" s="80">
        <f>SUM(AD37:AD40)</f>
        <v>468014786</v>
      </c>
      <c r="AE41" s="81">
        <f>SUM(AE37:AE40)</f>
        <v>62281692</v>
      </c>
      <c r="AF41" s="81">
        <f t="shared" si="12"/>
        <v>530296478</v>
      </c>
      <c r="AG41" s="81">
        <f>SUM(AG37:AG40)</f>
        <v>2425873130</v>
      </c>
      <c r="AH41" s="81">
        <f>SUM(AH37:AH40)</f>
        <v>2486713079</v>
      </c>
      <c r="AI41" s="82">
        <f>SUM(AI37:AI40)</f>
        <v>530296478</v>
      </c>
      <c r="AJ41" s="116">
        <f t="shared" si="13"/>
        <v>0.21860025219043502</v>
      </c>
      <c r="AK41" s="117">
        <f t="shared" si="14"/>
        <v>0.17627678643568134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461269912</v>
      </c>
      <c r="E42" s="78">
        <v>143189377</v>
      </c>
      <c r="F42" s="79">
        <f t="shared" si="0"/>
        <v>604459289</v>
      </c>
      <c r="G42" s="77">
        <v>461269912</v>
      </c>
      <c r="H42" s="78">
        <v>143189377</v>
      </c>
      <c r="I42" s="79">
        <f t="shared" si="1"/>
        <v>604459289</v>
      </c>
      <c r="J42" s="77">
        <v>186553098</v>
      </c>
      <c r="K42" s="78">
        <v>37764016</v>
      </c>
      <c r="L42" s="78">
        <f t="shared" si="2"/>
        <v>224317114</v>
      </c>
      <c r="M42" s="95">
        <f t="shared" si="3"/>
        <v>0.37110375848653721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186553098</v>
      </c>
      <c r="AA42" s="78">
        <v>37764016</v>
      </c>
      <c r="AB42" s="78">
        <f t="shared" si="10"/>
        <v>224317114</v>
      </c>
      <c r="AC42" s="95">
        <f t="shared" si="11"/>
        <v>0.37110375848653721</v>
      </c>
      <c r="AD42" s="77">
        <v>165784865</v>
      </c>
      <c r="AE42" s="78">
        <v>15279514</v>
      </c>
      <c r="AF42" s="78">
        <f t="shared" si="12"/>
        <v>181064379</v>
      </c>
      <c r="AG42" s="78">
        <v>542856696</v>
      </c>
      <c r="AH42" s="78">
        <v>574009803</v>
      </c>
      <c r="AI42" s="79">
        <v>181064379</v>
      </c>
      <c r="AJ42" s="114">
        <f t="shared" si="13"/>
        <v>0.33353992008233424</v>
      </c>
      <c r="AK42" s="115">
        <f t="shared" si="14"/>
        <v>0.23888042053815561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374155783</v>
      </c>
      <c r="E43" s="78">
        <v>151529900</v>
      </c>
      <c r="F43" s="79">
        <f t="shared" si="0"/>
        <v>525685683</v>
      </c>
      <c r="G43" s="77">
        <v>374155783</v>
      </c>
      <c r="H43" s="78">
        <v>151529900</v>
      </c>
      <c r="I43" s="79">
        <f t="shared" si="1"/>
        <v>525685683</v>
      </c>
      <c r="J43" s="77">
        <v>124199674</v>
      </c>
      <c r="K43" s="78">
        <v>35395116</v>
      </c>
      <c r="L43" s="78">
        <f t="shared" si="2"/>
        <v>159594790</v>
      </c>
      <c r="M43" s="95">
        <f t="shared" si="3"/>
        <v>0.30359356391298181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124199674</v>
      </c>
      <c r="AA43" s="78">
        <v>35395116</v>
      </c>
      <c r="AB43" s="78">
        <f t="shared" si="10"/>
        <v>159594790</v>
      </c>
      <c r="AC43" s="95">
        <f t="shared" si="11"/>
        <v>0.30359356391298181</v>
      </c>
      <c r="AD43" s="77">
        <v>103517513</v>
      </c>
      <c r="AE43" s="78">
        <v>83820573</v>
      </c>
      <c r="AF43" s="78">
        <f t="shared" si="12"/>
        <v>187338086</v>
      </c>
      <c r="AG43" s="78">
        <v>397542015</v>
      </c>
      <c r="AH43" s="78">
        <v>462228407</v>
      </c>
      <c r="AI43" s="79">
        <v>187338086</v>
      </c>
      <c r="AJ43" s="114">
        <f t="shared" si="13"/>
        <v>0.4712409731082135</v>
      </c>
      <c r="AK43" s="115">
        <f t="shared" si="14"/>
        <v>-0.14809212900787294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490715604</v>
      </c>
      <c r="E44" s="78">
        <v>159638558</v>
      </c>
      <c r="F44" s="79">
        <f t="shared" si="0"/>
        <v>650354162</v>
      </c>
      <c r="G44" s="77">
        <v>490715604</v>
      </c>
      <c r="H44" s="78">
        <v>159638558</v>
      </c>
      <c r="I44" s="79">
        <f t="shared" si="1"/>
        <v>650354162</v>
      </c>
      <c r="J44" s="77">
        <v>175151322</v>
      </c>
      <c r="K44" s="78">
        <v>-72598038</v>
      </c>
      <c r="L44" s="78">
        <f t="shared" si="2"/>
        <v>102553284</v>
      </c>
      <c r="M44" s="95">
        <f t="shared" si="3"/>
        <v>0.15768836426697613</v>
      </c>
      <c r="N44" s="77">
        <v>0</v>
      </c>
      <c r="O44" s="78">
        <v>0</v>
      </c>
      <c r="P44" s="78">
        <f t="shared" si="4"/>
        <v>0</v>
      </c>
      <c r="Q44" s="95">
        <f t="shared" si="5"/>
        <v>0</v>
      </c>
      <c r="R44" s="77">
        <v>0</v>
      </c>
      <c r="S44" s="78">
        <v>0</v>
      </c>
      <c r="T44" s="78">
        <f t="shared" si="6"/>
        <v>0</v>
      </c>
      <c r="U44" s="95">
        <f t="shared" si="7"/>
        <v>0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v>175151322</v>
      </c>
      <c r="AA44" s="78">
        <v>-72598038</v>
      </c>
      <c r="AB44" s="78">
        <f t="shared" si="10"/>
        <v>102553284</v>
      </c>
      <c r="AC44" s="95">
        <f t="shared" si="11"/>
        <v>0.15768836426697613</v>
      </c>
      <c r="AD44" s="77">
        <v>184860041</v>
      </c>
      <c r="AE44" s="78">
        <v>111737245</v>
      </c>
      <c r="AF44" s="78">
        <f t="shared" si="12"/>
        <v>296597286</v>
      </c>
      <c r="AG44" s="78">
        <v>630875168</v>
      </c>
      <c r="AH44" s="78">
        <v>746351266</v>
      </c>
      <c r="AI44" s="79">
        <v>296597286</v>
      </c>
      <c r="AJ44" s="114">
        <f t="shared" si="13"/>
        <v>0.47013625047293034</v>
      </c>
      <c r="AK44" s="115">
        <f t="shared" si="14"/>
        <v>-0.65423390961170158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317040806</v>
      </c>
      <c r="E45" s="78">
        <v>111549242</v>
      </c>
      <c r="F45" s="79">
        <f t="shared" si="0"/>
        <v>428590048</v>
      </c>
      <c r="G45" s="77">
        <v>317040806</v>
      </c>
      <c r="H45" s="78">
        <v>111549242</v>
      </c>
      <c r="I45" s="79">
        <f t="shared" si="1"/>
        <v>428590048</v>
      </c>
      <c r="J45" s="77">
        <v>157627708</v>
      </c>
      <c r="K45" s="78">
        <v>88456177</v>
      </c>
      <c r="L45" s="78">
        <f t="shared" si="2"/>
        <v>246083885</v>
      </c>
      <c r="M45" s="95">
        <f t="shared" si="3"/>
        <v>0.57417078662545151</v>
      </c>
      <c r="N45" s="77">
        <v>0</v>
      </c>
      <c r="O45" s="78">
        <v>0</v>
      </c>
      <c r="P45" s="78">
        <f t="shared" si="4"/>
        <v>0</v>
      </c>
      <c r="Q45" s="95">
        <f t="shared" si="5"/>
        <v>0</v>
      </c>
      <c r="R45" s="77">
        <v>0</v>
      </c>
      <c r="S45" s="78">
        <v>0</v>
      </c>
      <c r="T45" s="78">
        <f t="shared" si="6"/>
        <v>0</v>
      </c>
      <c r="U45" s="95">
        <f t="shared" si="7"/>
        <v>0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v>157627708</v>
      </c>
      <c r="AA45" s="78">
        <v>88456177</v>
      </c>
      <c r="AB45" s="78">
        <f t="shared" si="10"/>
        <v>246083885</v>
      </c>
      <c r="AC45" s="95">
        <f t="shared" si="11"/>
        <v>0.57417078662545151</v>
      </c>
      <c r="AD45" s="77">
        <v>137029875</v>
      </c>
      <c r="AE45" s="78">
        <v>94307758</v>
      </c>
      <c r="AF45" s="78">
        <f t="shared" si="12"/>
        <v>231337633</v>
      </c>
      <c r="AG45" s="78">
        <v>386785701</v>
      </c>
      <c r="AH45" s="78">
        <v>423899522</v>
      </c>
      <c r="AI45" s="79">
        <v>231337633</v>
      </c>
      <c r="AJ45" s="114">
        <f t="shared" si="13"/>
        <v>0.59810285747869463</v>
      </c>
      <c r="AK45" s="115">
        <f t="shared" si="14"/>
        <v>6.3743420423083563E-2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1884605639</v>
      </c>
      <c r="E46" s="78">
        <v>287498881</v>
      </c>
      <c r="F46" s="79">
        <f t="shared" si="0"/>
        <v>2172104520</v>
      </c>
      <c r="G46" s="77">
        <v>1884605639</v>
      </c>
      <c r="H46" s="78">
        <v>287498881</v>
      </c>
      <c r="I46" s="79">
        <f t="shared" si="1"/>
        <v>2172104520</v>
      </c>
      <c r="J46" s="77">
        <v>812127721</v>
      </c>
      <c r="K46" s="78">
        <v>19885937</v>
      </c>
      <c r="L46" s="78">
        <f t="shared" si="2"/>
        <v>832013658</v>
      </c>
      <c r="M46" s="95">
        <f t="shared" si="3"/>
        <v>0.38304494573769404</v>
      </c>
      <c r="N46" s="77">
        <v>0</v>
      </c>
      <c r="O46" s="78">
        <v>0</v>
      </c>
      <c r="P46" s="78">
        <f t="shared" si="4"/>
        <v>0</v>
      </c>
      <c r="Q46" s="95">
        <f t="shared" si="5"/>
        <v>0</v>
      </c>
      <c r="R46" s="77">
        <v>0</v>
      </c>
      <c r="S46" s="78">
        <v>0</v>
      </c>
      <c r="T46" s="78">
        <f t="shared" si="6"/>
        <v>0</v>
      </c>
      <c r="U46" s="95">
        <f t="shared" si="7"/>
        <v>0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v>812127721</v>
      </c>
      <c r="AA46" s="78">
        <v>19885937</v>
      </c>
      <c r="AB46" s="78">
        <f t="shared" si="10"/>
        <v>832013658</v>
      </c>
      <c r="AC46" s="95">
        <f t="shared" si="11"/>
        <v>0.38304494573769404</v>
      </c>
      <c r="AD46" s="77">
        <v>816135404</v>
      </c>
      <c r="AE46" s="78">
        <v>215858578</v>
      </c>
      <c r="AF46" s="78">
        <f t="shared" si="12"/>
        <v>1031993982</v>
      </c>
      <c r="AG46" s="78">
        <v>1893206776</v>
      </c>
      <c r="AH46" s="78">
        <v>1984889781</v>
      </c>
      <c r="AI46" s="79">
        <v>1031993982</v>
      </c>
      <c r="AJ46" s="114">
        <f t="shared" si="13"/>
        <v>0.5451036807402595</v>
      </c>
      <c r="AK46" s="115">
        <f t="shared" si="14"/>
        <v>-0.19378051373171667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1792108261</v>
      </c>
      <c r="E47" s="78">
        <v>1441943627</v>
      </c>
      <c r="F47" s="79">
        <f t="shared" si="0"/>
        <v>3234051888</v>
      </c>
      <c r="G47" s="77">
        <v>1792108261</v>
      </c>
      <c r="H47" s="78">
        <v>1441943627</v>
      </c>
      <c r="I47" s="79">
        <f t="shared" si="1"/>
        <v>3234051888</v>
      </c>
      <c r="J47" s="77">
        <v>614619270</v>
      </c>
      <c r="K47" s="78">
        <v>220062000</v>
      </c>
      <c r="L47" s="78">
        <f t="shared" si="2"/>
        <v>834681270</v>
      </c>
      <c r="M47" s="95">
        <f t="shared" si="3"/>
        <v>0.25809148984192182</v>
      </c>
      <c r="N47" s="77">
        <v>0</v>
      </c>
      <c r="O47" s="78">
        <v>0</v>
      </c>
      <c r="P47" s="78">
        <f t="shared" si="4"/>
        <v>0</v>
      </c>
      <c r="Q47" s="95">
        <f t="shared" si="5"/>
        <v>0</v>
      </c>
      <c r="R47" s="77">
        <v>0</v>
      </c>
      <c r="S47" s="78">
        <v>0</v>
      </c>
      <c r="T47" s="78">
        <f t="shared" si="6"/>
        <v>0</v>
      </c>
      <c r="U47" s="95">
        <f t="shared" si="7"/>
        <v>0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v>614619270</v>
      </c>
      <c r="AA47" s="78">
        <v>220062000</v>
      </c>
      <c r="AB47" s="78">
        <f t="shared" si="10"/>
        <v>834681270</v>
      </c>
      <c r="AC47" s="95">
        <f t="shared" si="11"/>
        <v>0.25809148984192182</v>
      </c>
      <c r="AD47" s="77">
        <v>507937002</v>
      </c>
      <c r="AE47" s="78">
        <v>4982356</v>
      </c>
      <c r="AF47" s="78">
        <f t="shared" si="12"/>
        <v>512919358</v>
      </c>
      <c r="AG47" s="78">
        <v>3079286686</v>
      </c>
      <c r="AH47" s="78">
        <v>3007606610</v>
      </c>
      <c r="AI47" s="79">
        <v>512919358</v>
      </c>
      <c r="AJ47" s="114">
        <f t="shared" si="13"/>
        <v>0.16657083613941881</v>
      </c>
      <c r="AK47" s="115">
        <f t="shared" si="14"/>
        <v>0.62731481466137207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5319896005</v>
      </c>
      <c r="E48" s="81">
        <f>SUM(E42:E47)</f>
        <v>2295349585</v>
      </c>
      <c r="F48" s="82">
        <f t="shared" si="0"/>
        <v>7615245590</v>
      </c>
      <c r="G48" s="80">
        <f>SUM(G42:G47)</f>
        <v>5319896005</v>
      </c>
      <c r="H48" s="81">
        <f>SUM(H42:H47)</f>
        <v>2295349585</v>
      </c>
      <c r="I48" s="82">
        <f t="shared" si="1"/>
        <v>7615245590</v>
      </c>
      <c r="J48" s="80">
        <f>SUM(J42:J47)</f>
        <v>2070278793</v>
      </c>
      <c r="K48" s="81">
        <f>SUM(K42:K47)</f>
        <v>328965208</v>
      </c>
      <c r="L48" s="81">
        <f t="shared" si="2"/>
        <v>2399244001</v>
      </c>
      <c r="M48" s="96">
        <f t="shared" si="3"/>
        <v>0.31505799420974417</v>
      </c>
      <c r="N48" s="80">
        <f>SUM(N42:N47)</f>
        <v>0</v>
      </c>
      <c r="O48" s="81">
        <f>SUM(O42:O47)</f>
        <v>0</v>
      </c>
      <c r="P48" s="81">
        <f t="shared" si="4"/>
        <v>0</v>
      </c>
      <c r="Q48" s="96">
        <f t="shared" si="5"/>
        <v>0</v>
      </c>
      <c r="R48" s="80">
        <f>SUM(R42:R47)</f>
        <v>0</v>
      </c>
      <c r="S48" s="81">
        <f>SUM(S42:S47)</f>
        <v>0</v>
      </c>
      <c r="T48" s="81">
        <f t="shared" si="6"/>
        <v>0</v>
      </c>
      <c r="U48" s="96">
        <f t="shared" si="7"/>
        <v>0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v>2070278793</v>
      </c>
      <c r="AA48" s="81">
        <v>328965208</v>
      </c>
      <c r="AB48" s="81">
        <f t="shared" si="10"/>
        <v>2399244001</v>
      </c>
      <c r="AC48" s="96">
        <f t="shared" si="11"/>
        <v>0.31505799420974417</v>
      </c>
      <c r="AD48" s="80">
        <f>SUM(AD42:AD47)</f>
        <v>1915264700</v>
      </c>
      <c r="AE48" s="81">
        <f>SUM(AE42:AE47)</f>
        <v>525986024</v>
      </c>
      <c r="AF48" s="81">
        <f t="shared" si="12"/>
        <v>2441250724</v>
      </c>
      <c r="AG48" s="81">
        <f>SUM(AG42:AG47)</f>
        <v>6930553042</v>
      </c>
      <c r="AH48" s="81">
        <f>SUM(AH42:AH47)</f>
        <v>7198985389</v>
      </c>
      <c r="AI48" s="82">
        <f>SUM(AI42:AI47)</f>
        <v>2441250724</v>
      </c>
      <c r="AJ48" s="116">
        <f t="shared" si="13"/>
        <v>0.35224472119406947</v>
      </c>
      <c r="AK48" s="117">
        <f t="shared" si="14"/>
        <v>-1.7207049889235382E-2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584468508</v>
      </c>
      <c r="E49" s="78">
        <v>182983008</v>
      </c>
      <c r="F49" s="79">
        <f t="shared" si="0"/>
        <v>767451516</v>
      </c>
      <c r="G49" s="77">
        <v>584468508</v>
      </c>
      <c r="H49" s="78">
        <v>182983008</v>
      </c>
      <c r="I49" s="79">
        <f t="shared" si="1"/>
        <v>767451516</v>
      </c>
      <c r="J49" s="77">
        <v>228333484</v>
      </c>
      <c r="K49" s="78">
        <v>24832464</v>
      </c>
      <c r="L49" s="78">
        <f t="shared" si="2"/>
        <v>253165948</v>
      </c>
      <c r="M49" s="95">
        <f t="shared" si="3"/>
        <v>0.32987875158487534</v>
      </c>
      <c r="N49" s="77">
        <v>0</v>
      </c>
      <c r="O49" s="78">
        <v>0</v>
      </c>
      <c r="P49" s="78">
        <f t="shared" si="4"/>
        <v>0</v>
      </c>
      <c r="Q49" s="95">
        <f t="shared" si="5"/>
        <v>0</v>
      </c>
      <c r="R49" s="77">
        <v>0</v>
      </c>
      <c r="S49" s="78">
        <v>0</v>
      </c>
      <c r="T49" s="78">
        <f t="shared" si="6"/>
        <v>0</v>
      </c>
      <c r="U49" s="95">
        <f t="shared" si="7"/>
        <v>0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v>228333484</v>
      </c>
      <c r="AA49" s="78">
        <v>24832464</v>
      </c>
      <c r="AB49" s="78">
        <f t="shared" si="10"/>
        <v>253165948</v>
      </c>
      <c r="AC49" s="95">
        <f t="shared" si="11"/>
        <v>0.32987875158487534</v>
      </c>
      <c r="AD49" s="77">
        <v>199037200</v>
      </c>
      <c r="AE49" s="78">
        <v>21496747</v>
      </c>
      <c r="AF49" s="78">
        <f t="shared" si="12"/>
        <v>220533947</v>
      </c>
      <c r="AG49" s="78">
        <v>696469560</v>
      </c>
      <c r="AH49" s="78">
        <v>737713973</v>
      </c>
      <c r="AI49" s="79">
        <v>220533947</v>
      </c>
      <c r="AJ49" s="114">
        <f t="shared" si="13"/>
        <v>0.3166454927333795</v>
      </c>
      <c r="AK49" s="115">
        <f t="shared" si="14"/>
        <v>0.14796815385524287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402512210</v>
      </c>
      <c r="E50" s="78">
        <v>261013008</v>
      </c>
      <c r="F50" s="79">
        <f t="shared" si="0"/>
        <v>663525218</v>
      </c>
      <c r="G50" s="77">
        <v>402512210</v>
      </c>
      <c r="H50" s="78">
        <v>261013008</v>
      </c>
      <c r="I50" s="79">
        <f t="shared" si="1"/>
        <v>663525218</v>
      </c>
      <c r="J50" s="77">
        <v>193745516</v>
      </c>
      <c r="K50" s="78">
        <v>20681713</v>
      </c>
      <c r="L50" s="78">
        <f t="shared" si="2"/>
        <v>214427229</v>
      </c>
      <c r="M50" s="95">
        <f t="shared" si="3"/>
        <v>0.32316364650966439</v>
      </c>
      <c r="N50" s="77">
        <v>0</v>
      </c>
      <c r="O50" s="78">
        <v>0</v>
      </c>
      <c r="P50" s="78">
        <f t="shared" si="4"/>
        <v>0</v>
      </c>
      <c r="Q50" s="95">
        <f t="shared" si="5"/>
        <v>0</v>
      </c>
      <c r="R50" s="77">
        <v>0</v>
      </c>
      <c r="S50" s="78">
        <v>0</v>
      </c>
      <c r="T50" s="78">
        <f t="shared" si="6"/>
        <v>0</v>
      </c>
      <c r="U50" s="95">
        <f t="shared" si="7"/>
        <v>0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v>193745516</v>
      </c>
      <c r="AA50" s="78">
        <v>20681713</v>
      </c>
      <c r="AB50" s="78">
        <f t="shared" si="10"/>
        <v>214427229</v>
      </c>
      <c r="AC50" s="95">
        <f t="shared" si="11"/>
        <v>0.32316364650966439</v>
      </c>
      <c r="AD50" s="77">
        <v>163371096</v>
      </c>
      <c r="AE50" s="78">
        <v>9169847</v>
      </c>
      <c r="AF50" s="78">
        <f t="shared" si="12"/>
        <v>172540943</v>
      </c>
      <c r="AG50" s="78">
        <v>700340606</v>
      </c>
      <c r="AH50" s="78">
        <v>835170558</v>
      </c>
      <c r="AI50" s="79">
        <v>172540943</v>
      </c>
      <c r="AJ50" s="114">
        <f t="shared" si="13"/>
        <v>0.24636718408413977</v>
      </c>
      <c r="AK50" s="115">
        <f t="shared" si="14"/>
        <v>0.24276142967411518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518875964</v>
      </c>
      <c r="E51" s="78">
        <v>119462736</v>
      </c>
      <c r="F51" s="79">
        <f t="shared" si="0"/>
        <v>638338700</v>
      </c>
      <c r="G51" s="77">
        <v>518875964</v>
      </c>
      <c r="H51" s="78">
        <v>119462736</v>
      </c>
      <c r="I51" s="79">
        <f t="shared" si="1"/>
        <v>638338700</v>
      </c>
      <c r="J51" s="77">
        <v>200189103</v>
      </c>
      <c r="K51" s="78">
        <v>22550183</v>
      </c>
      <c r="L51" s="78">
        <f t="shared" si="2"/>
        <v>222739286</v>
      </c>
      <c r="M51" s="95">
        <f t="shared" si="3"/>
        <v>0.34893589563032917</v>
      </c>
      <c r="N51" s="77">
        <v>0</v>
      </c>
      <c r="O51" s="78">
        <v>0</v>
      </c>
      <c r="P51" s="78">
        <f t="shared" si="4"/>
        <v>0</v>
      </c>
      <c r="Q51" s="95">
        <f t="shared" si="5"/>
        <v>0</v>
      </c>
      <c r="R51" s="77">
        <v>0</v>
      </c>
      <c r="S51" s="78">
        <v>0</v>
      </c>
      <c r="T51" s="78">
        <f t="shared" si="6"/>
        <v>0</v>
      </c>
      <c r="U51" s="95">
        <f t="shared" si="7"/>
        <v>0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v>200189103</v>
      </c>
      <c r="AA51" s="78">
        <v>22550183</v>
      </c>
      <c r="AB51" s="78">
        <f t="shared" si="10"/>
        <v>222739286</v>
      </c>
      <c r="AC51" s="95">
        <f t="shared" si="11"/>
        <v>0.34893589563032917</v>
      </c>
      <c r="AD51" s="77">
        <v>186931096</v>
      </c>
      <c r="AE51" s="78">
        <v>20391848</v>
      </c>
      <c r="AF51" s="78">
        <f t="shared" si="12"/>
        <v>207322944</v>
      </c>
      <c r="AG51" s="78">
        <v>563376348</v>
      </c>
      <c r="AH51" s="78">
        <v>633623678</v>
      </c>
      <c r="AI51" s="79">
        <v>207322944</v>
      </c>
      <c r="AJ51" s="114">
        <f t="shared" si="13"/>
        <v>0.36800079509195155</v>
      </c>
      <c r="AK51" s="115">
        <f t="shared" si="14"/>
        <v>7.4359073349836269E-2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314522151</v>
      </c>
      <c r="E52" s="78">
        <v>77341027</v>
      </c>
      <c r="F52" s="79">
        <f t="shared" si="0"/>
        <v>391863178</v>
      </c>
      <c r="G52" s="77">
        <v>316513442</v>
      </c>
      <c r="H52" s="78">
        <v>149451554</v>
      </c>
      <c r="I52" s="79">
        <f t="shared" si="1"/>
        <v>465964996</v>
      </c>
      <c r="J52" s="77">
        <v>77009323</v>
      </c>
      <c r="K52" s="78">
        <v>23257857</v>
      </c>
      <c r="L52" s="78">
        <f t="shared" si="2"/>
        <v>100267180</v>
      </c>
      <c r="M52" s="95">
        <f t="shared" si="3"/>
        <v>0.25587293124030142</v>
      </c>
      <c r="N52" s="77">
        <v>0</v>
      </c>
      <c r="O52" s="78">
        <v>0</v>
      </c>
      <c r="P52" s="78">
        <f t="shared" si="4"/>
        <v>0</v>
      </c>
      <c r="Q52" s="95">
        <f t="shared" si="5"/>
        <v>0</v>
      </c>
      <c r="R52" s="77">
        <v>0</v>
      </c>
      <c r="S52" s="78">
        <v>0</v>
      </c>
      <c r="T52" s="78">
        <f t="shared" si="6"/>
        <v>0</v>
      </c>
      <c r="U52" s="95">
        <f t="shared" si="7"/>
        <v>0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v>77009323</v>
      </c>
      <c r="AA52" s="78">
        <v>23257857</v>
      </c>
      <c r="AB52" s="78">
        <f t="shared" si="10"/>
        <v>100267180</v>
      </c>
      <c r="AC52" s="95">
        <f t="shared" si="11"/>
        <v>0.25587293124030142</v>
      </c>
      <c r="AD52" s="77">
        <v>71129666</v>
      </c>
      <c r="AE52" s="78">
        <v>13339833</v>
      </c>
      <c r="AF52" s="78">
        <f t="shared" si="12"/>
        <v>84469499</v>
      </c>
      <c r="AG52" s="78">
        <v>497011795</v>
      </c>
      <c r="AH52" s="78">
        <v>500694665</v>
      </c>
      <c r="AI52" s="79">
        <v>84469499</v>
      </c>
      <c r="AJ52" s="114">
        <f t="shared" si="13"/>
        <v>0.16995471707064819</v>
      </c>
      <c r="AK52" s="115">
        <f t="shared" si="14"/>
        <v>0.18702231204188857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1091955012</v>
      </c>
      <c r="E53" s="78">
        <v>605920807</v>
      </c>
      <c r="F53" s="79">
        <f t="shared" si="0"/>
        <v>1697875819</v>
      </c>
      <c r="G53" s="77">
        <v>1091955012</v>
      </c>
      <c r="H53" s="78">
        <v>605920807</v>
      </c>
      <c r="I53" s="79">
        <f t="shared" si="1"/>
        <v>1697875819</v>
      </c>
      <c r="J53" s="77">
        <v>367258861</v>
      </c>
      <c r="K53" s="78">
        <v>127909034</v>
      </c>
      <c r="L53" s="78">
        <f t="shared" si="2"/>
        <v>495167895</v>
      </c>
      <c r="M53" s="95">
        <f t="shared" si="3"/>
        <v>0.29163964140300885</v>
      </c>
      <c r="N53" s="77">
        <v>0</v>
      </c>
      <c r="O53" s="78">
        <v>0</v>
      </c>
      <c r="P53" s="78">
        <f t="shared" si="4"/>
        <v>0</v>
      </c>
      <c r="Q53" s="95">
        <f t="shared" si="5"/>
        <v>0</v>
      </c>
      <c r="R53" s="77">
        <v>0</v>
      </c>
      <c r="S53" s="78">
        <v>0</v>
      </c>
      <c r="T53" s="78">
        <f t="shared" si="6"/>
        <v>0</v>
      </c>
      <c r="U53" s="95">
        <f t="shared" si="7"/>
        <v>0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v>367258861</v>
      </c>
      <c r="AA53" s="78">
        <v>127909034</v>
      </c>
      <c r="AB53" s="78">
        <f t="shared" si="10"/>
        <v>495167895</v>
      </c>
      <c r="AC53" s="95">
        <f t="shared" si="11"/>
        <v>0.29163964140300885</v>
      </c>
      <c r="AD53" s="77">
        <v>342254580</v>
      </c>
      <c r="AE53" s="78">
        <v>53284464</v>
      </c>
      <c r="AF53" s="78">
        <f t="shared" si="12"/>
        <v>395539044</v>
      </c>
      <c r="AG53" s="78">
        <v>1770795862</v>
      </c>
      <c r="AH53" s="78">
        <v>1691296935</v>
      </c>
      <c r="AI53" s="79">
        <v>395539044</v>
      </c>
      <c r="AJ53" s="114">
        <f t="shared" si="13"/>
        <v>0.22336795137597854</v>
      </c>
      <c r="AK53" s="115">
        <f t="shared" si="14"/>
        <v>0.25188120493106103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2912333845</v>
      </c>
      <c r="E54" s="81">
        <f>SUM(E49:E53)</f>
        <v>1246720586</v>
      </c>
      <c r="F54" s="82">
        <f t="shared" si="0"/>
        <v>4159054431</v>
      </c>
      <c r="G54" s="80">
        <f>SUM(G49:G53)</f>
        <v>2914325136</v>
      </c>
      <c r="H54" s="81">
        <f>SUM(H49:H53)</f>
        <v>1318831113</v>
      </c>
      <c r="I54" s="82">
        <f t="shared" si="1"/>
        <v>4233156249</v>
      </c>
      <c r="J54" s="80">
        <f>SUM(J49:J53)</f>
        <v>1066536287</v>
      </c>
      <c r="K54" s="81">
        <f>SUM(K49:K53)</f>
        <v>219231251</v>
      </c>
      <c r="L54" s="81">
        <f t="shared" si="2"/>
        <v>1285767538</v>
      </c>
      <c r="M54" s="96">
        <f t="shared" si="3"/>
        <v>0.30914900473924573</v>
      </c>
      <c r="N54" s="80">
        <f>SUM(N49:N53)</f>
        <v>0</v>
      </c>
      <c r="O54" s="81">
        <f>SUM(O49:O53)</f>
        <v>0</v>
      </c>
      <c r="P54" s="81">
        <f t="shared" si="4"/>
        <v>0</v>
      </c>
      <c r="Q54" s="96">
        <f t="shared" si="5"/>
        <v>0</v>
      </c>
      <c r="R54" s="80">
        <f>SUM(R49:R53)</f>
        <v>0</v>
      </c>
      <c r="S54" s="81">
        <f>SUM(S49:S53)</f>
        <v>0</v>
      </c>
      <c r="T54" s="81">
        <f t="shared" si="6"/>
        <v>0</v>
      </c>
      <c r="U54" s="96">
        <f t="shared" si="7"/>
        <v>0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v>1066536287</v>
      </c>
      <c r="AA54" s="81">
        <v>219231251</v>
      </c>
      <c r="AB54" s="81">
        <f t="shared" si="10"/>
        <v>1285767538</v>
      </c>
      <c r="AC54" s="96">
        <f t="shared" si="11"/>
        <v>0.30914900473924573</v>
      </c>
      <c r="AD54" s="80">
        <f>SUM(AD49:AD53)</f>
        <v>962723638</v>
      </c>
      <c r="AE54" s="81">
        <f>SUM(AE49:AE53)</f>
        <v>117682739</v>
      </c>
      <c r="AF54" s="81">
        <f t="shared" si="12"/>
        <v>1080406377</v>
      </c>
      <c r="AG54" s="81">
        <f>SUM(AG49:AG53)</f>
        <v>4227994171</v>
      </c>
      <c r="AH54" s="81">
        <f>SUM(AH49:AH53)</f>
        <v>4398499809</v>
      </c>
      <c r="AI54" s="82">
        <f>SUM(AI49:AI53)</f>
        <v>1080406377</v>
      </c>
      <c r="AJ54" s="116">
        <f t="shared" si="13"/>
        <v>0.25553639227096275</v>
      </c>
      <c r="AK54" s="117">
        <f t="shared" si="14"/>
        <v>0.19007770166095561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51552659902</v>
      </c>
      <c r="E55" s="84">
        <f>SUM(E9:E10,E12:E19,E21:E27,E29:E35,E37:E40,E42:E47,E49:E53)</f>
        <v>10017977759</v>
      </c>
      <c r="F55" s="85">
        <f t="shared" si="0"/>
        <v>61570637661</v>
      </c>
      <c r="G55" s="83">
        <f>SUM(G9:G10,G12:G19,G21:G27,G29:G35,G37:G40,G42:G47,G49:G53)</f>
        <v>51645611558</v>
      </c>
      <c r="H55" s="84">
        <f>SUM(H9:H10,H12:H19,H21:H27,H29:H35,H37:H40,H42:H47,H49:H53)</f>
        <v>10420410985</v>
      </c>
      <c r="I55" s="85">
        <f t="shared" si="1"/>
        <v>62066022543</v>
      </c>
      <c r="J55" s="83">
        <f>SUM(J9:J10,J12:J19,J21:J27,J29:J35,J37:J40,J42:J47,J49:J53)</f>
        <v>18131537578</v>
      </c>
      <c r="K55" s="84">
        <f>SUM(K9:K10,K12:K19,K21:K27,K29:K35,K37:K40,K42:K47,K49:K53)</f>
        <v>1233229895</v>
      </c>
      <c r="L55" s="84">
        <f t="shared" si="2"/>
        <v>19364767473</v>
      </c>
      <c r="M55" s="97">
        <f t="shared" si="3"/>
        <v>0.31451302452997021</v>
      </c>
      <c r="N55" s="83">
        <f>SUM(N9:N10,N12:N19,N21:N27,N29:N35,N37:N40,N42:N47,N49:N53)</f>
        <v>0</v>
      </c>
      <c r="O55" s="84">
        <f>SUM(O9:O10,O12:O19,O21:O27,O29:O35,O37:O40,O42:O47,O49:O53)</f>
        <v>0</v>
      </c>
      <c r="P55" s="84">
        <f t="shared" si="4"/>
        <v>0</v>
      </c>
      <c r="Q55" s="97">
        <f t="shared" si="5"/>
        <v>0</v>
      </c>
      <c r="R55" s="83">
        <f>SUM(R9:R10,R12:R19,R21:R27,R29:R35,R37:R40,R42:R47,R49:R53)</f>
        <v>0</v>
      </c>
      <c r="S55" s="84">
        <f>SUM(S9:S10,S12:S19,S21:S27,S29:S35,S37:S40,S42:S47,S49:S53)</f>
        <v>0</v>
      </c>
      <c r="T55" s="84">
        <f t="shared" si="6"/>
        <v>0</v>
      </c>
      <c r="U55" s="97">
        <f t="shared" si="7"/>
        <v>0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v>18131537578</v>
      </c>
      <c r="AA55" s="84">
        <v>1233229895</v>
      </c>
      <c r="AB55" s="84">
        <f t="shared" si="10"/>
        <v>19364767473</v>
      </c>
      <c r="AC55" s="97">
        <f t="shared" si="11"/>
        <v>0.31451302452997021</v>
      </c>
      <c r="AD55" s="83">
        <f>SUM(AD9:AD10,AD12:AD19,AD21:AD27,AD29:AD35,AD37:AD40,AD42:AD47,AD49:AD53)</f>
        <v>23161376308</v>
      </c>
      <c r="AE55" s="84">
        <f>SUM(AE9:AE10,AE12:AE19,AE21:AE27,AE29:AE35,AE37:AE40,AE42:AE47,AE49:AE53)</f>
        <v>3248638297</v>
      </c>
      <c r="AF55" s="84">
        <f t="shared" si="12"/>
        <v>26410014605</v>
      </c>
      <c r="AG55" s="84">
        <f>SUM(AG9:AG10,AG12:AG19,AG21:AG27,AG29:AG35,AG37:AG40,AG42:AG47,AG49:AG53)</f>
        <v>56386250175</v>
      </c>
      <c r="AH55" s="84">
        <f>SUM(AH9:AH10,AH12:AH19,AH21:AH27,AH29:AH35,AH37:AH40,AH42:AH47,AH49:AH53)</f>
        <v>58451584149</v>
      </c>
      <c r="AI55" s="85">
        <f>SUM(AI9:AI10,AI12:AI19,AI21:AI27,AI29:AI35,AI37:AI40,AI42:AI47,AI49:AI53)</f>
        <v>26410014605</v>
      </c>
      <c r="AJ55" s="118">
        <f t="shared" si="13"/>
        <v>0.4683768564682711</v>
      </c>
      <c r="AK55" s="119">
        <f t="shared" si="14"/>
        <v>-0.26676422703174796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6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10660125233</v>
      </c>
      <c r="E9" s="78">
        <v>1339880477</v>
      </c>
      <c r="F9" s="79">
        <f>$D9       +$E9</f>
        <v>12000005710</v>
      </c>
      <c r="G9" s="77">
        <v>10660125233</v>
      </c>
      <c r="H9" s="78">
        <v>1339880477</v>
      </c>
      <c r="I9" s="79">
        <f>$G9       +$H9</f>
        <v>12000005710</v>
      </c>
      <c r="J9" s="77">
        <v>2791334855</v>
      </c>
      <c r="K9" s="78">
        <v>49782221</v>
      </c>
      <c r="L9" s="78">
        <f>$J9       +$K9</f>
        <v>2841117076</v>
      </c>
      <c r="M9" s="95">
        <f>IF(($F9       =0),0,($L9       /$F9       ))</f>
        <v>0.23675964367520289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2791334855</v>
      </c>
      <c r="AA9" s="78">
        <v>49782221</v>
      </c>
      <c r="AB9" s="78">
        <f>$Z9       +$AA9</f>
        <v>2841117076</v>
      </c>
      <c r="AC9" s="95">
        <f>IF(($F9       =0),0,($AB9       /$F9       ))</f>
        <v>0.23675964367520289</v>
      </c>
      <c r="AD9" s="77">
        <v>2669468581</v>
      </c>
      <c r="AE9" s="78">
        <v>-32300072</v>
      </c>
      <c r="AF9" s="78">
        <f>$AD9       +$AE9</f>
        <v>2637168509</v>
      </c>
      <c r="AG9" s="78">
        <v>10465919646</v>
      </c>
      <c r="AH9" s="78">
        <v>10208013160</v>
      </c>
      <c r="AI9" s="79">
        <v>2637168509</v>
      </c>
      <c r="AJ9" s="114">
        <f>IF(($AG9       =0),0,($AI9       /$AG9       ))</f>
        <v>0.25197675867957836</v>
      </c>
      <c r="AK9" s="115">
        <f>IF(($AF9       =0),0,(($L9       /$AF9       )-1))</f>
        <v>7.7336190806152283E-2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10660125233</v>
      </c>
      <c r="E10" s="81">
        <f>E9</f>
        <v>1339880477</v>
      </c>
      <c r="F10" s="82">
        <f t="shared" ref="F10:F37" si="0">$D10      +$E10</f>
        <v>12000005710</v>
      </c>
      <c r="G10" s="80">
        <f>G9</f>
        <v>10660125233</v>
      </c>
      <c r="H10" s="81">
        <f>H9</f>
        <v>1339880477</v>
      </c>
      <c r="I10" s="82">
        <f t="shared" ref="I10:I37" si="1">$G10      +$H10</f>
        <v>12000005710</v>
      </c>
      <c r="J10" s="80">
        <f>J9</f>
        <v>2791334855</v>
      </c>
      <c r="K10" s="81">
        <f>K9</f>
        <v>49782221</v>
      </c>
      <c r="L10" s="81">
        <f t="shared" ref="L10:L37" si="2">$J10      +$K10</f>
        <v>2841117076</v>
      </c>
      <c r="M10" s="96">
        <f t="shared" ref="M10:M37" si="3">IF(($F10      =0),0,($L10      /$F10      ))</f>
        <v>0.23675964367520289</v>
      </c>
      <c r="N10" s="80">
        <f>N9</f>
        <v>0</v>
      </c>
      <c r="O10" s="81">
        <f>O9</f>
        <v>0</v>
      </c>
      <c r="P10" s="81">
        <f t="shared" ref="P10:P37" si="4">$N10      +$O10</f>
        <v>0</v>
      </c>
      <c r="Q10" s="96">
        <f t="shared" ref="Q10:Q37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37" si="6">$R10      +$S10</f>
        <v>0</v>
      </c>
      <c r="U10" s="96">
        <f t="shared" ref="U10:U37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v>2791334855</v>
      </c>
      <c r="AA10" s="81">
        <v>49782221</v>
      </c>
      <c r="AB10" s="81">
        <f t="shared" ref="AB10:AB37" si="10">$Z10      +$AA10</f>
        <v>2841117076</v>
      </c>
      <c r="AC10" s="96">
        <f t="shared" ref="AC10:AC37" si="11">IF(($F10      =0),0,($AB10      /$F10      ))</f>
        <v>0.23675964367520289</v>
      </c>
      <c r="AD10" s="80">
        <f>AD9</f>
        <v>2669468581</v>
      </c>
      <c r="AE10" s="81">
        <f>AE9</f>
        <v>-32300072</v>
      </c>
      <c r="AF10" s="81">
        <f t="shared" ref="AF10:AF37" si="12">$AD10      +$AE10</f>
        <v>2637168509</v>
      </c>
      <c r="AG10" s="81">
        <f>AG9</f>
        <v>10465919646</v>
      </c>
      <c r="AH10" s="81">
        <f>AH9</f>
        <v>10208013160</v>
      </c>
      <c r="AI10" s="82">
        <f>AI9</f>
        <v>2637168509</v>
      </c>
      <c r="AJ10" s="116">
        <f t="shared" ref="AJ10:AJ37" si="13">IF(($AG10      =0),0,($AI10      /$AG10      ))</f>
        <v>0.25197675867957836</v>
      </c>
      <c r="AK10" s="117">
        <f t="shared" ref="AK10:AK37" si="14">IF(($AF10      =0),0,(($L10      /$AF10      )-1))</f>
        <v>7.7336190806152283E-2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244317404</v>
      </c>
      <c r="E11" s="78">
        <v>43047300</v>
      </c>
      <c r="F11" s="79">
        <f t="shared" si="0"/>
        <v>287364704</v>
      </c>
      <c r="G11" s="77">
        <v>244317404</v>
      </c>
      <c r="H11" s="78">
        <v>43047300</v>
      </c>
      <c r="I11" s="79">
        <f t="shared" si="1"/>
        <v>287364704</v>
      </c>
      <c r="J11" s="77">
        <v>79682915</v>
      </c>
      <c r="K11" s="78">
        <v>959139</v>
      </c>
      <c r="L11" s="78">
        <f t="shared" si="2"/>
        <v>80642054</v>
      </c>
      <c r="M11" s="95">
        <f t="shared" si="3"/>
        <v>0.28062616207730229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79682915</v>
      </c>
      <c r="AA11" s="78">
        <v>959139</v>
      </c>
      <c r="AB11" s="78">
        <f t="shared" si="10"/>
        <v>80642054</v>
      </c>
      <c r="AC11" s="95">
        <f t="shared" si="11"/>
        <v>0.28062616207730229</v>
      </c>
      <c r="AD11" s="77">
        <v>36326249</v>
      </c>
      <c r="AE11" s="78">
        <v>4150</v>
      </c>
      <c r="AF11" s="78">
        <f t="shared" si="12"/>
        <v>36330399</v>
      </c>
      <c r="AG11" s="78">
        <v>283469241</v>
      </c>
      <c r="AH11" s="78">
        <v>277149582</v>
      </c>
      <c r="AI11" s="79">
        <v>36330399</v>
      </c>
      <c r="AJ11" s="114">
        <f t="shared" si="13"/>
        <v>0.12816346095201209</v>
      </c>
      <c r="AK11" s="115">
        <f t="shared" si="14"/>
        <v>1.2196853384406814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414288528</v>
      </c>
      <c r="E12" s="78">
        <v>37259450</v>
      </c>
      <c r="F12" s="79">
        <f t="shared" si="0"/>
        <v>451547978</v>
      </c>
      <c r="G12" s="77">
        <v>414288528</v>
      </c>
      <c r="H12" s="78">
        <v>37259450</v>
      </c>
      <c r="I12" s="79">
        <f t="shared" si="1"/>
        <v>451547978</v>
      </c>
      <c r="J12" s="77">
        <v>0</v>
      </c>
      <c r="K12" s="78">
        <v>0</v>
      </c>
      <c r="L12" s="78">
        <f t="shared" si="2"/>
        <v>0</v>
      </c>
      <c r="M12" s="95">
        <f t="shared" si="3"/>
        <v>0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0</v>
      </c>
      <c r="AA12" s="78">
        <v>0</v>
      </c>
      <c r="AB12" s="78">
        <f t="shared" si="10"/>
        <v>0</v>
      </c>
      <c r="AC12" s="95">
        <f t="shared" si="11"/>
        <v>0</v>
      </c>
      <c r="AD12" s="77">
        <v>41497</v>
      </c>
      <c r="AE12" s="78">
        <v>0</v>
      </c>
      <c r="AF12" s="78">
        <f t="shared" si="12"/>
        <v>41497</v>
      </c>
      <c r="AG12" s="78">
        <v>428226558</v>
      </c>
      <c r="AH12" s="78">
        <v>429087116</v>
      </c>
      <c r="AI12" s="79">
        <v>41497</v>
      </c>
      <c r="AJ12" s="114">
        <f t="shared" si="13"/>
        <v>9.690431203942283E-5</v>
      </c>
      <c r="AK12" s="115">
        <f t="shared" si="14"/>
        <v>-1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257561532</v>
      </c>
      <c r="E13" s="78">
        <v>60528216</v>
      </c>
      <c r="F13" s="79">
        <f t="shared" si="0"/>
        <v>318089748</v>
      </c>
      <c r="G13" s="77">
        <v>257561532</v>
      </c>
      <c r="H13" s="78">
        <v>60528216</v>
      </c>
      <c r="I13" s="79">
        <f t="shared" si="1"/>
        <v>318089748</v>
      </c>
      <c r="J13" s="77">
        <v>56849790</v>
      </c>
      <c r="K13" s="78">
        <v>4021763</v>
      </c>
      <c r="L13" s="78">
        <f t="shared" si="2"/>
        <v>60871553</v>
      </c>
      <c r="M13" s="95">
        <f t="shared" si="3"/>
        <v>0.19136596945589079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56849790</v>
      </c>
      <c r="AA13" s="78">
        <v>4021763</v>
      </c>
      <c r="AB13" s="78">
        <f t="shared" si="10"/>
        <v>60871553</v>
      </c>
      <c r="AC13" s="95">
        <f t="shared" si="11"/>
        <v>0.19136596945589079</v>
      </c>
      <c r="AD13" s="77">
        <v>38177232</v>
      </c>
      <c r="AE13" s="78">
        <v>5075240</v>
      </c>
      <c r="AF13" s="78">
        <f t="shared" si="12"/>
        <v>43252472</v>
      </c>
      <c r="AG13" s="78">
        <v>327473579</v>
      </c>
      <c r="AH13" s="78">
        <v>288992451</v>
      </c>
      <c r="AI13" s="79">
        <v>43252472</v>
      </c>
      <c r="AJ13" s="114">
        <f t="shared" si="13"/>
        <v>0.13207927226397706</v>
      </c>
      <c r="AK13" s="115">
        <f t="shared" si="14"/>
        <v>0.40735431260437549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64167999</v>
      </c>
      <c r="E14" s="78">
        <v>200000</v>
      </c>
      <c r="F14" s="79">
        <f t="shared" si="0"/>
        <v>64367999</v>
      </c>
      <c r="G14" s="77">
        <v>64167999</v>
      </c>
      <c r="H14" s="78">
        <v>200000</v>
      </c>
      <c r="I14" s="79">
        <f t="shared" si="1"/>
        <v>64367999</v>
      </c>
      <c r="J14" s="77">
        <v>29023459</v>
      </c>
      <c r="K14" s="78">
        <v>26241</v>
      </c>
      <c r="L14" s="78">
        <f t="shared" si="2"/>
        <v>29049700</v>
      </c>
      <c r="M14" s="95">
        <f t="shared" si="3"/>
        <v>0.45130655684977872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29023459</v>
      </c>
      <c r="AA14" s="78">
        <v>26241</v>
      </c>
      <c r="AB14" s="78">
        <f t="shared" si="10"/>
        <v>29049700</v>
      </c>
      <c r="AC14" s="95">
        <f t="shared" si="11"/>
        <v>0.45130655684977872</v>
      </c>
      <c r="AD14" s="77">
        <v>1223034</v>
      </c>
      <c r="AE14" s="78">
        <v>3988625</v>
      </c>
      <c r="AF14" s="78">
        <f t="shared" si="12"/>
        <v>5211659</v>
      </c>
      <c r="AG14" s="78">
        <v>89152002</v>
      </c>
      <c r="AH14" s="78">
        <v>90718002</v>
      </c>
      <c r="AI14" s="79">
        <v>5211659</v>
      </c>
      <c r="AJ14" s="114">
        <f t="shared" si="13"/>
        <v>5.8458126380605567E-2</v>
      </c>
      <c r="AK14" s="115">
        <f t="shared" si="14"/>
        <v>4.5739832556197557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980335463</v>
      </c>
      <c r="E15" s="81">
        <f>SUM(E11:E14)</f>
        <v>141034966</v>
      </c>
      <c r="F15" s="82">
        <f t="shared" si="0"/>
        <v>1121370429</v>
      </c>
      <c r="G15" s="80">
        <f>SUM(G11:G14)</f>
        <v>980335463</v>
      </c>
      <c r="H15" s="81">
        <f>SUM(H11:H14)</f>
        <v>141034966</v>
      </c>
      <c r="I15" s="82">
        <f t="shared" si="1"/>
        <v>1121370429</v>
      </c>
      <c r="J15" s="80">
        <f>SUM(J11:J14)</f>
        <v>165556164</v>
      </c>
      <c r="K15" s="81">
        <f>SUM(K11:K14)</f>
        <v>5007143</v>
      </c>
      <c r="L15" s="81">
        <f t="shared" si="2"/>
        <v>170563307</v>
      </c>
      <c r="M15" s="96">
        <f t="shared" si="3"/>
        <v>0.15210255468578973</v>
      </c>
      <c r="N15" s="80">
        <f>SUM(N11:N14)</f>
        <v>0</v>
      </c>
      <c r="O15" s="81">
        <f>SUM(O11:O14)</f>
        <v>0</v>
      </c>
      <c r="P15" s="81">
        <f t="shared" si="4"/>
        <v>0</v>
      </c>
      <c r="Q15" s="96">
        <f t="shared" si="5"/>
        <v>0</v>
      </c>
      <c r="R15" s="80">
        <f>SUM(R11:R14)</f>
        <v>0</v>
      </c>
      <c r="S15" s="81">
        <f>SUM(S11:S14)</f>
        <v>0</v>
      </c>
      <c r="T15" s="81">
        <f t="shared" si="6"/>
        <v>0</v>
      </c>
      <c r="U15" s="96">
        <f t="shared" si="7"/>
        <v>0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v>165556164</v>
      </c>
      <c r="AA15" s="81">
        <v>5007143</v>
      </c>
      <c r="AB15" s="81">
        <f t="shared" si="10"/>
        <v>170563307</v>
      </c>
      <c r="AC15" s="96">
        <f t="shared" si="11"/>
        <v>0.15210255468578973</v>
      </c>
      <c r="AD15" s="80">
        <f>SUM(AD11:AD14)</f>
        <v>75768012</v>
      </c>
      <c r="AE15" s="81">
        <f>SUM(AE11:AE14)</f>
        <v>9068015</v>
      </c>
      <c r="AF15" s="81">
        <f t="shared" si="12"/>
        <v>84836027</v>
      </c>
      <c r="AG15" s="81">
        <f>SUM(AG11:AG14)</f>
        <v>1128321380</v>
      </c>
      <c r="AH15" s="81">
        <f>SUM(AH11:AH14)</f>
        <v>1085947151</v>
      </c>
      <c r="AI15" s="82">
        <f>SUM(AI11:AI14)</f>
        <v>84836027</v>
      </c>
      <c r="AJ15" s="116">
        <f t="shared" si="13"/>
        <v>7.5187821930663049E-2</v>
      </c>
      <c r="AK15" s="117">
        <f t="shared" si="14"/>
        <v>1.0105055956946214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406186000</v>
      </c>
      <c r="E16" s="78">
        <v>94659177</v>
      </c>
      <c r="F16" s="79">
        <f t="shared" si="0"/>
        <v>500845177</v>
      </c>
      <c r="G16" s="77">
        <v>406186000</v>
      </c>
      <c r="H16" s="78">
        <v>94659177</v>
      </c>
      <c r="I16" s="79">
        <f t="shared" si="1"/>
        <v>500845177</v>
      </c>
      <c r="J16" s="77">
        <v>5646036</v>
      </c>
      <c r="K16" s="78">
        <v>75000</v>
      </c>
      <c r="L16" s="78">
        <f t="shared" si="2"/>
        <v>5721036</v>
      </c>
      <c r="M16" s="95">
        <f t="shared" si="3"/>
        <v>1.1422763486050301E-2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5646036</v>
      </c>
      <c r="AA16" s="78">
        <v>75000</v>
      </c>
      <c r="AB16" s="78">
        <f t="shared" si="10"/>
        <v>5721036</v>
      </c>
      <c r="AC16" s="95">
        <f t="shared" si="11"/>
        <v>1.1422763486050301E-2</v>
      </c>
      <c r="AD16" s="77">
        <v>45362413</v>
      </c>
      <c r="AE16" s="78">
        <v>0</v>
      </c>
      <c r="AF16" s="78">
        <f t="shared" si="12"/>
        <v>45362413</v>
      </c>
      <c r="AG16" s="78">
        <v>494279216</v>
      </c>
      <c r="AH16" s="78">
        <v>486538449</v>
      </c>
      <c r="AI16" s="79">
        <v>45362413</v>
      </c>
      <c r="AJ16" s="114">
        <f t="shared" si="13"/>
        <v>9.1774874466904549E-2</v>
      </c>
      <c r="AK16" s="115">
        <f t="shared" si="14"/>
        <v>-0.87388157680236278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263627913</v>
      </c>
      <c r="E17" s="78">
        <v>89829708</v>
      </c>
      <c r="F17" s="79">
        <f t="shared" si="0"/>
        <v>353457621</v>
      </c>
      <c r="G17" s="77">
        <v>263627913</v>
      </c>
      <c r="H17" s="78">
        <v>89829708</v>
      </c>
      <c r="I17" s="79">
        <f t="shared" si="1"/>
        <v>353457621</v>
      </c>
      <c r="J17" s="77">
        <v>34070926</v>
      </c>
      <c r="K17" s="78">
        <v>60221071</v>
      </c>
      <c r="L17" s="78">
        <f t="shared" si="2"/>
        <v>94291997</v>
      </c>
      <c r="M17" s="95">
        <f t="shared" si="3"/>
        <v>0.26677030398504264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34070926</v>
      </c>
      <c r="AA17" s="78">
        <v>60221071</v>
      </c>
      <c r="AB17" s="78">
        <f t="shared" si="10"/>
        <v>94291997</v>
      </c>
      <c r="AC17" s="95">
        <f t="shared" si="11"/>
        <v>0.26677030398504264</v>
      </c>
      <c r="AD17" s="77">
        <v>17162549</v>
      </c>
      <c r="AE17" s="78">
        <v>57232781</v>
      </c>
      <c r="AF17" s="78">
        <f t="shared" si="12"/>
        <v>74395330</v>
      </c>
      <c r="AG17" s="78">
        <v>294404909</v>
      </c>
      <c r="AH17" s="78">
        <v>507285617</v>
      </c>
      <c r="AI17" s="79">
        <v>74395330</v>
      </c>
      <c r="AJ17" s="114">
        <f t="shared" si="13"/>
        <v>0.25269731490788422</v>
      </c>
      <c r="AK17" s="115">
        <f t="shared" si="14"/>
        <v>0.26744510710551328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282826505</v>
      </c>
      <c r="E18" s="78">
        <v>51019274</v>
      </c>
      <c r="F18" s="79">
        <f t="shared" si="0"/>
        <v>333845779</v>
      </c>
      <c r="G18" s="77">
        <v>282826505</v>
      </c>
      <c r="H18" s="78">
        <v>51019274</v>
      </c>
      <c r="I18" s="79">
        <f t="shared" si="1"/>
        <v>333845779</v>
      </c>
      <c r="J18" s="77">
        <v>94265833</v>
      </c>
      <c r="K18" s="78">
        <v>4550140</v>
      </c>
      <c r="L18" s="78">
        <f t="shared" si="2"/>
        <v>98815973</v>
      </c>
      <c r="M18" s="95">
        <f t="shared" si="3"/>
        <v>0.29599287819661185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94265833</v>
      </c>
      <c r="AA18" s="78">
        <v>4550140</v>
      </c>
      <c r="AB18" s="78">
        <f t="shared" si="10"/>
        <v>98815973</v>
      </c>
      <c r="AC18" s="95">
        <f t="shared" si="11"/>
        <v>0.29599287819661185</v>
      </c>
      <c r="AD18" s="77">
        <v>87910012</v>
      </c>
      <c r="AE18" s="78">
        <v>41136</v>
      </c>
      <c r="AF18" s="78">
        <f t="shared" si="12"/>
        <v>87951148</v>
      </c>
      <c r="AG18" s="78">
        <v>255823592</v>
      </c>
      <c r="AH18" s="78">
        <v>263198592</v>
      </c>
      <c r="AI18" s="79">
        <v>87951148</v>
      </c>
      <c r="AJ18" s="114">
        <f t="shared" si="13"/>
        <v>0.34379607960473013</v>
      </c>
      <c r="AK18" s="115">
        <f t="shared" si="14"/>
        <v>0.12353249783618514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4171877090</v>
      </c>
      <c r="E19" s="78">
        <v>200574000</v>
      </c>
      <c r="F19" s="79">
        <f t="shared" si="0"/>
        <v>4372451090</v>
      </c>
      <c r="G19" s="77">
        <v>4171877090</v>
      </c>
      <c r="H19" s="78">
        <v>200574000</v>
      </c>
      <c r="I19" s="79">
        <f t="shared" si="1"/>
        <v>4372451090</v>
      </c>
      <c r="J19" s="77">
        <v>1061575394</v>
      </c>
      <c r="K19" s="78">
        <v>27680411</v>
      </c>
      <c r="L19" s="78">
        <f t="shared" si="2"/>
        <v>1089255805</v>
      </c>
      <c r="M19" s="95">
        <f t="shared" si="3"/>
        <v>0.24911789350627134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1061575394</v>
      </c>
      <c r="AA19" s="78">
        <v>27680411</v>
      </c>
      <c r="AB19" s="78">
        <f t="shared" si="10"/>
        <v>1089255805</v>
      </c>
      <c r="AC19" s="95">
        <f t="shared" si="11"/>
        <v>0.24911789350627134</v>
      </c>
      <c r="AD19" s="77">
        <v>978751956</v>
      </c>
      <c r="AE19" s="78">
        <v>35993609</v>
      </c>
      <c r="AF19" s="78">
        <f t="shared" si="12"/>
        <v>1014745565</v>
      </c>
      <c r="AG19" s="78">
        <v>4361326041</v>
      </c>
      <c r="AH19" s="78">
        <v>4364278750</v>
      </c>
      <c r="AI19" s="79">
        <v>1014745565</v>
      </c>
      <c r="AJ19" s="114">
        <f t="shared" si="13"/>
        <v>0.23266904502451069</v>
      </c>
      <c r="AK19" s="115">
        <f t="shared" si="14"/>
        <v>7.3427509880272357E-2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572583952</v>
      </c>
      <c r="E20" s="78">
        <v>59616900</v>
      </c>
      <c r="F20" s="79">
        <f t="shared" si="0"/>
        <v>632200852</v>
      </c>
      <c r="G20" s="77">
        <v>572583952</v>
      </c>
      <c r="H20" s="78">
        <v>59616900</v>
      </c>
      <c r="I20" s="79">
        <f t="shared" si="1"/>
        <v>632200852</v>
      </c>
      <c r="J20" s="77">
        <v>156210448</v>
      </c>
      <c r="K20" s="78">
        <v>18982719</v>
      </c>
      <c r="L20" s="78">
        <f t="shared" si="2"/>
        <v>175193167</v>
      </c>
      <c r="M20" s="95">
        <f t="shared" si="3"/>
        <v>0.27711630954904187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156210448</v>
      </c>
      <c r="AA20" s="78">
        <v>18982719</v>
      </c>
      <c r="AB20" s="78">
        <f t="shared" si="10"/>
        <v>175193167</v>
      </c>
      <c r="AC20" s="95">
        <f t="shared" si="11"/>
        <v>0.27711630954904187</v>
      </c>
      <c r="AD20" s="77">
        <v>50693903</v>
      </c>
      <c r="AE20" s="78">
        <v>11092762</v>
      </c>
      <c r="AF20" s="78">
        <f t="shared" si="12"/>
        <v>61786665</v>
      </c>
      <c r="AG20" s="78">
        <v>578644219</v>
      </c>
      <c r="AH20" s="78">
        <v>572952237</v>
      </c>
      <c r="AI20" s="79">
        <v>61786665</v>
      </c>
      <c r="AJ20" s="114">
        <f t="shared" si="13"/>
        <v>0.10677833281870219</v>
      </c>
      <c r="AK20" s="115">
        <f t="shared" si="14"/>
        <v>1.8354527145946458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163504000</v>
      </c>
      <c r="E21" s="78">
        <v>3800000</v>
      </c>
      <c r="F21" s="79">
        <f t="shared" si="0"/>
        <v>167304000</v>
      </c>
      <c r="G21" s="77">
        <v>163504000</v>
      </c>
      <c r="H21" s="78">
        <v>3800000</v>
      </c>
      <c r="I21" s="79">
        <f t="shared" si="1"/>
        <v>167304000</v>
      </c>
      <c r="J21" s="77">
        <v>66835245</v>
      </c>
      <c r="K21" s="78">
        <v>252199</v>
      </c>
      <c r="L21" s="78">
        <f t="shared" si="2"/>
        <v>67087444</v>
      </c>
      <c r="M21" s="95">
        <f t="shared" si="3"/>
        <v>0.40099127337063073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66835245</v>
      </c>
      <c r="AA21" s="78">
        <v>252199</v>
      </c>
      <c r="AB21" s="78">
        <f t="shared" si="10"/>
        <v>67087444</v>
      </c>
      <c r="AC21" s="95">
        <f t="shared" si="11"/>
        <v>0.40099127337063073</v>
      </c>
      <c r="AD21" s="77">
        <v>63665204</v>
      </c>
      <c r="AE21" s="78">
        <v>942360</v>
      </c>
      <c r="AF21" s="78">
        <f t="shared" si="12"/>
        <v>64607564</v>
      </c>
      <c r="AG21" s="78">
        <v>166813000</v>
      </c>
      <c r="AH21" s="78">
        <v>193150000</v>
      </c>
      <c r="AI21" s="79">
        <v>64607564</v>
      </c>
      <c r="AJ21" s="114">
        <f t="shared" si="13"/>
        <v>0.38730532992032995</v>
      </c>
      <c r="AK21" s="115">
        <f t="shared" si="14"/>
        <v>3.8383740950208356E-2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5860605460</v>
      </c>
      <c r="E22" s="81">
        <f>SUM(E16:E21)</f>
        <v>499499059</v>
      </c>
      <c r="F22" s="82">
        <f t="shared" si="0"/>
        <v>6360104519</v>
      </c>
      <c r="G22" s="80">
        <f>SUM(G16:G21)</f>
        <v>5860605460</v>
      </c>
      <c r="H22" s="81">
        <f>SUM(H16:H21)</f>
        <v>499499059</v>
      </c>
      <c r="I22" s="82">
        <f t="shared" si="1"/>
        <v>6360104519</v>
      </c>
      <c r="J22" s="80">
        <f>SUM(J16:J21)</f>
        <v>1418603882</v>
      </c>
      <c r="K22" s="81">
        <f>SUM(K16:K21)</f>
        <v>111761540</v>
      </c>
      <c r="L22" s="81">
        <f t="shared" si="2"/>
        <v>1530365422</v>
      </c>
      <c r="M22" s="96">
        <f t="shared" si="3"/>
        <v>0.24061953973055455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1418603882</v>
      </c>
      <c r="AA22" s="81">
        <v>111761540</v>
      </c>
      <c r="AB22" s="81">
        <f t="shared" si="10"/>
        <v>1530365422</v>
      </c>
      <c r="AC22" s="96">
        <f t="shared" si="11"/>
        <v>0.24061953973055455</v>
      </c>
      <c r="AD22" s="80">
        <f>SUM(AD16:AD21)</f>
        <v>1243546037</v>
      </c>
      <c r="AE22" s="81">
        <f>SUM(AE16:AE21)</f>
        <v>105302648</v>
      </c>
      <c r="AF22" s="81">
        <f t="shared" si="12"/>
        <v>1348848685</v>
      </c>
      <c r="AG22" s="81">
        <f>SUM(AG16:AG21)</f>
        <v>6151290977</v>
      </c>
      <c r="AH22" s="81">
        <f>SUM(AH16:AH21)</f>
        <v>6387403645</v>
      </c>
      <c r="AI22" s="82">
        <f>SUM(AI16:AI21)</f>
        <v>1348848685</v>
      </c>
      <c r="AJ22" s="116">
        <f t="shared" si="13"/>
        <v>0.21927895949702528</v>
      </c>
      <c r="AK22" s="117">
        <f t="shared" si="14"/>
        <v>0.13457160837874116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765500639</v>
      </c>
      <c r="E23" s="78">
        <v>231766128</v>
      </c>
      <c r="F23" s="79">
        <f t="shared" si="0"/>
        <v>997266767</v>
      </c>
      <c r="G23" s="77">
        <v>765500639</v>
      </c>
      <c r="H23" s="78">
        <v>231766128</v>
      </c>
      <c r="I23" s="79">
        <f t="shared" si="1"/>
        <v>997266767</v>
      </c>
      <c r="J23" s="77">
        <v>227333658</v>
      </c>
      <c r="K23" s="78">
        <v>37873970</v>
      </c>
      <c r="L23" s="78">
        <f t="shared" si="2"/>
        <v>265207628</v>
      </c>
      <c r="M23" s="95">
        <f t="shared" si="3"/>
        <v>0.26593448892095689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227333658</v>
      </c>
      <c r="AA23" s="78">
        <v>37873970</v>
      </c>
      <c r="AB23" s="78">
        <f t="shared" si="10"/>
        <v>265207628</v>
      </c>
      <c r="AC23" s="95">
        <f t="shared" si="11"/>
        <v>0.26593448892095689</v>
      </c>
      <c r="AD23" s="77">
        <v>218710005</v>
      </c>
      <c r="AE23" s="78">
        <v>23488892</v>
      </c>
      <c r="AF23" s="78">
        <f t="shared" si="12"/>
        <v>242198897</v>
      </c>
      <c r="AG23" s="78">
        <v>889763424</v>
      </c>
      <c r="AH23" s="78">
        <v>897256102</v>
      </c>
      <c r="AI23" s="79">
        <v>242198897</v>
      </c>
      <c r="AJ23" s="114">
        <f t="shared" si="13"/>
        <v>0.27220594875790266</v>
      </c>
      <c r="AK23" s="115">
        <f t="shared" si="14"/>
        <v>9.4999321982874196E-2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1149581715</v>
      </c>
      <c r="E24" s="78">
        <v>115910000</v>
      </c>
      <c r="F24" s="79">
        <f t="shared" si="0"/>
        <v>1265491715</v>
      </c>
      <c r="G24" s="77">
        <v>1149581715</v>
      </c>
      <c r="H24" s="78">
        <v>115910000</v>
      </c>
      <c r="I24" s="79">
        <f t="shared" si="1"/>
        <v>1265491715</v>
      </c>
      <c r="J24" s="77">
        <v>322300421</v>
      </c>
      <c r="K24" s="78">
        <v>44840922</v>
      </c>
      <c r="L24" s="78">
        <f t="shared" si="2"/>
        <v>367141343</v>
      </c>
      <c r="M24" s="95">
        <f t="shared" si="3"/>
        <v>0.29011753980546606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322300421</v>
      </c>
      <c r="AA24" s="78">
        <v>44840922</v>
      </c>
      <c r="AB24" s="78">
        <f t="shared" si="10"/>
        <v>367141343</v>
      </c>
      <c r="AC24" s="95">
        <f t="shared" si="11"/>
        <v>0.29011753980546606</v>
      </c>
      <c r="AD24" s="77">
        <v>284633599</v>
      </c>
      <c r="AE24" s="78">
        <v>5465758</v>
      </c>
      <c r="AF24" s="78">
        <f t="shared" si="12"/>
        <v>290099357</v>
      </c>
      <c r="AG24" s="78">
        <v>1178614185</v>
      </c>
      <c r="AH24" s="78">
        <v>1178749259</v>
      </c>
      <c r="AI24" s="79">
        <v>290099357</v>
      </c>
      <c r="AJ24" s="114">
        <f t="shared" si="13"/>
        <v>0.2461359796038769</v>
      </c>
      <c r="AK24" s="115">
        <f t="shared" si="14"/>
        <v>0.2655710333063579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459694671</v>
      </c>
      <c r="E25" s="78">
        <v>134248999</v>
      </c>
      <c r="F25" s="79">
        <f t="shared" si="0"/>
        <v>593943670</v>
      </c>
      <c r="G25" s="77">
        <v>459694671</v>
      </c>
      <c r="H25" s="78">
        <v>134248999</v>
      </c>
      <c r="I25" s="79">
        <f t="shared" si="1"/>
        <v>593943670</v>
      </c>
      <c r="J25" s="77">
        <v>171146431</v>
      </c>
      <c r="K25" s="78">
        <v>23991769</v>
      </c>
      <c r="L25" s="78">
        <f t="shared" si="2"/>
        <v>195138200</v>
      </c>
      <c r="M25" s="95">
        <f t="shared" si="3"/>
        <v>0.32854664483586465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171146431</v>
      </c>
      <c r="AA25" s="78">
        <v>23991769</v>
      </c>
      <c r="AB25" s="78">
        <f t="shared" si="10"/>
        <v>195138200</v>
      </c>
      <c r="AC25" s="95">
        <f t="shared" si="11"/>
        <v>0.32854664483586465</v>
      </c>
      <c r="AD25" s="77">
        <v>162075242</v>
      </c>
      <c r="AE25" s="78">
        <v>30766446</v>
      </c>
      <c r="AF25" s="78">
        <f t="shared" si="12"/>
        <v>192841688</v>
      </c>
      <c r="AG25" s="78">
        <v>659658960</v>
      </c>
      <c r="AH25" s="78">
        <v>659658960</v>
      </c>
      <c r="AI25" s="79">
        <v>192841688</v>
      </c>
      <c r="AJ25" s="114">
        <f t="shared" si="13"/>
        <v>0.29233543344882329</v>
      </c>
      <c r="AK25" s="115">
        <f t="shared" si="14"/>
        <v>1.1908794326670691E-2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1677690924</v>
      </c>
      <c r="E26" s="78">
        <v>225992846</v>
      </c>
      <c r="F26" s="79">
        <f t="shared" si="0"/>
        <v>1903683770</v>
      </c>
      <c r="G26" s="77">
        <v>1677690924</v>
      </c>
      <c r="H26" s="78">
        <v>225992846</v>
      </c>
      <c r="I26" s="79">
        <f t="shared" si="1"/>
        <v>1903683770</v>
      </c>
      <c r="J26" s="77">
        <v>558266939</v>
      </c>
      <c r="K26" s="78">
        <v>24953063</v>
      </c>
      <c r="L26" s="78">
        <f t="shared" si="2"/>
        <v>583220002</v>
      </c>
      <c r="M26" s="95">
        <f t="shared" si="3"/>
        <v>0.30636390937976005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558266939</v>
      </c>
      <c r="AA26" s="78">
        <v>24953063</v>
      </c>
      <c r="AB26" s="78">
        <f t="shared" si="10"/>
        <v>583220002</v>
      </c>
      <c r="AC26" s="95">
        <f t="shared" si="11"/>
        <v>0.30636390937976005</v>
      </c>
      <c r="AD26" s="77">
        <v>514548044</v>
      </c>
      <c r="AE26" s="78">
        <v>36456700</v>
      </c>
      <c r="AF26" s="78">
        <f t="shared" si="12"/>
        <v>551004744</v>
      </c>
      <c r="AG26" s="78">
        <v>1986517491</v>
      </c>
      <c r="AH26" s="78">
        <v>1870736360</v>
      </c>
      <c r="AI26" s="79">
        <v>551004744</v>
      </c>
      <c r="AJ26" s="114">
        <f t="shared" si="13"/>
        <v>0.27737220864973494</v>
      </c>
      <c r="AK26" s="115">
        <f t="shared" si="14"/>
        <v>5.8466389538018193E-2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275237566</v>
      </c>
      <c r="E27" s="78">
        <v>47490000</v>
      </c>
      <c r="F27" s="79">
        <f t="shared" si="0"/>
        <v>322727566</v>
      </c>
      <c r="G27" s="77">
        <v>275237566</v>
      </c>
      <c r="H27" s="78">
        <v>47490000</v>
      </c>
      <c r="I27" s="79">
        <f t="shared" si="1"/>
        <v>322727566</v>
      </c>
      <c r="J27" s="77">
        <v>78150557</v>
      </c>
      <c r="K27" s="78">
        <v>4847340</v>
      </c>
      <c r="L27" s="78">
        <f t="shared" si="2"/>
        <v>82997897</v>
      </c>
      <c r="M27" s="95">
        <f t="shared" si="3"/>
        <v>0.25717634854904214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78150557</v>
      </c>
      <c r="AA27" s="78">
        <v>4847340</v>
      </c>
      <c r="AB27" s="78">
        <f t="shared" si="10"/>
        <v>82997897</v>
      </c>
      <c r="AC27" s="95">
        <f t="shared" si="11"/>
        <v>0.25717634854904214</v>
      </c>
      <c r="AD27" s="77">
        <v>64137696</v>
      </c>
      <c r="AE27" s="78">
        <v>6896310</v>
      </c>
      <c r="AF27" s="78">
        <f t="shared" si="12"/>
        <v>71034006</v>
      </c>
      <c r="AG27" s="78">
        <v>309186428</v>
      </c>
      <c r="AH27" s="78">
        <v>298137088</v>
      </c>
      <c r="AI27" s="79">
        <v>71034006</v>
      </c>
      <c r="AJ27" s="114">
        <f t="shared" si="13"/>
        <v>0.22974490329180944</v>
      </c>
      <c r="AK27" s="115">
        <f t="shared" si="14"/>
        <v>0.16842483866107738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442516032</v>
      </c>
      <c r="E28" s="78">
        <v>32448696</v>
      </c>
      <c r="F28" s="79">
        <f t="shared" si="0"/>
        <v>474964728</v>
      </c>
      <c r="G28" s="77">
        <v>442516032</v>
      </c>
      <c r="H28" s="78">
        <v>32448696</v>
      </c>
      <c r="I28" s="79">
        <f t="shared" si="1"/>
        <v>474964728</v>
      </c>
      <c r="J28" s="77">
        <v>117196502</v>
      </c>
      <c r="K28" s="78">
        <v>12213162</v>
      </c>
      <c r="L28" s="78">
        <f t="shared" si="2"/>
        <v>129409664</v>
      </c>
      <c r="M28" s="95">
        <f t="shared" si="3"/>
        <v>0.27246163003497809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117196502</v>
      </c>
      <c r="AA28" s="78">
        <v>12213162</v>
      </c>
      <c r="AB28" s="78">
        <f t="shared" si="10"/>
        <v>129409664</v>
      </c>
      <c r="AC28" s="95">
        <f t="shared" si="11"/>
        <v>0.27246163003497809</v>
      </c>
      <c r="AD28" s="77">
        <v>43009</v>
      </c>
      <c r="AE28" s="78">
        <v>0</v>
      </c>
      <c r="AF28" s="78">
        <f t="shared" si="12"/>
        <v>43009</v>
      </c>
      <c r="AG28" s="78">
        <v>465771150</v>
      </c>
      <c r="AH28" s="78">
        <v>407921150</v>
      </c>
      <c r="AI28" s="79">
        <v>43009</v>
      </c>
      <c r="AJ28" s="114">
        <f t="shared" si="13"/>
        <v>9.2339338750371298E-5</v>
      </c>
      <c r="AK28" s="115">
        <f t="shared" si="14"/>
        <v>3007.8973005649982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166440252</v>
      </c>
      <c r="E29" s="78">
        <v>7793088</v>
      </c>
      <c r="F29" s="79">
        <f t="shared" si="0"/>
        <v>174233340</v>
      </c>
      <c r="G29" s="77">
        <v>166440252</v>
      </c>
      <c r="H29" s="78">
        <v>7793088</v>
      </c>
      <c r="I29" s="79">
        <f t="shared" si="1"/>
        <v>174233340</v>
      </c>
      <c r="J29" s="77">
        <v>62397087</v>
      </c>
      <c r="K29" s="78">
        <v>0</v>
      </c>
      <c r="L29" s="78">
        <f t="shared" si="2"/>
        <v>62397087</v>
      </c>
      <c r="M29" s="95">
        <f t="shared" si="3"/>
        <v>0.35812369205572253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62397087</v>
      </c>
      <c r="AA29" s="78">
        <v>0</v>
      </c>
      <c r="AB29" s="78">
        <f t="shared" si="10"/>
        <v>62397087</v>
      </c>
      <c r="AC29" s="95">
        <f t="shared" si="11"/>
        <v>0.35812369205572253</v>
      </c>
      <c r="AD29" s="77">
        <v>58683006</v>
      </c>
      <c r="AE29" s="78">
        <v>0</v>
      </c>
      <c r="AF29" s="78">
        <f t="shared" si="12"/>
        <v>58683006</v>
      </c>
      <c r="AG29" s="78">
        <v>161082888</v>
      </c>
      <c r="AH29" s="78">
        <v>158308560</v>
      </c>
      <c r="AI29" s="79">
        <v>58683006</v>
      </c>
      <c r="AJ29" s="114">
        <f t="shared" si="13"/>
        <v>0.36430316546100167</v>
      </c>
      <c r="AK29" s="115">
        <f t="shared" si="14"/>
        <v>6.329057172020125E-2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4936661799</v>
      </c>
      <c r="E30" s="81">
        <f>SUM(E23:E29)</f>
        <v>795649757</v>
      </c>
      <c r="F30" s="82">
        <f t="shared" si="0"/>
        <v>5732311556</v>
      </c>
      <c r="G30" s="80">
        <f>SUM(G23:G29)</f>
        <v>4936661799</v>
      </c>
      <c r="H30" s="81">
        <f>SUM(H23:H29)</f>
        <v>795649757</v>
      </c>
      <c r="I30" s="82">
        <f t="shared" si="1"/>
        <v>5732311556</v>
      </c>
      <c r="J30" s="80">
        <f>SUM(J23:J29)</f>
        <v>1536791595</v>
      </c>
      <c r="K30" s="81">
        <f>SUM(K23:K29)</f>
        <v>148720226</v>
      </c>
      <c r="L30" s="81">
        <f t="shared" si="2"/>
        <v>1685511821</v>
      </c>
      <c r="M30" s="96">
        <f t="shared" si="3"/>
        <v>0.29403702233103118</v>
      </c>
      <c r="N30" s="80">
        <f>SUM(N23:N29)</f>
        <v>0</v>
      </c>
      <c r="O30" s="81">
        <f>SUM(O23:O29)</f>
        <v>0</v>
      </c>
      <c r="P30" s="81">
        <f t="shared" si="4"/>
        <v>0</v>
      </c>
      <c r="Q30" s="96">
        <f t="shared" si="5"/>
        <v>0</v>
      </c>
      <c r="R30" s="80">
        <f>SUM(R23:R29)</f>
        <v>0</v>
      </c>
      <c r="S30" s="81">
        <f>SUM(S23:S29)</f>
        <v>0</v>
      </c>
      <c r="T30" s="81">
        <f t="shared" si="6"/>
        <v>0</v>
      </c>
      <c r="U30" s="96">
        <f t="shared" si="7"/>
        <v>0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v>1536791595</v>
      </c>
      <c r="AA30" s="81">
        <v>148720226</v>
      </c>
      <c r="AB30" s="81">
        <f t="shared" si="10"/>
        <v>1685511821</v>
      </c>
      <c r="AC30" s="96">
        <f t="shared" si="11"/>
        <v>0.29403702233103118</v>
      </c>
      <c r="AD30" s="80">
        <f>SUM(AD23:AD29)</f>
        <v>1302830601</v>
      </c>
      <c r="AE30" s="81">
        <f>SUM(AE23:AE29)</f>
        <v>103074106</v>
      </c>
      <c r="AF30" s="81">
        <f t="shared" si="12"/>
        <v>1405904707</v>
      </c>
      <c r="AG30" s="81">
        <f>SUM(AG23:AG29)</f>
        <v>5650594526</v>
      </c>
      <c r="AH30" s="81">
        <f>SUM(AH23:AH29)</f>
        <v>5470767479</v>
      </c>
      <c r="AI30" s="82">
        <f>SUM(AI23:AI29)</f>
        <v>1405904707</v>
      </c>
      <c r="AJ30" s="116">
        <f t="shared" si="13"/>
        <v>0.24880651063017009</v>
      </c>
      <c r="AK30" s="117">
        <f t="shared" si="14"/>
        <v>0.19888055897945001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1345628246</v>
      </c>
      <c r="E31" s="78">
        <v>98591030</v>
      </c>
      <c r="F31" s="79">
        <f t="shared" si="0"/>
        <v>1444219276</v>
      </c>
      <c r="G31" s="77">
        <v>1345628246</v>
      </c>
      <c r="H31" s="78">
        <v>98591030</v>
      </c>
      <c r="I31" s="79">
        <f t="shared" si="1"/>
        <v>1444219276</v>
      </c>
      <c r="J31" s="77">
        <v>326845748</v>
      </c>
      <c r="K31" s="78">
        <v>15707518</v>
      </c>
      <c r="L31" s="78">
        <f t="shared" si="2"/>
        <v>342553266</v>
      </c>
      <c r="M31" s="95">
        <f t="shared" si="3"/>
        <v>0.23718923552160096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326845748</v>
      </c>
      <c r="AA31" s="78">
        <v>15707518</v>
      </c>
      <c r="AB31" s="78">
        <f t="shared" si="10"/>
        <v>342553266</v>
      </c>
      <c r="AC31" s="95">
        <f t="shared" si="11"/>
        <v>0.23718923552160096</v>
      </c>
      <c r="AD31" s="77">
        <v>0</v>
      </c>
      <c r="AE31" s="78">
        <v>0</v>
      </c>
      <c r="AF31" s="78">
        <f t="shared" si="12"/>
        <v>0</v>
      </c>
      <c r="AG31" s="78">
        <v>1324346733</v>
      </c>
      <c r="AH31" s="78">
        <v>1394947495</v>
      </c>
      <c r="AI31" s="79">
        <v>0</v>
      </c>
      <c r="AJ31" s="114">
        <f t="shared" si="13"/>
        <v>0</v>
      </c>
      <c r="AK31" s="115">
        <f t="shared" si="14"/>
        <v>0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1044363089</v>
      </c>
      <c r="E32" s="78">
        <v>139253649</v>
      </c>
      <c r="F32" s="79">
        <f t="shared" si="0"/>
        <v>1183616738</v>
      </c>
      <c r="G32" s="77">
        <v>1044363089</v>
      </c>
      <c r="H32" s="78">
        <v>139253649</v>
      </c>
      <c r="I32" s="79">
        <f t="shared" si="1"/>
        <v>1183616738</v>
      </c>
      <c r="J32" s="77">
        <v>266657368</v>
      </c>
      <c r="K32" s="78">
        <v>14322374</v>
      </c>
      <c r="L32" s="78">
        <f t="shared" si="2"/>
        <v>280979742</v>
      </c>
      <c r="M32" s="95">
        <f t="shared" si="3"/>
        <v>0.23739081493117581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266657368</v>
      </c>
      <c r="AA32" s="78">
        <v>14322374</v>
      </c>
      <c r="AB32" s="78">
        <f t="shared" si="10"/>
        <v>280979742</v>
      </c>
      <c r="AC32" s="95">
        <f t="shared" si="11"/>
        <v>0.23739081493117581</v>
      </c>
      <c r="AD32" s="77">
        <v>209633214</v>
      </c>
      <c r="AE32" s="78">
        <v>3930273</v>
      </c>
      <c r="AF32" s="78">
        <f t="shared" si="12"/>
        <v>213563487</v>
      </c>
      <c r="AG32" s="78">
        <v>1209579225</v>
      </c>
      <c r="AH32" s="78">
        <v>1168782204</v>
      </c>
      <c r="AI32" s="79">
        <v>213563487</v>
      </c>
      <c r="AJ32" s="114">
        <f t="shared" si="13"/>
        <v>0.17656014801345485</v>
      </c>
      <c r="AK32" s="115">
        <f t="shared" si="14"/>
        <v>0.31567313283286103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2156120360</v>
      </c>
      <c r="E33" s="78">
        <v>156492450</v>
      </c>
      <c r="F33" s="79">
        <f t="shared" si="0"/>
        <v>2312612810</v>
      </c>
      <c r="G33" s="77">
        <v>2156120360</v>
      </c>
      <c r="H33" s="78">
        <v>156492450</v>
      </c>
      <c r="I33" s="79">
        <f t="shared" si="1"/>
        <v>2312612810</v>
      </c>
      <c r="J33" s="77">
        <v>507741377</v>
      </c>
      <c r="K33" s="78">
        <v>9233222</v>
      </c>
      <c r="L33" s="78">
        <f t="shared" si="2"/>
        <v>516974599</v>
      </c>
      <c r="M33" s="95">
        <f t="shared" si="3"/>
        <v>0.22354567818899179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507741377</v>
      </c>
      <c r="AA33" s="78">
        <v>9233222</v>
      </c>
      <c r="AB33" s="78">
        <f t="shared" si="10"/>
        <v>516974599</v>
      </c>
      <c r="AC33" s="95">
        <f t="shared" si="11"/>
        <v>0.22354567818899179</v>
      </c>
      <c r="AD33" s="77">
        <v>461464409</v>
      </c>
      <c r="AE33" s="78">
        <v>5832696</v>
      </c>
      <c r="AF33" s="78">
        <f t="shared" si="12"/>
        <v>467297105</v>
      </c>
      <c r="AG33" s="78">
        <v>1998615480</v>
      </c>
      <c r="AH33" s="78">
        <v>2107643275</v>
      </c>
      <c r="AI33" s="79">
        <v>467297105</v>
      </c>
      <c r="AJ33" s="114">
        <f t="shared" si="13"/>
        <v>0.23381041009449202</v>
      </c>
      <c r="AK33" s="115">
        <f t="shared" si="14"/>
        <v>0.10630815699147123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340802662</v>
      </c>
      <c r="E34" s="78">
        <v>111716152</v>
      </c>
      <c r="F34" s="79">
        <f t="shared" si="0"/>
        <v>452518814</v>
      </c>
      <c r="G34" s="77">
        <v>340802662</v>
      </c>
      <c r="H34" s="78">
        <v>111716152</v>
      </c>
      <c r="I34" s="79">
        <f t="shared" si="1"/>
        <v>452518814</v>
      </c>
      <c r="J34" s="77">
        <v>170176197</v>
      </c>
      <c r="K34" s="78">
        <v>2737181</v>
      </c>
      <c r="L34" s="78">
        <f t="shared" si="2"/>
        <v>172913378</v>
      </c>
      <c r="M34" s="95">
        <f t="shared" si="3"/>
        <v>0.38211312469319786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170176197</v>
      </c>
      <c r="AA34" s="78">
        <v>2737181</v>
      </c>
      <c r="AB34" s="78">
        <f t="shared" si="10"/>
        <v>172913378</v>
      </c>
      <c r="AC34" s="95">
        <f t="shared" si="11"/>
        <v>0.38211312469319786</v>
      </c>
      <c r="AD34" s="77">
        <v>95914518</v>
      </c>
      <c r="AE34" s="78">
        <v>166504</v>
      </c>
      <c r="AF34" s="78">
        <f t="shared" si="12"/>
        <v>96081022</v>
      </c>
      <c r="AG34" s="78">
        <v>341007665</v>
      </c>
      <c r="AH34" s="78">
        <v>361881890</v>
      </c>
      <c r="AI34" s="79">
        <v>96081022</v>
      </c>
      <c r="AJ34" s="114">
        <f t="shared" si="13"/>
        <v>0.28175619454184408</v>
      </c>
      <c r="AK34" s="115">
        <f t="shared" si="14"/>
        <v>0.79966214347719999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189321000</v>
      </c>
      <c r="E35" s="78">
        <v>4200000</v>
      </c>
      <c r="F35" s="79">
        <f t="shared" si="0"/>
        <v>193521000</v>
      </c>
      <c r="G35" s="77">
        <v>189321000</v>
      </c>
      <c r="H35" s="78">
        <v>4200000</v>
      </c>
      <c r="I35" s="79">
        <f t="shared" si="1"/>
        <v>193521000</v>
      </c>
      <c r="J35" s="77">
        <v>77460445</v>
      </c>
      <c r="K35" s="78">
        <v>220099</v>
      </c>
      <c r="L35" s="78">
        <f t="shared" si="2"/>
        <v>77680544</v>
      </c>
      <c r="M35" s="95">
        <f t="shared" si="3"/>
        <v>0.40140627632143283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77460445</v>
      </c>
      <c r="AA35" s="78">
        <v>220099</v>
      </c>
      <c r="AB35" s="78">
        <f t="shared" si="10"/>
        <v>77680544</v>
      </c>
      <c r="AC35" s="95">
        <f t="shared" si="11"/>
        <v>0.40140627632143283</v>
      </c>
      <c r="AD35" s="77">
        <v>74565735</v>
      </c>
      <c r="AE35" s="78">
        <v>12994</v>
      </c>
      <c r="AF35" s="78">
        <f t="shared" si="12"/>
        <v>74578729</v>
      </c>
      <c r="AG35" s="78">
        <v>188116000</v>
      </c>
      <c r="AH35" s="78">
        <v>191838000</v>
      </c>
      <c r="AI35" s="79">
        <v>74578729</v>
      </c>
      <c r="AJ35" s="114">
        <f t="shared" si="13"/>
        <v>0.39645074847434564</v>
      </c>
      <c r="AK35" s="115">
        <f t="shared" si="14"/>
        <v>4.1591148596807015E-2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5076235357</v>
      </c>
      <c r="E36" s="81">
        <f>SUM(E31:E35)</f>
        <v>510253281</v>
      </c>
      <c r="F36" s="82">
        <f t="shared" si="0"/>
        <v>5586488638</v>
      </c>
      <c r="G36" s="80">
        <f>SUM(G31:G35)</f>
        <v>5076235357</v>
      </c>
      <c r="H36" s="81">
        <f>SUM(H31:H35)</f>
        <v>510253281</v>
      </c>
      <c r="I36" s="82">
        <f t="shared" si="1"/>
        <v>5586488638</v>
      </c>
      <c r="J36" s="80">
        <f>SUM(J31:J35)</f>
        <v>1348881135</v>
      </c>
      <c r="K36" s="81">
        <f>SUM(K31:K35)</f>
        <v>42220394</v>
      </c>
      <c r="L36" s="81">
        <f t="shared" si="2"/>
        <v>1391101529</v>
      </c>
      <c r="M36" s="96">
        <f t="shared" si="3"/>
        <v>0.2490117888251937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1348881135</v>
      </c>
      <c r="AA36" s="81">
        <v>42220394</v>
      </c>
      <c r="AB36" s="81">
        <f t="shared" si="10"/>
        <v>1391101529</v>
      </c>
      <c r="AC36" s="96">
        <f t="shared" si="11"/>
        <v>0.2490117888251937</v>
      </c>
      <c r="AD36" s="80">
        <f>SUM(AD31:AD35)</f>
        <v>841577876</v>
      </c>
      <c r="AE36" s="81">
        <f>SUM(AE31:AE35)</f>
        <v>9942467</v>
      </c>
      <c r="AF36" s="81">
        <f t="shared" si="12"/>
        <v>851520343</v>
      </c>
      <c r="AG36" s="81">
        <f>SUM(AG31:AG35)</f>
        <v>5061665103</v>
      </c>
      <c r="AH36" s="81">
        <f>SUM(AH31:AH35)</f>
        <v>5225092864</v>
      </c>
      <c r="AI36" s="82">
        <f>SUM(AI31:AI35)</f>
        <v>851520343</v>
      </c>
      <c r="AJ36" s="116">
        <f t="shared" si="13"/>
        <v>0.16822929326069244</v>
      </c>
      <c r="AK36" s="117">
        <f t="shared" si="14"/>
        <v>0.63366799212217995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27513963312</v>
      </c>
      <c r="E37" s="84">
        <f>SUM(E9,E11:E14,E16:E21,E23:E29,E31:E35)</f>
        <v>3286317540</v>
      </c>
      <c r="F37" s="85">
        <f t="shared" si="0"/>
        <v>30800280852</v>
      </c>
      <c r="G37" s="83">
        <f>SUM(G9,G11:G14,G16:G21,G23:G29,G31:G35)</f>
        <v>27513963312</v>
      </c>
      <c r="H37" s="84">
        <f>SUM(H9,H11:H14,H16:H21,H23:H29,H31:H35)</f>
        <v>3286317540</v>
      </c>
      <c r="I37" s="85">
        <f t="shared" si="1"/>
        <v>30800280852</v>
      </c>
      <c r="J37" s="83">
        <f>SUM(J9,J11:J14,J16:J21,J23:J29,J31:J35)</f>
        <v>7261167631</v>
      </c>
      <c r="K37" s="84">
        <f>SUM(K9,K11:K14,K16:K21,K23:K29,K31:K35)</f>
        <v>357491524</v>
      </c>
      <c r="L37" s="84">
        <f t="shared" si="2"/>
        <v>7618659155</v>
      </c>
      <c r="M37" s="97">
        <f t="shared" si="3"/>
        <v>0.2473568079333045</v>
      </c>
      <c r="N37" s="83">
        <f>SUM(N9,N11:N14,N16:N21,N23:N29,N31:N35)</f>
        <v>0</v>
      </c>
      <c r="O37" s="84">
        <f>SUM(O9,O11:O14,O16:O21,O23:O29,O31:O35)</f>
        <v>0</v>
      </c>
      <c r="P37" s="84">
        <f t="shared" si="4"/>
        <v>0</v>
      </c>
      <c r="Q37" s="97">
        <f t="shared" si="5"/>
        <v>0</v>
      </c>
      <c r="R37" s="83">
        <f>SUM(R9,R11:R14,R16:R21,R23:R29,R31:R35)</f>
        <v>0</v>
      </c>
      <c r="S37" s="84">
        <f>SUM(S9,S11:S14,S16:S21,S23:S29,S31:S35)</f>
        <v>0</v>
      </c>
      <c r="T37" s="84">
        <f t="shared" si="6"/>
        <v>0</v>
      </c>
      <c r="U37" s="97">
        <f t="shared" si="7"/>
        <v>0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v>7261167631</v>
      </c>
      <c r="AA37" s="84">
        <v>357491524</v>
      </c>
      <c r="AB37" s="84">
        <f t="shared" si="10"/>
        <v>7618659155</v>
      </c>
      <c r="AC37" s="97">
        <f t="shared" si="11"/>
        <v>0.2473568079333045</v>
      </c>
      <c r="AD37" s="83">
        <f>SUM(AD9,AD11:AD14,AD16:AD21,AD23:AD29,AD31:AD35)</f>
        <v>6133191107</v>
      </c>
      <c r="AE37" s="84">
        <f>SUM(AE9,AE11:AE14,AE16:AE21,AE23:AE29,AE31:AE35)</f>
        <v>195087164</v>
      </c>
      <c r="AF37" s="84">
        <f t="shared" si="12"/>
        <v>6328278271</v>
      </c>
      <c r="AG37" s="84">
        <f>SUM(AG9,AG11:AG14,AG16:AG21,AG23:AG29,AG31:AG35)</f>
        <v>28457791632</v>
      </c>
      <c r="AH37" s="84">
        <f>SUM(AH9,AH11:AH14,AH16:AH21,AH23:AH29,AH31:AH35)</f>
        <v>28377224299</v>
      </c>
      <c r="AI37" s="85">
        <f>SUM(AI9,AI11:AI14,AI16:AI21,AI23:AI29,AI31:AI35)</f>
        <v>6328278271</v>
      </c>
      <c r="AJ37" s="118">
        <f t="shared" si="13"/>
        <v>0.22237418675467516</v>
      </c>
      <c r="AK37" s="119">
        <f t="shared" si="14"/>
        <v>0.20390710217553254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8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60672979527</v>
      </c>
      <c r="E9" s="78">
        <v>2910313343</v>
      </c>
      <c r="F9" s="79">
        <f>$D9       +$E9</f>
        <v>63583292870</v>
      </c>
      <c r="G9" s="77">
        <v>60672979527</v>
      </c>
      <c r="H9" s="78">
        <v>2910313343</v>
      </c>
      <c r="I9" s="79">
        <f>$G9       +$H9</f>
        <v>63583292870</v>
      </c>
      <c r="J9" s="77">
        <v>16367842295</v>
      </c>
      <c r="K9" s="78">
        <v>38078026</v>
      </c>
      <c r="L9" s="78">
        <f>$J9       +$K9</f>
        <v>16405920321</v>
      </c>
      <c r="M9" s="95">
        <f>IF(($F9       =0),0,($L9       /$F9       ))</f>
        <v>0.25802250214601069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16367842295</v>
      </c>
      <c r="AA9" s="78">
        <v>38078026</v>
      </c>
      <c r="AB9" s="78">
        <f>$Z9       +$AA9</f>
        <v>16405920321</v>
      </c>
      <c r="AC9" s="95">
        <f>IF(($F9       =0),0,($AB9       /$F9       ))</f>
        <v>0.25802250214601069</v>
      </c>
      <c r="AD9" s="77">
        <v>15016369383</v>
      </c>
      <c r="AE9" s="78">
        <v>217657645</v>
      </c>
      <c r="AF9" s="78">
        <f>$AD9       +$AE9</f>
        <v>15234027028</v>
      </c>
      <c r="AG9" s="78">
        <v>58094212621</v>
      </c>
      <c r="AH9" s="78">
        <v>58257917703</v>
      </c>
      <c r="AI9" s="79">
        <v>15234027028</v>
      </c>
      <c r="AJ9" s="114">
        <f>IF(($AG9       =0),0,($AI9       /$AG9       ))</f>
        <v>0.26222968417499776</v>
      </c>
      <c r="AK9" s="115">
        <f>IF(($AF9       =0),0,(($L9       /$AF9       )-1))</f>
        <v>7.6926034780302688E-2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76368851404</v>
      </c>
      <c r="E10" s="78">
        <v>7414826000</v>
      </c>
      <c r="F10" s="79">
        <f t="shared" ref="F10:F23" si="0">$D10      +$E10</f>
        <v>83783677404</v>
      </c>
      <c r="G10" s="77">
        <v>76368851404</v>
      </c>
      <c r="H10" s="78">
        <v>7414826000</v>
      </c>
      <c r="I10" s="79">
        <f t="shared" ref="I10:I23" si="1">$G10      +$H10</f>
        <v>83783677404</v>
      </c>
      <c r="J10" s="77">
        <v>23180339734</v>
      </c>
      <c r="K10" s="78">
        <v>806420182</v>
      </c>
      <c r="L10" s="78">
        <f t="shared" ref="L10:L23" si="2">$J10      +$K10</f>
        <v>23986759916</v>
      </c>
      <c r="M10" s="95">
        <f t="shared" ref="M10:M23" si="3">IF(($F10      =0),0,($L10      /$F10      ))</f>
        <v>0.28629394959995902</v>
      </c>
      <c r="N10" s="77">
        <v>0</v>
      </c>
      <c r="O10" s="78">
        <v>0</v>
      </c>
      <c r="P10" s="78">
        <f t="shared" ref="P10:P23" si="4">$N10      +$O10</f>
        <v>0</v>
      </c>
      <c r="Q10" s="95">
        <f t="shared" ref="Q10:Q23" si="5">IF(($F10      =0),0,($P10      /$F10      ))</f>
        <v>0</v>
      </c>
      <c r="R10" s="77">
        <v>0</v>
      </c>
      <c r="S10" s="78">
        <v>0</v>
      </c>
      <c r="T10" s="78">
        <f t="shared" ref="T10:T23" si="6">$R10      +$S10</f>
        <v>0</v>
      </c>
      <c r="U10" s="95">
        <f t="shared" ref="U10:U23" si="7">IF(($I10      =0),0,($T10      /$I10      ))</f>
        <v>0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v>23180339734</v>
      </c>
      <c r="AA10" s="78">
        <v>806420182</v>
      </c>
      <c r="AB10" s="78">
        <f t="shared" ref="AB10:AB23" si="10">$Z10      +$AA10</f>
        <v>23986759916</v>
      </c>
      <c r="AC10" s="95">
        <f t="shared" ref="AC10:AC23" si="11">IF(($F10      =0),0,($AB10      /$F10      ))</f>
        <v>0.28629394959995902</v>
      </c>
      <c r="AD10" s="77">
        <v>20707710655</v>
      </c>
      <c r="AE10" s="78">
        <v>924276495</v>
      </c>
      <c r="AF10" s="78">
        <f t="shared" ref="AF10:AF23" si="12">$AD10      +$AE10</f>
        <v>21631987150</v>
      </c>
      <c r="AG10" s="78">
        <v>83036076352</v>
      </c>
      <c r="AH10" s="78">
        <v>78108986996</v>
      </c>
      <c r="AI10" s="79">
        <v>21631987150</v>
      </c>
      <c r="AJ10" s="114">
        <f t="shared" ref="AJ10:AJ23" si="13">IF(($AG10      =0),0,($AI10      /$AG10      ))</f>
        <v>0.26051311791635462</v>
      </c>
      <c r="AK10" s="115">
        <f t="shared" ref="AK10:AK23" si="14">IF(($AF10      =0),0,(($L10      /$AF10      )-1))</f>
        <v>0.10885605421598998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48474258969</v>
      </c>
      <c r="E11" s="78">
        <v>2277552577</v>
      </c>
      <c r="F11" s="79">
        <f t="shared" si="0"/>
        <v>50751811546</v>
      </c>
      <c r="G11" s="77">
        <v>48474258969</v>
      </c>
      <c r="H11" s="78">
        <v>2277552577</v>
      </c>
      <c r="I11" s="79">
        <f t="shared" si="1"/>
        <v>50751811546</v>
      </c>
      <c r="J11" s="77">
        <v>11854681813</v>
      </c>
      <c r="K11" s="78">
        <v>318105140</v>
      </c>
      <c r="L11" s="78">
        <f t="shared" si="2"/>
        <v>12172786953</v>
      </c>
      <c r="M11" s="95">
        <f t="shared" si="3"/>
        <v>0.23984930945700197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11854681813</v>
      </c>
      <c r="AA11" s="78">
        <v>318105140</v>
      </c>
      <c r="AB11" s="78">
        <f t="shared" si="10"/>
        <v>12172786953</v>
      </c>
      <c r="AC11" s="95">
        <f t="shared" si="11"/>
        <v>0.23984930945700197</v>
      </c>
      <c r="AD11" s="77">
        <v>13559215025</v>
      </c>
      <c r="AE11" s="78">
        <v>82151767</v>
      </c>
      <c r="AF11" s="78">
        <f t="shared" si="12"/>
        <v>13641366792</v>
      </c>
      <c r="AG11" s="78">
        <v>46933152522</v>
      </c>
      <c r="AH11" s="78">
        <v>47059744314</v>
      </c>
      <c r="AI11" s="79">
        <v>13641366792</v>
      </c>
      <c r="AJ11" s="114">
        <f t="shared" si="13"/>
        <v>0.29065524174208379</v>
      </c>
      <c r="AK11" s="115">
        <f t="shared" si="14"/>
        <v>-0.10765635594970224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185516089900</v>
      </c>
      <c r="E12" s="81">
        <f>SUM(E9:E11)</f>
        <v>12602691920</v>
      </c>
      <c r="F12" s="82">
        <f t="shared" si="0"/>
        <v>198118781820</v>
      </c>
      <c r="G12" s="80">
        <f>SUM(G9:G11)</f>
        <v>185516089900</v>
      </c>
      <c r="H12" s="81">
        <f>SUM(H9:H11)</f>
        <v>12602691920</v>
      </c>
      <c r="I12" s="82">
        <f t="shared" si="1"/>
        <v>198118781820</v>
      </c>
      <c r="J12" s="80">
        <f>SUM(J9:J11)</f>
        <v>51402863842</v>
      </c>
      <c r="K12" s="81">
        <f>SUM(K9:K11)</f>
        <v>1162603348</v>
      </c>
      <c r="L12" s="81">
        <f t="shared" si="2"/>
        <v>52565467190</v>
      </c>
      <c r="M12" s="96">
        <f t="shared" si="3"/>
        <v>0.26532298809387056</v>
      </c>
      <c r="N12" s="80">
        <f>SUM(N9:N11)</f>
        <v>0</v>
      </c>
      <c r="O12" s="81">
        <f>SUM(O9:O11)</f>
        <v>0</v>
      </c>
      <c r="P12" s="81">
        <f t="shared" si="4"/>
        <v>0</v>
      </c>
      <c r="Q12" s="96">
        <f t="shared" si="5"/>
        <v>0</v>
      </c>
      <c r="R12" s="80">
        <f>SUM(R9:R11)</f>
        <v>0</v>
      </c>
      <c r="S12" s="81">
        <f>SUM(S9:S11)</f>
        <v>0</v>
      </c>
      <c r="T12" s="81">
        <f t="shared" si="6"/>
        <v>0</v>
      </c>
      <c r="U12" s="96">
        <f t="shared" si="7"/>
        <v>0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v>51402863842</v>
      </c>
      <c r="AA12" s="81">
        <v>1162603348</v>
      </c>
      <c r="AB12" s="81">
        <f t="shared" si="10"/>
        <v>52565467190</v>
      </c>
      <c r="AC12" s="96">
        <f t="shared" si="11"/>
        <v>0.26532298809387056</v>
      </c>
      <c r="AD12" s="80">
        <f>SUM(AD9:AD11)</f>
        <v>49283295063</v>
      </c>
      <c r="AE12" s="81">
        <f>SUM(AE9:AE11)</f>
        <v>1224085907</v>
      </c>
      <c r="AF12" s="81">
        <f t="shared" si="12"/>
        <v>50507380970</v>
      </c>
      <c r="AG12" s="81">
        <f>SUM(AG9:AG11)</f>
        <v>188063441495</v>
      </c>
      <c r="AH12" s="81">
        <f>SUM(AH9:AH11)</f>
        <v>183426649013</v>
      </c>
      <c r="AI12" s="82">
        <f>SUM(AI9:AI11)</f>
        <v>50507380970</v>
      </c>
      <c r="AJ12" s="116">
        <f t="shared" si="13"/>
        <v>0.26856565299717133</v>
      </c>
      <c r="AK12" s="117">
        <f t="shared" si="14"/>
        <v>4.0748226902171947E-2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8510649520</v>
      </c>
      <c r="E13" s="78">
        <v>308853700</v>
      </c>
      <c r="F13" s="79">
        <f t="shared" si="0"/>
        <v>8819503220</v>
      </c>
      <c r="G13" s="77">
        <v>8510649520</v>
      </c>
      <c r="H13" s="78">
        <v>308853700</v>
      </c>
      <c r="I13" s="79">
        <f t="shared" si="1"/>
        <v>8819503220</v>
      </c>
      <c r="J13" s="77">
        <v>2432667896</v>
      </c>
      <c r="K13" s="78">
        <v>17767126</v>
      </c>
      <c r="L13" s="78">
        <f t="shared" si="2"/>
        <v>2450435022</v>
      </c>
      <c r="M13" s="95">
        <f t="shared" si="3"/>
        <v>0.27784274928809427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2432667896</v>
      </c>
      <c r="AA13" s="78">
        <v>17767126</v>
      </c>
      <c r="AB13" s="78">
        <f t="shared" si="10"/>
        <v>2450435022</v>
      </c>
      <c r="AC13" s="95">
        <f t="shared" si="11"/>
        <v>0.27784274928809427</v>
      </c>
      <c r="AD13" s="77">
        <v>2232361066</v>
      </c>
      <c r="AE13" s="78">
        <v>5857634</v>
      </c>
      <c r="AF13" s="78">
        <f t="shared" si="12"/>
        <v>2238218700</v>
      </c>
      <c r="AG13" s="78">
        <v>8500537467</v>
      </c>
      <c r="AH13" s="78">
        <v>8449848759</v>
      </c>
      <c r="AI13" s="79">
        <v>2238218700</v>
      </c>
      <c r="AJ13" s="114">
        <f t="shared" si="13"/>
        <v>0.26330319802589019</v>
      </c>
      <c r="AK13" s="115">
        <f t="shared" si="14"/>
        <v>9.4814828416901253E-2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1787272010</v>
      </c>
      <c r="E14" s="78">
        <v>265318087</v>
      </c>
      <c r="F14" s="79">
        <f t="shared" si="0"/>
        <v>2052590097</v>
      </c>
      <c r="G14" s="77">
        <v>1787272010</v>
      </c>
      <c r="H14" s="78">
        <v>265318087</v>
      </c>
      <c r="I14" s="79">
        <f t="shared" si="1"/>
        <v>2052590097</v>
      </c>
      <c r="J14" s="77">
        <v>473588408</v>
      </c>
      <c r="K14" s="78">
        <v>25159317</v>
      </c>
      <c r="L14" s="78">
        <f t="shared" si="2"/>
        <v>498747725</v>
      </c>
      <c r="M14" s="95">
        <f t="shared" si="3"/>
        <v>0.24298457141002178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473588408</v>
      </c>
      <c r="AA14" s="78">
        <v>25159317</v>
      </c>
      <c r="AB14" s="78">
        <f t="shared" si="10"/>
        <v>498747725</v>
      </c>
      <c r="AC14" s="95">
        <f t="shared" si="11"/>
        <v>0.24298457141002178</v>
      </c>
      <c r="AD14" s="77">
        <v>442088979</v>
      </c>
      <c r="AE14" s="78">
        <v>27769463</v>
      </c>
      <c r="AF14" s="78">
        <f t="shared" si="12"/>
        <v>469858442</v>
      </c>
      <c r="AG14" s="78">
        <v>1954618674</v>
      </c>
      <c r="AH14" s="78">
        <v>1907511306</v>
      </c>
      <c r="AI14" s="79">
        <v>469858442</v>
      </c>
      <c r="AJ14" s="114">
        <f t="shared" si="13"/>
        <v>0.24038368621459308</v>
      </c>
      <c r="AK14" s="115">
        <f t="shared" si="14"/>
        <v>6.1485078095074419E-2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1300991498</v>
      </c>
      <c r="E15" s="78">
        <v>99234000</v>
      </c>
      <c r="F15" s="79">
        <f t="shared" si="0"/>
        <v>1400225498</v>
      </c>
      <c r="G15" s="77">
        <v>1300991498</v>
      </c>
      <c r="H15" s="78">
        <v>99234000</v>
      </c>
      <c r="I15" s="79">
        <f t="shared" si="1"/>
        <v>1400225498</v>
      </c>
      <c r="J15" s="77">
        <v>372971238</v>
      </c>
      <c r="K15" s="78">
        <v>25278491</v>
      </c>
      <c r="L15" s="78">
        <f t="shared" si="2"/>
        <v>398249729</v>
      </c>
      <c r="M15" s="95">
        <f t="shared" si="3"/>
        <v>0.28441828089035415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372971238</v>
      </c>
      <c r="AA15" s="78">
        <v>25278491</v>
      </c>
      <c r="AB15" s="78">
        <f t="shared" si="10"/>
        <v>398249729</v>
      </c>
      <c r="AC15" s="95">
        <f t="shared" si="11"/>
        <v>0.28441828089035415</v>
      </c>
      <c r="AD15" s="77">
        <v>357903727</v>
      </c>
      <c r="AE15" s="78">
        <v>0</v>
      </c>
      <c r="AF15" s="78">
        <f t="shared" si="12"/>
        <v>357903727</v>
      </c>
      <c r="AG15" s="78">
        <v>1296732323</v>
      </c>
      <c r="AH15" s="78">
        <v>1318296274</v>
      </c>
      <c r="AI15" s="79">
        <v>357903727</v>
      </c>
      <c r="AJ15" s="114">
        <f t="shared" si="13"/>
        <v>0.2760043230602805</v>
      </c>
      <c r="AK15" s="115">
        <f t="shared" si="14"/>
        <v>0.11272864448265452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415671977</v>
      </c>
      <c r="E16" s="78">
        <v>6700000</v>
      </c>
      <c r="F16" s="79">
        <f t="shared" si="0"/>
        <v>422371977</v>
      </c>
      <c r="G16" s="77">
        <v>415671977</v>
      </c>
      <c r="H16" s="78">
        <v>6700000</v>
      </c>
      <c r="I16" s="79">
        <f t="shared" si="1"/>
        <v>422371977</v>
      </c>
      <c r="J16" s="77">
        <v>149604703</v>
      </c>
      <c r="K16" s="78">
        <v>268836</v>
      </c>
      <c r="L16" s="78">
        <f t="shared" si="2"/>
        <v>149873539</v>
      </c>
      <c r="M16" s="95">
        <f t="shared" si="3"/>
        <v>0.35483779029213391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149604703</v>
      </c>
      <c r="AA16" s="78">
        <v>268836</v>
      </c>
      <c r="AB16" s="78">
        <f t="shared" si="10"/>
        <v>149873539</v>
      </c>
      <c r="AC16" s="95">
        <f t="shared" si="11"/>
        <v>0.35483779029213391</v>
      </c>
      <c r="AD16" s="77">
        <v>144771282</v>
      </c>
      <c r="AE16" s="78">
        <v>318786</v>
      </c>
      <c r="AF16" s="78">
        <f t="shared" si="12"/>
        <v>145090068</v>
      </c>
      <c r="AG16" s="78">
        <v>410503592</v>
      </c>
      <c r="AH16" s="78">
        <v>412421415</v>
      </c>
      <c r="AI16" s="79">
        <v>145090068</v>
      </c>
      <c r="AJ16" s="114">
        <f t="shared" si="13"/>
        <v>0.35344408874259009</v>
      </c>
      <c r="AK16" s="115">
        <f t="shared" si="14"/>
        <v>3.2968976208626488E-2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12014585005</v>
      </c>
      <c r="E17" s="81">
        <f>SUM(E13:E16)</f>
        <v>680105787</v>
      </c>
      <c r="F17" s="82">
        <f t="shared" si="0"/>
        <v>12694690792</v>
      </c>
      <c r="G17" s="80">
        <f>SUM(G13:G16)</f>
        <v>12014585005</v>
      </c>
      <c r="H17" s="81">
        <f>SUM(H13:H16)</f>
        <v>680105787</v>
      </c>
      <c r="I17" s="82">
        <f t="shared" si="1"/>
        <v>12694690792</v>
      </c>
      <c r="J17" s="80">
        <f>SUM(J13:J16)</f>
        <v>3428832245</v>
      </c>
      <c r="K17" s="81">
        <f>SUM(K13:K16)</f>
        <v>68473770</v>
      </c>
      <c r="L17" s="81">
        <f t="shared" si="2"/>
        <v>3497306015</v>
      </c>
      <c r="M17" s="96">
        <f t="shared" si="3"/>
        <v>0.27549359589001954</v>
      </c>
      <c r="N17" s="80">
        <f>SUM(N13:N16)</f>
        <v>0</v>
      </c>
      <c r="O17" s="81">
        <f>SUM(O13:O16)</f>
        <v>0</v>
      </c>
      <c r="P17" s="81">
        <f t="shared" si="4"/>
        <v>0</v>
      </c>
      <c r="Q17" s="96">
        <f t="shared" si="5"/>
        <v>0</v>
      </c>
      <c r="R17" s="80">
        <f>SUM(R13:R16)</f>
        <v>0</v>
      </c>
      <c r="S17" s="81">
        <f>SUM(S13:S16)</f>
        <v>0</v>
      </c>
      <c r="T17" s="81">
        <f t="shared" si="6"/>
        <v>0</v>
      </c>
      <c r="U17" s="96">
        <f t="shared" si="7"/>
        <v>0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v>3428832245</v>
      </c>
      <c r="AA17" s="81">
        <v>68473770</v>
      </c>
      <c r="AB17" s="81">
        <f t="shared" si="10"/>
        <v>3497306015</v>
      </c>
      <c r="AC17" s="96">
        <f t="shared" si="11"/>
        <v>0.27549359589001954</v>
      </c>
      <c r="AD17" s="80">
        <f>SUM(AD13:AD16)</f>
        <v>3177125054</v>
      </c>
      <c r="AE17" s="81">
        <f>SUM(AE13:AE16)</f>
        <v>33945883</v>
      </c>
      <c r="AF17" s="81">
        <f t="shared" si="12"/>
        <v>3211070937</v>
      </c>
      <c r="AG17" s="81">
        <f>SUM(AG13:AG16)</f>
        <v>12162392056</v>
      </c>
      <c r="AH17" s="81">
        <f>SUM(AH13:AH16)</f>
        <v>12088077754</v>
      </c>
      <c r="AI17" s="82">
        <f>SUM(AI13:AI16)</f>
        <v>3211070937</v>
      </c>
      <c r="AJ17" s="116">
        <f t="shared" si="13"/>
        <v>0.26401639761447271</v>
      </c>
      <c r="AK17" s="117">
        <f t="shared" si="14"/>
        <v>8.9140066854898059E-2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4212754328</v>
      </c>
      <c r="E18" s="78">
        <v>412503079</v>
      </c>
      <c r="F18" s="79">
        <f t="shared" si="0"/>
        <v>4625257407</v>
      </c>
      <c r="G18" s="77">
        <v>4212754328</v>
      </c>
      <c r="H18" s="78">
        <v>412503079</v>
      </c>
      <c r="I18" s="79">
        <f t="shared" si="1"/>
        <v>4625257407</v>
      </c>
      <c r="J18" s="77">
        <v>671534981</v>
      </c>
      <c r="K18" s="78">
        <v>61697382</v>
      </c>
      <c r="L18" s="78">
        <f t="shared" si="2"/>
        <v>733232363</v>
      </c>
      <c r="M18" s="95">
        <f t="shared" si="3"/>
        <v>0.15852790417465301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671534981</v>
      </c>
      <c r="AA18" s="78">
        <v>61697382</v>
      </c>
      <c r="AB18" s="78">
        <f t="shared" si="10"/>
        <v>733232363</v>
      </c>
      <c r="AC18" s="95">
        <f t="shared" si="11"/>
        <v>0.15852790417465301</v>
      </c>
      <c r="AD18" s="77">
        <v>1056583431</v>
      </c>
      <c r="AE18" s="78">
        <v>53722838</v>
      </c>
      <c r="AF18" s="78">
        <f t="shared" si="12"/>
        <v>1110306269</v>
      </c>
      <c r="AG18" s="78">
        <v>11102266726</v>
      </c>
      <c r="AH18" s="78">
        <v>4340399871</v>
      </c>
      <c r="AI18" s="79">
        <v>1110306269</v>
      </c>
      <c r="AJ18" s="114">
        <f t="shared" si="13"/>
        <v>0.10000716938279042</v>
      </c>
      <c r="AK18" s="115">
        <f t="shared" si="14"/>
        <v>-0.33961251640919987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2639887893</v>
      </c>
      <c r="E19" s="78">
        <v>187505150</v>
      </c>
      <c r="F19" s="79">
        <f t="shared" si="0"/>
        <v>2827393043</v>
      </c>
      <c r="G19" s="77">
        <v>2639887893</v>
      </c>
      <c r="H19" s="78">
        <v>187505150</v>
      </c>
      <c r="I19" s="79">
        <f t="shared" si="1"/>
        <v>2827393043</v>
      </c>
      <c r="J19" s="77">
        <v>529545054</v>
      </c>
      <c r="K19" s="78">
        <v>-226657236</v>
      </c>
      <c r="L19" s="78">
        <f t="shared" si="2"/>
        <v>302887818</v>
      </c>
      <c r="M19" s="95">
        <f t="shared" si="3"/>
        <v>0.10712618068785423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529545054</v>
      </c>
      <c r="AA19" s="78">
        <v>-226657236</v>
      </c>
      <c r="AB19" s="78">
        <f t="shared" si="10"/>
        <v>302887818</v>
      </c>
      <c r="AC19" s="95">
        <f t="shared" si="11"/>
        <v>0.10712618068785423</v>
      </c>
      <c r="AD19" s="77">
        <v>619892971</v>
      </c>
      <c r="AE19" s="78">
        <v>20209934</v>
      </c>
      <c r="AF19" s="78">
        <f t="shared" si="12"/>
        <v>640102905</v>
      </c>
      <c r="AG19" s="78">
        <v>2442843742</v>
      </c>
      <c r="AH19" s="78">
        <v>2673917183</v>
      </c>
      <c r="AI19" s="79">
        <v>640102905</v>
      </c>
      <c r="AJ19" s="114">
        <f t="shared" si="13"/>
        <v>0.2620318663836993</v>
      </c>
      <c r="AK19" s="115">
        <f t="shared" si="14"/>
        <v>-0.52681386752962789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2926392097</v>
      </c>
      <c r="E20" s="78">
        <v>241426961</v>
      </c>
      <c r="F20" s="79">
        <f t="shared" si="0"/>
        <v>3167819058</v>
      </c>
      <c r="G20" s="77">
        <v>2926392097</v>
      </c>
      <c r="H20" s="78">
        <v>241426961</v>
      </c>
      <c r="I20" s="79">
        <f t="shared" si="1"/>
        <v>3167819058</v>
      </c>
      <c r="J20" s="77">
        <v>853744850</v>
      </c>
      <c r="K20" s="78">
        <v>48797937</v>
      </c>
      <c r="L20" s="78">
        <f t="shared" si="2"/>
        <v>902542787</v>
      </c>
      <c r="M20" s="95">
        <f t="shared" si="3"/>
        <v>0.28490982927851305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853744850</v>
      </c>
      <c r="AA20" s="78">
        <v>48797937</v>
      </c>
      <c r="AB20" s="78">
        <f t="shared" si="10"/>
        <v>902542787</v>
      </c>
      <c r="AC20" s="95">
        <f t="shared" si="11"/>
        <v>0.28490982927851305</v>
      </c>
      <c r="AD20" s="77">
        <v>760699634</v>
      </c>
      <c r="AE20" s="78">
        <v>76301271</v>
      </c>
      <c r="AF20" s="78">
        <f t="shared" si="12"/>
        <v>837000905</v>
      </c>
      <c r="AG20" s="78">
        <v>2969918901</v>
      </c>
      <c r="AH20" s="78">
        <v>3148414129</v>
      </c>
      <c r="AI20" s="79">
        <v>837000905</v>
      </c>
      <c r="AJ20" s="114">
        <f t="shared" si="13"/>
        <v>0.28182618209479521</v>
      </c>
      <c r="AK20" s="115">
        <f t="shared" si="14"/>
        <v>7.8305628594272481E-2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391029036</v>
      </c>
      <c r="E21" s="78">
        <v>4700004</v>
      </c>
      <c r="F21" s="79">
        <f t="shared" si="0"/>
        <v>395729040</v>
      </c>
      <c r="G21" s="77">
        <v>391029036</v>
      </c>
      <c r="H21" s="78">
        <v>4700004</v>
      </c>
      <c r="I21" s="79">
        <f t="shared" si="1"/>
        <v>395729040</v>
      </c>
      <c r="J21" s="77">
        <v>131446068</v>
      </c>
      <c r="K21" s="78">
        <v>113917</v>
      </c>
      <c r="L21" s="78">
        <f t="shared" si="2"/>
        <v>131559985</v>
      </c>
      <c r="M21" s="95">
        <f t="shared" si="3"/>
        <v>0.3324496605050769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131446068</v>
      </c>
      <c r="AA21" s="78">
        <v>113917</v>
      </c>
      <c r="AB21" s="78">
        <f t="shared" si="10"/>
        <v>131559985</v>
      </c>
      <c r="AC21" s="95">
        <f t="shared" si="11"/>
        <v>0.3324496605050769</v>
      </c>
      <c r="AD21" s="77">
        <v>104019036</v>
      </c>
      <c r="AE21" s="78">
        <v>689350</v>
      </c>
      <c r="AF21" s="78">
        <f t="shared" si="12"/>
        <v>104708386</v>
      </c>
      <c r="AG21" s="78">
        <v>306827708</v>
      </c>
      <c r="AH21" s="78">
        <v>334228603</v>
      </c>
      <c r="AI21" s="79">
        <v>104708386</v>
      </c>
      <c r="AJ21" s="114">
        <f t="shared" si="13"/>
        <v>0.34126118101433006</v>
      </c>
      <c r="AK21" s="115">
        <f t="shared" si="14"/>
        <v>0.25644172377941143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10170063354</v>
      </c>
      <c r="E22" s="81">
        <f>SUM(E18:E21)</f>
        <v>846135194</v>
      </c>
      <c r="F22" s="82">
        <f t="shared" si="0"/>
        <v>11016198548</v>
      </c>
      <c r="G22" s="80">
        <f>SUM(G18:G21)</f>
        <v>10170063354</v>
      </c>
      <c r="H22" s="81">
        <f>SUM(H18:H21)</f>
        <v>846135194</v>
      </c>
      <c r="I22" s="82">
        <f t="shared" si="1"/>
        <v>11016198548</v>
      </c>
      <c r="J22" s="80">
        <f>SUM(J18:J21)</f>
        <v>2186270953</v>
      </c>
      <c r="K22" s="81">
        <f>SUM(K18:K21)</f>
        <v>-116048000</v>
      </c>
      <c r="L22" s="81">
        <f t="shared" si="2"/>
        <v>2070222953</v>
      </c>
      <c r="M22" s="96">
        <f t="shared" si="3"/>
        <v>0.18792534865630672</v>
      </c>
      <c r="N22" s="80">
        <f>SUM(N18:N21)</f>
        <v>0</v>
      </c>
      <c r="O22" s="81">
        <f>SUM(O18:O21)</f>
        <v>0</v>
      </c>
      <c r="P22" s="81">
        <f t="shared" si="4"/>
        <v>0</v>
      </c>
      <c r="Q22" s="96">
        <f t="shared" si="5"/>
        <v>0</v>
      </c>
      <c r="R22" s="80">
        <f>SUM(R18:R21)</f>
        <v>0</v>
      </c>
      <c r="S22" s="81">
        <f>SUM(S18:S21)</f>
        <v>0</v>
      </c>
      <c r="T22" s="81">
        <f t="shared" si="6"/>
        <v>0</v>
      </c>
      <c r="U22" s="96">
        <f t="shared" si="7"/>
        <v>0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v>2186270953</v>
      </c>
      <c r="AA22" s="81">
        <v>-116048000</v>
      </c>
      <c r="AB22" s="81">
        <f t="shared" si="10"/>
        <v>2070222953</v>
      </c>
      <c r="AC22" s="96">
        <f t="shared" si="11"/>
        <v>0.18792534865630672</v>
      </c>
      <c r="AD22" s="80">
        <f>SUM(AD18:AD21)</f>
        <v>2541195072</v>
      </c>
      <c r="AE22" s="81">
        <f>SUM(AE18:AE21)</f>
        <v>150923393</v>
      </c>
      <c r="AF22" s="81">
        <f t="shared" si="12"/>
        <v>2692118465</v>
      </c>
      <c r="AG22" s="81">
        <f>SUM(AG18:AG21)</f>
        <v>16821857077</v>
      </c>
      <c r="AH22" s="81">
        <f>SUM(AH18:AH21)</f>
        <v>10496959786</v>
      </c>
      <c r="AI22" s="82">
        <f>SUM(AI18:AI21)</f>
        <v>2692118465</v>
      </c>
      <c r="AJ22" s="116">
        <f t="shared" si="13"/>
        <v>0.16003693603370639</v>
      </c>
      <c r="AK22" s="117">
        <f t="shared" si="14"/>
        <v>-0.23100599772454666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207700738259</v>
      </c>
      <c r="E23" s="84">
        <f>SUM(E9:E11,E13:E16,E18:E21)</f>
        <v>14128932901</v>
      </c>
      <c r="F23" s="85">
        <f t="shared" si="0"/>
        <v>221829671160</v>
      </c>
      <c r="G23" s="83">
        <f>SUM(G9:G11,G13:G16,G18:G21)</f>
        <v>207700738259</v>
      </c>
      <c r="H23" s="84">
        <f>SUM(H9:H11,H13:H16,H18:H21)</f>
        <v>14128932901</v>
      </c>
      <c r="I23" s="85">
        <f t="shared" si="1"/>
        <v>221829671160</v>
      </c>
      <c r="J23" s="83">
        <f>SUM(J9:J11,J13:J16,J18:J21)</f>
        <v>57017967040</v>
      </c>
      <c r="K23" s="84">
        <f>SUM(K9:K11,K13:K16,K18:K21)</f>
        <v>1115029118</v>
      </c>
      <c r="L23" s="84">
        <f t="shared" si="2"/>
        <v>58132996158</v>
      </c>
      <c r="M23" s="97">
        <f t="shared" si="3"/>
        <v>0.26206140889092411</v>
      </c>
      <c r="N23" s="83">
        <f>SUM(N9:N11,N13:N16,N18:N21)</f>
        <v>0</v>
      </c>
      <c r="O23" s="84">
        <f>SUM(O9:O11,O13:O16,O18:O21)</f>
        <v>0</v>
      </c>
      <c r="P23" s="84">
        <f t="shared" si="4"/>
        <v>0</v>
      </c>
      <c r="Q23" s="97">
        <f t="shared" si="5"/>
        <v>0</v>
      </c>
      <c r="R23" s="83">
        <f>SUM(R9:R11,R13:R16,R18:R21)</f>
        <v>0</v>
      </c>
      <c r="S23" s="84">
        <f>SUM(S9:S11,S13:S16,S18:S21)</f>
        <v>0</v>
      </c>
      <c r="T23" s="84">
        <f t="shared" si="6"/>
        <v>0</v>
      </c>
      <c r="U23" s="97">
        <f t="shared" si="7"/>
        <v>0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v>57017967040</v>
      </c>
      <c r="AA23" s="84">
        <v>1115029118</v>
      </c>
      <c r="AB23" s="84">
        <f t="shared" si="10"/>
        <v>58132996158</v>
      </c>
      <c r="AC23" s="97">
        <f t="shared" si="11"/>
        <v>0.26206140889092411</v>
      </c>
      <c r="AD23" s="83">
        <f>SUM(AD9:AD11,AD13:AD16,AD18:AD21)</f>
        <v>55001615189</v>
      </c>
      <c r="AE23" s="84">
        <f>SUM(AE9:AE11,AE13:AE16,AE18:AE21)</f>
        <v>1408955183</v>
      </c>
      <c r="AF23" s="84">
        <f t="shared" si="12"/>
        <v>56410570372</v>
      </c>
      <c r="AG23" s="84">
        <f>SUM(AG9:AG11,AG13:AG16,AG18:AG21)</f>
        <v>217047690628</v>
      </c>
      <c r="AH23" s="84">
        <f>SUM(AH9:AH11,AH13:AH16,AH18:AH21)</f>
        <v>206011686553</v>
      </c>
      <c r="AI23" s="85">
        <f>SUM(AI9:AI11,AI13:AI16,AI18:AI21)</f>
        <v>56410570372</v>
      </c>
      <c r="AJ23" s="118">
        <f t="shared" si="13"/>
        <v>0.2598994267517114</v>
      </c>
      <c r="AK23" s="119">
        <f t="shared" si="14"/>
        <v>3.0533741719706908E-2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4" max="3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56060883310</v>
      </c>
      <c r="E9" s="78">
        <v>7680538000</v>
      </c>
      <c r="F9" s="79">
        <f>$D9       +$E9</f>
        <v>63741421310</v>
      </c>
      <c r="G9" s="77">
        <v>56060883310</v>
      </c>
      <c r="H9" s="78">
        <v>7680538000</v>
      </c>
      <c r="I9" s="79">
        <f>$G9       +$H9</f>
        <v>63741421310</v>
      </c>
      <c r="J9" s="77">
        <v>15776741939</v>
      </c>
      <c r="K9" s="78">
        <v>600527338</v>
      </c>
      <c r="L9" s="78">
        <f>$J9       +$K9</f>
        <v>16377269277</v>
      </c>
      <c r="M9" s="95">
        <f>IF(($F9       =0),0,($L9       /$F9       ))</f>
        <v>0.25693291646809685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15776741939</v>
      </c>
      <c r="AA9" s="78">
        <v>600527338</v>
      </c>
      <c r="AB9" s="78">
        <f>$Z9       +$AA9</f>
        <v>16377269277</v>
      </c>
      <c r="AC9" s="95">
        <f>IF(($F9       =0),0,($AB9       /$F9       ))</f>
        <v>0.25693291646809685</v>
      </c>
      <c r="AD9" s="77">
        <v>14408216311</v>
      </c>
      <c r="AE9" s="78">
        <v>520517151</v>
      </c>
      <c r="AF9" s="78">
        <f>$AD9       +$AE9</f>
        <v>14928733462</v>
      </c>
      <c r="AG9" s="78">
        <v>60706139670</v>
      </c>
      <c r="AH9" s="78">
        <v>60632136639</v>
      </c>
      <c r="AI9" s="79">
        <v>14928733462</v>
      </c>
      <c r="AJ9" s="114">
        <f>IF(($AG9       =0),0,($AI9       /$AG9       ))</f>
        <v>0.24591801658206147</v>
      </c>
      <c r="AK9" s="115">
        <f>IF(($AF9       =0),0,(($L9       /$AF9       )-1))</f>
        <v>9.7030054069030092E-2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56060883310</v>
      </c>
      <c r="E10" s="81">
        <f>E9</f>
        <v>7680538000</v>
      </c>
      <c r="F10" s="82">
        <f t="shared" ref="F10:F41" si="0">$D10      +$E10</f>
        <v>63741421310</v>
      </c>
      <c r="G10" s="80">
        <f>G9</f>
        <v>56060883310</v>
      </c>
      <c r="H10" s="81">
        <f>H9</f>
        <v>7680538000</v>
      </c>
      <c r="I10" s="82">
        <f t="shared" ref="I10:I41" si="1">$G10      +$H10</f>
        <v>63741421310</v>
      </c>
      <c r="J10" s="80">
        <f>J9</f>
        <v>15776741939</v>
      </c>
      <c r="K10" s="81">
        <f>K9</f>
        <v>600527338</v>
      </c>
      <c r="L10" s="81">
        <f t="shared" ref="L10:L41" si="2">$J10      +$K10</f>
        <v>16377269277</v>
      </c>
      <c r="M10" s="96">
        <f t="shared" ref="M10:M41" si="3">IF(($F10      =0),0,($L10      /$F10      ))</f>
        <v>0.25693291646809685</v>
      </c>
      <c r="N10" s="80">
        <f>N9</f>
        <v>0</v>
      </c>
      <c r="O10" s="81">
        <f>O9</f>
        <v>0</v>
      </c>
      <c r="P10" s="81">
        <f t="shared" ref="P10:P41" si="4">$N10      +$O10</f>
        <v>0</v>
      </c>
      <c r="Q10" s="96">
        <f t="shared" ref="Q10:Q41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1" si="6">$R10      +$S10</f>
        <v>0</v>
      </c>
      <c r="U10" s="96">
        <f t="shared" ref="U10:U41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v>15776741939</v>
      </c>
      <c r="AA10" s="81">
        <v>600527338</v>
      </c>
      <c r="AB10" s="81">
        <f t="shared" ref="AB10:AB41" si="10">$Z10      +$AA10</f>
        <v>16377269277</v>
      </c>
      <c r="AC10" s="96">
        <f t="shared" ref="AC10:AC41" si="11">IF(($F10      =0),0,($AB10      /$F10      ))</f>
        <v>0.25693291646809685</v>
      </c>
      <c r="AD10" s="80">
        <f>AD9</f>
        <v>14408216311</v>
      </c>
      <c r="AE10" s="81">
        <f>AE9</f>
        <v>520517151</v>
      </c>
      <c r="AF10" s="81">
        <f t="shared" ref="AF10:AF41" si="12">$AD10      +$AE10</f>
        <v>14928733462</v>
      </c>
      <c r="AG10" s="81">
        <f>AG9</f>
        <v>60706139670</v>
      </c>
      <c r="AH10" s="81">
        <f>AH9</f>
        <v>60632136639</v>
      </c>
      <c r="AI10" s="82">
        <f>AI9</f>
        <v>14928733462</v>
      </c>
      <c r="AJ10" s="116">
        <f t="shared" ref="AJ10:AJ41" si="13">IF(($AG10      =0),0,($AI10      /$AG10      ))</f>
        <v>0.24591801658206147</v>
      </c>
      <c r="AK10" s="117">
        <f t="shared" ref="AK10:AK41" si="14">IF(($AF10      =0),0,(($L10      /$AF10      )-1))</f>
        <v>9.7030054069030092E-2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403171162</v>
      </c>
      <c r="E11" s="78">
        <v>50040980</v>
      </c>
      <c r="F11" s="79">
        <f t="shared" si="0"/>
        <v>453212142</v>
      </c>
      <c r="G11" s="77">
        <v>403171162</v>
      </c>
      <c r="H11" s="78">
        <v>50040980</v>
      </c>
      <c r="I11" s="79">
        <f t="shared" si="1"/>
        <v>453212142</v>
      </c>
      <c r="J11" s="77">
        <v>129412035</v>
      </c>
      <c r="K11" s="78">
        <v>4840400</v>
      </c>
      <c r="L11" s="78">
        <f t="shared" si="2"/>
        <v>134252435</v>
      </c>
      <c r="M11" s="95">
        <f t="shared" si="3"/>
        <v>0.29622426797206153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129412035</v>
      </c>
      <c r="AA11" s="78">
        <v>4840400</v>
      </c>
      <c r="AB11" s="78">
        <f t="shared" si="10"/>
        <v>134252435</v>
      </c>
      <c r="AC11" s="95">
        <f t="shared" si="11"/>
        <v>0.29622426797206153</v>
      </c>
      <c r="AD11" s="77">
        <v>140810716</v>
      </c>
      <c r="AE11" s="78">
        <v>13433375</v>
      </c>
      <c r="AF11" s="78">
        <f t="shared" si="12"/>
        <v>154244091</v>
      </c>
      <c r="AG11" s="78">
        <v>422504724</v>
      </c>
      <c r="AH11" s="78">
        <v>440557614</v>
      </c>
      <c r="AI11" s="79">
        <v>154244091</v>
      </c>
      <c r="AJ11" s="114">
        <f t="shared" si="13"/>
        <v>0.36507068971848938</v>
      </c>
      <c r="AK11" s="115">
        <f t="shared" si="14"/>
        <v>-0.12961051454476791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205971909</v>
      </c>
      <c r="E12" s="78">
        <v>63419827</v>
      </c>
      <c r="F12" s="79">
        <f t="shared" si="0"/>
        <v>269391736</v>
      </c>
      <c r="G12" s="77">
        <v>205971909</v>
      </c>
      <c r="H12" s="78">
        <v>63419827</v>
      </c>
      <c r="I12" s="79">
        <f t="shared" si="1"/>
        <v>269391736</v>
      </c>
      <c r="J12" s="77">
        <v>76837434</v>
      </c>
      <c r="K12" s="78">
        <v>28144399</v>
      </c>
      <c r="L12" s="78">
        <f t="shared" si="2"/>
        <v>104981833</v>
      </c>
      <c r="M12" s="95">
        <f t="shared" si="3"/>
        <v>0.38969953035233418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76837434</v>
      </c>
      <c r="AA12" s="78">
        <v>28144399</v>
      </c>
      <c r="AB12" s="78">
        <f t="shared" si="10"/>
        <v>104981833</v>
      </c>
      <c r="AC12" s="95">
        <f t="shared" si="11"/>
        <v>0.38969953035233418</v>
      </c>
      <c r="AD12" s="77">
        <v>92359160</v>
      </c>
      <c r="AE12" s="78">
        <v>10062066</v>
      </c>
      <c r="AF12" s="78">
        <f t="shared" si="12"/>
        <v>102421226</v>
      </c>
      <c r="AG12" s="78">
        <v>313732647</v>
      </c>
      <c r="AH12" s="78">
        <v>324167798</v>
      </c>
      <c r="AI12" s="79">
        <v>102421226</v>
      </c>
      <c r="AJ12" s="114">
        <f t="shared" si="13"/>
        <v>0.32646021056265784</v>
      </c>
      <c r="AK12" s="115">
        <f t="shared" si="14"/>
        <v>2.500074545094777E-2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228671926</v>
      </c>
      <c r="E13" s="78">
        <v>28555260</v>
      </c>
      <c r="F13" s="79">
        <f t="shared" si="0"/>
        <v>257227186</v>
      </c>
      <c r="G13" s="77">
        <v>228671926</v>
      </c>
      <c r="H13" s="78">
        <v>28555260</v>
      </c>
      <c r="I13" s="79">
        <f t="shared" si="1"/>
        <v>257227186</v>
      </c>
      <c r="J13" s="77">
        <v>73793046</v>
      </c>
      <c r="K13" s="78">
        <v>4327525</v>
      </c>
      <c r="L13" s="78">
        <f t="shared" si="2"/>
        <v>78120571</v>
      </c>
      <c r="M13" s="95">
        <f t="shared" si="3"/>
        <v>0.30370262263025338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73793046</v>
      </c>
      <c r="AA13" s="78">
        <v>4327525</v>
      </c>
      <c r="AB13" s="78">
        <f t="shared" si="10"/>
        <v>78120571</v>
      </c>
      <c r="AC13" s="95">
        <f t="shared" si="11"/>
        <v>0.30370262263025338</v>
      </c>
      <c r="AD13" s="77">
        <v>64515945</v>
      </c>
      <c r="AE13" s="78">
        <v>3657346</v>
      </c>
      <c r="AF13" s="78">
        <f t="shared" si="12"/>
        <v>68173291</v>
      </c>
      <c r="AG13" s="78">
        <v>251299663</v>
      </c>
      <c r="AH13" s="78">
        <v>254777461</v>
      </c>
      <c r="AI13" s="79">
        <v>68173291</v>
      </c>
      <c r="AJ13" s="114">
        <f t="shared" si="13"/>
        <v>0.27128285882341197</v>
      </c>
      <c r="AK13" s="115">
        <f t="shared" si="14"/>
        <v>0.14591168849395864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1270141871</v>
      </c>
      <c r="E14" s="78">
        <v>187558367</v>
      </c>
      <c r="F14" s="79">
        <f t="shared" si="0"/>
        <v>1457700238</v>
      </c>
      <c r="G14" s="77">
        <v>1270141871</v>
      </c>
      <c r="H14" s="78">
        <v>187558367</v>
      </c>
      <c r="I14" s="79">
        <f t="shared" si="1"/>
        <v>1457700238</v>
      </c>
      <c r="J14" s="77">
        <v>426749374</v>
      </c>
      <c r="K14" s="78">
        <v>21010284</v>
      </c>
      <c r="L14" s="78">
        <f t="shared" si="2"/>
        <v>447759658</v>
      </c>
      <c r="M14" s="95">
        <f t="shared" si="3"/>
        <v>0.30716854283726885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426749374</v>
      </c>
      <c r="AA14" s="78">
        <v>21010284</v>
      </c>
      <c r="AB14" s="78">
        <f t="shared" si="10"/>
        <v>447759658</v>
      </c>
      <c r="AC14" s="95">
        <f t="shared" si="11"/>
        <v>0.30716854283726885</v>
      </c>
      <c r="AD14" s="77">
        <v>405299115</v>
      </c>
      <c r="AE14" s="78">
        <v>33350479</v>
      </c>
      <c r="AF14" s="78">
        <f t="shared" si="12"/>
        <v>438649594</v>
      </c>
      <c r="AG14" s="78">
        <v>1402000295</v>
      </c>
      <c r="AH14" s="78">
        <v>1482835295</v>
      </c>
      <c r="AI14" s="79">
        <v>438649594</v>
      </c>
      <c r="AJ14" s="114">
        <f t="shared" si="13"/>
        <v>0.31287410963062601</v>
      </c>
      <c r="AK14" s="115">
        <f t="shared" si="14"/>
        <v>2.0768431396291254E-2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1367248746</v>
      </c>
      <c r="E15" s="78">
        <v>270733150</v>
      </c>
      <c r="F15" s="79">
        <f t="shared" si="0"/>
        <v>1637981896</v>
      </c>
      <c r="G15" s="77">
        <v>1367248746</v>
      </c>
      <c r="H15" s="78">
        <v>270733150</v>
      </c>
      <c r="I15" s="79">
        <f t="shared" si="1"/>
        <v>1637981896</v>
      </c>
      <c r="J15" s="77">
        <v>439683846</v>
      </c>
      <c r="K15" s="78">
        <v>107550865</v>
      </c>
      <c r="L15" s="78">
        <f t="shared" si="2"/>
        <v>547234711</v>
      </c>
      <c r="M15" s="95">
        <f t="shared" si="3"/>
        <v>0.3340908176924075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439683846</v>
      </c>
      <c r="AA15" s="78">
        <v>107550865</v>
      </c>
      <c r="AB15" s="78">
        <f t="shared" si="10"/>
        <v>547234711</v>
      </c>
      <c r="AC15" s="95">
        <f t="shared" si="11"/>
        <v>0.3340908176924075</v>
      </c>
      <c r="AD15" s="77">
        <v>406013550</v>
      </c>
      <c r="AE15" s="78">
        <v>83040073</v>
      </c>
      <c r="AF15" s="78">
        <f t="shared" si="12"/>
        <v>489053623</v>
      </c>
      <c r="AG15" s="78">
        <v>1742904433</v>
      </c>
      <c r="AH15" s="78">
        <v>1808427208</v>
      </c>
      <c r="AI15" s="79">
        <v>489053623</v>
      </c>
      <c r="AJ15" s="114">
        <f t="shared" si="13"/>
        <v>0.28059692415734422</v>
      </c>
      <c r="AK15" s="115">
        <f t="shared" si="14"/>
        <v>0.11896668435477475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3475205614</v>
      </c>
      <c r="E16" s="81">
        <f>SUM(E11:E15)</f>
        <v>600307584</v>
      </c>
      <c r="F16" s="82">
        <f t="shared" si="0"/>
        <v>4075513198</v>
      </c>
      <c r="G16" s="80">
        <f>SUM(G11:G15)</f>
        <v>3475205614</v>
      </c>
      <c r="H16" s="81">
        <f>SUM(H11:H15)</f>
        <v>600307584</v>
      </c>
      <c r="I16" s="82">
        <f t="shared" si="1"/>
        <v>4075513198</v>
      </c>
      <c r="J16" s="80">
        <f>SUM(J11:J15)</f>
        <v>1146475735</v>
      </c>
      <c r="K16" s="81">
        <f>SUM(K11:K15)</f>
        <v>165873473</v>
      </c>
      <c r="L16" s="81">
        <f t="shared" si="2"/>
        <v>1312349208</v>
      </c>
      <c r="M16" s="96">
        <f t="shared" si="3"/>
        <v>0.32200833226206127</v>
      </c>
      <c r="N16" s="80">
        <f>SUM(N11:N15)</f>
        <v>0</v>
      </c>
      <c r="O16" s="81">
        <f>SUM(O11:O15)</f>
        <v>0</v>
      </c>
      <c r="P16" s="81">
        <f t="shared" si="4"/>
        <v>0</v>
      </c>
      <c r="Q16" s="96">
        <f t="shared" si="5"/>
        <v>0</v>
      </c>
      <c r="R16" s="80">
        <f>SUM(R11:R15)</f>
        <v>0</v>
      </c>
      <c r="S16" s="81">
        <f>SUM(S11:S15)</f>
        <v>0</v>
      </c>
      <c r="T16" s="81">
        <f t="shared" si="6"/>
        <v>0</v>
      </c>
      <c r="U16" s="96">
        <f t="shared" si="7"/>
        <v>0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v>1146475735</v>
      </c>
      <c r="AA16" s="81">
        <v>165873473</v>
      </c>
      <c r="AB16" s="81">
        <f t="shared" si="10"/>
        <v>1312349208</v>
      </c>
      <c r="AC16" s="96">
        <f t="shared" si="11"/>
        <v>0.32200833226206127</v>
      </c>
      <c r="AD16" s="80">
        <f>SUM(AD11:AD15)</f>
        <v>1108998486</v>
      </c>
      <c r="AE16" s="81">
        <f>SUM(AE11:AE15)</f>
        <v>143543339</v>
      </c>
      <c r="AF16" s="81">
        <f t="shared" si="12"/>
        <v>1252541825</v>
      </c>
      <c r="AG16" s="81">
        <f>SUM(AG11:AG15)</f>
        <v>4132441762</v>
      </c>
      <c r="AH16" s="81">
        <f>SUM(AH11:AH15)</f>
        <v>4310765376</v>
      </c>
      <c r="AI16" s="82">
        <f>SUM(AI11:AI15)</f>
        <v>1252541825</v>
      </c>
      <c r="AJ16" s="116">
        <f t="shared" si="13"/>
        <v>0.3030996919346301</v>
      </c>
      <c r="AK16" s="117">
        <f t="shared" si="14"/>
        <v>4.774881110257545E-2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234906812</v>
      </c>
      <c r="E17" s="78">
        <v>48924316</v>
      </c>
      <c r="F17" s="79">
        <f t="shared" si="0"/>
        <v>283831128</v>
      </c>
      <c r="G17" s="77">
        <v>234906812</v>
      </c>
      <c r="H17" s="78">
        <v>48924316</v>
      </c>
      <c r="I17" s="79">
        <f t="shared" si="1"/>
        <v>283831128</v>
      </c>
      <c r="J17" s="77">
        <v>80513861</v>
      </c>
      <c r="K17" s="78">
        <v>8919741</v>
      </c>
      <c r="L17" s="78">
        <f t="shared" si="2"/>
        <v>89433602</v>
      </c>
      <c r="M17" s="95">
        <f t="shared" si="3"/>
        <v>0.31509441064547367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80513861</v>
      </c>
      <c r="AA17" s="78">
        <v>8919741</v>
      </c>
      <c r="AB17" s="78">
        <f t="shared" si="10"/>
        <v>89433602</v>
      </c>
      <c r="AC17" s="95">
        <f t="shared" si="11"/>
        <v>0.31509441064547367</v>
      </c>
      <c r="AD17" s="77">
        <v>80653993</v>
      </c>
      <c r="AE17" s="78">
        <v>13202158</v>
      </c>
      <c r="AF17" s="78">
        <f t="shared" si="12"/>
        <v>93856151</v>
      </c>
      <c r="AG17" s="78">
        <v>266209150</v>
      </c>
      <c r="AH17" s="78">
        <v>291524593</v>
      </c>
      <c r="AI17" s="79">
        <v>93856151</v>
      </c>
      <c r="AJ17" s="114">
        <f t="shared" si="13"/>
        <v>0.35256545839990849</v>
      </c>
      <c r="AK17" s="115">
        <f t="shared" si="14"/>
        <v>-4.7120502523057883E-2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614613131</v>
      </c>
      <c r="E18" s="78">
        <v>79810523</v>
      </c>
      <c r="F18" s="79">
        <f t="shared" si="0"/>
        <v>694423654</v>
      </c>
      <c r="G18" s="77">
        <v>614613131</v>
      </c>
      <c r="H18" s="78">
        <v>79810523</v>
      </c>
      <c r="I18" s="79">
        <f t="shared" si="1"/>
        <v>694423654</v>
      </c>
      <c r="J18" s="77">
        <v>156487472</v>
      </c>
      <c r="K18" s="78">
        <v>-23609</v>
      </c>
      <c r="L18" s="78">
        <f t="shared" si="2"/>
        <v>156463863</v>
      </c>
      <c r="M18" s="95">
        <f t="shared" si="3"/>
        <v>0.22531470824581099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156487472</v>
      </c>
      <c r="AA18" s="78">
        <v>-23609</v>
      </c>
      <c r="AB18" s="78">
        <f t="shared" si="10"/>
        <v>156463863</v>
      </c>
      <c r="AC18" s="95">
        <f t="shared" si="11"/>
        <v>0.22531470824581099</v>
      </c>
      <c r="AD18" s="77">
        <v>147701641</v>
      </c>
      <c r="AE18" s="78">
        <v>958843</v>
      </c>
      <c r="AF18" s="78">
        <f t="shared" si="12"/>
        <v>148660484</v>
      </c>
      <c r="AG18" s="78">
        <v>655714762</v>
      </c>
      <c r="AH18" s="78">
        <v>681201467</v>
      </c>
      <c r="AI18" s="79">
        <v>148660484</v>
      </c>
      <c r="AJ18" s="114">
        <f t="shared" si="13"/>
        <v>0.22671517039904615</v>
      </c>
      <c r="AK18" s="115">
        <f t="shared" si="14"/>
        <v>5.2491279390695311E-2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205988607</v>
      </c>
      <c r="E19" s="78">
        <v>18099110</v>
      </c>
      <c r="F19" s="79">
        <f t="shared" si="0"/>
        <v>224087717</v>
      </c>
      <c r="G19" s="77">
        <v>205988607</v>
      </c>
      <c r="H19" s="78">
        <v>18099110</v>
      </c>
      <c r="I19" s="79">
        <f t="shared" si="1"/>
        <v>224087717</v>
      </c>
      <c r="J19" s="77">
        <v>16671530</v>
      </c>
      <c r="K19" s="78">
        <v>-436653</v>
      </c>
      <c r="L19" s="78">
        <f t="shared" si="2"/>
        <v>16234877</v>
      </c>
      <c r="M19" s="95">
        <f t="shared" si="3"/>
        <v>7.2448758983072681E-2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16671530</v>
      </c>
      <c r="AA19" s="78">
        <v>-436653</v>
      </c>
      <c r="AB19" s="78">
        <f t="shared" si="10"/>
        <v>16234877</v>
      </c>
      <c r="AC19" s="95">
        <f t="shared" si="11"/>
        <v>7.2448758983072681E-2</v>
      </c>
      <c r="AD19" s="77">
        <v>42884811</v>
      </c>
      <c r="AE19" s="78">
        <v>1692598</v>
      </c>
      <c r="AF19" s="78">
        <f t="shared" si="12"/>
        <v>44577409</v>
      </c>
      <c r="AG19" s="78">
        <v>221044896</v>
      </c>
      <c r="AH19" s="78">
        <v>239626591</v>
      </c>
      <c r="AI19" s="79">
        <v>44577409</v>
      </c>
      <c r="AJ19" s="114">
        <f t="shared" si="13"/>
        <v>0.20166676456533067</v>
      </c>
      <c r="AK19" s="115">
        <f t="shared" si="14"/>
        <v>-0.63580483109729413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73347355</v>
      </c>
      <c r="E20" s="78">
        <v>29840000</v>
      </c>
      <c r="F20" s="79">
        <f t="shared" si="0"/>
        <v>103187355</v>
      </c>
      <c r="G20" s="77">
        <v>73347355</v>
      </c>
      <c r="H20" s="78">
        <v>29840000</v>
      </c>
      <c r="I20" s="79">
        <f t="shared" si="1"/>
        <v>103187355</v>
      </c>
      <c r="J20" s="77">
        <v>29525387</v>
      </c>
      <c r="K20" s="78">
        <v>22384990</v>
      </c>
      <c r="L20" s="78">
        <f t="shared" si="2"/>
        <v>51910377</v>
      </c>
      <c r="M20" s="95">
        <f t="shared" si="3"/>
        <v>0.50306916966715542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29525387</v>
      </c>
      <c r="AA20" s="78">
        <v>22384990</v>
      </c>
      <c r="AB20" s="78">
        <f t="shared" si="10"/>
        <v>51910377</v>
      </c>
      <c r="AC20" s="95">
        <f t="shared" si="11"/>
        <v>0.50306916966715542</v>
      </c>
      <c r="AD20" s="77">
        <v>24537609</v>
      </c>
      <c r="AE20" s="78">
        <v>4514672</v>
      </c>
      <c r="AF20" s="78">
        <f t="shared" si="12"/>
        <v>29052281</v>
      </c>
      <c r="AG20" s="78">
        <v>77816585</v>
      </c>
      <c r="AH20" s="78">
        <v>124451355</v>
      </c>
      <c r="AI20" s="79">
        <v>29052281</v>
      </c>
      <c r="AJ20" s="114">
        <f t="shared" si="13"/>
        <v>0.37334304762924253</v>
      </c>
      <c r="AK20" s="115">
        <f t="shared" si="14"/>
        <v>0.78679178409433659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8963903226</v>
      </c>
      <c r="E21" s="78">
        <v>823981891</v>
      </c>
      <c r="F21" s="79">
        <f t="shared" si="0"/>
        <v>9787885117</v>
      </c>
      <c r="G21" s="77">
        <v>8963903226</v>
      </c>
      <c r="H21" s="78">
        <v>823981891</v>
      </c>
      <c r="I21" s="79">
        <f t="shared" si="1"/>
        <v>9787885117</v>
      </c>
      <c r="J21" s="77">
        <v>2293405039</v>
      </c>
      <c r="K21" s="78">
        <v>34932131</v>
      </c>
      <c r="L21" s="78">
        <f t="shared" si="2"/>
        <v>2328337170</v>
      </c>
      <c r="M21" s="95">
        <f t="shared" si="3"/>
        <v>0.23787949512771137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2293405039</v>
      </c>
      <c r="AA21" s="78">
        <v>34932131</v>
      </c>
      <c r="AB21" s="78">
        <f t="shared" si="10"/>
        <v>2328337170</v>
      </c>
      <c r="AC21" s="95">
        <f t="shared" si="11"/>
        <v>0.23787949512771137</v>
      </c>
      <c r="AD21" s="77">
        <v>2006217766</v>
      </c>
      <c r="AE21" s="78">
        <v>61514685</v>
      </c>
      <c r="AF21" s="78">
        <f t="shared" si="12"/>
        <v>2067732451</v>
      </c>
      <c r="AG21" s="78">
        <v>8889486177</v>
      </c>
      <c r="AH21" s="78">
        <v>8710587385</v>
      </c>
      <c r="AI21" s="79">
        <v>2067732451</v>
      </c>
      <c r="AJ21" s="114">
        <f t="shared" si="13"/>
        <v>0.23260427091386882</v>
      </c>
      <c r="AK21" s="115">
        <f t="shared" si="14"/>
        <v>0.12603406155083841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151400079</v>
      </c>
      <c r="E22" s="78">
        <v>21859000</v>
      </c>
      <c r="F22" s="79">
        <f t="shared" si="0"/>
        <v>173259079</v>
      </c>
      <c r="G22" s="77">
        <v>151400079</v>
      </c>
      <c r="H22" s="78">
        <v>21859000</v>
      </c>
      <c r="I22" s="79">
        <f t="shared" si="1"/>
        <v>173259079</v>
      </c>
      <c r="J22" s="77">
        <v>50307298</v>
      </c>
      <c r="K22" s="78">
        <v>4311274</v>
      </c>
      <c r="L22" s="78">
        <f t="shared" si="2"/>
        <v>54618572</v>
      </c>
      <c r="M22" s="95">
        <f t="shared" si="3"/>
        <v>0.31524219287810018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50307298</v>
      </c>
      <c r="AA22" s="78">
        <v>4311274</v>
      </c>
      <c r="AB22" s="78">
        <f t="shared" si="10"/>
        <v>54618572</v>
      </c>
      <c r="AC22" s="95">
        <f t="shared" si="11"/>
        <v>0.31524219287810018</v>
      </c>
      <c r="AD22" s="77">
        <v>46940705</v>
      </c>
      <c r="AE22" s="78">
        <v>9024082</v>
      </c>
      <c r="AF22" s="78">
        <f t="shared" si="12"/>
        <v>55964787</v>
      </c>
      <c r="AG22" s="78">
        <v>149843641</v>
      </c>
      <c r="AH22" s="78">
        <v>270308415</v>
      </c>
      <c r="AI22" s="79">
        <v>55964787</v>
      </c>
      <c r="AJ22" s="114">
        <f t="shared" si="13"/>
        <v>0.3734879012983941</v>
      </c>
      <c r="AK22" s="115">
        <f t="shared" si="14"/>
        <v>-2.4054679239643995E-2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150763812</v>
      </c>
      <c r="E23" s="78">
        <v>22213676</v>
      </c>
      <c r="F23" s="79">
        <f t="shared" si="0"/>
        <v>172977488</v>
      </c>
      <c r="G23" s="77">
        <v>150763812</v>
      </c>
      <c r="H23" s="78">
        <v>22213676</v>
      </c>
      <c r="I23" s="79">
        <f t="shared" si="1"/>
        <v>172977488</v>
      </c>
      <c r="J23" s="77">
        <v>65417480</v>
      </c>
      <c r="K23" s="78">
        <v>5460036</v>
      </c>
      <c r="L23" s="78">
        <f t="shared" si="2"/>
        <v>70877516</v>
      </c>
      <c r="M23" s="95">
        <f t="shared" si="3"/>
        <v>0.40974994387708996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65417480</v>
      </c>
      <c r="AA23" s="78">
        <v>5460036</v>
      </c>
      <c r="AB23" s="78">
        <f t="shared" si="10"/>
        <v>70877516</v>
      </c>
      <c r="AC23" s="95">
        <f t="shared" si="11"/>
        <v>0.40974994387708996</v>
      </c>
      <c r="AD23" s="77">
        <v>60569316</v>
      </c>
      <c r="AE23" s="78">
        <v>7920842</v>
      </c>
      <c r="AF23" s="78">
        <f t="shared" si="12"/>
        <v>68490158</v>
      </c>
      <c r="AG23" s="78">
        <v>178823619</v>
      </c>
      <c r="AH23" s="78">
        <v>190781529</v>
      </c>
      <c r="AI23" s="79">
        <v>68490158</v>
      </c>
      <c r="AJ23" s="114">
        <f t="shared" si="13"/>
        <v>0.38300398114636075</v>
      </c>
      <c r="AK23" s="115">
        <f t="shared" si="14"/>
        <v>3.4856949811679527E-2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1496645636</v>
      </c>
      <c r="E24" s="78">
        <v>184263826</v>
      </c>
      <c r="F24" s="79">
        <f t="shared" si="0"/>
        <v>1680909462</v>
      </c>
      <c r="G24" s="77">
        <v>1496645636</v>
      </c>
      <c r="H24" s="78">
        <v>184263826</v>
      </c>
      <c r="I24" s="79">
        <f t="shared" si="1"/>
        <v>1680909462</v>
      </c>
      <c r="J24" s="77">
        <v>482431889</v>
      </c>
      <c r="K24" s="78">
        <v>37498609</v>
      </c>
      <c r="L24" s="78">
        <f t="shared" si="2"/>
        <v>519930498</v>
      </c>
      <c r="M24" s="95">
        <f t="shared" si="3"/>
        <v>0.30931499271910218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482431889</v>
      </c>
      <c r="AA24" s="78">
        <v>37498609</v>
      </c>
      <c r="AB24" s="78">
        <f t="shared" si="10"/>
        <v>519930498</v>
      </c>
      <c r="AC24" s="95">
        <f t="shared" si="11"/>
        <v>0.30931499271910218</v>
      </c>
      <c r="AD24" s="77">
        <v>453467153</v>
      </c>
      <c r="AE24" s="78">
        <v>43565745</v>
      </c>
      <c r="AF24" s="78">
        <f t="shared" si="12"/>
        <v>497032898</v>
      </c>
      <c r="AG24" s="78">
        <v>1590118522</v>
      </c>
      <c r="AH24" s="78">
        <v>1548830493</v>
      </c>
      <c r="AI24" s="79">
        <v>497032898</v>
      </c>
      <c r="AJ24" s="114">
        <f t="shared" si="13"/>
        <v>0.31257600683428804</v>
      </c>
      <c r="AK24" s="115">
        <f t="shared" si="14"/>
        <v>4.6068580353809896E-2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11891568658</v>
      </c>
      <c r="E25" s="81">
        <f>SUM(E17:E24)</f>
        <v>1228992342</v>
      </c>
      <c r="F25" s="82">
        <f t="shared" si="0"/>
        <v>13120561000</v>
      </c>
      <c r="G25" s="80">
        <f>SUM(G17:G24)</f>
        <v>11891568658</v>
      </c>
      <c r="H25" s="81">
        <f>SUM(H17:H24)</f>
        <v>1228992342</v>
      </c>
      <c r="I25" s="82">
        <f t="shared" si="1"/>
        <v>13120561000</v>
      </c>
      <c r="J25" s="80">
        <f>SUM(J17:J24)</f>
        <v>3174759956</v>
      </c>
      <c r="K25" s="81">
        <f>SUM(K17:K24)</f>
        <v>113046519</v>
      </c>
      <c r="L25" s="81">
        <f t="shared" si="2"/>
        <v>3287806475</v>
      </c>
      <c r="M25" s="96">
        <f t="shared" si="3"/>
        <v>0.25058429094609597</v>
      </c>
      <c r="N25" s="80">
        <f>SUM(N17:N24)</f>
        <v>0</v>
      </c>
      <c r="O25" s="81">
        <f>SUM(O17:O24)</f>
        <v>0</v>
      </c>
      <c r="P25" s="81">
        <f t="shared" si="4"/>
        <v>0</v>
      </c>
      <c r="Q25" s="96">
        <f t="shared" si="5"/>
        <v>0</v>
      </c>
      <c r="R25" s="80">
        <f>SUM(R17:R24)</f>
        <v>0</v>
      </c>
      <c r="S25" s="81">
        <f>SUM(S17:S24)</f>
        <v>0</v>
      </c>
      <c r="T25" s="81">
        <f t="shared" si="6"/>
        <v>0</v>
      </c>
      <c r="U25" s="96">
        <f t="shared" si="7"/>
        <v>0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v>3174759956</v>
      </c>
      <c r="AA25" s="81">
        <v>113046519</v>
      </c>
      <c r="AB25" s="81">
        <f t="shared" si="10"/>
        <v>3287806475</v>
      </c>
      <c r="AC25" s="96">
        <f t="shared" si="11"/>
        <v>0.25058429094609597</v>
      </c>
      <c r="AD25" s="80">
        <f>SUM(AD17:AD24)</f>
        <v>2862972994</v>
      </c>
      <c r="AE25" s="81">
        <f>SUM(AE17:AE24)</f>
        <v>142393625</v>
      </c>
      <c r="AF25" s="81">
        <f t="shared" si="12"/>
        <v>3005366619</v>
      </c>
      <c r="AG25" s="81">
        <f>SUM(AG17:AG24)</f>
        <v>12029057352</v>
      </c>
      <c r="AH25" s="81">
        <f>SUM(AH17:AH24)</f>
        <v>12057311828</v>
      </c>
      <c r="AI25" s="82">
        <f>SUM(AI17:AI24)</f>
        <v>3005366619</v>
      </c>
      <c r="AJ25" s="116">
        <f t="shared" si="13"/>
        <v>0.24984223876032277</v>
      </c>
      <c r="AK25" s="117">
        <f t="shared" si="14"/>
        <v>9.3978503059962248E-2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232263235</v>
      </c>
      <c r="E26" s="78">
        <v>66997392</v>
      </c>
      <c r="F26" s="79">
        <f t="shared" si="0"/>
        <v>299260627</v>
      </c>
      <c r="G26" s="77">
        <v>232263235</v>
      </c>
      <c r="H26" s="78">
        <v>66997392</v>
      </c>
      <c r="I26" s="79">
        <f t="shared" si="1"/>
        <v>299260627</v>
      </c>
      <c r="J26" s="77">
        <v>87051570</v>
      </c>
      <c r="K26" s="78">
        <v>-68583876</v>
      </c>
      <c r="L26" s="78">
        <f t="shared" si="2"/>
        <v>18467694</v>
      </c>
      <c r="M26" s="95">
        <f t="shared" si="3"/>
        <v>6.1711071667306237E-2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87051570</v>
      </c>
      <c r="AA26" s="78">
        <v>-68583876</v>
      </c>
      <c r="AB26" s="78">
        <f t="shared" si="10"/>
        <v>18467694</v>
      </c>
      <c r="AC26" s="95">
        <f t="shared" si="11"/>
        <v>6.1711071667306237E-2</v>
      </c>
      <c r="AD26" s="77">
        <v>83807597</v>
      </c>
      <c r="AE26" s="78">
        <v>14901742</v>
      </c>
      <c r="AF26" s="78">
        <f t="shared" si="12"/>
        <v>98709339</v>
      </c>
      <c r="AG26" s="78">
        <v>247274103</v>
      </c>
      <c r="AH26" s="78">
        <v>273781576</v>
      </c>
      <c r="AI26" s="79">
        <v>98709339</v>
      </c>
      <c r="AJ26" s="114">
        <f t="shared" si="13"/>
        <v>0.39918995884498265</v>
      </c>
      <c r="AK26" s="115">
        <f t="shared" si="14"/>
        <v>-0.81290834092202768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796767901</v>
      </c>
      <c r="E27" s="78">
        <v>47803521</v>
      </c>
      <c r="F27" s="79">
        <f t="shared" si="0"/>
        <v>844571422</v>
      </c>
      <c r="G27" s="77">
        <v>796767901</v>
      </c>
      <c r="H27" s="78">
        <v>47803521</v>
      </c>
      <c r="I27" s="79">
        <f t="shared" si="1"/>
        <v>844571422</v>
      </c>
      <c r="J27" s="77">
        <v>268799809</v>
      </c>
      <c r="K27" s="78">
        <v>8445485</v>
      </c>
      <c r="L27" s="78">
        <f t="shared" si="2"/>
        <v>277245294</v>
      </c>
      <c r="M27" s="95">
        <f t="shared" si="3"/>
        <v>0.32826743455688462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268799809</v>
      </c>
      <c r="AA27" s="78">
        <v>8445485</v>
      </c>
      <c r="AB27" s="78">
        <f t="shared" si="10"/>
        <v>277245294</v>
      </c>
      <c r="AC27" s="95">
        <f t="shared" si="11"/>
        <v>0.32826743455688462</v>
      </c>
      <c r="AD27" s="77">
        <v>245901193</v>
      </c>
      <c r="AE27" s="78">
        <v>32589738</v>
      </c>
      <c r="AF27" s="78">
        <f t="shared" si="12"/>
        <v>278490931</v>
      </c>
      <c r="AG27" s="78">
        <v>772041593</v>
      </c>
      <c r="AH27" s="78">
        <v>818165404</v>
      </c>
      <c r="AI27" s="79">
        <v>278490931</v>
      </c>
      <c r="AJ27" s="114">
        <f t="shared" si="13"/>
        <v>0.360720113430469</v>
      </c>
      <c r="AK27" s="115">
        <f t="shared" si="14"/>
        <v>-4.4728099242843378E-3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1468840972</v>
      </c>
      <c r="E28" s="78">
        <v>136472892</v>
      </c>
      <c r="F28" s="79">
        <f t="shared" si="0"/>
        <v>1605313864</v>
      </c>
      <c r="G28" s="77">
        <v>1468840972</v>
      </c>
      <c r="H28" s="78">
        <v>136472892</v>
      </c>
      <c r="I28" s="79">
        <f t="shared" si="1"/>
        <v>1605313864</v>
      </c>
      <c r="J28" s="77">
        <v>447137968</v>
      </c>
      <c r="K28" s="78">
        <v>26141291</v>
      </c>
      <c r="L28" s="78">
        <f t="shared" si="2"/>
        <v>473279259</v>
      </c>
      <c r="M28" s="95">
        <f t="shared" si="3"/>
        <v>0.29482038971539087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447137968</v>
      </c>
      <c r="AA28" s="78">
        <v>26141291</v>
      </c>
      <c r="AB28" s="78">
        <f t="shared" si="10"/>
        <v>473279259</v>
      </c>
      <c r="AC28" s="95">
        <f t="shared" si="11"/>
        <v>0.29482038971539087</v>
      </c>
      <c r="AD28" s="77">
        <v>414585325</v>
      </c>
      <c r="AE28" s="78">
        <v>20030637</v>
      </c>
      <c r="AF28" s="78">
        <f t="shared" si="12"/>
        <v>434615962</v>
      </c>
      <c r="AG28" s="78">
        <v>1421534814</v>
      </c>
      <c r="AH28" s="78">
        <v>1501513729</v>
      </c>
      <c r="AI28" s="79">
        <v>434615962</v>
      </c>
      <c r="AJ28" s="114">
        <f t="shared" si="13"/>
        <v>0.30573712139842113</v>
      </c>
      <c r="AK28" s="115">
        <f t="shared" si="14"/>
        <v>8.895968022453804E-2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1030990668</v>
      </c>
      <c r="E29" s="78">
        <v>308529000</v>
      </c>
      <c r="F29" s="79">
        <f t="shared" si="0"/>
        <v>1339519668</v>
      </c>
      <c r="G29" s="77">
        <v>1030990668</v>
      </c>
      <c r="H29" s="78">
        <v>308529000</v>
      </c>
      <c r="I29" s="79">
        <f t="shared" si="1"/>
        <v>1339519668</v>
      </c>
      <c r="J29" s="77">
        <v>36130998</v>
      </c>
      <c r="K29" s="78">
        <v>40092437</v>
      </c>
      <c r="L29" s="78">
        <f t="shared" si="2"/>
        <v>76223435</v>
      </c>
      <c r="M29" s="95">
        <f t="shared" si="3"/>
        <v>5.6903557910282211E-2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36130998</v>
      </c>
      <c r="AA29" s="78">
        <v>40092437</v>
      </c>
      <c r="AB29" s="78">
        <f t="shared" si="10"/>
        <v>76223435</v>
      </c>
      <c r="AC29" s="95">
        <f t="shared" si="11"/>
        <v>5.6903557910282211E-2</v>
      </c>
      <c r="AD29" s="77">
        <v>325067275</v>
      </c>
      <c r="AE29" s="78">
        <v>25017659</v>
      </c>
      <c r="AF29" s="78">
        <f t="shared" si="12"/>
        <v>350084934</v>
      </c>
      <c r="AG29" s="78">
        <v>1190726036</v>
      </c>
      <c r="AH29" s="78">
        <v>1231546293</v>
      </c>
      <c r="AI29" s="79">
        <v>350084934</v>
      </c>
      <c r="AJ29" s="114">
        <f t="shared" si="13"/>
        <v>0.29400964068614688</v>
      </c>
      <c r="AK29" s="115">
        <f t="shared" si="14"/>
        <v>-0.78227159298434701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3528862776</v>
      </c>
      <c r="E30" s="81">
        <f>SUM(E26:E29)</f>
        <v>559802805</v>
      </c>
      <c r="F30" s="82">
        <f t="shared" si="0"/>
        <v>4088665581</v>
      </c>
      <c r="G30" s="80">
        <f>SUM(G26:G29)</f>
        <v>3528862776</v>
      </c>
      <c r="H30" s="81">
        <f>SUM(H26:H29)</f>
        <v>559802805</v>
      </c>
      <c r="I30" s="82">
        <f t="shared" si="1"/>
        <v>4088665581</v>
      </c>
      <c r="J30" s="80">
        <f>SUM(J26:J29)</f>
        <v>839120345</v>
      </c>
      <c r="K30" s="81">
        <f>SUM(K26:K29)</f>
        <v>6095337</v>
      </c>
      <c r="L30" s="81">
        <f t="shared" si="2"/>
        <v>845215682</v>
      </c>
      <c r="M30" s="96">
        <f t="shared" si="3"/>
        <v>0.20672164677094437</v>
      </c>
      <c r="N30" s="80">
        <f>SUM(N26:N29)</f>
        <v>0</v>
      </c>
      <c r="O30" s="81">
        <f>SUM(O26:O29)</f>
        <v>0</v>
      </c>
      <c r="P30" s="81">
        <f t="shared" si="4"/>
        <v>0</v>
      </c>
      <c r="Q30" s="96">
        <f t="shared" si="5"/>
        <v>0</v>
      </c>
      <c r="R30" s="80">
        <f>SUM(R26:R29)</f>
        <v>0</v>
      </c>
      <c r="S30" s="81">
        <f>SUM(S26:S29)</f>
        <v>0</v>
      </c>
      <c r="T30" s="81">
        <f t="shared" si="6"/>
        <v>0</v>
      </c>
      <c r="U30" s="96">
        <f t="shared" si="7"/>
        <v>0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v>839120345</v>
      </c>
      <c r="AA30" s="81">
        <v>6095337</v>
      </c>
      <c r="AB30" s="81">
        <f t="shared" si="10"/>
        <v>845215682</v>
      </c>
      <c r="AC30" s="96">
        <f t="shared" si="11"/>
        <v>0.20672164677094437</v>
      </c>
      <c r="AD30" s="80">
        <f>SUM(AD26:AD29)</f>
        <v>1069361390</v>
      </c>
      <c r="AE30" s="81">
        <f>SUM(AE26:AE29)</f>
        <v>92539776</v>
      </c>
      <c r="AF30" s="81">
        <f t="shared" si="12"/>
        <v>1161901166</v>
      </c>
      <c r="AG30" s="81">
        <f>SUM(AG26:AG29)</f>
        <v>3631576546</v>
      </c>
      <c r="AH30" s="81">
        <f>SUM(AH26:AH29)</f>
        <v>3825007002</v>
      </c>
      <c r="AI30" s="82">
        <f>SUM(AI26:AI29)</f>
        <v>1161901166</v>
      </c>
      <c r="AJ30" s="116">
        <f t="shared" si="13"/>
        <v>0.31994401089515134</v>
      </c>
      <c r="AK30" s="117">
        <f t="shared" si="14"/>
        <v>-0.2725580223748566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463126773</v>
      </c>
      <c r="E31" s="78">
        <v>28654932</v>
      </c>
      <c r="F31" s="79">
        <f t="shared" si="0"/>
        <v>491781705</v>
      </c>
      <c r="G31" s="77">
        <v>463126773</v>
      </c>
      <c r="H31" s="78">
        <v>28654932</v>
      </c>
      <c r="I31" s="79">
        <f t="shared" si="1"/>
        <v>491781705</v>
      </c>
      <c r="J31" s="77">
        <v>124577028</v>
      </c>
      <c r="K31" s="78">
        <v>4493779</v>
      </c>
      <c r="L31" s="78">
        <f t="shared" si="2"/>
        <v>129070807</v>
      </c>
      <c r="M31" s="95">
        <f t="shared" si="3"/>
        <v>0.26245548723696421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124577028</v>
      </c>
      <c r="AA31" s="78">
        <v>4493779</v>
      </c>
      <c r="AB31" s="78">
        <f t="shared" si="10"/>
        <v>129070807</v>
      </c>
      <c r="AC31" s="95">
        <f t="shared" si="11"/>
        <v>0.26245548723696421</v>
      </c>
      <c r="AD31" s="77">
        <v>113754284</v>
      </c>
      <c r="AE31" s="78">
        <v>1786732</v>
      </c>
      <c r="AF31" s="78">
        <f t="shared" si="12"/>
        <v>115541016</v>
      </c>
      <c r="AG31" s="78">
        <v>460873856</v>
      </c>
      <c r="AH31" s="78">
        <v>473034567</v>
      </c>
      <c r="AI31" s="79">
        <v>115541016</v>
      </c>
      <c r="AJ31" s="114">
        <f t="shared" si="13"/>
        <v>0.25069987046520598</v>
      </c>
      <c r="AK31" s="115">
        <f t="shared" si="14"/>
        <v>0.11709946362251134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311030703</v>
      </c>
      <c r="E32" s="78">
        <v>80207753</v>
      </c>
      <c r="F32" s="79">
        <f t="shared" si="0"/>
        <v>391238456</v>
      </c>
      <c r="G32" s="77">
        <v>311030703</v>
      </c>
      <c r="H32" s="78">
        <v>80207753</v>
      </c>
      <c r="I32" s="79">
        <f t="shared" si="1"/>
        <v>391238456</v>
      </c>
      <c r="J32" s="77">
        <v>119538294</v>
      </c>
      <c r="K32" s="78">
        <v>17152413</v>
      </c>
      <c r="L32" s="78">
        <f t="shared" si="2"/>
        <v>136690707</v>
      </c>
      <c r="M32" s="95">
        <f t="shared" si="3"/>
        <v>0.34937952776298659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119538294</v>
      </c>
      <c r="AA32" s="78">
        <v>17152413</v>
      </c>
      <c r="AB32" s="78">
        <f t="shared" si="10"/>
        <v>136690707</v>
      </c>
      <c r="AC32" s="95">
        <f t="shared" si="11"/>
        <v>0.34937952776298659</v>
      </c>
      <c r="AD32" s="77">
        <v>92570888</v>
      </c>
      <c r="AE32" s="78">
        <v>13598976</v>
      </c>
      <c r="AF32" s="78">
        <f t="shared" si="12"/>
        <v>106169864</v>
      </c>
      <c r="AG32" s="78">
        <v>342610197</v>
      </c>
      <c r="AH32" s="78">
        <v>393372811</v>
      </c>
      <c r="AI32" s="79">
        <v>106169864</v>
      </c>
      <c r="AJ32" s="114">
        <f t="shared" si="13"/>
        <v>0.30988530093282657</v>
      </c>
      <c r="AK32" s="115">
        <f t="shared" si="14"/>
        <v>0.28747181026811908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301819900</v>
      </c>
      <c r="E33" s="78">
        <v>67269999</v>
      </c>
      <c r="F33" s="79">
        <f t="shared" si="0"/>
        <v>369089899</v>
      </c>
      <c r="G33" s="77">
        <v>301819900</v>
      </c>
      <c r="H33" s="78">
        <v>67269999</v>
      </c>
      <c r="I33" s="79">
        <f t="shared" si="1"/>
        <v>369089899</v>
      </c>
      <c r="J33" s="77">
        <v>107734429</v>
      </c>
      <c r="K33" s="78">
        <v>18044488</v>
      </c>
      <c r="L33" s="78">
        <f t="shared" si="2"/>
        <v>125778917</v>
      </c>
      <c r="M33" s="95">
        <f t="shared" si="3"/>
        <v>0.34078124961095185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107734429</v>
      </c>
      <c r="AA33" s="78">
        <v>18044488</v>
      </c>
      <c r="AB33" s="78">
        <f t="shared" si="10"/>
        <v>125778917</v>
      </c>
      <c r="AC33" s="95">
        <f t="shared" si="11"/>
        <v>0.34078124961095185</v>
      </c>
      <c r="AD33" s="77">
        <v>103725531</v>
      </c>
      <c r="AE33" s="78">
        <v>9735236</v>
      </c>
      <c r="AF33" s="78">
        <f t="shared" si="12"/>
        <v>113460767</v>
      </c>
      <c r="AG33" s="78">
        <v>339895860</v>
      </c>
      <c r="AH33" s="78">
        <v>375818052</v>
      </c>
      <c r="AI33" s="79">
        <v>113460767</v>
      </c>
      <c r="AJ33" s="114">
        <f t="shared" si="13"/>
        <v>0.33381038239183025</v>
      </c>
      <c r="AK33" s="115">
        <f t="shared" si="14"/>
        <v>0.10856748394799753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444521187</v>
      </c>
      <c r="E34" s="78">
        <v>60936129</v>
      </c>
      <c r="F34" s="79">
        <f t="shared" si="0"/>
        <v>505457316</v>
      </c>
      <c r="G34" s="77">
        <v>444521187</v>
      </c>
      <c r="H34" s="78">
        <v>60936129</v>
      </c>
      <c r="I34" s="79">
        <f t="shared" si="1"/>
        <v>505457316</v>
      </c>
      <c r="J34" s="77">
        <v>124487157</v>
      </c>
      <c r="K34" s="78">
        <v>15361442</v>
      </c>
      <c r="L34" s="78">
        <f t="shared" si="2"/>
        <v>139848599</v>
      </c>
      <c r="M34" s="95">
        <f t="shared" si="3"/>
        <v>0.27667736636341417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124487157</v>
      </c>
      <c r="AA34" s="78">
        <v>15361442</v>
      </c>
      <c r="AB34" s="78">
        <f t="shared" si="10"/>
        <v>139848599</v>
      </c>
      <c r="AC34" s="95">
        <f t="shared" si="11"/>
        <v>0.27667736636341417</v>
      </c>
      <c r="AD34" s="77">
        <v>116106368</v>
      </c>
      <c r="AE34" s="78">
        <v>11065747</v>
      </c>
      <c r="AF34" s="78">
        <f t="shared" si="12"/>
        <v>127172115</v>
      </c>
      <c r="AG34" s="78">
        <v>420391544</v>
      </c>
      <c r="AH34" s="78">
        <v>441511207</v>
      </c>
      <c r="AI34" s="79">
        <v>127172115</v>
      </c>
      <c r="AJ34" s="114">
        <f t="shared" si="13"/>
        <v>0.30250873695023706</v>
      </c>
      <c r="AK34" s="115">
        <f t="shared" si="14"/>
        <v>9.9679745044737311E-2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698248496</v>
      </c>
      <c r="E35" s="78">
        <v>281989224</v>
      </c>
      <c r="F35" s="79">
        <f t="shared" si="0"/>
        <v>980237720</v>
      </c>
      <c r="G35" s="77">
        <v>698453359</v>
      </c>
      <c r="H35" s="78">
        <v>263997054</v>
      </c>
      <c r="I35" s="79">
        <f t="shared" si="1"/>
        <v>962450413</v>
      </c>
      <c r="J35" s="77">
        <v>256533645</v>
      </c>
      <c r="K35" s="78">
        <v>41176172</v>
      </c>
      <c r="L35" s="78">
        <f t="shared" si="2"/>
        <v>297709817</v>
      </c>
      <c r="M35" s="95">
        <f t="shared" si="3"/>
        <v>0.30371185573230136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256533645</v>
      </c>
      <c r="AA35" s="78">
        <v>41176172</v>
      </c>
      <c r="AB35" s="78">
        <f t="shared" si="10"/>
        <v>297709817</v>
      </c>
      <c r="AC35" s="95">
        <f t="shared" si="11"/>
        <v>0.30371185573230136</v>
      </c>
      <c r="AD35" s="77">
        <v>237695481</v>
      </c>
      <c r="AE35" s="78">
        <v>43201781</v>
      </c>
      <c r="AF35" s="78">
        <f t="shared" si="12"/>
        <v>280897262</v>
      </c>
      <c r="AG35" s="78">
        <v>1037224803</v>
      </c>
      <c r="AH35" s="78">
        <v>930146804</v>
      </c>
      <c r="AI35" s="79">
        <v>280897262</v>
      </c>
      <c r="AJ35" s="114">
        <f t="shared" si="13"/>
        <v>0.27081618294081616</v>
      </c>
      <c r="AK35" s="115">
        <f t="shared" si="14"/>
        <v>5.9853039792178597E-2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2218747059</v>
      </c>
      <c r="E36" s="81">
        <f>SUM(E31:E35)</f>
        <v>519058037</v>
      </c>
      <c r="F36" s="82">
        <f t="shared" si="0"/>
        <v>2737805096</v>
      </c>
      <c r="G36" s="80">
        <f>SUM(G31:G35)</f>
        <v>2218951922</v>
      </c>
      <c r="H36" s="81">
        <f>SUM(H31:H35)</f>
        <v>501065867</v>
      </c>
      <c r="I36" s="82">
        <f t="shared" si="1"/>
        <v>2720017789</v>
      </c>
      <c r="J36" s="80">
        <f>SUM(J31:J35)</f>
        <v>732870553</v>
      </c>
      <c r="K36" s="81">
        <f>SUM(K31:K35)</f>
        <v>96228294</v>
      </c>
      <c r="L36" s="81">
        <f t="shared" si="2"/>
        <v>829098847</v>
      </c>
      <c r="M36" s="96">
        <f t="shared" si="3"/>
        <v>0.3028334077584024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732870553</v>
      </c>
      <c r="AA36" s="81">
        <v>96228294</v>
      </c>
      <c r="AB36" s="81">
        <f t="shared" si="10"/>
        <v>829098847</v>
      </c>
      <c r="AC36" s="96">
        <f t="shared" si="11"/>
        <v>0.3028334077584024</v>
      </c>
      <c r="AD36" s="80">
        <f>SUM(AD31:AD35)</f>
        <v>663852552</v>
      </c>
      <c r="AE36" s="81">
        <f>SUM(AE31:AE35)</f>
        <v>79388472</v>
      </c>
      <c r="AF36" s="81">
        <f t="shared" si="12"/>
        <v>743241024</v>
      </c>
      <c r="AG36" s="81">
        <f>SUM(AG31:AG35)</f>
        <v>2600996260</v>
      </c>
      <c r="AH36" s="81">
        <f>SUM(AH31:AH35)</f>
        <v>2613883441</v>
      </c>
      <c r="AI36" s="82">
        <f>SUM(AI31:AI35)</f>
        <v>743241024</v>
      </c>
      <c r="AJ36" s="116">
        <f t="shared" si="13"/>
        <v>0.28575243856752025</v>
      </c>
      <c r="AK36" s="117">
        <f t="shared" si="14"/>
        <v>0.11551814314275521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2480656032</v>
      </c>
      <c r="E37" s="78">
        <v>173486373</v>
      </c>
      <c r="F37" s="79">
        <f t="shared" si="0"/>
        <v>2654142405</v>
      </c>
      <c r="G37" s="77">
        <v>2480656032</v>
      </c>
      <c r="H37" s="78">
        <v>173486373</v>
      </c>
      <c r="I37" s="79">
        <f t="shared" si="1"/>
        <v>2654142405</v>
      </c>
      <c r="J37" s="77">
        <v>790347282</v>
      </c>
      <c r="K37" s="78">
        <v>13074336</v>
      </c>
      <c r="L37" s="78">
        <f t="shared" si="2"/>
        <v>803421618</v>
      </c>
      <c r="M37" s="95">
        <f t="shared" si="3"/>
        <v>0.30270478949677909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790347282</v>
      </c>
      <c r="AA37" s="78">
        <v>13074336</v>
      </c>
      <c r="AB37" s="78">
        <f t="shared" si="10"/>
        <v>803421618</v>
      </c>
      <c r="AC37" s="95">
        <f t="shared" si="11"/>
        <v>0.30270478949677909</v>
      </c>
      <c r="AD37" s="77">
        <v>690715981</v>
      </c>
      <c r="AE37" s="78">
        <v>26731453</v>
      </c>
      <c r="AF37" s="78">
        <f t="shared" si="12"/>
        <v>717447434</v>
      </c>
      <c r="AG37" s="78">
        <v>2610805606</v>
      </c>
      <c r="AH37" s="78">
        <v>2647933749</v>
      </c>
      <c r="AI37" s="79">
        <v>717447434</v>
      </c>
      <c r="AJ37" s="114">
        <f t="shared" si="13"/>
        <v>0.27479925443365238</v>
      </c>
      <c r="AK37" s="115">
        <f t="shared" si="14"/>
        <v>0.1198334260123648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131415607</v>
      </c>
      <c r="E38" s="78">
        <v>29227880</v>
      </c>
      <c r="F38" s="79">
        <f t="shared" si="0"/>
        <v>160643487</v>
      </c>
      <c r="G38" s="77">
        <v>131415607</v>
      </c>
      <c r="H38" s="78">
        <v>29227880</v>
      </c>
      <c r="I38" s="79">
        <f t="shared" si="1"/>
        <v>160643487</v>
      </c>
      <c r="J38" s="77">
        <v>37111851</v>
      </c>
      <c r="K38" s="78">
        <v>27671735</v>
      </c>
      <c r="L38" s="78">
        <f t="shared" si="2"/>
        <v>64783586</v>
      </c>
      <c r="M38" s="95">
        <f t="shared" si="3"/>
        <v>0.40327552152799073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37111851</v>
      </c>
      <c r="AA38" s="78">
        <v>27671735</v>
      </c>
      <c r="AB38" s="78">
        <f t="shared" si="10"/>
        <v>64783586</v>
      </c>
      <c r="AC38" s="95">
        <f t="shared" si="11"/>
        <v>0.40327552152799073</v>
      </c>
      <c r="AD38" s="77">
        <v>49758032</v>
      </c>
      <c r="AE38" s="78">
        <v>9067420</v>
      </c>
      <c r="AF38" s="78">
        <f t="shared" si="12"/>
        <v>58825452</v>
      </c>
      <c r="AG38" s="78">
        <v>163717167</v>
      </c>
      <c r="AH38" s="78">
        <v>185974931</v>
      </c>
      <c r="AI38" s="79">
        <v>58825452</v>
      </c>
      <c r="AJ38" s="114">
        <f t="shared" si="13"/>
        <v>0.3593114459401805</v>
      </c>
      <c r="AK38" s="115">
        <f t="shared" si="14"/>
        <v>0.1012849676021188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203167000</v>
      </c>
      <c r="E39" s="78">
        <v>36050998</v>
      </c>
      <c r="F39" s="79">
        <f t="shared" si="0"/>
        <v>239217998</v>
      </c>
      <c r="G39" s="77">
        <v>203167000</v>
      </c>
      <c r="H39" s="78">
        <v>36050998</v>
      </c>
      <c r="I39" s="79">
        <f t="shared" si="1"/>
        <v>239217998</v>
      </c>
      <c r="J39" s="77">
        <v>64703286</v>
      </c>
      <c r="K39" s="78">
        <v>2835126</v>
      </c>
      <c r="L39" s="78">
        <f t="shared" si="2"/>
        <v>67538412</v>
      </c>
      <c r="M39" s="95">
        <f t="shared" si="3"/>
        <v>0.28232997752953354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64703286</v>
      </c>
      <c r="AA39" s="78">
        <v>2835126</v>
      </c>
      <c r="AB39" s="78">
        <f t="shared" si="10"/>
        <v>67538412</v>
      </c>
      <c r="AC39" s="95">
        <f t="shared" si="11"/>
        <v>0.28232997752953354</v>
      </c>
      <c r="AD39" s="77">
        <v>60954052</v>
      </c>
      <c r="AE39" s="78">
        <v>5326300</v>
      </c>
      <c r="AF39" s="78">
        <f t="shared" si="12"/>
        <v>66280352</v>
      </c>
      <c r="AG39" s="78">
        <v>252865460</v>
      </c>
      <c r="AH39" s="78">
        <v>256918966</v>
      </c>
      <c r="AI39" s="79">
        <v>66280352</v>
      </c>
      <c r="AJ39" s="114">
        <f t="shared" si="13"/>
        <v>0.2621170641494493</v>
      </c>
      <c r="AK39" s="115">
        <f t="shared" si="14"/>
        <v>1.8980888936739548E-2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329787038</v>
      </c>
      <c r="E40" s="78">
        <v>113266784</v>
      </c>
      <c r="F40" s="79">
        <f t="shared" si="0"/>
        <v>443053822</v>
      </c>
      <c r="G40" s="77">
        <v>329787038</v>
      </c>
      <c r="H40" s="78">
        <v>113266784</v>
      </c>
      <c r="I40" s="79">
        <f t="shared" si="1"/>
        <v>443053822</v>
      </c>
      <c r="J40" s="77">
        <v>102196034</v>
      </c>
      <c r="K40" s="78">
        <v>29255893</v>
      </c>
      <c r="L40" s="78">
        <f t="shared" si="2"/>
        <v>131451927</v>
      </c>
      <c r="M40" s="95">
        <f t="shared" si="3"/>
        <v>0.29669516540137192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102196034</v>
      </c>
      <c r="AA40" s="78">
        <v>29255893</v>
      </c>
      <c r="AB40" s="78">
        <f t="shared" si="10"/>
        <v>131451927</v>
      </c>
      <c r="AC40" s="95">
        <f t="shared" si="11"/>
        <v>0.29669516540137192</v>
      </c>
      <c r="AD40" s="77">
        <v>109247160</v>
      </c>
      <c r="AE40" s="78">
        <v>7984581</v>
      </c>
      <c r="AF40" s="78">
        <f t="shared" si="12"/>
        <v>117231741</v>
      </c>
      <c r="AG40" s="78">
        <v>368085377</v>
      </c>
      <c r="AH40" s="78">
        <v>426447794</v>
      </c>
      <c r="AI40" s="79">
        <v>117231741</v>
      </c>
      <c r="AJ40" s="114">
        <f t="shared" si="13"/>
        <v>0.31849062289698077</v>
      </c>
      <c r="AK40" s="115">
        <f t="shared" si="14"/>
        <v>0.12129979371371791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3145025677</v>
      </c>
      <c r="E41" s="81">
        <f>SUM(E37:E40)</f>
        <v>352032035</v>
      </c>
      <c r="F41" s="82">
        <f t="shared" si="0"/>
        <v>3497057712</v>
      </c>
      <c r="G41" s="80">
        <f>SUM(G37:G40)</f>
        <v>3145025677</v>
      </c>
      <c r="H41" s="81">
        <f>SUM(H37:H40)</f>
        <v>352032035</v>
      </c>
      <c r="I41" s="82">
        <f t="shared" si="1"/>
        <v>3497057712</v>
      </c>
      <c r="J41" s="80">
        <f>SUM(J37:J40)</f>
        <v>994358453</v>
      </c>
      <c r="K41" s="81">
        <f>SUM(K37:K40)</f>
        <v>72837090</v>
      </c>
      <c r="L41" s="81">
        <f t="shared" si="2"/>
        <v>1067195543</v>
      </c>
      <c r="M41" s="96">
        <f t="shared" si="3"/>
        <v>0.30516955420494357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994358453</v>
      </c>
      <c r="AA41" s="81">
        <v>72837090</v>
      </c>
      <c r="AB41" s="81">
        <f t="shared" si="10"/>
        <v>1067195543</v>
      </c>
      <c r="AC41" s="96">
        <f t="shared" si="11"/>
        <v>0.30516955420494357</v>
      </c>
      <c r="AD41" s="80">
        <f>SUM(AD37:AD40)</f>
        <v>910675225</v>
      </c>
      <c r="AE41" s="81">
        <f>SUM(AE37:AE40)</f>
        <v>49109754</v>
      </c>
      <c r="AF41" s="81">
        <f t="shared" si="12"/>
        <v>959784979</v>
      </c>
      <c r="AG41" s="81">
        <f>SUM(AG37:AG40)</f>
        <v>3395473610</v>
      </c>
      <c r="AH41" s="81">
        <f>SUM(AH37:AH40)</f>
        <v>3517275440</v>
      </c>
      <c r="AI41" s="82">
        <f>SUM(AI37:AI40)</f>
        <v>959784979</v>
      </c>
      <c r="AJ41" s="116">
        <f t="shared" si="13"/>
        <v>0.28266601047151124</v>
      </c>
      <c r="AK41" s="117">
        <f t="shared" si="14"/>
        <v>0.11191107003144718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238603466</v>
      </c>
      <c r="E42" s="78">
        <v>24581239</v>
      </c>
      <c r="F42" s="79">
        <f t="shared" ref="F42:F74" si="15">$D42      +$E42</f>
        <v>263184705</v>
      </c>
      <c r="G42" s="77">
        <v>238603466</v>
      </c>
      <c r="H42" s="78">
        <v>24581239</v>
      </c>
      <c r="I42" s="79">
        <f t="shared" ref="I42:I74" si="16">$G42      +$H42</f>
        <v>263184705</v>
      </c>
      <c r="J42" s="77">
        <v>85078836</v>
      </c>
      <c r="K42" s="78">
        <v>11062976</v>
      </c>
      <c r="L42" s="78">
        <f t="shared" ref="L42:L74" si="17">$J42      +$K42</f>
        <v>96141812</v>
      </c>
      <c r="M42" s="95">
        <f t="shared" ref="M42:M74" si="18">IF(($F42      =0),0,($L42      /$F42      ))</f>
        <v>0.36530166903126077</v>
      </c>
      <c r="N42" s="77">
        <v>0</v>
      </c>
      <c r="O42" s="78">
        <v>0</v>
      </c>
      <c r="P42" s="78">
        <f t="shared" ref="P42:P74" si="19">$N42      +$O42</f>
        <v>0</v>
      </c>
      <c r="Q42" s="95">
        <f t="shared" ref="Q42:Q74" si="20">IF(($F42      =0),0,($P42      /$F42      ))</f>
        <v>0</v>
      </c>
      <c r="R42" s="77">
        <v>0</v>
      </c>
      <c r="S42" s="78">
        <v>0</v>
      </c>
      <c r="T42" s="78">
        <f t="shared" ref="T42:T74" si="21">$R42      +$S42</f>
        <v>0</v>
      </c>
      <c r="U42" s="95">
        <f t="shared" ref="U42:U74" si="22">IF(($I42      =0),0,($T42      /$I42      ))</f>
        <v>0</v>
      </c>
      <c r="V42" s="77">
        <v>0</v>
      </c>
      <c r="W42" s="78">
        <v>0</v>
      </c>
      <c r="X42" s="78">
        <f t="shared" ref="X42:X74" si="23">$V42      +$W42</f>
        <v>0</v>
      </c>
      <c r="Y42" s="95">
        <f t="shared" ref="Y42:Y74" si="24">IF(($I42      =0),0,($X42      /$I42      ))</f>
        <v>0</v>
      </c>
      <c r="Z42" s="77">
        <v>85078836</v>
      </c>
      <c r="AA42" s="78">
        <v>11062976</v>
      </c>
      <c r="AB42" s="78">
        <f t="shared" ref="AB42:AB74" si="25">$Z42      +$AA42</f>
        <v>96141812</v>
      </c>
      <c r="AC42" s="95">
        <f t="shared" ref="AC42:AC74" si="26">IF(($F42      =0),0,($AB42      /$F42      ))</f>
        <v>0.36530166903126077</v>
      </c>
      <c r="AD42" s="77">
        <v>94613936</v>
      </c>
      <c r="AE42" s="78">
        <v>15781291</v>
      </c>
      <c r="AF42" s="78">
        <f t="shared" ref="AF42:AF74" si="27">$AD42      +$AE42</f>
        <v>110395227</v>
      </c>
      <c r="AG42" s="78">
        <v>247699365</v>
      </c>
      <c r="AH42" s="78">
        <v>406556812</v>
      </c>
      <c r="AI42" s="79">
        <v>110395227</v>
      </c>
      <c r="AJ42" s="114">
        <f t="shared" ref="AJ42:AJ74" si="28">IF(($AG42      =0),0,($AI42      /$AG42      ))</f>
        <v>0.44568231735273123</v>
      </c>
      <c r="AK42" s="115">
        <f t="shared" ref="AK42:AK74" si="29">IF(($AF42      =0),0,(($L42      /$AF42      )-1))</f>
        <v>-0.12911260194247343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338064754</v>
      </c>
      <c r="E43" s="78">
        <v>56882784</v>
      </c>
      <c r="F43" s="79">
        <f t="shared" si="15"/>
        <v>394947538</v>
      </c>
      <c r="G43" s="77">
        <v>338064754</v>
      </c>
      <c r="H43" s="78">
        <v>56882784</v>
      </c>
      <c r="I43" s="79">
        <f t="shared" si="16"/>
        <v>394947538</v>
      </c>
      <c r="J43" s="77">
        <v>113490087</v>
      </c>
      <c r="K43" s="78">
        <v>12430396</v>
      </c>
      <c r="L43" s="78">
        <f t="shared" si="17"/>
        <v>125920483</v>
      </c>
      <c r="M43" s="95">
        <f t="shared" si="18"/>
        <v>0.31882837816297516</v>
      </c>
      <c r="N43" s="77">
        <v>0</v>
      </c>
      <c r="O43" s="78">
        <v>0</v>
      </c>
      <c r="P43" s="78">
        <f t="shared" si="19"/>
        <v>0</v>
      </c>
      <c r="Q43" s="95">
        <f t="shared" si="20"/>
        <v>0</v>
      </c>
      <c r="R43" s="77">
        <v>0</v>
      </c>
      <c r="S43" s="78">
        <v>0</v>
      </c>
      <c r="T43" s="78">
        <f t="shared" si="21"/>
        <v>0</v>
      </c>
      <c r="U43" s="95">
        <f t="shared" si="22"/>
        <v>0</v>
      </c>
      <c r="V43" s="77">
        <v>0</v>
      </c>
      <c r="W43" s="78">
        <v>0</v>
      </c>
      <c r="X43" s="78">
        <f t="shared" si="23"/>
        <v>0</v>
      </c>
      <c r="Y43" s="95">
        <f t="shared" si="24"/>
        <v>0</v>
      </c>
      <c r="Z43" s="77">
        <v>113490087</v>
      </c>
      <c r="AA43" s="78">
        <v>12430396</v>
      </c>
      <c r="AB43" s="78">
        <f t="shared" si="25"/>
        <v>125920483</v>
      </c>
      <c r="AC43" s="95">
        <f t="shared" si="26"/>
        <v>0.31882837816297516</v>
      </c>
      <c r="AD43" s="77">
        <v>104494294</v>
      </c>
      <c r="AE43" s="78">
        <v>6213696</v>
      </c>
      <c r="AF43" s="78">
        <f t="shared" si="27"/>
        <v>110707990</v>
      </c>
      <c r="AG43" s="78">
        <v>358060084</v>
      </c>
      <c r="AH43" s="78">
        <v>378941900</v>
      </c>
      <c r="AI43" s="79">
        <v>110707990</v>
      </c>
      <c r="AJ43" s="114">
        <f t="shared" si="28"/>
        <v>0.30918830371497091</v>
      </c>
      <c r="AK43" s="115">
        <f t="shared" si="29"/>
        <v>0.13741097638932831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755022649</v>
      </c>
      <c r="E44" s="78">
        <v>54044400</v>
      </c>
      <c r="F44" s="79">
        <f t="shared" si="15"/>
        <v>809067049</v>
      </c>
      <c r="G44" s="77">
        <v>755022649</v>
      </c>
      <c r="H44" s="78">
        <v>54044400</v>
      </c>
      <c r="I44" s="79">
        <f t="shared" si="16"/>
        <v>809067049</v>
      </c>
      <c r="J44" s="77">
        <v>243984035</v>
      </c>
      <c r="K44" s="78">
        <v>16415546</v>
      </c>
      <c r="L44" s="78">
        <f t="shared" si="17"/>
        <v>260399581</v>
      </c>
      <c r="M44" s="95">
        <f t="shared" si="18"/>
        <v>0.32185167016979827</v>
      </c>
      <c r="N44" s="77">
        <v>0</v>
      </c>
      <c r="O44" s="78">
        <v>0</v>
      </c>
      <c r="P44" s="78">
        <f t="shared" si="19"/>
        <v>0</v>
      </c>
      <c r="Q44" s="95">
        <f t="shared" si="20"/>
        <v>0</v>
      </c>
      <c r="R44" s="77">
        <v>0</v>
      </c>
      <c r="S44" s="78">
        <v>0</v>
      </c>
      <c r="T44" s="78">
        <f t="shared" si="21"/>
        <v>0</v>
      </c>
      <c r="U44" s="95">
        <f t="shared" si="22"/>
        <v>0</v>
      </c>
      <c r="V44" s="77">
        <v>0</v>
      </c>
      <c r="W44" s="78">
        <v>0</v>
      </c>
      <c r="X44" s="78">
        <f t="shared" si="23"/>
        <v>0</v>
      </c>
      <c r="Y44" s="95">
        <f t="shared" si="24"/>
        <v>0</v>
      </c>
      <c r="Z44" s="77">
        <v>243984035</v>
      </c>
      <c r="AA44" s="78">
        <v>16415546</v>
      </c>
      <c r="AB44" s="78">
        <f t="shared" si="25"/>
        <v>260399581</v>
      </c>
      <c r="AC44" s="95">
        <f t="shared" si="26"/>
        <v>0.32185167016979827</v>
      </c>
      <c r="AD44" s="77">
        <v>220400463</v>
      </c>
      <c r="AE44" s="78">
        <v>5509578</v>
      </c>
      <c r="AF44" s="78">
        <f t="shared" si="27"/>
        <v>225910041</v>
      </c>
      <c r="AG44" s="78">
        <v>869852430</v>
      </c>
      <c r="AH44" s="78">
        <v>909573430</v>
      </c>
      <c r="AI44" s="79">
        <v>225910041</v>
      </c>
      <c r="AJ44" s="114">
        <f t="shared" si="28"/>
        <v>0.25971076611236232</v>
      </c>
      <c r="AK44" s="115">
        <f t="shared" si="29"/>
        <v>0.15266935390445968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259214796</v>
      </c>
      <c r="E45" s="78">
        <v>35857401</v>
      </c>
      <c r="F45" s="79">
        <f t="shared" si="15"/>
        <v>295072197</v>
      </c>
      <c r="G45" s="77">
        <v>259214796</v>
      </c>
      <c r="H45" s="78">
        <v>35857401</v>
      </c>
      <c r="I45" s="79">
        <f t="shared" si="16"/>
        <v>295072197</v>
      </c>
      <c r="J45" s="77">
        <v>117615939</v>
      </c>
      <c r="K45" s="78">
        <v>6849026</v>
      </c>
      <c r="L45" s="78">
        <f t="shared" si="17"/>
        <v>124464965</v>
      </c>
      <c r="M45" s="95">
        <f t="shared" si="18"/>
        <v>0.42181190320686163</v>
      </c>
      <c r="N45" s="77">
        <v>0</v>
      </c>
      <c r="O45" s="78">
        <v>0</v>
      </c>
      <c r="P45" s="78">
        <f t="shared" si="19"/>
        <v>0</v>
      </c>
      <c r="Q45" s="95">
        <f t="shared" si="20"/>
        <v>0</v>
      </c>
      <c r="R45" s="77">
        <v>0</v>
      </c>
      <c r="S45" s="78">
        <v>0</v>
      </c>
      <c r="T45" s="78">
        <f t="shared" si="21"/>
        <v>0</v>
      </c>
      <c r="U45" s="95">
        <f t="shared" si="22"/>
        <v>0</v>
      </c>
      <c r="V45" s="77">
        <v>0</v>
      </c>
      <c r="W45" s="78">
        <v>0</v>
      </c>
      <c r="X45" s="78">
        <f t="shared" si="23"/>
        <v>0</v>
      </c>
      <c r="Y45" s="95">
        <f t="shared" si="24"/>
        <v>0</v>
      </c>
      <c r="Z45" s="77">
        <v>117615939</v>
      </c>
      <c r="AA45" s="78">
        <v>6849026</v>
      </c>
      <c r="AB45" s="78">
        <f t="shared" si="25"/>
        <v>124464965</v>
      </c>
      <c r="AC45" s="95">
        <f t="shared" si="26"/>
        <v>0.42181190320686163</v>
      </c>
      <c r="AD45" s="77">
        <v>108094650</v>
      </c>
      <c r="AE45" s="78">
        <v>9294878</v>
      </c>
      <c r="AF45" s="78">
        <f t="shared" si="27"/>
        <v>117389528</v>
      </c>
      <c r="AG45" s="78">
        <v>294870106</v>
      </c>
      <c r="AH45" s="78">
        <v>295607525</v>
      </c>
      <c r="AI45" s="79">
        <v>117389528</v>
      </c>
      <c r="AJ45" s="114">
        <f t="shared" si="28"/>
        <v>0.39810589683852182</v>
      </c>
      <c r="AK45" s="115">
        <f t="shared" si="29"/>
        <v>6.0273153155535386E-2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504214518</v>
      </c>
      <c r="E46" s="78">
        <v>43760520</v>
      </c>
      <c r="F46" s="79">
        <f t="shared" si="15"/>
        <v>547975038</v>
      </c>
      <c r="G46" s="77">
        <v>504214518</v>
      </c>
      <c r="H46" s="78">
        <v>43760520</v>
      </c>
      <c r="I46" s="79">
        <f t="shared" si="16"/>
        <v>547975038</v>
      </c>
      <c r="J46" s="77">
        <v>213891993</v>
      </c>
      <c r="K46" s="78">
        <v>29436824</v>
      </c>
      <c r="L46" s="78">
        <f t="shared" si="17"/>
        <v>243328817</v>
      </c>
      <c r="M46" s="95">
        <f t="shared" si="18"/>
        <v>0.44405091496156801</v>
      </c>
      <c r="N46" s="77">
        <v>0</v>
      </c>
      <c r="O46" s="78">
        <v>0</v>
      </c>
      <c r="P46" s="78">
        <f t="shared" si="19"/>
        <v>0</v>
      </c>
      <c r="Q46" s="95">
        <f t="shared" si="20"/>
        <v>0</v>
      </c>
      <c r="R46" s="77">
        <v>0</v>
      </c>
      <c r="S46" s="78">
        <v>0</v>
      </c>
      <c r="T46" s="78">
        <f t="shared" si="21"/>
        <v>0</v>
      </c>
      <c r="U46" s="95">
        <f t="shared" si="22"/>
        <v>0</v>
      </c>
      <c r="V46" s="77">
        <v>0</v>
      </c>
      <c r="W46" s="78">
        <v>0</v>
      </c>
      <c r="X46" s="78">
        <f t="shared" si="23"/>
        <v>0</v>
      </c>
      <c r="Y46" s="95">
        <f t="shared" si="24"/>
        <v>0</v>
      </c>
      <c r="Z46" s="77">
        <v>213891993</v>
      </c>
      <c r="AA46" s="78">
        <v>29436824</v>
      </c>
      <c r="AB46" s="78">
        <f t="shared" si="25"/>
        <v>243328817</v>
      </c>
      <c r="AC46" s="95">
        <f t="shared" si="26"/>
        <v>0.44405091496156801</v>
      </c>
      <c r="AD46" s="77">
        <v>178704623</v>
      </c>
      <c r="AE46" s="78">
        <v>13841273</v>
      </c>
      <c r="AF46" s="78">
        <f t="shared" si="27"/>
        <v>192545896</v>
      </c>
      <c r="AG46" s="78">
        <v>506904496</v>
      </c>
      <c r="AH46" s="78">
        <v>524923666</v>
      </c>
      <c r="AI46" s="79">
        <v>192545896</v>
      </c>
      <c r="AJ46" s="114">
        <f t="shared" si="28"/>
        <v>0.37984649479218663</v>
      </c>
      <c r="AK46" s="115">
        <f t="shared" si="29"/>
        <v>0.26374449964906033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865669793</v>
      </c>
      <c r="E47" s="78">
        <v>500420955</v>
      </c>
      <c r="F47" s="79">
        <f t="shared" si="15"/>
        <v>1366090748</v>
      </c>
      <c r="G47" s="77">
        <v>865669793</v>
      </c>
      <c r="H47" s="78">
        <v>500420955</v>
      </c>
      <c r="I47" s="79">
        <f t="shared" si="16"/>
        <v>1366090748</v>
      </c>
      <c r="J47" s="77">
        <v>302007890</v>
      </c>
      <c r="K47" s="78">
        <v>216644164</v>
      </c>
      <c r="L47" s="78">
        <f t="shared" si="17"/>
        <v>518652054</v>
      </c>
      <c r="M47" s="95">
        <f t="shared" si="18"/>
        <v>0.37966149376190639</v>
      </c>
      <c r="N47" s="77">
        <v>0</v>
      </c>
      <c r="O47" s="78">
        <v>0</v>
      </c>
      <c r="P47" s="78">
        <f t="shared" si="19"/>
        <v>0</v>
      </c>
      <c r="Q47" s="95">
        <f t="shared" si="20"/>
        <v>0</v>
      </c>
      <c r="R47" s="77">
        <v>0</v>
      </c>
      <c r="S47" s="78">
        <v>0</v>
      </c>
      <c r="T47" s="78">
        <f t="shared" si="21"/>
        <v>0</v>
      </c>
      <c r="U47" s="95">
        <f t="shared" si="22"/>
        <v>0</v>
      </c>
      <c r="V47" s="77">
        <v>0</v>
      </c>
      <c r="W47" s="78">
        <v>0</v>
      </c>
      <c r="X47" s="78">
        <f t="shared" si="23"/>
        <v>0</v>
      </c>
      <c r="Y47" s="95">
        <f t="shared" si="24"/>
        <v>0</v>
      </c>
      <c r="Z47" s="77">
        <v>302007890</v>
      </c>
      <c r="AA47" s="78">
        <v>216644164</v>
      </c>
      <c r="AB47" s="78">
        <f t="shared" si="25"/>
        <v>518652054</v>
      </c>
      <c r="AC47" s="95">
        <f t="shared" si="26"/>
        <v>0.37966149376190639</v>
      </c>
      <c r="AD47" s="77">
        <v>333112038</v>
      </c>
      <c r="AE47" s="78">
        <v>107187839</v>
      </c>
      <c r="AF47" s="78">
        <f t="shared" si="27"/>
        <v>440299877</v>
      </c>
      <c r="AG47" s="78">
        <v>1508214460</v>
      </c>
      <c r="AH47" s="78">
        <v>1586168864</v>
      </c>
      <c r="AI47" s="79">
        <v>440299877</v>
      </c>
      <c r="AJ47" s="114">
        <f t="shared" si="28"/>
        <v>0.2919345283296117</v>
      </c>
      <c r="AK47" s="115">
        <f t="shared" si="29"/>
        <v>0.17795184848529955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2960789976</v>
      </c>
      <c r="E48" s="81">
        <f>SUM(E42:E47)</f>
        <v>715547299</v>
      </c>
      <c r="F48" s="82">
        <f t="shared" si="15"/>
        <v>3676337275</v>
      </c>
      <c r="G48" s="80">
        <f>SUM(G42:G47)</f>
        <v>2960789976</v>
      </c>
      <c r="H48" s="81">
        <f>SUM(H42:H47)</f>
        <v>715547299</v>
      </c>
      <c r="I48" s="82">
        <f t="shared" si="16"/>
        <v>3676337275</v>
      </c>
      <c r="J48" s="80">
        <f>SUM(J42:J47)</f>
        <v>1076068780</v>
      </c>
      <c r="K48" s="81">
        <f>SUM(K42:K47)</f>
        <v>292838932</v>
      </c>
      <c r="L48" s="81">
        <f t="shared" si="17"/>
        <v>1368907712</v>
      </c>
      <c r="M48" s="96">
        <f t="shared" si="18"/>
        <v>0.37235639975388274</v>
      </c>
      <c r="N48" s="80">
        <f>SUM(N42:N47)</f>
        <v>0</v>
      </c>
      <c r="O48" s="81">
        <f>SUM(O42:O47)</f>
        <v>0</v>
      </c>
      <c r="P48" s="81">
        <f t="shared" si="19"/>
        <v>0</v>
      </c>
      <c r="Q48" s="96">
        <f t="shared" si="20"/>
        <v>0</v>
      </c>
      <c r="R48" s="80">
        <f>SUM(R42:R47)</f>
        <v>0</v>
      </c>
      <c r="S48" s="81">
        <f>SUM(S42:S47)</f>
        <v>0</v>
      </c>
      <c r="T48" s="81">
        <f t="shared" si="21"/>
        <v>0</v>
      </c>
      <c r="U48" s="96">
        <f t="shared" si="22"/>
        <v>0</v>
      </c>
      <c r="V48" s="80">
        <f>SUM(V42:V47)</f>
        <v>0</v>
      </c>
      <c r="W48" s="81">
        <f>SUM(W42:W47)</f>
        <v>0</v>
      </c>
      <c r="X48" s="81">
        <f t="shared" si="23"/>
        <v>0</v>
      </c>
      <c r="Y48" s="96">
        <f t="shared" si="24"/>
        <v>0</v>
      </c>
      <c r="Z48" s="80">
        <v>1076068780</v>
      </c>
      <c r="AA48" s="81">
        <v>292838932</v>
      </c>
      <c r="AB48" s="81">
        <f t="shared" si="25"/>
        <v>1368907712</v>
      </c>
      <c r="AC48" s="96">
        <f t="shared" si="26"/>
        <v>0.37235639975388274</v>
      </c>
      <c r="AD48" s="80">
        <f>SUM(AD42:AD47)</f>
        <v>1039420004</v>
      </c>
      <c r="AE48" s="81">
        <f>SUM(AE42:AE47)</f>
        <v>157828555</v>
      </c>
      <c r="AF48" s="81">
        <f t="shared" si="27"/>
        <v>1197248559</v>
      </c>
      <c r="AG48" s="81">
        <f>SUM(AG42:AG47)</f>
        <v>3785600941</v>
      </c>
      <c r="AH48" s="81">
        <f>SUM(AH42:AH47)</f>
        <v>4101772197</v>
      </c>
      <c r="AI48" s="82">
        <f>SUM(AI42:AI47)</f>
        <v>1197248559</v>
      </c>
      <c r="AJ48" s="116">
        <f t="shared" si="28"/>
        <v>0.3162638053137572</v>
      </c>
      <c r="AK48" s="117">
        <f t="shared" si="29"/>
        <v>0.14337804101712859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305469793</v>
      </c>
      <c r="E49" s="78">
        <v>41545845</v>
      </c>
      <c r="F49" s="79">
        <f t="shared" si="15"/>
        <v>347015638</v>
      </c>
      <c r="G49" s="77">
        <v>305469793</v>
      </c>
      <c r="H49" s="78">
        <v>41545845</v>
      </c>
      <c r="I49" s="79">
        <f t="shared" si="16"/>
        <v>347015638</v>
      </c>
      <c r="J49" s="77">
        <v>115722881</v>
      </c>
      <c r="K49" s="78">
        <v>6448207</v>
      </c>
      <c r="L49" s="78">
        <f t="shared" si="17"/>
        <v>122171088</v>
      </c>
      <c r="M49" s="95">
        <f t="shared" si="18"/>
        <v>0.35206219726616472</v>
      </c>
      <c r="N49" s="77">
        <v>0</v>
      </c>
      <c r="O49" s="78">
        <v>0</v>
      </c>
      <c r="P49" s="78">
        <f t="shared" si="19"/>
        <v>0</v>
      </c>
      <c r="Q49" s="95">
        <f t="shared" si="20"/>
        <v>0</v>
      </c>
      <c r="R49" s="77">
        <v>0</v>
      </c>
      <c r="S49" s="78">
        <v>0</v>
      </c>
      <c r="T49" s="78">
        <f t="shared" si="21"/>
        <v>0</v>
      </c>
      <c r="U49" s="95">
        <f t="shared" si="22"/>
        <v>0</v>
      </c>
      <c r="V49" s="77">
        <v>0</v>
      </c>
      <c r="W49" s="78">
        <v>0</v>
      </c>
      <c r="X49" s="78">
        <f t="shared" si="23"/>
        <v>0</v>
      </c>
      <c r="Y49" s="95">
        <f t="shared" si="24"/>
        <v>0</v>
      </c>
      <c r="Z49" s="77">
        <v>115722881</v>
      </c>
      <c r="AA49" s="78">
        <v>6448207</v>
      </c>
      <c r="AB49" s="78">
        <f t="shared" si="25"/>
        <v>122171088</v>
      </c>
      <c r="AC49" s="95">
        <f t="shared" si="26"/>
        <v>0.35206219726616472</v>
      </c>
      <c r="AD49" s="77">
        <v>109033972</v>
      </c>
      <c r="AE49" s="78">
        <v>3639498</v>
      </c>
      <c r="AF49" s="78">
        <f t="shared" si="27"/>
        <v>112673470</v>
      </c>
      <c r="AG49" s="78">
        <v>335517524</v>
      </c>
      <c r="AH49" s="78">
        <v>356481849</v>
      </c>
      <c r="AI49" s="79">
        <v>112673470</v>
      </c>
      <c r="AJ49" s="114">
        <f t="shared" si="28"/>
        <v>0.33581992575743974</v>
      </c>
      <c r="AK49" s="115">
        <f t="shared" si="29"/>
        <v>8.4293294597210799E-2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342834144</v>
      </c>
      <c r="E50" s="78">
        <v>74083689</v>
      </c>
      <c r="F50" s="79">
        <f t="shared" si="15"/>
        <v>416917833</v>
      </c>
      <c r="G50" s="77">
        <v>342834144</v>
      </c>
      <c r="H50" s="78">
        <v>74083689</v>
      </c>
      <c r="I50" s="79">
        <f t="shared" si="16"/>
        <v>416917833</v>
      </c>
      <c r="J50" s="77">
        <v>129307614</v>
      </c>
      <c r="K50" s="78">
        <v>-109784755</v>
      </c>
      <c r="L50" s="78">
        <f t="shared" si="17"/>
        <v>19522859</v>
      </c>
      <c r="M50" s="95">
        <f t="shared" si="18"/>
        <v>4.6826634542159296E-2</v>
      </c>
      <c r="N50" s="77">
        <v>0</v>
      </c>
      <c r="O50" s="78">
        <v>0</v>
      </c>
      <c r="P50" s="78">
        <f t="shared" si="19"/>
        <v>0</v>
      </c>
      <c r="Q50" s="95">
        <f t="shared" si="20"/>
        <v>0</v>
      </c>
      <c r="R50" s="77">
        <v>0</v>
      </c>
      <c r="S50" s="78">
        <v>0</v>
      </c>
      <c r="T50" s="78">
        <f t="shared" si="21"/>
        <v>0</v>
      </c>
      <c r="U50" s="95">
        <f t="shared" si="22"/>
        <v>0</v>
      </c>
      <c r="V50" s="77">
        <v>0</v>
      </c>
      <c r="W50" s="78">
        <v>0</v>
      </c>
      <c r="X50" s="78">
        <f t="shared" si="23"/>
        <v>0</v>
      </c>
      <c r="Y50" s="95">
        <f t="shared" si="24"/>
        <v>0</v>
      </c>
      <c r="Z50" s="77">
        <v>129307614</v>
      </c>
      <c r="AA50" s="78">
        <v>-109784755</v>
      </c>
      <c r="AB50" s="78">
        <f t="shared" si="25"/>
        <v>19522859</v>
      </c>
      <c r="AC50" s="95">
        <f t="shared" si="26"/>
        <v>4.6826634542159296E-2</v>
      </c>
      <c r="AD50" s="77">
        <v>123221896</v>
      </c>
      <c r="AE50" s="78">
        <v>12194633</v>
      </c>
      <c r="AF50" s="78">
        <f t="shared" si="27"/>
        <v>135416529</v>
      </c>
      <c r="AG50" s="78">
        <v>363379657</v>
      </c>
      <c r="AH50" s="78">
        <v>402309232</v>
      </c>
      <c r="AI50" s="79">
        <v>135416529</v>
      </c>
      <c r="AJ50" s="114">
        <f t="shared" si="28"/>
        <v>0.37265853052417847</v>
      </c>
      <c r="AK50" s="115">
        <f t="shared" si="29"/>
        <v>-0.85583104851254899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352675442</v>
      </c>
      <c r="E51" s="78">
        <v>54761792</v>
      </c>
      <c r="F51" s="79">
        <f t="shared" si="15"/>
        <v>407437234</v>
      </c>
      <c r="G51" s="77">
        <v>352675442</v>
      </c>
      <c r="H51" s="78">
        <v>54761792</v>
      </c>
      <c r="I51" s="79">
        <f t="shared" si="16"/>
        <v>407437234</v>
      </c>
      <c r="J51" s="77">
        <v>147874422</v>
      </c>
      <c r="K51" s="78">
        <v>2159820</v>
      </c>
      <c r="L51" s="78">
        <f t="shared" si="17"/>
        <v>150034242</v>
      </c>
      <c r="M51" s="95">
        <f t="shared" si="18"/>
        <v>0.36823890768903073</v>
      </c>
      <c r="N51" s="77">
        <v>0</v>
      </c>
      <c r="O51" s="78">
        <v>0</v>
      </c>
      <c r="P51" s="78">
        <f t="shared" si="19"/>
        <v>0</v>
      </c>
      <c r="Q51" s="95">
        <f t="shared" si="20"/>
        <v>0</v>
      </c>
      <c r="R51" s="77">
        <v>0</v>
      </c>
      <c r="S51" s="78">
        <v>0</v>
      </c>
      <c r="T51" s="78">
        <f t="shared" si="21"/>
        <v>0</v>
      </c>
      <c r="U51" s="95">
        <f t="shared" si="22"/>
        <v>0</v>
      </c>
      <c r="V51" s="77">
        <v>0</v>
      </c>
      <c r="W51" s="78">
        <v>0</v>
      </c>
      <c r="X51" s="78">
        <f t="shared" si="23"/>
        <v>0</v>
      </c>
      <c r="Y51" s="95">
        <f t="shared" si="24"/>
        <v>0</v>
      </c>
      <c r="Z51" s="77">
        <v>147874422</v>
      </c>
      <c r="AA51" s="78">
        <v>2159820</v>
      </c>
      <c r="AB51" s="78">
        <f t="shared" si="25"/>
        <v>150034242</v>
      </c>
      <c r="AC51" s="95">
        <f t="shared" si="26"/>
        <v>0.36823890768903073</v>
      </c>
      <c r="AD51" s="77">
        <v>133552055</v>
      </c>
      <c r="AE51" s="78">
        <v>8326460</v>
      </c>
      <c r="AF51" s="78">
        <f t="shared" si="27"/>
        <v>141878515</v>
      </c>
      <c r="AG51" s="78">
        <v>384564034</v>
      </c>
      <c r="AH51" s="78">
        <v>402002589</v>
      </c>
      <c r="AI51" s="79">
        <v>141878515</v>
      </c>
      <c r="AJ51" s="114">
        <f t="shared" si="28"/>
        <v>0.36893339588797841</v>
      </c>
      <c r="AK51" s="115">
        <f t="shared" si="29"/>
        <v>5.7483876258501931E-2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211994287</v>
      </c>
      <c r="E52" s="78">
        <v>29979737</v>
      </c>
      <c r="F52" s="79">
        <f t="shared" si="15"/>
        <v>241974024</v>
      </c>
      <c r="G52" s="77">
        <v>211994287</v>
      </c>
      <c r="H52" s="78">
        <v>29979737</v>
      </c>
      <c r="I52" s="79">
        <f t="shared" si="16"/>
        <v>241974024</v>
      </c>
      <c r="J52" s="77">
        <v>88746723</v>
      </c>
      <c r="K52" s="78">
        <v>5461406</v>
      </c>
      <c r="L52" s="78">
        <f t="shared" si="17"/>
        <v>94208129</v>
      </c>
      <c r="M52" s="95">
        <f t="shared" si="18"/>
        <v>0.38933157965749249</v>
      </c>
      <c r="N52" s="77">
        <v>0</v>
      </c>
      <c r="O52" s="78">
        <v>0</v>
      </c>
      <c r="P52" s="78">
        <f t="shared" si="19"/>
        <v>0</v>
      </c>
      <c r="Q52" s="95">
        <f t="shared" si="20"/>
        <v>0</v>
      </c>
      <c r="R52" s="77">
        <v>0</v>
      </c>
      <c r="S52" s="78">
        <v>0</v>
      </c>
      <c r="T52" s="78">
        <f t="shared" si="21"/>
        <v>0</v>
      </c>
      <c r="U52" s="95">
        <f t="shared" si="22"/>
        <v>0</v>
      </c>
      <c r="V52" s="77">
        <v>0</v>
      </c>
      <c r="W52" s="78">
        <v>0</v>
      </c>
      <c r="X52" s="78">
        <f t="shared" si="23"/>
        <v>0</v>
      </c>
      <c r="Y52" s="95">
        <f t="shared" si="24"/>
        <v>0</v>
      </c>
      <c r="Z52" s="77">
        <v>88746723</v>
      </c>
      <c r="AA52" s="78">
        <v>5461406</v>
      </c>
      <c r="AB52" s="78">
        <f t="shared" si="25"/>
        <v>94208129</v>
      </c>
      <c r="AC52" s="95">
        <f t="shared" si="26"/>
        <v>0.38933157965749249</v>
      </c>
      <c r="AD52" s="77">
        <v>81239641</v>
      </c>
      <c r="AE52" s="78">
        <v>4555351</v>
      </c>
      <c r="AF52" s="78">
        <f t="shared" si="27"/>
        <v>85794992</v>
      </c>
      <c r="AG52" s="78">
        <v>231693606</v>
      </c>
      <c r="AH52" s="78">
        <v>234450749</v>
      </c>
      <c r="AI52" s="79">
        <v>85794992</v>
      </c>
      <c r="AJ52" s="114">
        <f t="shared" si="28"/>
        <v>0.37029503524581514</v>
      </c>
      <c r="AK52" s="115">
        <f t="shared" si="29"/>
        <v>9.8060933440031084E-2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732886662</v>
      </c>
      <c r="E53" s="78">
        <v>214806173</v>
      </c>
      <c r="F53" s="79">
        <f t="shared" si="15"/>
        <v>947692835</v>
      </c>
      <c r="G53" s="77">
        <v>732886662</v>
      </c>
      <c r="H53" s="78">
        <v>214806173</v>
      </c>
      <c r="I53" s="79">
        <f t="shared" si="16"/>
        <v>947692835</v>
      </c>
      <c r="J53" s="77">
        <v>287787860</v>
      </c>
      <c r="K53" s="78">
        <v>47326578</v>
      </c>
      <c r="L53" s="78">
        <f t="shared" si="17"/>
        <v>335114438</v>
      </c>
      <c r="M53" s="95">
        <f t="shared" si="18"/>
        <v>0.35361081736995509</v>
      </c>
      <c r="N53" s="77">
        <v>0</v>
      </c>
      <c r="O53" s="78">
        <v>0</v>
      </c>
      <c r="P53" s="78">
        <f t="shared" si="19"/>
        <v>0</v>
      </c>
      <c r="Q53" s="95">
        <f t="shared" si="20"/>
        <v>0</v>
      </c>
      <c r="R53" s="77">
        <v>0</v>
      </c>
      <c r="S53" s="78">
        <v>0</v>
      </c>
      <c r="T53" s="78">
        <f t="shared" si="21"/>
        <v>0</v>
      </c>
      <c r="U53" s="95">
        <f t="shared" si="22"/>
        <v>0</v>
      </c>
      <c r="V53" s="77">
        <v>0</v>
      </c>
      <c r="W53" s="78">
        <v>0</v>
      </c>
      <c r="X53" s="78">
        <f t="shared" si="23"/>
        <v>0</v>
      </c>
      <c r="Y53" s="95">
        <f t="shared" si="24"/>
        <v>0</v>
      </c>
      <c r="Z53" s="77">
        <v>287787860</v>
      </c>
      <c r="AA53" s="78">
        <v>47326578</v>
      </c>
      <c r="AB53" s="78">
        <f t="shared" si="25"/>
        <v>335114438</v>
      </c>
      <c r="AC53" s="95">
        <f t="shared" si="26"/>
        <v>0.35361081736995509</v>
      </c>
      <c r="AD53" s="77">
        <v>273393434</v>
      </c>
      <c r="AE53" s="78">
        <v>40601974</v>
      </c>
      <c r="AF53" s="78">
        <f t="shared" si="27"/>
        <v>313995408</v>
      </c>
      <c r="AG53" s="78">
        <v>905567410</v>
      </c>
      <c r="AH53" s="78">
        <v>915078408</v>
      </c>
      <c r="AI53" s="79">
        <v>313995408</v>
      </c>
      <c r="AJ53" s="114">
        <f t="shared" si="28"/>
        <v>0.34673885624925482</v>
      </c>
      <c r="AK53" s="115">
        <f t="shared" si="29"/>
        <v>6.7259040934764203E-2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1945860328</v>
      </c>
      <c r="E54" s="81">
        <f>SUM(E49:E53)</f>
        <v>415177236</v>
      </c>
      <c r="F54" s="82">
        <f t="shared" si="15"/>
        <v>2361037564</v>
      </c>
      <c r="G54" s="80">
        <f>SUM(G49:G53)</f>
        <v>1945860328</v>
      </c>
      <c r="H54" s="81">
        <f>SUM(H49:H53)</f>
        <v>415177236</v>
      </c>
      <c r="I54" s="82">
        <f t="shared" si="16"/>
        <v>2361037564</v>
      </c>
      <c r="J54" s="80">
        <f>SUM(J49:J53)</f>
        <v>769439500</v>
      </c>
      <c r="K54" s="81">
        <f>SUM(K49:K53)</f>
        <v>-48388744</v>
      </c>
      <c r="L54" s="81">
        <f t="shared" si="17"/>
        <v>721050756</v>
      </c>
      <c r="M54" s="96">
        <f t="shared" si="18"/>
        <v>0.30539571542369581</v>
      </c>
      <c r="N54" s="80">
        <f>SUM(N49:N53)</f>
        <v>0</v>
      </c>
      <c r="O54" s="81">
        <f>SUM(O49:O53)</f>
        <v>0</v>
      </c>
      <c r="P54" s="81">
        <f t="shared" si="19"/>
        <v>0</v>
      </c>
      <c r="Q54" s="96">
        <f t="shared" si="20"/>
        <v>0</v>
      </c>
      <c r="R54" s="80">
        <f>SUM(R49:R53)</f>
        <v>0</v>
      </c>
      <c r="S54" s="81">
        <f>SUM(S49:S53)</f>
        <v>0</v>
      </c>
      <c r="T54" s="81">
        <f t="shared" si="21"/>
        <v>0</v>
      </c>
      <c r="U54" s="96">
        <f t="shared" si="22"/>
        <v>0</v>
      </c>
      <c r="V54" s="80">
        <f>SUM(V49:V53)</f>
        <v>0</v>
      </c>
      <c r="W54" s="81">
        <f>SUM(W49:W53)</f>
        <v>0</v>
      </c>
      <c r="X54" s="81">
        <f t="shared" si="23"/>
        <v>0</v>
      </c>
      <c r="Y54" s="96">
        <f t="shared" si="24"/>
        <v>0</v>
      </c>
      <c r="Z54" s="80">
        <v>769439500</v>
      </c>
      <c r="AA54" s="81">
        <v>-48388744</v>
      </c>
      <c r="AB54" s="81">
        <f t="shared" si="25"/>
        <v>721050756</v>
      </c>
      <c r="AC54" s="96">
        <f t="shared" si="26"/>
        <v>0.30539571542369581</v>
      </c>
      <c r="AD54" s="80">
        <f>SUM(AD49:AD53)</f>
        <v>720440998</v>
      </c>
      <c r="AE54" s="81">
        <f>SUM(AE49:AE53)</f>
        <v>69317916</v>
      </c>
      <c r="AF54" s="81">
        <f t="shared" si="27"/>
        <v>789758914</v>
      </c>
      <c r="AG54" s="81">
        <f>SUM(AG49:AG53)</f>
        <v>2220722231</v>
      </c>
      <c r="AH54" s="81">
        <f>SUM(AH49:AH53)</f>
        <v>2310322827</v>
      </c>
      <c r="AI54" s="82">
        <f>SUM(AI49:AI53)</f>
        <v>789758914</v>
      </c>
      <c r="AJ54" s="116">
        <f t="shared" si="28"/>
        <v>0.35563156119906469</v>
      </c>
      <c r="AK54" s="117">
        <f t="shared" si="29"/>
        <v>-8.69989015407302E-2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247188358</v>
      </c>
      <c r="E55" s="78">
        <v>42895130</v>
      </c>
      <c r="F55" s="79">
        <f t="shared" si="15"/>
        <v>290083488</v>
      </c>
      <c r="G55" s="77">
        <v>247188358</v>
      </c>
      <c r="H55" s="78">
        <v>42895130</v>
      </c>
      <c r="I55" s="79">
        <f t="shared" si="16"/>
        <v>290083488</v>
      </c>
      <c r="J55" s="77">
        <v>90243177</v>
      </c>
      <c r="K55" s="78">
        <v>11720684</v>
      </c>
      <c r="L55" s="78">
        <f t="shared" si="17"/>
        <v>101963861</v>
      </c>
      <c r="M55" s="95">
        <f t="shared" si="18"/>
        <v>0.35149832795722591</v>
      </c>
      <c r="N55" s="77">
        <v>0</v>
      </c>
      <c r="O55" s="78">
        <v>0</v>
      </c>
      <c r="P55" s="78">
        <f t="shared" si="19"/>
        <v>0</v>
      </c>
      <c r="Q55" s="95">
        <f t="shared" si="20"/>
        <v>0</v>
      </c>
      <c r="R55" s="77">
        <v>0</v>
      </c>
      <c r="S55" s="78">
        <v>0</v>
      </c>
      <c r="T55" s="78">
        <f t="shared" si="21"/>
        <v>0</v>
      </c>
      <c r="U55" s="95">
        <f t="shared" si="22"/>
        <v>0</v>
      </c>
      <c r="V55" s="77">
        <v>0</v>
      </c>
      <c r="W55" s="78">
        <v>0</v>
      </c>
      <c r="X55" s="78">
        <f t="shared" si="23"/>
        <v>0</v>
      </c>
      <c r="Y55" s="95">
        <f t="shared" si="24"/>
        <v>0</v>
      </c>
      <c r="Z55" s="77">
        <v>90243177</v>
      </c>
      <c r="AA55" s="78">
        <v>11720684</v>
      </c>
      <c r="AB55" s="78">
        <f t="shared" si="25"/>
        <v>101963861</v>
      </c>
      <c r="AC55" s="95">
        <f t="shared" si="26"/>
        <v>0.35149832795722591</v>
      </c>
      <c r="AD55" s="77">
        <v>83924089</v>
      </c>
      <c r="AE55" s="78">
        <v>10494785</v>
      </c>
      <c r="AF55" s="78">
        <f t="shared" si="27"/>
        <v>94418874</v>
      </c>
      <c r="AG55" s="78">
        <v>263507075</v>
      </c>
      <c r="AH55" s="78">
        <v>266598807</v>
      </c>
      <c r="AI55" s="79">
        <v>94418874</v>
      </c>
      <c r="AJ55" s="114">
        <f t="shared" si="28"/>
        <v>0.35831627670718141</v>
      </c>
      <c r="AK55" s="115">
        <f t="shared" si="29"/>
        <v>7.9909732878195472E-2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5599451800</v>
      </c>
      <c r="E56" s="78">
        <v>610994000</v>
      </c>
      <c r="F56" s="79">
        <f t="shared" si="15"/>
        <v>6210445800</v>
      </c>
      <c r="G56" s="77">
        <v>5599451800</v>
      </c>
      <c r="H56" s="78">
        <v>610994000</v>
      </c>
      <c r="I56" s="79">
        <f t="shared" si="16"/>
        <v>6210445800</v>
      </c>
      <c r="J56" s="77">
        <v>1546938549</v>
      </c>
      <c r="K56" s="78">
        <v>137066154</v>
      </c>
      <c r="L56" s="78">
        <f t="shared" si="17"/>
        <v>1684004703</v>
      </c>
      <c r="M56" s="95">
        <f t="shared" si="18"/>
        <v>0.27115681502284428</v>
      </c>
      <c r="N56" s="77">
        <v>0</v>
      </c>
      <c r="O56" s="78">
        <v>0</v>
      </c>
      <c r="P56" s="78">
        <f t="shared" si="19"/>
        <v>0</v>
      </c>
      <c r="Q56" s="95">
        <f t="shared" si="20"/>
        <v>0</v>
      </c>
      <c r="R56" s="77">
        <v>0</v>
      </c>
      <c r="S56" s="78">
        <v>0</v>
      </c>
      <c r="T56" s="78">
        <f t="shared" si="21"/>
        <v>0</v>
      </c>
      <c r="U56" s="95">
        <f t="shared" si="22"/>
        <v>0</v>
      </c>
      <c r="V56" s="77">
        <v>0</v>
      </c>
      <c r="W56" s="78">
        <v>0</v>
      </c>
      <c r="X56" s="78">
        <f t="shared" si="23"/>
        <v>0</v>
      </c>
      <c r="Y56" s="95">
        <f t="shared" si="24"/>
        <v>0</v>
      </c>
      <c r="Z56" s="77">
        <v>1546938549</v>
      </c>
      <c r="AA56" s="78">
        <v>137066154</v>
      </c>
      <c r="AB56" s="78">
        <f t="shared" si="25"/>
        <v>1684004703</v>
      </c>
      <c r="AC56" s="95">
        <f t="shared" si="26"/>
        <v>0.27115681502284428</v>
      </c>
      <c r="AD56" s="77">
        <v>1479474431</v>
      </c>
      <c r="AE56" s="78">
        <v>193901025</v>
      </c>
      <c r="AF56" s="78">
        <f t="shared" si="27"/>
        <v>1673375456</v>
      </c>
      <c r="AG56" s="78">
        <v>5734391800</v>
      </c>
      <c r="AH56" s="78">
        <v>5940033200</v>
      </c>
      <c r="AI56" s="79">
        <v>1673375456</v>
      </c>
      <c r="AJ56" s="114">
        <f t="shared" si="28"/>
        <v>0.29181393848951864</v>
      </c>
      <c r="AK56" s="115">
        <f t="shared" si="29"/>
        <v>6.3519797436302206E-3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503693750</v>
      </c>
      <c r="E57" s="78">
        <v>66089900</v>
      </c>
      <c r="F57" s="79">
        <f t="shared" si="15"/>
        <v>569783650</v>
      </c>
      <c r="G57" s="77">
        <v>512193750</v>
      </c>
      <c r="H57" s="78">
        <v>66089900</v>
      </c>
      <c r="I57" s="79">
        <f t="shared" si="16"/>
        <v>578283650</v>
      </c>
      <c r="J57" s="77">
        <v>196708538</v>
      </c>
      <c r="K57" s="78">
        <v>17012915</v>
      </c>
      <c r="L57" s="78">
        <f t="shared" si="17"/>
        <v>213721453</v>
      </c>
      <c r="M57" s="95">
        <f t="shared" si="18"/>
        <v>0.37509228809917589</v>
      </c>
      <c r="N57" s="77">
        <v>0</v>
      </c>
      <c r="O57" s="78">
        <v>0</v>
      </c>
      <c r="P57" s="78">
        <f t="shared" si="19"/>
        <v>0</v>
      </c>
      <c r="Q57" s="95">
        <f t="shared" si="20"/>
        <v>0</v>
      </c>
      <c r="R57" s="77">
        <v>0</v>
      </c>
      <c r="S57" s="78">
        <v>0</v>
      </c>
      <c r="T57" s="78">
        <f t="shared" si="21"/>
        <v>0</v>
      </c>
      <c r="U57" s="95">
        <f t="shared" si="22"/>
        <v>0</v>
      </c>
      <c r="V57" s="77">
        <v>0</v>
      </c>
      <c r="W57" s="78">
        <v>0</v>
      </c>
      <c r="X57" s="78">
        <f t="shared" si="23"/>
        <v>0</v>
      </c>
      <c r="Y57" s="95">
        <f t="shared" si="24"/>
        <v>0</v>
      </c>
      <c r="Z57" s="77">
        <v>196708538</v>
      </c>
      <c r="AA57" s="78">
        <v>17012915</v>
      </c>
      <c r="AB57" s="78">
        <f t="shared" si="25"/>
        <v>213721453</v>
      </c>
      <c r="AC57" s="95">
        <f t="shared" si="26"/>
        <v>0.37509228809917589</v>
      </c>
      <c r="AD57" s="77">
        <v>183126240</v>
      </c>
      <c r="AE57" s="78">
        <v>6466597</v>
      </c>
      <c r="AF57" s="78">
        <f t="shared" si="27"/>
        <v>189592837</v>
      </c>
      <c r="AG57" s="78">
        <v>582634000</v>
      </c>
      <c r="AH57" s="78">
        <v>592211120</v>
      </c>
      <c r="AI57" s="79">
        <v>189592837</v>
      </c>
      <c r="AJ57" s="114">
        <f t="shared" si="28"/>
        <v>0.32540640779631808</v>
      </c>
      <c r="AK57" s="115">
        <f t="shared" si="29"/>
        <v>0.12726544094068282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200230570</v>
      </c>
      <c r="E58" s="78">
        <v>30720004</v>
      </c>
      <c r="F58" s="79">
        <f t="shared" si="15"/>
        <v>230950574</v>
      </c>
      <c r="G58" s="77">
        <v>200230570</v>
      </c>
      <c r="H58" s="78">
        <v>30720004</v>
      </c>
      <c r="I58" s="79">
        <f t="shared" si="16"/>
        <v>230950574</v>
      </c>
      <c r="J58" s="77">
        <v>72168013</v>
      </c>
      <c r="K58" s="78">
        <v>9841581</v>
      </c>
      <c r="L58" s="78">
        <f t="shared" si="17"/>
        <v>82009594</v>
      </c>
      <c r="M58" s="95">
        <f t="shared" si="18"/>
        <v>0.35509586566344709</v>
      </c>
      <c r="N58" s="77">
        <v>0</v>
      </c>
      <c r="O58" s="78">
        <v>0</v>
      </c>
      <c r="P58" s="78">
        <f t="shared" si="19"/>
        <v>0</v>
      </c>
      <c r="Q58" s="95">
        <f t="shared" si="20"/>
        <v>0</v>
      </c>
      <c r="R58" s="77">
        <v>0</v>
      </c>
      <c r="S58" s="78">
        <v>0</v>
      </c>
      <c r="T58" s="78">
        <f t="shared" si="21"/>
        <v>0</v>
      </c>
      <c r="U58" s="95">
        <f t="shared" si="22"/>
        <v>0</v>
      </c>
      <c r="V58" s="77">
        <v>0</v>
      </c>
      <c r="W58" s="78">
        <v>0</v>
      </c>
      <c r="X58" s="78">
        <f t="shared" si="23"/>
        <v>0</v>
      </c>
      <c r="Y58" s="95">
        <f t="shared" si="24"/>
        <v>0</v>
      </c>
      <c r="Z58" s="77">
        <v>72168013</v>
      </c>
      <c r="AA58" s="78">
        <v>9841581</v>
      </c>
      <c r="AB58" s="78">
        <f t="shared" si="25"/>
        <v>82009594</v>
      </c>
      <c r="AC58" s="95">
        <f t="shared" si="26"/>
        <v>0.35509586566344709</v>
      </c>
      <c r="AD58" s="77">
        <v>65101047</v>
      </c>
      <c r="AE58" s="78">
        <v>9968883</v>
      </c>
      <c r="AF58" s="78">
        <f t="shared" si="27"/>
        <v>75069930</v>
      </c>
      <c r="AG58" s="78">
        <v>227792655</v>
      </c>
      <c r="AH58" s="78">
        <v>220493456</v>
      </c>
      <c r="AI58" s="79">
        <v>75069930</v>
      </c>
      <c r="AJ58" s="114">
        <f t="shared" si="28"/>
        <v>0.32955377775459882</v>
      </c>
      <c r="AK58" s="115">
        <f t="shared" si="29"/>
        <v>9.2442659797338234E-2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228100609</v>
      </c>
      <c r="E59" s="78">
        <v>34164219</v>
      </c>
      <c r="F59" s="79">
        <f t="shared" si="15"/>
        <v>262264828</v>
      </c>
      <c r="G59" s="77">
        <v>228100609</v>
      </c>
      <c r="H59" s="78">
        <v>34164219</v>
      </c>
      <c r="I59" s="79">
        <f t="shared" si="16"/>
        <v>262264828</v>
      </c>
      <c r="J59" s="77">
        <v>83037772</v>
      </c>
      <c r="K59" s="78">
        <v>3241507</v>
      </c>
      <c r="L59" s="78">
        <f t="shared" si="17"/>
        <v>86279279</v>
      </c>
      <c r="M59" s="95">
        <f t="shared" si="18"/>
        <v>0.3289776965441969</v>
      </c>
      <c r="N59" s="77">
        <v>0</v>
      </c>
      <c r="O59" s="78">
        <v>0</v>
      </c>
      <c r="P59" s="78">
        <f t="shared" si="19"/>
        <v>0</v>
      </c>
      <c r="Q59" s="95">
        <f t="shared" si="20"/>
        <v>0</v>
      </c>
      <c r="R59" s="77">
        <v>0</v>
      </c>
      <c r="S59" s="78">
        <v>0</v>
      </c>
      <c r="T59" s="78">
        <f t="shared" si="21"/>
        <v>0</v>
      </c>
      <c r="U59" s="95">
        <f t="shared" si="22"/>
        <v>0</v>
      </c>
      <c r="V59" s="77">
        <v>0</v>
      </c>
      <c r="W59" s="78">
        <v>0</v>
      </c>
      <c r="X59" s="78">
        <f t="shared" si="23"/>
        <v>0</v>
      </c>
      <c r="Y59" s="95">
        <f t="shared" si="24"/>
        <v>0</v>
      </c>
      <c r="Z59" s="77">
        <v>83037772</v>
      </c>
      <c r="AA59" s="78">
        <v>3241507</v>
      </c>
      <c r="AB59" s="78">
        <f t="shared" si="25"/>
        <v>86279279</v>
      </c>
      <c r="AC59" s="95">
        <f t="shared" si="26"/>
        <v>0.3289776965441969</v>
      </c>
      <c r="AD59" s="77">
        <v>72630900</v>
      </c>
      <c r="AE59" s="78">
        <v>8845979</v>
      </c>
      <c r="AF59" s="78">
        <f t="shared" si="27"/>
        <v>81476879</v>
      </c>
      <c r="AG59" s="78">
        <v>281044607</v>
      </c>
      <c r="AH59" s="78">
        <v>280180598</v>
      </c>
      <c r="AI59" s="79">
        <v>81476879</v>
      </c>
      <c r="AJ59" s="114">
        <f t="shared" si="28"/>
        <v>0.28990728507378899</v>
      </c>
      <c r="AK59" s="115">
        <f t="shared" si="29"/>
        <v>5.8941874786342829E-2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917966889</v>
      </c>
      <c r="E60" s="78">
        <v>465007780</v>
      </c>
      <c r="F60" s="79">
        <f t="shared" si="15"/>
        <v>1382974669</v>
      </c>
      <c r="G60" s="77">
        <v>917966889</v>
      </c>
      <c r="H60" s="78">
        <v>469880727</v>
      </c>
      <c r="I60" s="79">
        <f t="shared" si="16"/>
        <v>1387847616</v>
      </c>
      <c r="J60" s="77">
        <v>343507764</v>
      </c>
      <c r="K60" s="78">
        <v>108118342</v>
      </c>
      <c r="L60" s="78">
        <f t="shared" si="17"/>
        <v>451626106</v>
      </c>
      <c r="M60" s="95">
        <f t="shared" si="18"/>
        <v>0.32656137247008388</v>
      </c>
      <c r="N60" s="77">
        <v>0</v>
      </c>
      <c r="O60" s="78">
        <v>0</v>
      </c>
      <c r="P60" s="78">
        <f t="shared" si="19"/>
        <v>0</v>
      </c>
      <c r="Q60" s="95">
        <f t="shared" si="20"/>
        <v>0</v>
      </c>
      <c r="R60" s="77">
        <v>0</v>
      </c>
      <c r="S60" s="78">
        <v>0</v>
      </c>
      <c r="T60" s="78">
        <f t="shared" si="21"/>
        <v>0</v>
      </c>
      <c r="U60" s="95">
        <f t="shared" si="22"/>
        <v>0</v>
      </c>
      <c r="V60" s="77">
        <v>0</v>
      </c>
      <c r="W60" s="78">
        <v>0</v>
      </c>
      <c r="X60" s="78">
        <f t="shared" si="23"/>
        <v>0</v>
      </c>
      <c r="Y60" s="95">
        <f t="shared" si="24"/>
        <v>0</v>
      </c>
      <c r="Z60" s="77">
        <v>343507764</v>
      </c>
      <c r="AA60" s="78">
        <v>108118342</v>
      </c>
      <c r="AB60" s="78">
        <f t="shared" si="25"/>
        <v>451626106</v>
      </c>
      <c r="AC60" s="95">
        <f t="shared" si="26"/>
        <v>0.32656137247008388</v>
      </c>
      <c r="AD60" s="77">
        <v>338565461</v>
      </c>
      <c r="AE60" s="78">
        <v>91783692</v>
      </c>
      <c r="AF60" s="78">
        <f t="shared" si="27"/>
        <v>430349153</v>
      </c>
      <c r="AG60" s="78">
        <v>1327694180</v>
      </c>
      <c r="AH60" s="78">
        <v>1336648377</v>
      </c>
      <c r="AI60" s="79">
        <v>430349153</v>
      </c>
      <c r="AJ60" s="114">
        <f t="shared" si="28"/>
        <v>0.32413274041767659</v>
      </c>
      <c r="AK60" s="115">
        <f t="shared" si="29"/>
        <v>4.9441140645163584E-2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7696631976</v>
      </c>
      <c r="E61" s="81">
        <f>SUM(E55:E60)</f>
        <v>1249871033</v>
      </c>
      <c r="F61" s="82">
        <f t="shared" si="15"/>
        <v>8946503009</v>
      </c>
      <c r="G61" s="80">
        <f>SUM(G55:G60)</f>
        <v>7705131976</v>
      </c>
      <c r="H61" s="81">
        <f>SUM(H55:H60)</f>
        <v>1254743980</v>
      </c>
      <c r="I61" s="82">
        <f t="shared" si="16"/>
        <v>8959875956</v>
      </c>
      <c r="J61" s="80">
        <f>SUM(J55:J60)</f>
        <v>2332603813</v>
      </c>
      <c r="K61" s="81">
        <f>SUM(K55:K60)</f>
        <v>287001183</v>
      </c>
      <c r="L61" s="81">
        <f t="shared" si="17"/>
        <v>2619604996</v>
      </c>
      <c r="M61" s="96">
        <f t="shared" si="18"/>
        <v>0.29280770300582593</v>
      </c>
      <c r="N61" s="80">
        <f>SUM(N55:N60)</f>
        <v>0</v>
      </c>
      <c r="O61" s="81">
        <f>SUM(O55:O60)</f>
        <v>0</v>
      </c>
      <c r="P61" s="81">
        <f t="shared" si="19"/>
        <v>0</v>
      </c>
      <c r="Q61" s="96">
        <f t="shared" si="20"/>
        <v>0</v>
      </c>
      <c r="R61" s="80">
        <f>SUM(R55:R60)</f>
        <v>0</v>
      </c>
      <c r="S61" s="81">
        <f>SUM(S55:S60)</f>
        <v>0</v>
      </c>
      <c r="T61" s="81">
        <f t="shared" si="21"/>
        <v>0</v>
      </c>
      <c r="U61" s="96">
        <f t="shared" si="22"/>
        <v>0</v>
      </c>
      <c r="V61" s="80">
        <f>SUM(V55:V60)</f>
        <v>0</v>
      </c>
      <c r="W61" s="81">
        <f>SUM(W55:W60)</f>
        <v>0</v>
      </c>
      <c r="X61" s="81">
        <f t="shared" si="23"/>
        <v>0</v>
      </c>
      <c r="Y61" s="96">
        <f t="shared" si="24"/>
        <v>0</v>
      </c>
      <c r="Z61" s="80">
        <v>2332603813</v>
      </c>
      <c r="AA61" s="81">
        <v>287001183</v>
      </c>
      <c r="AB61" s="81">
        <f t="shared" si="25"/>
        <v>2619604996</v>
      </c>
      <c r="AC61" s="96">
        <f t="shared" si="26"/>
        <v>0.29280770300582593</v>
      </c>
      <c r="AD61" s="80">
        <f>SUM(AD55:AD60)</f>
        <v>2222822168</v>
      </c>
      <c r="AE61" s="81">
        <f>SUM(AE55:AE60)</f>
        <v>321460961</v>
      </c>
      <c r="AF61" s="81">
        <f t="shared" si="27"/>
        <v>2544283129</v>
      </c>
      <c r="AG61" s="81">
        <f>SUM(AG55:AG60)</f>
        <v>8417064317</v>
      </c>
      <c r="AH61" s="81">
        <f>SUM(AH55:AH60)</f>
        <v>8636165558</v>
      </c>
      <c r="AI61" s="82">
        <f>SUM(AI55:AI60)</f>
        <v>2544283129</v>
      </c>
      <c r="AJ61" s="116">
        <f t="shared" si="28"/>
        <v>0.30227678358846499</v>
      </c>
      <c r="AK61" s="117">
        <f t="shared" si="29"/>
        <v>2.9604357369458434E-2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447100514</v>
      </c>
      <c r="E62" s="78">
        <v>127599815</v>
      </c>
      <c r="F62" s="79">
        <f t="shared" si="15"/>
        <v>574700329</v>
      </c>
      <c r="G62" s="77">
        <v>447100514</v>
      </c>
      <c r="H62" s="78">
        <v>127599815</v>
      </c>
      <c r="I62" s="79">
        <f t="shared" si="16"/>
        <v>574700329</v>
      </c>
      <c r="J62" s="77">
        <v>168535135</v>
      </c>
      <c r="K62" s="78">
        <v>7177038</v>
      </c>
      <c r="L62" s="78">
        <f t="shared" si="17"/>
        <v>175712173</v>
      </c>
      <c r="M62" s="95">
        <f t="shared" si="18"/>
        <v>0.30574573239891079</v>
      </c>
      <c r="N62" s="77">
        <v>0</v>
      </c>
      <c r="O62" s="78">
        <v>0</v>
      </c>
      <c r="P62" s="78">
        <f t="shared" si="19"/>
        <v>0</v>
      </c>
      <c r="Q62" s="95">
        <f t="shared" si="20"/>
        <v>0</v>
      </c>
      <c r="R62" s="77">
        <v>0</v>
      </c>
      <c r="S62" s="78">
        <v>0</v>
      </c>
      <c r="T62" s="78">
        <f t="shared" si="21"/>
        <v>0</v>
      </c>
      <c r="U62" s="95">
        <f t="shared" si="22"/>
        <v>0</v>
      </c>
      <c r="V62" s="77">
        <v>0</v>
      </c>
      <c r="W62" s="78">
        <v>0</v>
      </c>
      <c r="X62" s="78">
        <f t="shared" si="23"/>
        <v>0</v>
      </c>
      <c r="Y62" s="95">
        <f t="shared" si="24"/>
        <v>0</v>
      </c>
      <c r="Z62" s="77">
        <v>168535135</v>
      </c>
      <c r="AA62" s="78">
        <v>7177038</v>
      </c>
      <c r="AB62" s="78">
        <f t="shared" si="25"/>
        <v>175712173</v>
      </c>
      <c r="AC62" s="95">
        <f t="shared" si="26"/>
        <v>0.30574573239891079</v>
      </c>
      <c r="AD62" s="77">
        <v>142573193</v>
      </c>
      <c r="AE62" s="78">
        <v>15262839</v>
      </c>
      <c r="AF62" s="78">
        <f t="shared" si="27"/>
        <v>157836032</v>
      </c>
      <c r="AG62" s="78">
        <v>526313495</v>
      </c>
      <c r="AH62" s="78">
        <v>558370761</v>
      </c>
      <c r="AI62" s="79">
        <v>157836032</v>
      </c>
      <c r="AJ62" s="114">
        <f t="shared" si="28"/>
        <v>0.29988976816944435</v>
      </c>
      <c r="AK62" s="115">
        <f t="shared" si="29"/>
        <v>0.11325766856581909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2716201493</v>
      </c>
      <c r="E63" s="78">
        <v>328572640</v>
      </c>
      <c r="F63" s="79">
        <f t="shared" si="15"/>
        <v>3044774133</v>
      </c>
      <c r="G63" s="77">
        <v>2716201493</v>
      </c>
      <c r="H63" s="78">
        <v>328572640</v>
      </c>
      <c r="I63" s="79">
        <f t="shared" si="16"/>
        <v>3044774133</v>
      </c>
      <c r="J63" s="77">
        <v>609002695</v>
      </c>
      <c r="K63" s="78">
        <v>100905388</v>
      </c>
      <c r="L63" s="78">
        <f t="shared" si="17"/>
        <v>709908083</v>
      </c>
      <c r="M63" s="95">
        <f t="shared" si="18"/>
        <v>0.23315623819377737</v>
      </c>
      <c r="N63" s="77">
        <v>0</v>
      </c>
      <c r="O63" s="78">
        <v>0</v>
      </c>
      <c r="P63" s="78">
        <f t="shared" si="19"/>
        <v>0</v>
      </c>
      <c r="Q63" s="95">
        <f t="shared" si="20"/>
        <v>0</v>
      </c>
      <c r="R63" s="77">
        <v>0</v>
      </c>
      <c r="S63" s="78">
        <v>0</v>
      </c>
      <c r="T63" s="78">
        <f t="shared" si="21"/>
        <v>0</v>
      </c>
      <c r="U63" s="95">
        <f t="shared" si="22"/>
        <v>0</v>
      </c>
      <c r="V63" s="77">
        <v>0</v>
      </c>
      <c r="W63" s="78">
        <v>0</v>
      </c>
      <c r="X63" s="78">
        <f t="shared" si="23"/>
        <v>0</v>
      </c>
      <c r="Y63" s="95">
        <f t="shared" si="24"/>
        <v>0</v>
      </c>
      <c r="Z63" s="77">
        <v>609002695</v>
      </c>
      <c r="AA63" s="78">
        <v>100905388</v>
      </c>
      <c r="AB63" s="78">
        <f t="shared" si="25"/>
        <v>709908083</v>
      </c>
      <c r="AC63" s="95">
        <f t="shared" si="26"/>
        <v>0.23315623819377737</v>
      </c>
      <c r="AD63" s="77">
        <v>562643197</v>
      </c>
      <c r="AE63" s="78">
        <v>61769764</v>
      </c>
      <c r="AF63" s="78">
        <f t="shared" si="27"/>
        <v>624412961</v>
      </c>
      <c r="AG63" s="78">
        <v>3523911927</v>
      </c>
      <c r="AH63" s="78">
        <v>3740522833</v>
      </c>
      <c r="AI63" s="79">
        <v>624412961</v>
      </c>
      <c r="AJ63" s="114">
        <f t="shared" si="28"/>
        <v>0.17719312341939811</v>
      </c>
      <c r="AK63" s="115">
        <f t="shared" si="29"/>
        <v>0.13692079975899163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262111295</v>
      </c>
      <c r="E64" s="78">
        <v>41193915</v>
      </c>
      <c r="F64" s="79">
        <f t="shared" si="15"/>
        <v>303305210</v>
      </c>
      <c r="G64" s="77">
        <v>262111295</v>
      </c>
      <c r="H64" s="78">
        <v>41193915</v>
      </c>
      <c r="I64" s="79">
        <f t="shared" si="16"/>
        <v>303305210</v>
      </c>
      <c r="J64" s="77">
        <v>110795982</v>
      </c>
      <c r="K64" s="78">
        <v>12142010</v>
      </c>
      <c r="L64" s="78">
        <f t="shared" si="17"/>
        <v>122937992</v>
      </c>
      <c r="M64" s="95">
        <f t="shared" si="18"/>
        <v>0.40532766318125563</v>
      </c>
      <c r="N64" s="77">
        <v>0</v>
      </c>
      <c r="O64" s="78">
        <v>0</v>
      </c>
      <c r="P64" s="78">
        <f t="shared" si="19"/>
        <v>0</v>
      </c>
      <c r="Q64" s="95">
        <f t="shared" si="20"/>
        <v>0</v>
      </c>
      <c r="R64" s="77">
        <v>0</v>
      </c>
      <c r="S64" s="78">
        <v>0</v>
      </c>
      <c r="T64" s="78">
        <f t="shared" si="21"/>
        <v>0</v>
      </c>
      <c r="U64" s="95">
        <f t="shared" si="22"/>
        <v>0</v>
      </c>
      <c r="V64" s="77">
        <v>0</v>
      </c>
      <c r="W64" s="78">
        <v>0</v>
      </c>
      <c r="X64" s="78">
        <f t="shared" si="23"/>
        <v>0</v>
      </c>
      <c r="Y64" s="95">
        <f t="shared" si="24"/>
        <v>0</v>
      </c>
      <c r="Z64" s="77">
        <v>110795982</v>
      </c>
      <c r="AA64" s="78">
        <v>12142010</v>
      </c>
      <c r="AB64" s="78">
        <f t="shared" si="25"/>
        <v>122937992</v>
      </c>
      <c r="AC64" s="95">
        <f t="shared" si="26"/>
        <v>0.40532766318125563</v>
      </c>
      <c r="AD64" s="77">
        <v>105537676</v>
      </c>
      <c r="AE64" s="78">
        <v>27828258</v>
      </c>
      <c r="AF64" s="78">
        <f t="shared" si="27"/>
        <v>133365934</v>
      </c>
      <c r="AG64" s="78">
        <v>307061105</v>
      </c>
      <c r="AH64" s="78">
        <v>356493510</v>
      </c>
      <c r="AI64" s="79">
        <v>133365934</v>
      </c>
      <c r="AJ64" s="114">
        <f t="shared" si="28"/>
        <v>0.43433027442534605</v>
      </c>
      <c r="AK64" s="115">
        <f t="shared" si="29"/>
        <v>-7.8190447044745315E-2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172999983</v>
      </c>
      <c r="E65" s="78">
        <v>23810000</v>
      </c>
      <c r="F65" s="79">
        <f t="shared" si="15"/>
        <v>196809983</v>
      </c>
      <c r="G65" s="77">
        <v>172999983</v>
      </c>
      <c r="H65" s="78">
        <v>23810000</v>
      </c>
      <c r="I65" s="79">
        <f t="shared" si="16"/>
        <v>196809983</v>
      </c>
      <c r="J65" s="77">
        <v>85322827</v>
      </c>
      <c r="K65" s="78">
        <v>15123123</v>
      </c>
      <c r="L65" s="78">
        <f t="shared" si="17"/>
        <v>100445950</v>
      </c>
      <c r="M65" s="95">
        <f t="shared" si="18"/>
        <v>0.51037019804020811</v>
      </c>
      <c r="N65" s="77">
        <v>0</v>
      </c>
      <c r="O65" s="78">
        <v>0</v>
      </c>
      <c r="P65" s="78">
        <f t="shared" si="19"/>
        <v>0</v>
      </c>
      <c r="Q65" s="95">
        <f t="shared" si="20"/>
        <v>0</v>
      </c>
      <c r="R65" s="77">
        <v>0</v>
      </c>
      <c r="S65" s="78">
        <v>0</v>
      </c>
      <c r="T65" s="78">
        <f t="shared" si="21"/>
        <v>0</v>
      </c>
      <c r="U65" s="95">
        <f t="shared" si="22"/>
        <v>0</v>
      </c>
      <c r="V65" s="77">
        <v>0</v>
      </c>
      <c r="W65" s="78">
        <v>0</v>
      </c>
      <c r="X65" s="78">
        <f t="shared" si="23"/>
        <v>0</v>
      </c>
      <c r="Y65" s="95">
        <f t="shared" si="24"/>
        <v>0</v>
      </c>
      <c r="Z65" s="77">
        <v>85322827</v>
      </c>
      <c r="AA65" s="78">
        <v>15123123</v>
      </c>
      <c r="AB65" s="78">
        <f t="shared" si="25"/>
        <v>100445950</v>
      </c>
      <c r="AC65" s="95">
        <f t="shared" si="26"/>
        <v>0.51037019804020811</v>
      </c>
      <c r="AD65" s="77">
        <v>59974987</v>
      </c>
      <c r="AE65" s="78">
        <v>4554070</v>
      </c>
      <c r="AF65" s="78">
        <f t="shared" si="27"/>
        <v>64529057</v>
      </c>
      <c r="AG65" s="78">
        <v>171712402</v>
      </c>
      <c r="AH65" s="78">
        <v>204314723</v>
      </c>
      <c r="AI65" s="79">
        <v>64529057</v>
      </c>
      <c r="AJ65" s="114">
        <f t="shared" si="28"/>
        <v>0.37579729971979542</v>
      </c>
      <c r="AK65" s="115">
        <f t="shared" si="29"/>
        <v>0.55660030798218552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1601363894</v>
      </c>
      <c r="E66" s="78">
        <v>481111216</v>
      </c>
      <c r="F66" s="79">
        <f t="shared" si="15"/>
        <v>2082475110</v>
      </c>
      <c r="G66" s="77">
        <v>1601363894</v>
      </c>
      <c r="H66" s="78">
        <v>481111216</v>
      </c>
      <c r="I66" s="79">
        <f t="shared" si="16"/>
        <v>2082475110</v>
      </c>
      <c r="J66" s="77">
        <v>492360998</v>
      </c>
      <c r="K66" s="78">
        <v>40567514</v>
      </c>
      <c r="L66" s="78">
        <f t="shared" si="17"/>
        <v>532928512</v>
      </c>
      <c r="M66" s="95">
        <f t="shared" si="18"/>
        <v>0.25591110762423469</v>
      </c>
      <c r="N66" s="77">
        <v>0</v>
      </c>
      <c r="O66" s="78">
        <v>0</v>
      </c>
      <c r="P66" s="78">
        <f t="shared" si="19"/>
        <v>0</v>
      </c>
      <c r="Q66" s="95">
        <f t="shared" si="20"/>
        <v>0</v>
      </c>
      <c r="R66" s="77">
        <v>0</v>
      </c>
      <c r="S66" s="78">
        <v>0</v>
      </c>
      <c r="T66" s="78">
        <f t="shared" si="21"/>
        <v>0</v>
      </c>
      <c r="U66" s="95">
        <f t="shared" si="22"/>
        <v>0</v>
      </c>
      <c r="V66" s="77">
        <v>0</v>
      </c>
      <c r="W66" s="78">
        <v>0</v>
      </c>
      <c r="X66" s="78">
        <f t="shared" si="23"/>
        <v>0</v>
      </c>
      <c r="Y66" s="95">
        <f t="shared" si="24"/>
        <v>0</v>
      </c>
      <c r="Z66" s="77">
        <v>492360998</v>
      </c>
      <c r="AA66" s="78">
        <v>40567514</v>
      </c>
      <c r="AB66" s="78">
        <f t="shared" si="25"/>
        <v>532928512</v>
      </c>
      <c r="AC66" s="95">
        <f t="shared" si="26"/>
        <v>0.25591110762423469</v>
      </c>
      <c r="AD66" s="77">
        <v>447619746</v>
      </c>
      <c r="AE66" s="78">
        <v>21831273</v>
      </c>
      <c r="AF66" s="78">
        <f t="shared" si="27"/>
        <v>469451019</v>
      </c>
      <c r="AG66" s="78">
        <v>1970974212</v>
      </c>
      <c r="AH66" s="78">
        <v>1986215570</v>
      </c>
      <c r="AI66" s="79">
        <v>469451019</v>
      </c>
      <c r="AJ66" s="114">
        <f t="shared" si="28"/>
        <v>0.23818222285294924</v>
      </c>
      <c r="AK66" s="115">
        <f t="shared" si="29"/>
        <v>0.13521643458185784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5199777179</v>
      </c>
      <c r="E67" s="81">
        <f>SUM(E62:E66)</f>
        <v>1002287586</v>
      </c>
      <c r="F67" s="82">
        <f t="shared" si="15"/>
        <v>6202064765</v>
      </c>
      <c r="G67" s="80">
        <f>SUM(G62:G66)</f>
        <v>5199777179</v>
      </c>
      <c r="H67" s="81">
        <f>SUM(H62:H66)</f>
        <v>1002287586</v>
      </c>
      <c r="I67" s="82">
        <f t="shared" si="16"/>
        <v>6202064765</v>
      </c>
      <c r="J67" s="80">
        <f>SUM(J62:J66)</f>
        <v>1466017637</v>
      </c>
      <c r="K67" s="81">
        <f>SUM(K62:K66)</f>
        <v>175915073</v>
      </c>
      <c r="L67" s="81">
        <f t="shared" si="17"/>
        <v>1641932710</v>
      </c>
      <c r="M67" s="96">
        <f t="shared" si="18"/>
        <v>0.26473969108898848</v>
      </c>
      <c r="N67" s="80">
        <f>SUM(N62:N66)</f>
        <v>0</v>
      </c>
      <c r="O67" s="81">
        <f>SUM(O62:O66)</f>
        <v>0</v>
      </c>
      <c r="P67" s="81">
        <f t="shared" si="19"/>
        <v>0</v>
      </c>
      <c r="Q67" s="96">
        <f t="shared" si="20"/>
        <v>0</v>
      </c>
      <c r="R67" s="80">
        <f>SUM(R62:R66)</f>
        <v>0</v>
      </c>
      <c r="S67" s="81">
        <f>SUM(S62:S66)</f>
        <v>0</v>
      </c>
      <c r="T67" s="81">
        <f t="shared" si="21"/>
        <v>0</v>
      </c>
      <c r="U67" s="96">
        <f t="shared" si="22"/>
        <v>0</v>
      </c>
      <c r="V67" s="80">
        <f>SUM(V62:V66)</f>
        <v>0</v>
      </c>
      <c r="W67" s="81">
        <f>SUM(W62:W66)</f>
        <v>0</v>
      </c>
      <c r="X67" s="81">
        <f t="shared" si="23"/>
        <v>0</v>
      </c>
      <c r="Y67" s="96">
        <f t="shared" si="24"/>
        <v>0</v>
      </c>
      <c r="Z67" s="80">
        <v>1466017637</v>
      </c>
      <c r="AA67" s="81">
        <v>175915073</v>
      </c>
      <c r="AB67" s="81">
        <f t="shared" si="25"/>
        <v>1641932710</v>
      </c>
      <c r="AC67" s="96">
        <f t="shared" si="26"/>
        <v>0.26473969108898848</v>
      </c>
      <c r="AD67" s="80">
        <f>SUM(AD62:AD66)</f>
        <v>1318348799</v>
      </c>
      <c r="AE67" s="81">
        <f>SUM(AE62:AE66)</f>
        <v>131246204</v>
      </c>
      <c r="AF67" s="81">
        <f t="shared" si="27"/>
        <v>1449595003</v>
      </c>
      <c r="AG67" s="81">
        <f>SUM(AG62:AG66)</f>
        <v>6499973141</v>
      </c>
      <c r="AH67" s="81">
        <f>SUM(AH62:AH66)</f>
        <v>6845917397</v>
      </c>
      <c r="AI67" s="82">
        <f>SUM(AI62:AI66)</f>
        <v>1449595003</v>
      </c>
      <c r="AJ67" s="116">
        <f t="shared" si="28"/>
        <v>0.22301553738066437</v>
      </c>
      <c r="AK67" s="117">
        <f t="shared" si="29"/>
        <v>0.13268375415336608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503600700</v>
      </c>
      <c r="E68" s="78">
        <v>105307548</v>
      </c>
      <c r="F68" s="79">
        <f t="shared" si="15"/>
        <v>608908248</v>
      </c>
      <c r="G68" s="77">
        <v>503600700</v>
      </c>
      <c r="H68" s="78">
        <v>105307548</v>
      </c>
      <c r="I68" s="79">
        <f t="shared" si="16"/>
        <v>608908248</v>
      </c>
      <c r="J68" s="77">
        <v>180673671</v>
      </c>
      <c r="K68" s="78">
        <v>27564457</v>
      </c>
      <c r="L68" s="78">
        <f t="shared" si="17"/>
        <v>208238128</v>
      </c>
      <c r="M68" s="95">
        <f t="shared" si="18"/>
        <v>0.34198605238797819</v>
      </c>
      <c r="N68" s="77">
        <v>0</v>
      </c>
      <c r="O68" s="78">
        <v>0</v>
      </c>
      <c r="P68" s="78">
        <f t="shared" si="19"/>
        <v>0</v>
      </c>
      <c r="Q68" s="95">
        <f t="shared" si="20"/>
        <v>0</v>
      </c>
      <c r="R68" s="77">
        <v>0</v>
      </c>
      <c r="S68" s="78">
        <v>0</v>
      </c>
      <c r="T68" s="78">
        <f t="shared" si="21"/>
        <v>0</v>
      </c>
      <c r="U68" s="95">
        <f t="shared" si="22"/>
        <v>0</v>
      </c>
      <c r="V68" s="77">
        <v>0</v>
      </c>
      <c r="W68" s="78">
        <v>0</v>
      </c>
      <c r="X68" s="78">
        <f t="shared" si="23"/>
        <v>0</v>
      </c>
      <c r="Y68" s="95">
        <f t="shared" si="24"/>
        <v>0</v>
      </c>
      <c r="Z68" s="77">
        <v>180673671</v>
      </c>
      <c r="AA68" s="78">
        <v>27564457</v>
      </c>
      <c r="AB68" s="78">
        <f t="shared" si="25"/>
        <v>208238128</v>
      </c>
      <c r="AC68" s="95">
        <f t="shared" si="26"/>
        <v>0.34198605238797819</v>
      </c>
      <c r="AD68" s="77">
        <v>172539363</v>
      </c>
      <c r="AE68" s="78">
        <v>26790717</v>
      </c>
      <c r="AF68" s="78">
        <f t="shared" si="27"/>
        <v>199330080</v>
      </c>
      <c r="AG68" s="78">
        <v>582951566</v>
      </c>
      <c r="AH68" s="78">
        <v>620341311</v>
      </c>
      <c r="AI68" s="79">
        <v>199330080</v>
      </c>
      <c r="AJ68" s="114">
        <f t="shared" si="28"/>
        <v>0.34193248912208946</v>
      </c>
      <c r="AK68" s="115">
        <f t="shared" si="29"/>
        <v>4.4689933400919646E-2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251907473</v>
      </c>
      <c r="E69" s="78">
        <v>62503745</v>
      </c>
      <c r="F69" s="79">
        <f t="shared" si="15"/>
        <v>314411218</v>
      </c>
      <c r="G69" s="77">
        <v>251907473</v>
      </c>
      <c r="H69" s="78">
        <v>62503745</v>
      </c>
      <c r="I69" s="79">
        <f t="shared" si="16"/>
        <v>314411218</v>
      </c>
      <c r="J69" s="77">
        <v>91326028</v>
      </c>
      <c r="K69" s="78">
        <v>15104541</v>
      </c>
      <c r="L69" s="78">
        <f t="shared" si="17"/>
        <v>106430569</v>
      </c>
      <c r="M69" s="95">
        <f t="shared" si="18"/>
        <v>0.33850754332817728</v>
      </c>
      <c r="N69" s="77">
        <v>0</v>
      </c>
      <c r="O69" s="78">
        <v>0</v>
      </c>
      <c r="P69" s="78">
        <f t="shared" si="19"/>
        <v>0</v>
      </c>
      <c r="Q69" s="95">
        <f t="shared" si="20"/>
        <v>0</v>
      </c>
      <c r="R69" s="77">
        <v>0</v>
      </c>
      <c r="S69" s="78">
        <v>0</v>
      </c>
      <c r="T69" s="78">
        <f t="shared" si="21"/>
        <v>0</v>
      </c>
      <c r="U69" s="95">
        <f t="shared" si="22"/>
        <v>0</v>
      </c>
      <c r="V69" s="77">
        <v>0</v>
      </c>
      <c r="W69" s="78">
        <v>0</v>
      </c>
      <c r="X69" s="78">
        <f t="shared" si="23"/>
        <v>0</v>
      </c>
      <c r="Y69" s="95">
        <f t="shared" si="24"/>
        <v>0</v>
      </c>
      <c r="Z69" s="77">
        <v>91326028</v>
      </c>
      <c r="AA69" s="78">
        <v>15104541</v>
      </c>
      <c r="AB69" s="78">
        <f t="shared" si="25"/>
        <v>106430569</v>
      </c>
      <c r="AC69" s="95">
        <f t="shared" si="26"/>
        <v>0.33850754332817728</v>
      </c>
      <c r="AD69" s="77">
        <v>90878780</v>
      </c>
      <c r="AE69" s="78">
        <v>10301413</v>
      </c>
      <c r="AF69" s="78">
        <f t="shared" si="27"/>
        <v>101180193</v>
      </c>
      <c r="AG69" s="78">
        <v>286693603</v>
      </c>
      <c r="AH69" s="78">
        <v>328261656</v>
      </c>
      <c r="AI69" s="79">
        <v>101180193</v>
      </c>
      <c r="AJ69" s="114">
        <f t="shared" si="28"/>
        <v>0.35292099977549901</v>
      </c>
      <c r="AK69" s="115">
        <f t="shared" si="29"/>
        <v>5.1891342013945296E-2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297872180</v>
      </c>
      <c r="E70" s="78">
        <v>92387395</v>
      </c>
      <c r="F70" s="79">
        <f t="shared" si="15"/>
        <v>390259575</v>
      </c>
      <c r="G70" s="77">
        <v>297872180</v>
      </c>
      <c r="H70" s="78">
        <v>92387395</v>
      </c>
      <c r="I70" s="79">
        <f t="shared" si="16"/>
        <v>390259575</v>
      </c>
      <c r="J70" s="77">
        <v>130187835</v>
      </c>
      <c r="K70" s="78">
        <v>17095135</v>
      </c>
      <c r="L70" s="78">
        <f t="shared" si="17"/>
        <v>147282970</v>
      </c>
      <c r="M70" s="95">
        <f t="shared" si="18"/>
        <v>0.37739745398943769</v>
      </c>
      <c r="N70" s="77">
        <v>0</v>
      </c>
      <c r="O70" s="78">
        <v>0</v>
      </c>
      <c r="P70" s="78">
        <f t="shared" si="19"/>
        <v>0</v>
      </c>
      <c r="Q70" s="95">
        <f t="shared" si="20"/>
        <v>0</v>
      </c>
      <c r="R70" s="77">
        <v>0</v>
      </c>
      <c r="S70" s="78">
        <v>0</v>
      </c>
      <c r="T70" s="78">
        <f t="shared" si="21"/>
        <v>0</v>
      </c>
      <c r="U70" s="95">
        <f t="shared" si="22"/>
        <v>0</v>
      </c>
      <c r="V70" s="77">
        <v>0</v>
      </c>
      <c r="W70" s="78">
        <v>0</v>
      </c>
      <c r="X70" s="78">
        <f t="shared" si="23"/>
        <v>0</v>
      </c>
      <c r="Y70" s="95">
        <f t="shared" si="24"/>
        <v>0</v>
      </c>
      <c r="Z70" s="77">
        <v>130187835</v>
      </c>
      <c r="AA70" s="78">
        <v>17095135</v>
      </c>
      <c r="AB70" s="78">
        <f t="shared" si="25"/>
        <v>147282970</v>
      </c>
      <c r="AC70" s="95">
        <f t="shared" si="26"/>
        <v>0.37739745398943769</v>
      </c>
      <c r="AD70" s="77">
        <v>116323054</v>
      </c>
      <c r="AE70" s="78">
        <v>18402510</v>
      </c>
      <c r="AF70" s="78">
        <f t="shared" si="27"/>
        <v>134725564</v>
      </c>
      <c r="AG70" s="78">
        <v>387130831</v>
      </c>
      <c r="AH70" s="78">
        <v>382931294</v>
      </c>
      <c r="AI70" s="79">
        <v>134725564</v>
      </c>
      <c r="AJ70" s="114">
        <f t="shared" si="28"/>
        <v>0.34801042234737434</v>
      </c>
      <c r="AK70" s="115">
        <f t="shared" si="29"/>
        <v>9.3207299544131095E-2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259923078</v>
      </c>
      <c r="E71" s="78">
        <v>90550823</v>
      </c>
      <c r="F71" s="79">
        <f t="shared" si="15"/>
        <v>350473901</v>
      </c>
      <c r="G71" s="77">
        <v>259923078</v>
      </c>
      <c r="H71" s="78">
        <v>90550823</v>
      </c>
      <c r="I71" s="79">
        <f t="shared" si="16"/>
        <v>350473901</v>
      </c>
      <c r="J71" s="77">
        <v>92795915</v>
      </c>
      <c r="K71" s="78">
        <v>11865169</v>
      </c>
      <c r="L71" s="78">
        <f t="shared" si="17"/>
        <v>104661084</v>
      </c>
      <c r="M71" s="95">
        <f t="shared" si="18"/>
        <v>0.29862732631837258</v>
      </c>
      <c r="N71" s="77">
        <v>0</v>
      </c>
      <c r="O71" s="78">
        <v>0</v>
      </c>
      <c r="P71" s="78">
        <f t="shared" si="19"/>
        <v>0</v>
      </c>
      <c r="Q71" s="95">
        <f t="shared" si="20"/>
        <v>0</v>
      </c>
      <c r="R71" s="77">
        <v>0</v>
      </c>
      <c r="S71" s="78">
        <v>0</v>
      </c>
      <c r="T71" s="78">
        <f t="shared" si="21"/>
        <v>0</v>
      </c>
      <c r="U71" s="95">
        <f t="shared" si="22"/>
        <v>0</v>
      </c>
      <c r="V71" s="77">
        <v>0</v>
      </c>
      <c r="W71" s="78">
        <v>0</v>
      </c>
      <c r="X71" s="78">
        <f t="shared" si="23"/>
        <v>0</v>
      </c>
      <c r="Y71" s="95">
        <f t="shared" si="24"/>
        <v>0</v>
      </c>
      <c r="Z71" s="77">
        <v>92795915</v>
      </c>
      <c r="AA71" s="78">
        <v>11865169</v>
      </c>
      <c r="AB71" s="78">
        <f t="shared" si="25"/>
        <v>104661084</v>
      </c>
      <c r="AC71" s="95">
        <f t="shared" si="26"/>
        <v>0.29862732631837258</v>
      </c>
      <c r="AD71" s="77">
        <v>77134584</v>
      </c>
      <c r="AE71" s="78">
        <v>7446534</v>
      </c>
      <c r="AF71" s="78">
        <f t="shared" si="27"/>
        <v>84581118</v>
      </c>
      <c r="AG71" s="78">
        <v>336592546</v>
      </c>
      <c r="AH71" s="78">
        <v>337369580</v>
      </c>
      <c r="AI71" s="79">
        <v>84581118</v>
      </c>
      <c r="AJ71" s="114">
        <f t="shared" si="28"/>
        <v>0.25128636687040595</v>
      </c>
      <c r="AK71" s="115">
        <f t="shared" si="29"/>
        <v>0.23740483070937879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638974696</v>
      </c>
      <c r="E72" s="78">
        <v>322311682</v>
      </c>
      <c r="F72" s="79">
        <f t="shared" si="15"/>
        <v>961286378</v>
      </c>
      <c r="G72" s="77">
        <v>638974696</v>
      </c>
      <c r="H72" s="78">
        <v>322311682</v>
      </c>
      <c r="I72" s="79">
        <f t="shared" si="16"/>
        <v>961286378</v>
      </c>
      <c r="J72" s="77">
        <v>233928731</v>
      </c>
      <c r="K72" s="78">
        <v>59447363</v>
      </c>
      <c r="L72" s="78">
        <f t="shared" si="17"/>
        <v>293376094</v>
      </c>
      <c r="M72" s="95">
        <f t="shared" si="18"/>
        <v>0.30519114877127695</v>
      </c>
      <c r="N72" s="77">
        <v>0</v>
      </c>
      <c r="O72" s="78">
        <v>0</v>
      </c>
      <c r="P72" s="78">
        <f t="shared" si="19"/>
        <v>0</v>
      </c>
      <c r="Q72" s="95">
        <f t="shared" si="20"/>
        <v>0</v>
      </c>
      <c r="R72" s="77">
        <v>0</v>
      </c>
      <c r="S72" s="78">
        <v>0</v>
      </c>
      <c r="T72" s="78">
        <f t="shared" si="21"/>
        <v>0</v>
      </c>
      <c r="U72" s="95">
        <f t="shared" si="22"/>
        <v>0</v>
      </c>
      <c r="V72" s="77">
        <v>0</v>
      </c>
      <c r="W72" s="78">
        <v>0</v>
      </c>
      <c r="X72" s="78">
        <f t="shared" si="23"/>
        <v>0</v>
      </c>
      <c r="Y72" s="95">
        <f t="shared" si="24"/>
        <v>0</v>
      </c>
      <c r="Z72" s="77">
        <v>233928731</v>
      </c>
      <c r="AA72" s="78">
        <v>59447363</v>
      </c>
      <c r="AB72" s="78">
        <f t="shared" si="25"/>
        <v>293376094</v>
      </c>
      <c r="AC72" s="95">
        <f t="shared" si="26"/>
        <v>0.30519114877127695</v>
      </c>
      <c r="AD72" s="77">
        <v>223083577</v>
      </c>
      <c r="AE72" s="78">
        <v>78335194</v>
      </c>
      <c r="AF72" s="78">
        <f t="shared" si="27"/>
        <v>301418771</v>
      </c>
      <c r="AG72" s="78">
        <v>895110870</v>
      </c>
      <c r="AH72" s="78">
        <v>899380597</v>
      </c>
      <c r="AI72" s="79">
        <v>301418771</v>
      </c>
      <c r="AJ72" s="114">
        <f t="shared" si="28"/>
        <v>0.33673903546719303</v>
      </c>
      <c r="AK72" s="115">
        <f t="shared" si="29"/>
        <v>-2.6682734367595162E-2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1952278127</v>
      </c>
      <c r="E73" s="81">
        <f>SUM(E68:E72)</f>
        <v>673061193</v>
      </c>
      <c r="F73" s="82">
        <f t="shared" si="15"/>
        <v>2625339320</v>
      </c>
      <c r="G73" s="80">
        <f>SUM(G68:G72)</f>
        <v>1952278127</v>
      </c>
      <c r="H73" s="81">
        <f>SUM(H68:H72)</f>
        <v>673061193</v>
      </c>
      <c r="I73" s="82">
        <f t="shared" si="16"/>
        <v>2625339320</v>
      </c>
      <c r="J73" s="80">
        <f>SUM(J68:J72)</f>
        <v>728912180</v>
      </c>
      <c r="K73" s="81">
        <f>SUM(K68:K72)</f>
        <v>131076665</v>
      </c>
      <c r="L73" s="81">
        <f t="shared" si="17"/>
        <v>859988845</v>
      </c>
      <c r="M73" s="96">
        <f t="shared" si="18"/>
        <v>0.32757245451989803</v>
      </c>
      <c r="N73" s="80">
        <f>SUM(N68:N72)</f>
        <v>0</v>
      </c>
      <c r="O73" s="81">
        <f>SUM(O68:O72)</f>
        <v>0</v>
      </c>
      <c r="P73" s="81">
        <f t="shared" si="19"/>
        <v>0</v>
      </c>
      <c r="Q73" s="96">
        <f t="shared" si="20"/>
        <v>0</v>
      </c>
      <c r="R73" s="80">
        <f>SUM(R68:R72)</f>
        <v>0</v>
      </c>
      <c r="S73" s="81">
        <f>SUM(S68:S72)</f>
        <v>0</v>
      </c>
      <c r="T73" s="81">
        <f t="shared" si="21"/>
        <v>0</v>
      </c>
      <c r="U73" s="96">
        <f t="shared" si="22"/>
        <v>0</v>
      </c>
      <c r="V73" s="80">
        <f>SUM(V68:V72)</f>
        <v>0</v>
      </c>
      <c r="W73" s="81">
        <f>SUM(W68:W72)</f>
        <v>0</v>
      </c>
      <c r="X73" s="81">
        <f t="shared" si="23"/>
        <v>0</v>
      </c>
      <c r="Y73" s="96">
        <f t="shared" si="24"/>
        <v>0</v>
      </c>
      <c r="Z73" s="80">
        <v>728912180</v>
      </c>
      <c r="AA73" s="81">
        <v>131076665</v>
      </c>
      <c r="AB73" s="81">
        <f t="shared" si="25"/>
        <v>859988845</v>
      </c>
      <c r="AC73" s="96">
        <f t="shared" si="26"/>
        <v>0.32757245451989803</v>
      </c>
      <c r="AD73" s="80">
        <f>SUM(AD68:AD72)</f>
        <v>679959358</v>
      </c>
      <c r="AE73" s="81">
        <f>SUM(AE68:AE72)</f>
        <v>141276368</v>
      </c>
      <c r="AF73" s="81">
        <f t="shared" si="27"/>
        <v>821235726</v>
      </c>
      <c r="AG73" s="81">
        <f>SUM(AG68:AG72)</f>
        <v>2488479416</v>
      </c>
      <c r="AH73" s="81">
        <f>SUM(AH68:AH72)</f>
        <v>2568284438</v>
      </c>
      <c r="AI73" s="82">
        <f>SUM(AI68:AI72)</f>
        <v>821235726</v>
      </c>
      <c r="AJ73" s="116">
        <f t="shared" si="28"/>
        <v>0.33001507696618215</v>
      </c>
      <c r="AK73" s="117">
        <f t="shared" si="29"/>
        <v>4.7188788520873493E-2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100075630680</v>
      </c>
      <c r="E74" s="84">
        <f>SUM(E9,E11:E15,E17:E24,E26:E29,E31:E35,E37:E40,E42:E47,E49:E53,E55:E60,E62:E66,E68:E72)</f>
        <v>14996675150</v>
      </c>
      <c r="F74" s="85">
        <f t="shared" si="15"/>
        <v>115072305830</v>
      </c>
      <c r="G74" s="83">
        <f>SUM(G9,G11:G15,G17:G24,G26:G29,G31:G35,G37:G40,G42:G47,G49:G53,G55:G60,G62:G66,G68:G72)</f>
        <v>100084335543</v>
      </c>
      <c r="H74" s="84">
        <f>SUM(H9,H11:H15,H17:H24,H26:H29,H31:H35,H37:H40,H42:H47,H49:H53,H55:H60,H62:H66,H68:H72)</f>
        <v>14983555927</v>
      </c>
      <c r="I74" s="85">
        <f t="shared" si="16"/>
        <v>115067891470</v>
      </c>
      <c r="J74" s="83">
        <f>SUM(J9,J11:J15,J17:J24,J26:J29,J31:J35,J37:J40,J42:J47,J49:J53,J55:J60,J62:J66,J68:J72)</f>
        <v>29037368891</v>
      </c>
      <c r="K74" s="84">
        <f>SUM(K9,K11:K15,K17:K24,K26:K29,K31:K35,K37:K40,K42:K47,K49:K53,K55:K60,K62:K66,K68:K72)</f>
        <v>1893051160</v>
      </c>
      <c r="L74" s="84">
        <f t="shared" si="17"/>
        <v>30930420051</v>
      </c>
      <c r="M74" s="97">
        <f t="shared" si="18"/>
        <v>0.26879117288824039</v>
      </c>
      <c r="N74" s="83">
        <f>SUM(N9,N11:N15,N17:N24,N26:N29,N31:N35,N37:N40,N42:N47,N49:N53,N55:N60,N62:N66,N68:N72)</f>
        <v>0</v>
      </c>
      <c r="O74" s="84">
        <f>SUM(O9,O11:O15,O17:O24,O26:O29,O31:O35,O37:O40,O42:O47,O49:O53,O55:O60,O62:O66,O68:O72)</f>
        <v>0</v>
      </c>
      <c r="P74" s="84">
        <f t="shared" si="19"/>
        <v>0</v>
      </c>
      <c r="Q74" s="97">
        <f t="shared" si="20"/>
        <v>0</v>
      </c>
      <c r="R74" s="83">
        <f>SUM(R9,R11:R15,R17:R24,R26:R29,R31:R35,R37:R40,R42:R47,R49:R53,R55:R60,R62:R66,R68:R72)</f>
        <v>0</v>
      </c>
      <c r="S74" s="84">
        <f>SUM(S9,S11:S15,S17:S24,S26:S29,S31:S35,S37:S40,S42:S47,S49:S53,S55:S60,S62:S66,S68:S72)</f>
        <v>0</v>
      </c>
      <c r="T74" s="84">
        <f t="shared" si="21"/>
        <v>0</v>
      </c>
      <c r="U74" s="97">
        <f t="shared" si="22"/>
        <v>0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3"/>
        <v>0</v>
      </c>
      <c r="Y74" s="97">
        <f t="shared" si="24"/>
        <v>0</v>
      </c>
      <c r="Z74" s="83">
        <v>29037368891</v>
      </c>
      <c r="AA74" s="84">
        <v>1893051160</v>
      </c>
      <c r="AB74" s="84">
        <f t="shared" si="25"/>
        <v>30930420051</v>
      </c>
      <c r="AC74" s="97">
        <f t="shared" si="26"/>
        <v>0.26879117288824039</v>
      </c>
      <c r="AD74" s="83">
        <f>SUM(AD9,AD11:AD15,AD17:AD24,AD26:AD29,AD31:AD35,AD37:AD40,AD42:AD47,AD49:AD53,AD55:AD60,AD62:AD66,AD68:AD72)</f>
        <v>27005068285</v>
      </c>
      <c r="AE74" s="84">
        <f>SUM(AE9,AE11:AE15,AE17:AE24,AE26:AE29,AE31:AE35,AE37:AE40,AE42:AE47,AE49:AE53,AE55:AE60,AE62:AE66,AE68:AE72)</f>
        <v>1848622121</v>
      </c>
      <c r="AF74" s="84">
        <f t="shared" si="27"/>
        <v>28853690406</v>
      </c>
      <c r="AG74" s="84">
        <f>SUM(AG9,AG11:AG15,AG17:AG24,AG26:AG29,AG31:AG35,AG37:AG40,AG42:AG47,AG49:AG53,AG55:AG60,AG62:AG66,AG68:AG72)</f>
        <v>109907525246</v>
      </c>
      <c r="AH74" s="84">
        <f>SUM(AH9,AH11:AH15,AH17:AH24,AH26:AH29,AH31:AH35,AH37:AH40,AH42:AH47,AH49:AH53,AH55:AH60,AH62:AH66,AH68:AH72)</f>
        <v>111418842143</v>
      </c>
      <c r="AI74" s="85">
        <f>SUM(AI9,AI11:AI15,AI17:AI24,AI26:AI29,AI31:AI35,AI37:AI40,AI42:AI47,AI49:AI53,AI55:AI60,AI62:AI66,AI68:AI72)</f>
        <v>28853690406</v>
      </c>
      <c r="AJ74" s="118">
        <f t="shared" si="28"/>
        <v>0.26252697748783227</v>
      </c>
      <c r="AK74" s="119">
        <f t="shared" si="29"/>
        <v>7.1974489771615247E-2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5" max="3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576941089</v>
      </c>
      <c r="E9" s="78">
        <v>180504685</v>
      </c>
      <c r="F9" s="79">
        <f>$D9       +$E9</f>
        <v>757445774</v>
      </c>
      <c r="G9" s="77">
        <v>576941089</v>
      </c>
      <c r="H9" s="78">
        <v>180504685</v>
      </c>
      <c r="I9" s="79">
        <f>$G9       +$H9</f>
        <v>757445774</v>
      </c>
      <c r="J9" s="77">
        <v>219468783</v>
      </c>
      <c r="K9" s="78">
        <v>13351413</v>
      </c>
      <c r="L9" s="78">
        <f>$J9       +$K9</f>
        <v>232820196</v>
      </c>
      <c r="M9" s="95">
        <f>IF(($F9       =0),0,($L9       /$F9       ))</f>
        <v>0.3073753976743423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219468783</v>
      </c>
      <c r="AA9" s="78">
        <v>13351413</v>
      </c>
      <c r="AB9" s="78">
        <f>$Z9       +$AA9</f>
        <v>232820196</v>
      </c>
      <c r="AC9" s="95">
        <f>IF(($F9       =0),0,($AB9       /$F9       ))</f>
        <v>0.3073753976743423</v>
      </c>
      <c r="AD9" s="77">
        <v>41935621</v>
      </c>
      <c r="AE9" s="78">
        <v>53324662</v>
      </c>
      <c r="AF9" s="78">
        <f>$AD9       +$AE9</f>
        <v>95260283</v>
      </c>
      <c r="AG9" s="78">
        <v>754815114</v>
      </c>
      <c r="AH9" s="78">
        <v>756769767</v>
      </c>
      <c r="AI9" s="79">
        <v>95260283</v>
      </c>
      <c r="AJ9" s="114">
        <f>IF(($AG9       =0),0,($AI9       /$AG9       ))</f>
        <v>0.12620346523691894</v>
      </c>
      <c r="AK9" s="115">
        <f>IF(($AF9       =0),0,(($L9       /$AF9       )-1))</f>
        <v>1.4440426657141048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522367147</v>
      </c>
      <c r="E10" s="78">
        <v>123208925</v>
      </c>
      <c r="F10" s="79">
        <f t="shared" ref="F10:F41" si="0">$D10      +$E10</f>
        <v>645576072</v>
      </c>
      <c r="G10" s="77">
        <v>522367147</v>
      </c>
      <c r="H10" s="78">
        <v>123208925</v>
      </c>
      <c r="I10" s="79">
        <f t="shared" ref="I10:I41" si="1">$G10      +$H10</f>
        <v>645576072</v>
      </c>
      <c r="J10" s="77">
        <v>199778363</v>
      </c>
      <c r="K10" s="78">
        <v>40075947</v>
      </c>
      <c r="L10" s="78">
        <f t="shared" ref="L10:L41" si="2">$J10      +$K10</f>
        <v>239854310</v>
      </c>
      <c r="M10" s="95">
        <f t="shared" ref="M10:M41" si="3">IF(($F10      =0),0,($L10      /$F10      ))</f>
        <v>0.37153531613544688</v>
      </c>
      <c r="N10" s="77">
        <v>0</v>
      </c>
      <c r="O10" s="78">
        <v>0</v>
      </c>
      <c r="P10" s="78">
        <f t="shared" ref="P10:P41" si="4">$N10      +$O10</f>
        <v>0</v>
      </c>
      <c r="Q10" s="95">
        <f t="shared" ref="Q10:Q41" si="5">IF(($F10      =0),0,($P10      /$F10      ))</f>
        <v>0</v>
      </c>
      <c r="R10" s="77">
        <v>0</v>
      </c>
      <c r="S10" s="78">
        <v>0</v>
      </c>
      <c r="T10" s="78">
        <f t="shared" ref="T10:T41" si="6">$R10      +$S10</f>
        <v>0</v>
      </c>
      <c r="U10" s="95">
        <f t="shared" ref="U10:U41" si="7">IF(($I10      =0),0,($T10      /$I10      ))</f>
        <v>0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v>199778363</v>
      </c>
      <c r="AA10" s="78">
        <v>40075947</v>
      </c>
      <c r="AB10" s="78">
        <f t="shared" ref="AB10:AB41" si="10">$Z10      +$AA10</f>
        <v>239854310</v>
      </c>
      <c r="AC10" s="95">
        <f t="shared" ref="AC10:AC41" si="11">IF(($F10      =0),0,($AB10      /$F10      ))</f>
        <v>0.37153531613544688</v>
      </c>
      <c r="AD10" s="77">
        <v>184389788</v>
      </c>
      <c r="AE10" s="78">
        <v>24124042</v>
      </c>
      <c r="AF10" s="78">
        <f t="shared" ref="AF10:AF41" si="12">$AD10      +$AE10</f>
        <v>208513830</v>
      </c>
      <c r="AG10" s="78">
        <v>577081259</v>
      </c>
      <c r="AH10" s="78">
        <v>590387739</v>
      </c>
      <c r="AI10" s="79">
        <v>208513830</v>
      </c>
      <c r="AJ10" s="114">
        <f t="shared" ref="AJ10:AJ41" si="13">IF(($AG10      =0),0,($AI10      /$AG10      ))</f>
        <v>0.36132490311905968</v>
      </c>
      <c r="AK10" s="115">
        <f t="shared" ref="AK10:AK41" si="14">IF(($AF10      =0),0,(($L10      /$AF10      )-1))</f>
        <v>0.15030408294739961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1858312665</v>
      </c>
      <c r="E11" s="78">
        <v>231308900</v>
      </c>
      <c r="F11" s="79">
        <f t="shared" si="0"/>
        <v>2089621565</v>
      </c>
      <c r="G11" s="77">
        <v>1858312665</v>
      </c>
      <c r="H11" s="78">
        <v>231308900</v>
      </c>
      <c r="I11" s="79">
        <f t="shared" si="1"/>
        <v>2089621565</v>
      </c>
      <c r="J11" s="77">
        <v>607730449</v>
      </c>
      <c r="K11" s="78">
        <v>31512817</v>
      </c>
      <c r="L11" s="78">
        <f t="shared" si="2"/>
        <v>639243266</v>
      </c>
      <c r="M11" s="95">
        <f t="shared" si="3"/>
        <v>0.30591341356108182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607730449</v>
      </c>
      <c r="AA11" s="78">
        <v>31512817</v>
      </c>
      <c r="AB11" s="78">
        <f t="shared" si="10"/>
        <v>639243266</v>
      </c>
      <c r="AC11" s="95">
        <f t="shared" si="11"/>
        <v>0.30591341356108182</v>
      </c>
      <c r="AD11" s="77">
        <v>560420549</v>
      </c>
      <c r="AE11" s="78">
        <v>21030392</v>
      </c>
      <c r="AF11" s="78">
        <f t="shared" si="12"/>
        <v>581450941</v>
      </c>
      <c r="AG11" s="78">
        <v>1804488029</v>
      </c>
      <c r="AH11" s="78">
        <v>1889968109</v>
      </c>
      <c r="AI11" s="79">
        <v>581450941</v>
      </c>
      <c r="AJ11" s="114">
        <f t="shared" si="13"/>
        <v>0.3222248813267134</v>
      </c>
      <c r="AK11" s="115">
        <f t="shared" si="14"/>
        <v>9.9393295160218775E-2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729303421</v>
      </c>
      <c r="E12" s="78">
        <v>59792950</v>
      </c>
      <c r="F12" s="79">
        <f t="shared" si="0"/>
        <v>789096371</v>
      </c>
      <c r="G12" s="77">
        <v>729303421</v>
      </c>
      <c r="H12" s="78">
        <v>59792950</v>
      </c>
      <c r="I12" s="79">
        <f t="shared" si="1"/>
        <v>789096371</v>
      </c>
      <c r="J12" s="77">
        <v>199589952</v>
      </c>
      <c r="K12" s="78">
        <v>8542825</v>
      </c>
      <c r="L12" s="78">
        <f t="shared" si="2"/>
        <v>208132777</v>
      </c>
      <c r="M12" s="95">
        <f t="shared" si="3"/>
        <v>0.26376091013603203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199589952</v>
      </c>
      <c r="AA12" s="78">
        <v>8542825</v>
      </c>
      <c r="AB12" s="78">
        <f t="shared" si="10"/>
        <v>208132777</v>
      </c>
      <c r="AC12" s="95">
        <f t="shared" si="11"/>
        <v>0.26376091013603203</v>
      </c>
      <c r="AD12" s="77">
        <v>170351781</v>
      </c>
      <c r="AE12" s="78">
        <v>11286103</v>
      </c>
      <c r="AF12" s="78">
        <f t="shared" si="12"/>
        <v>181637884</v>
      </c>
      <c r="AG12" s="78">
        <v>741111538</v>
      </c>
      <c r="AH12" s="78">
        <v>736141538</v>
      </c>
      <c r="AI12" s="79">
        <v>181637884</v>
      </c>
      <c r="AJ12" s="114">
        <f t="shared" si="13"/>
        <v>0.24508845792655842</v>
      </c>
      <c r="AK12" s="115">
        <f t="shared" si="14"/>
        <v>0.14586655832216144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399597032</v>
      </c>
      <c r="E13" s="78">
        <v>189560231</v>
      </c>
      <c r="F13" s="79">
        <f t="shared" si="0"/>
        <v>589157263</v>
      </c>
      <c r="G13" s="77">
        <v>399597032</v>
      </c>
      <c r="H13" s="78">
        <v>189560231</v>
      </c>
      <c r="I13" s="79">
        <f t="shared" si="1"/>
        <v>589157263</v>
      </c>
      <c r="J13" s="77">
        <v>129697830</v>
      </c>
      <c r="K13" s="78">
        <v>35658003</v>
      </c>
      <c r="L13" s="78">
        <f t="shared" si="2"/>
        <v>165355833</v>
      </c>
      <c r="M13" s="95">
        <f t="shared" si="3"/>
        <v>0.2806650166001603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129697830</v>
      </c>
      <c r="AA13" s="78">
        <v>35658003</v>
      </c>
      <c r="AB13" s="78">
        <f t="shared" si="10"/>
        <v>165355833</v>
      </c>
      <c r="AC13" s="95">
        <f t="shared" si="11"/>
        <v>0.2806650166001603</v>
      </c>
      <c r="AD13" s="77">
        <v>123869089</v>
      </c>
      <c r="AE13" s="78">
        <v>46842056</v>
      </c>
      <c r="AF13" s="78">
        <f t="shared" si="12"/>
        <v>170711145</v>
      </c>
      <c r="AG13" s="78">
        <v>516887040</v>
      </c>
      <c r="AH13" s="78">
        <v>599636007</v>
      </c>
      <c r="AI13" s="79">
        <v>170711145</v>
      </c>
      <c r="AJ13" s="114">
        <f t="shared" si="13"/>
        <v>0.33026779893726876</v>
      </c>
      <c r="AK13" s="115">
        <f t="shared" si="14"/>
        <v>-3.1370605592271117E-2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1753543656</v>
      </c>
      <c r="E14" s="78">
        <v>513832728</v>
      </c>
      <c r="F14" s="79">
        <f t="shared" si="0"/>
        <v>2267376384</v>
      </c>
      <c r="G14" s="77">
        <v>1753543656</v>
      </c>
      <c r="H14" s="78">
        <v>513832728</v>
      </c>
      <c r="I14" s="79">
        <f t="shared" si="1"/>
        <v>2267376384</v>
      </c>
      <c r="J14" s="77">
        <v>588446238</v>
      </c>
      <c r="K14" s="78">
        <v>46989170</v>
      </c>
      <c r="L14" s="78">
        <f t="shared" si="2"/>
        <v>635435408</v>
      </c>
      <c r="M14" s="95">
        <f t="shared" si="3"/>
        <v>0.28025140090724349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588446238</v>
      </c>
      <c r="AA14" s="78">
        <v>46989170</v>
      </c>
      <c r="AB14" s="78">
        <f t="shared" si="10"/>
        <v>635435408</v>
      </c>
      <c r="AC14" s="95">
        <f t="shared" si="11"/>
        <v>0.28025140090724349</v>
      </c>
      <c r="AD14" s="77">
        <v>535663280</v>
      </c>
      <c r="AE14" s="78">
        <v>91793328</v>
      </c>
      <c r="AF14" s="78">
        <f t="shared" si="12"/>
        <v>627456608</v>
      </c>
      <c r="AG14" s="78">
        <v>2141063932</v>
      </c>
      <c r="AH14" s="78">
        <v>2267626932</v>
      </c>
      <c r="AI14" s="79">
        <v>627456608</v>
      </c>
      <c r="AJ14" s="114">
        <f t="shared" si="13"/>
        <v>0.29305832423877382</v>
      </c>
      <c r="AK14" s="115">
        <f t="shared" si="14"/>
        <v>1.2716098449313096E-2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5840065010</v>
      </c>
      <c r="E15" s="81">
        <f>SUM(E9:E14)</f>
        <v>1298208419</v>
      </c>
      <c r="F15" s="82">
        <f t="shared" si="0"/>
        <v>7138273429</v>
      </c>
      <c r="G15" s="80">
        <f>SUM(G9:G14)</f>
        <v>5840065010</v>
      </c>
      <c r="H15" s="81">
        <f>SUM(H9:H14)</f>
        <v>1298208419</v>
      </c>
      <c r="I15" s="82">
        <f t="shared" si="1"/>
        <v>7138273429</v>
      </c>
      <c r="J15" s="80">
        <f>SUM(J9:J14)</f>
        <v>1944711615</v>
      </c>
      <c r="K15" s="81">
        <f>SUM(K9:K14)</f>
        <v>176130175</v>
      </c>
      <c r="L15" s="81">
        <f t="shared" si="2"/>
        <v>2120841790</v>
      </c>
      <c r="M15" s="96">
        <f t="shared" si="3"/>
        <v>0.29710851105588826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1944711615</v>
      </c>
      <c r="AA15" s="81">
        <v>176130175</v>
      </c>
      <c r="AB15" s="81">
        <f t="shared" si="10"/>
        <v>2120841790</v>
      </c>
      <c r="AC15" s="96">
        <f t="shared" si="11"/>
        <v>0.29710851105588826</v>
      </c>
      <c r="AD15" s="80">
        <f>SUM(AD9:AD14)</f>
        <v>1616630108</v>
      </c>
      <c r="AE15" s="81">
        <f>SUM(AE9:AE14)</f>
        <v>248400583</v>
      </c>
      <c r="AF15" s="81">
        <f t="shared" si="12"/>
        <v>1865030691</v>
      </c>
      <c r="AG15" s="81">
        <f>SUM(AG9:AG14)</f>
        <v>6535446912</v>
      </c>
      <c r="AH15" s="81">
        <f>SUM(AH9:AH14)</f>
        <v>6840530092</v>
      </c>
      <c r="AI15" s="82">
        <f>SUM(AI9:AI14)</f>
        <v>1865030691</v>
      </c>
      <c r="AJ15" s="116">
        <f t="shared" si="13"/>
        <v>0.28537156159520494</v>
      </c>
      <c r="AK15" s="117">
        <f t="shared" si="14"/>
        <v>0.13716187097319987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585609553</v>
      </c>
      <c r="E16" s="78">
        <v>101299000</v>
      </c>
      <c r="F16" s="79">
        <f t="shared" si="0"/>
        <v>686908553</v>
      </c>
      <c r="G16" s="77">
        <v>585609553</v>
      </c>
      <c r="H16" s="78">
        <v>101299000</v>
      </c>
      <c r="I16" s="79">
        <f t="shared" si="1"/>
        <v>686908553</v>
      </c>
      <c r="J16" s="77">
        <v>177492480</v>
      </c>
      <c r="K16" s="78">
        <v>13309141</v>
      </c>
      <c r="L16" s="78">
        <f t="shared" si="2"/>
        <v>190801621</v>
      </c>
      <c r="M16" s="95">
        <f t="shared" si="3"/>
        <v>0.27776859112715108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177492480</v>
      </c>
      <c r="AA16" s="78">
        <v>13309141</v>
      </c>
      <c r="AB16" s="78">
        <f t="shared" si="10"/>
        <v>190801621</v>
      </c>
      <c r="AC16" s="95">
        <f t="shared" si="11"/>
        <v>0.27776859112715108</v>
      </c>
      <c r="AD16" s="77">
        <v>175219177</v>
      </c>
      <c r="AE16" s="78">
        <v>5723342</v>
      </c>
      <c r="AF16" s="78">
        <f t="shared" si="12"/>
        <v>180942519</v>
      </c>
      <c r="AG16" s="78">
        <v>610903674</v>
      </c>
      <c r="AH16" s="78">
        <v>640480194</v>
      </c>
      <c r="AI16" s="79">
        <v>180942519</v>
      </c>
      <c r="AJ16" s="114">
        <f t="shared" si="13"/>
        <v>0.29618829727319662</v>
      </c>
      <c r="AK16" s="115">
        <f t="shared" si="14"/>
        <v>5.4487480634664909E-2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1008933954</v>
      </c>
      <c r="E17" s="78">
        <v>219322000</v>
      </c>
      <c r="F17" s="79">
        <f t="shared" si="0"/>
        <v>1228255954</v>
      </c>
      <c r="G17" s="77">
        <v>1008933954</v>
      </c>
      <c r="H17" s="78">
        <v>219322000</v>
      </c>
      <c r="I17" s="79">
        <f t="shared" si="1"/>
        <v>1228255954</v>
      </c>
      <c r="J17" s="77">
        <v>327064759</v>
      </c>
      <c r="K17" s="78">
        <v>53020526</v>
      </c>
      <c r="L17" s="78">
        <f t="shared" si="2"/>
        <v>380085285</v>
      </c>
      <c r="M17" s="95">
        <f t="shared" si="3"/>
        <v>0.30945120498882595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327064759</v>
      </c>
      <c r="AA17" s="78">
        <v>53020526</v>
      </c>
      <c r="AB17" s="78">
        <f t="shared" si="10"/>
        <v>380085285</v>
      </c>
      <c r="AC17" s="95">
        <f t="shared" si="11"/>
        <v>0.30945120498882595</v>
      </c>
      <c r="AD17" s="77">
        <v>321166808</v>
      </c>
      <c r="AE17" s="78">
        <v>38267413</v>
      </c>
      <c r="AF17" s="78">
        <f t="shared" si="12"/>
        <v>359434221</v>
      </c>
      <c r="AG17" s="78">
        <v>1241254897</v>
      </c>
      <c r="AH17" s="78">
        <v>1235888817</v>
      </c>
      <c r="AI17" s="79">
        <v>359434221</v>
      </c>
      <c r="AJ17" s="114">
        <f t="shared" si="13"/>
        <v>0.28957325515389287</v>
      </c>
      <c r="AK17" s="115">
        <f t="shared" si="14"/>
        <v>5.7454362421434535E-2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1248344732</v>
      </c>
      <c r="E18" s="78">
        <v>319919514</v>
      </c>
      <c r="F18" s="79">
        <f t="shared" si="0"/>
        <v>1568264246</v>
      </c>
      <c r="G18" s="77">
        <v>1248344732</v>
      </c>
      <c r="H18" s="78">
        <v>319919514</v>
      </c>
      <c r="I18" s="79">
        <f t="shared" si="1"/>
        <v>1568264246</v>
      </c>
      <c r="J18" s="77">
        <v>389694449</v>
      </c>
      <c r="K18" s="78">
        <v>76459299</v>
      </c>
      <c r="L18" s="78">
        <f t="shared" si="2"/>
        <v>466153748</v>
      </c>
      <c r="M18" s="95">
        <f t="shared" si="3"/>
        <v>0.29724183866906828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389694449</v>
      </c>
      <c r="AA18" s="78">
        <v>76459299</v>
      </c>
      <c r="AB18" s="78">
        <f t="shared" si="10"/>
        <v>466153748</v>
      </c>
      <c r="AC18" s="95">
        <f t="shared" si="11"/>
        <v>0.29724183866906828</v>
      </c>
      <c r="AD18" s="77">
        <v>360094489</v>
      </c>
      <c r="AE18" s="78">
        <v>92491085</v>
      </c>
      <c r="AF18" s="78">
        <f t="shared" si="12"/>
        <v>452585574</v>
      </c>
      <c r="AG18" s="78">
        <v>1899753504</v>
      </c>
      <c r="AH18" s="78">
        <v>1909595803</v>
      </c>
      <c r="AI18" s="79">
        <v>452585574</v>
      </c>
      <c r="AJ18" s="114">
        <f t="shared" si="13"/>
        <v>0.23823384088886512</v>
      </c>
      <c r="AK18" s="115">
        <f t="shared" si="14"/>
        <v>2.9979245427738777E-2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619224183</v>
      </c>
      <c r="E19" s="78">
        <v>205846964</v>
      </c>
      <c r="F19" s="79">
        <f t="shared" si="0"/>
        <v>825071147</v>
      </c>
      <c r="G19" s="77">
        <v>619224183</v>
      </c>
      <c r="H19" s="78">
        <v>205846964</v>
      </c>
      <c r="I19" s="79">
        <f t="shared" si="1"/>
        <v>825071147</v>
      </c>
      <c r="J19" s="77">
        <v>211397177</v>
      </c>
      <c r="K19" s="78">
        <v>96427125</v>
      </c>
      <c r="L19" s="78">
        <f t="shared" si="2"/>
        <v>307824302</v>
      </c>
      <c r="M19" s="95">
        <f t="shared" si="3"/>
        <v>0.37308819138720895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211397177</v>
      </c>
      <c r="AA19" s="78">
        <v>96427125</v>
      </c>
      <c r="AB19" s="78">
        <f t="shared" si="10"/>
        <v>307824302</v>
      </c>
      <c r="AC19" s="95">
        <f t="shared" si="11"/>
        <v>0.37308819138720895</v>
      </c>
      <c r="AD19" s="77">
        <v>199855714</v>
      </c>
      <c r="AE19" s="78">
        <v>106153423</v>
      </c>
      <c r="AF19" s="78">
        <f t="shared" si="12"/>
        <v>306009137</v>
      </c>
      <c r="AG19" s="78">
        <v>988134333</v>
      </c>
      <c r="AH19" s="78">
        <v>946414424</v>
      </c>
      <c r="AI19" s="79">
        <v>306009137</v>
      </c>
      <c r="AJ19" s="114">
        <f t="shared" si="13"/>
        <v>0.30968374114777369</v>
      </c>
      <c r="AK19" s="115">
        <f t="shared" si="14"/>
        <v>5.9317346462108844E-3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2110838385</v>
      </c>
      <c r="E20" s="78">
        <v>757618897</v>
      </c>
      <c r="F20" s="79">
        <f t="shared" si="0"/>
        <v>2868457282</v>
      </c>
      <c r="G20" s="77">
        <v>2110838385</v>
      </c>
      <c r="H20" s="78">
        <v>757618897</v>
      </c>
      <c r="I20" s="79">
        <f t="shared" si="1"/>
        <v>2868457282</v>
      </c>
      <c r="J20" s="77">
        <v>716685132</v>
      </c>
      <c r="K20" s="78">
        <v>96845297</v>
      </c>
      <c r="L20" s="78">
        <f t="shared" si="2"/>
        <v>813530429</v>
      </c>
      <c r="M20" s="95">
        <f t="shared" si="3"/>
        <v>0.28361253071643266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716685132</v>
      </c>
      <c r="AA20" s="78">
        <v>96845297</v>
      </c>
      <c r="AB20" s="78">
        <f t="shared" si="10"/>
        <v>813530429</v>
      </c>
      <c r="AC20" s="95">
        <f t="shared" si="11"/>
        <v>0.28361253071643266</v>
      </c>
      <c r="AD20" s="77">
        <v>631316210</v>
      </c>
      <c r="AE20" s="78">
        <v>126139657</v>
      </c>
      <c r="AF20" s="78">
        <f t="shared" si="12"/>
        <v>757455867</v>
      </c>
      <c r="AG20" s="78">
        <v>3335307433</v>
      </c>
      <c r="AH20" s="78">
        <v>3130368891</v>
      </c>
      <c r="AI20" s="79">
        <v>757455867</v>
      </c>
      <c r="AJ20" s="114">
        <f t="shared" si="13"/>
        <v>0.22710226334928688</v>
      </c>
      <c r="AK20" s="115">
        <f t="shared" si="14"/>
        <v>7.4030137520870287E-2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5572950807</v>
      </c>
      <c r="E21" s="81">
        <f>SUM(E16:E20)</f>
        <v>1604006375</v>
      </c>
      <c r="F21" s="82">
        <f t="shared" si="0"/>
        <v>7176957182</v>
      </c>
      <c r="G21" s="80">
        <f>SUM(G16:G20)</f>
        <v>5572950807</v>
      </c>
      <c r="H21" s="81">
        <f>SUM(H16:H20)</f>
        <v>1604006375</v>
      </c>
      <c r="I21" s="82">
        <f t="shared" si="1"/>
        <v>7176957182</v>
      </c>
      <c r="J21" s="80">
        <f>SUM(J16:J20)</f>
        <v>1822333997</v>
      </c>
      <c r="K21" s="81">
        <f>SUM(K16:K20)</f>
        <v>336061388</v>
      </c>
      <c r="L21" s="81">
        <f t="shared" si="2"/>
        <v>2158395385</v>
      </c>
      <c r="M21" s="96">
        <f t="shared" si="3"/>
        <v>0.30073962129986131</v>
      </c>
      <c r="N21" s="80">
        <f>SUM(N16:N20)</f>
        <v>0</v>
      </c>
      <c r="O21" s="81">
        <f>SUM(O16:O20)</f>
        <v>0</v>
      </c>
      <c r="P21" s="81">
        <f t="shared" si="4"/>
        <v>0</v>
      </c>
      <c r="Q21" s="96">
        <f t="shared" si="5"/>
        <v>0</v>
      </c>
      <c r="R21" s="80">
        <f>SUM(R16:R20)</f>
        <v>0</v>
      </c>
      <c r="S21" s="81">
        <f>SUM(S16:S20)</f>
        <v>0</v>
      </c>
      <c r="T21" s="81">
        <f t="shared" si="6"/>
        <v>0</v>
      </c>
      <c r="U21" s="96">
        <f t="shared" si="7"/>
        <v>0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v>1822333997</v>
      </c>
      <c r="AA21" s="81">
        <v>336061388</v>
      </c>
      <c r="AB21" s="81">
        <f t="shared" si="10"/>
        <v>2158395385</v>
      </c>
      <c r="AC21" s="96">
        <f t="shared" si="11"/>
        <v>0.30073962129986131</v>
      </c>
      <c r="AD21" s="80">
        <f>SUM(AD16:AD20)</f>
        <v>1687652398</v>
      </c>
      <c r="AE21" s="81">
        <f>SUM(AE16:AE20)</f>
        <v>368774920</v>
      </c>
      <c r="AF21" s="81">
        <f t="shared" si="12"/>
        <v>2056427318</v>
      </c>
      <c r="AG21" s="81">
        <f>SUM(AG16:AG20)</f>
        <v>8075353841</v>
      </c>
      <c r="AH21" s="81">
        <f>SUM(AH16:AH20)</f>
        <v>7862748129</v>
      </c>
      <c r="AI21" s="82">
        <f>SUM(AI16:AI20)</f>
        <v>2056427318</v>
      </c>
      <c r="AJ21" s="116">
        <f t="shared" si="13"/>
        <v>0.25465476293548334</v>
      </c>
      <c r="AK21" s="117">
        <f t="shared" si="14"/>
        <v>4.9585057593559911E-2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366106239</v>
      </c>
      <c r="E22" s="78">
        <v>74908531</v>
      </c>
      <c r="F22" s="79">
        <f t="shared" si="0"/>
        <v>441014770</v>
      </c>
      <c r="G22" s="77">
        <v>366106239</v>
      </c>
      <c r="H22" s="78">
        <v>74908531</v>
      </c>
      <c r="I22" s="79">
        <f t="shared" si="1"/>
        <v>441014770</v>
      </c>
      <c r="J22" s="77">
        <v>120435080</v>
      </c>
      <c r="K22" s="78">
        <v>5353847</v>
      </c>
      <c r="L22" s="78">
        <f t="shared" si="2"/>
        <v>125788927</v>
      </c>
      <c r="M22" s="95">
        <f t="shared" si="3"/>
        <v>0.28522610932055631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120435080</v>
      </c>
      <c r="AA22" s="78">
        <v>5353847</v>
      </c>
      <c r="AB22" s="78">
        <f t="shared" si="10"/>
        <v>125788927</v>
      </c>
      <c r="AC22" s="95">
        <f t="shared" si="11"/>
        <v>0.28522610932055631</v>
      </c>
      <c r="AD22" s="77">
        <v>175063728</v>
      </c>
      <c r="AE22" s="78">
        <v>7813008</v>
      </c>
      <c r="AF22" s="78">
        <f t="shared" si="12"/>
        <v>182876736</v>
      </c>
      <c r="AG22" s="78">
        <v>439882326</v>
      </c>
      <c r="AH22" s="78">
        <v>503212197</v>
      </c>
      <c r="AI22" s="79">
        <v>182876736</v>
      </c>
      <c r="AJ22" s="114">
        <f t="shared" si="13"/>
        <v>0.41574013137322546</v>
      </c>
      <c r="AK22" s="115">
        <f t="shared" si="14"/>
        <v>-0.31216550693468192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317793064</v>
      </c>
      <c r="E23" s="78">
        <v>60339000</v>
      </c>
      <c r="F23" s="79">
        <f t="shared" si="0"/>
        <v>378132064</v>
      </c>
      <c r="G23" s="77">
        <v>317793064</v>
      </c>
      <c r="H23" s="78">
        <v>60339000</v>
      </c>
      <c r="I23" s="79">
        <f t="shared" si="1"/>
        <v>378132064</v>
      </c>
      <c r="J23" s="77">
        <v>189857286</v>
      </c>
      <c r="K23" s="78">
        <v>3801375</v>
      </c>
      <c r="L23" s="78">
        <f t="shared" si="2"/>
        <v>193658661</v>
      </c>
      <c r="M23" s="95">
        <f t="shared" si="3"/>
        <v>0.51214556880317874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189857286</v>
      </c>
      <c r="AA23" s="78">
        <v>3801375</v>
      </c>
      <c r="AB23" s="78">
        <f t="shared" si="10"/>
        <v>193658661</v>
      </c>
      <c r="AC23" s="95">
        <f t="shared" si="11"/>
        <v>0.51214556880317874</v>
      </c>
      <c r="AD23" s="77">
        <v>89653783</v>
      </c>
      <c r="AE23" s="78">
        <v>16972194</v>
      </c>
      <c r="AF23" s="78">
        <f t="shared" si="12"/>
        <v>106625977</v>
      </c>
      <c r="AG23" s="78">
        <v>347157154</v>
      </c>
      <c r="AH23" s="78">
        <v>355971191</v>
      </c>
      <c r="AI23" s="79">
        <v>106625977</v>
      </c>
      <c r="AJ23" s="114">
        <f t="shared" si="13"/>
        <v>0.30714037078435086</v>
      </c>
      <c r="AK23" s="115">
        <f t="shared" si="14"/>
        <v>0.81624278106262982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5302511078</v>
      </c>
      <c r="E24" s="78">
        <v>820141736</v>
      </c>
      <c r="F24" s="79">
        <f t="shared" si="0"/>
        <v>6122652814</v>
      </c>
      <c r="G24" s="77">
        <v>5411700335</v>
      </c>
      <c r="H24" s="78">
        <v>804806885</v>
      </c>
      <c r="I24" s="79">
        <f t="shared" si="1"/>
        <v>6216507220</v>
      </c>
      <c r="J24" s="77">
        <v>1454916656</v>
      </c>
      <c r="K24" s="78">
        <v>131565710</v>
      </c>
      <c r="L24" s="78">
        <f t="shared" si="2"/>
        <v>1586482366</v>
      </c>
      <c r="M24" s="95">
        <f t="shared" si="3"/>
        <v>0.2591168263489258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1454916656</v>
      </c>
      <c r="AA24" s="78">
        <v>131565710</v>
      </c>
      <c r="AB24" s="78">
        <f t="shared" si="10"/>
        <v>1586482366</v>
      </c>
      <c r="AC24" s="95">
        <f t="shared" si="11"/>
        <v>0.2591168263489258</v>
      </c>
      <c r="AD24" s="77">
        <v>1327697595</v>
      </c>
      <c r="AE24" s="78">
        <v>184109206</v>
      </c>
      <c r="AF24" s="78">
        <f t="shared" si="12"/>
        <v>1511806801</v>
      </c>
      <c r="AG24" s="78">
        <v>5742541190</v>
      </c>
      <c r="AH24" s="78">
        <v>5802026664</v>
      </c>
      <c r="AI24" s="79">
        <v>1511806801</v>
      </c>
      <c r="AJ24" s="114">
        <f t="shared" si="13"/>
        <v>0.26326442440371944</v>
      </c>
      <c r="AK24" s="115">
        <f t="shared" si="14"/>
        <v>4.9394912729989748E-2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739456683</v>
      </c>
      <c r="E25" s="78">
        <v>269131509</v>
      </c>
      <c r="F25" s="79">
        <f t="shared" si="0"/>
        <v>1008588192</v>
      </c>
      <c r="G25" s="77">
        <v>739456683</v>
      </c>
      <c r="H25" s="78">
        <v>269131509</v>
      </c>
      <c r="I25" s="79">
        <f t="shared" si="1"/>
        <v>1008588192</v>
      </c>
      <c r="J25" s="77">
        <v>185257315</v>
      </c>
      <c r="K25" s="78">
        <v>19306016</v>
      </c>
      <c r="L25" s="78">
        <f t="shared" si="2"/>
        <v>204563331</v>
      </c>
      <c r="M25" s="95">
        <f t="shared" si="3"/>
        <v>0.2028214613482209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185257315</v>
      </c>
      <c r="AA25" s="78">
        <v>19306016</v>
      </c>
      <c r="AB25" s="78">
        <f t="shared" si="10"/>
        <v>204563331</v>
      </c>
      <c r="AC25" s="95">
        <f t="shared" si="11"/>
        <v>0.2028214613482209</v>
      </c>
      <c r="AD25" s="77">
        <v>161252413</v>
      </c>
      <c r="AE25" s="78">
        <v>14342919</v>
      </c>
      <c r="AF25" s="78">
        <f t="shared" si="12"/>
        <v>175595332</v>
      </c>
      <c r="AG25" s="78">
        <v>1013288615</v>
      </c>
      <c r="AH25" s="78">
        <v>938533070</v>
      </c>
      <c r="AI25" s="79">
        <v>175595332</v>
      </c>
      <c r="AJ25" s="114">
        <f t="shared" si="13"/>
        <v>0.17329251449252689</v>
      </c>
      <c r="AK25" s="115">
        <f t="shared" si="14"/>
        <v>0.16497021116711696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1020467000</v>
      </c>
      <c r="E26" s="78">
        <v>376295000</v>
      </c>
      <c r="F26" s="79">
        <f t="shared" si="0"/>
        <v>1396762000</v>
      </c>
      <c r="G26" s="77">
        <v>1020467000</v>
      </c>
      <c r="H26" s="78">
        <v>376295000</v>
      </c>
      <c r="I26" s="79">
        <f t="shared" si="1"/>
        <v>1396762000</v>
      </c>
      <c r="J26" s="77">
        <v>390992599</v>
      </c>
      <c r="K26" s="78">
        <v>74708929</v>
      </c>
      <c r="L26" s="78">
        <f t="shared" si="2"/>
        <v>465701528</v>
      </c>
      <c r="M26" s="95">
        <f t="shared" si="3"/>
        <v>0.33341509004397313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390992599</v>
      </c>
      <c r="AA26" s="78">
        <v>74708929</v>
      </c>
      <c r="AB26" s="78">
        <f t="shared" si="10"/>
        <v>465701528</v>
      </c>
      <c r="AC26" s="95">
        <f t="shared" si="11"/>
        <v>0.33341509004397313</v>
      </c>
      <c r="AD26" s="77">
        <v>368371474</v>
      </c>
      <c r="AE26" s="78">
        <v>182473658</v>
      </c>
      <c r="AF26" s="78">
        <f t="shared" si="12"/>
        <v>550845132</v>
      </c>
      <c r="AG26" s="78">
        <v>1387998000</v>
      </c>
      <c r="AH26" s="78">
        <v>1487035000</v>
      </c>
      <c r="AI26" s="79">
        <v>550845132</v>
      </c>
      <c r="AJ26" s="114">
        <f t="shared" si="13"/>
        <v>0.39686305888048828</v>
      </c>
      <c r="AK26" s="115">
        <f t="shared" si="14"/>
        <v>-0.15456904137622474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7746334064</v>
      </c>
      <c r="E27" s="81">
        <f>SUM(E22:E26)</f>
        <v>1600815776</v>
      </c>
      <c r="F27" s="82">
        <f t="shared" si="0"/>
        <v>9347149840</v>
      </c>
      <c r="G27" s="80">
        <f>SUM(G22:G26)</f>
        <v>7855523321</v>
      </c>
      <c r="H27" s="81">
        <f>SUM(H22:H26)</f>
        <v>1585480925</v>
      </c>
      <c r="I27" s="82">
        <f t="shared" si="1"/>
        <v>9441004246</v>
      </c>
      <c r="J27" s="80">
        <f>SUM(J22:J26)</f>
        <v>2341458936</v>
      </c>
      <c r="K27" s="81">
        <f>SUM(K22:K26)</f>
        <v>234735877</v>
      </c>
      <c r="L27" s="81">
        <f t="shared" si="2"/>
        <v>2576194813</v>
      </c>
      <c r="M27" s="96">
        <f t="shared" si="3"/>
        <v>0.27561287206239971</v>
      </c>
      <c r="N27" s="80">
        <f>SUM(N22:N26)</f>
        <v>0</v>
      </c>
      <c r="O27" s="81">
        <f>SUM(O22:O26)</f>
        <v>0</v>
      </c>
      <c r="P27" s="81">
        <f t="shared" si="4"/>
        <v>0</v>
      </c>
      <c r="Q27" s="96">
        <f t="shared" si="5"/>
        <v>0</v>
      </c>
      <c r="R27" s="80">
        <f>SUM(R22:R26)</f>
        <v>0</v>
      </c>
      <c r="S27" s="81">
        <f>SUM(S22:S26)</f>
        <v>0</v>
      </c>
      <c r="T27" s="81">
        <f t="shared" si="6"/>
        <v>0</v>
      </c>
      <c r="U27" s="96">
        <f t="shared" si="7"/>
        <v>0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v>2341458936</v>
      </c>
      <c r="AA27" s="81">
        <v>234735877</v>
      </c>
      <c r="AB27" s="81">
        <f t="shared" si="10"/>
        <v>2576194813</v>
      </c>
      <c r="AC27" s="96">
        <f t="shared" si="11"/>
        <v>0.27561287206239971</v>
      </c>
      <c r="AD27" s="80">
        <f>SUM(AD22:AD26)</f>
        <v>2122038993</v>
      </c>
      <c r="AE27" s="81">
        <f>SUM(AE22:AE26)</f>
        <v>405710985</v>
      </c>
      <c r="AF27" s="81">
        <f t="shared" si="12"/>
        <v>2527749978</v>
      </c>
      <c r="AG27" s="81">
        <f>SUM(AG22:AG26)</f>
        <v>8930867285</v>
      </c>
      <c r="AH27" s="81">
        <f>SUM(AH22:AH26)</f>
        <v>9086778122</v>
      </c>
      <c r="AI27" s="82">
        <f>SUM(AI22:AI26)</f>
        <v>2527749978</v>
      </c>
      <c r="AJ27" s="116">
        <f t="shared" si="13"/>
        <v>0.2830352190145663</v>
      </c>
      <c r="AK27" s="117">
        <f t="shared" si="14"/>
        <v>1.9165200443728381E-2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578994756</v>
      </c>
      <c r="E28" s="78">
        <v>79523154</v>
      </c>
      <c r="F28" s="79">
        <f t="shared" si="0"/>
        <v>658517910</v>
      </c>
      <c r="G28" s="77">
        <v>578994756</v>
      </c>
      <c r="H28" s="78">
        <v>79523154</v>
      </c>
      <c r="I28" s="79">
        <f t="shared" si="1"/>
        <v>658517910</v>
      </c>
      <c r="J28" s="77">
        <v>104119001</v>
      </c>
      <c r="K28" s="78">
        <v>490961</v>
      </c>
      <c r="L28" s="78">
        <f t="shared" si="2"/>
        <v>104609962</v>
      </c>
      <c r="M28" s="95">
        <f t="shared" si="3"/>
        <v>0.15885666951715863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104119001</v>
      </c>
      <c r="AA28" s="78">
        <v>490961</v>
      </c>
      <c r="AB28" s="78">
        <f t="shared" si="10"/>
        <v>104609962</v>
      </c>
      <c r="AC28" s="95">
        <f t="shared" si="11"/>
        <v>0.15885666951715863</v>
      </c>
      <c r="AD28" s="77">
        <v>53952583</v>
      </c>
      <c r="AE28" s="78">
        <v>2456000</v>
      </c>
      <c r="AF28" s="78">
        <f t="shared" si="12"/>
        <v>56408583</v>
      </c>
      <c r="AG28" s="78">
        <v>659396053</v>
      </c>
      <c r="AH28" s="78">
        <v>651378802</v>
      </c>
      <c r="AI28" s="79">
        <v>56408583</v>
      </c>
      <c r="AJ28" s="114">
        <f t="shared" si="13"/>
        <v>8.5545830526832109E-2</v>
      </c>
      <c r="AK28" s="115">
        <f t="shared" si="14"/>
        <v>0.85450434023488953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838447205</v>
      </c>
      <c r="E29" s="78">
        <v>224093950</v>
      </c>
      <c r="F29" s="79">
        <f t="shared" si="0"/>
        <v>1062541155</v>
      </c>
      <c r="G29" s="77">
        <v>838447205</v>
      </c>
      <c r="H29" s="78">
        <v>224093950</v>
      </c>
      <c r="I29" s="79">
        <f t="shared" si="1"/>
        <v>1062541155</v>
      </c>
      <c r="J29" s="77">
        <v>236646388</v>
      </c>
      <c r="K29" s="78">
        <v>32907723</v>
      </c>
      <c r="L29" s="78">
        <f t="shared" si="2"/>
        <v>269554111</v>
      </c>
      <c r="M29" s="95">
        <f t="shared" si="3"/>
        <v>0.25368816043647741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236646388</v>
      </c>
      <c r="AA29" s="78">
        <v>32907723</v>
      </c>
      <c r="AB29" s="78">
        <f t="shared" si="10"/>
        <v>269554111</v>
      </c>
      <c r="AC29" s="95">
        <f t="shared" si="11"/>
        <v>0.25368816043647741</v>
      </c>
      <c r="AD29" s="77">
        <v>261711064</v>
      </c>
      <c r="AE29" s="78">
        <v>16508994</v>
      </c>
      <c r="AF29" s="78">
        <f t="shared" si="12"/>
        <v>278220058</v>
      </c>
      <c r="AG29" s="78">
        <v>896031664</v>
      </c>
      <c r="AH29" s="78">
        <v>1081281775</v>
      </c>
      <c r="AI29" s="79">
        <v>278220058</v>
      </c>
      <c r="AJ29" s="114">
        <f t="shared" si="13"/>
        <v>0.31050248465326558</v>
      </c>
      <c r="AK29" s="115">
        <f t="shared" si="14"/>
        <v>-3.1147815374260368E-2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594466689</v>
      </c>
      <c r="E30" s="78">
        <v>97284261</v>
      </c>
      <c r="F30" s="79">
        <f t="shared" si="0"/>
        <v>691750950</v>
      </c>
      <c r="G30" s="77">
        <v>594466689</v>
      </c>
      <c r="H30" s="78">
        <v>97284261</v>
      </c>
      <c r="I30" s="79">
        <f t="shared" si="1"/>
        <v>691750950</v>
      </c>
      <c r="J30" s="77">
        <v>166995140</v>
      </c>
      <c r="K30" s="78">
        <v>15511604</v>
      </c>
      <c r="L30" s="78">
        <f t="shared" si="2"/>
        <v>182506744</v>
      </c>
      <c r="M30" s="95">
        <f t="shared" si="3"/>
        <v>0.26383302256397334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166995140</v>
      </c>
      <c r="AA30" s="78">
        <v>15511604</v>
      </c>
      <c r="AB30" s="78">
        <f t="shared" si="10"/>
        <v>182506744</v>
      </c>
      <c r="AC30" s="95">
        <f t="shared" si="11"/>
        <v>0.26383302256397334</v>
      </c>
      <c r="AD30" s="77">
        <v>146776276</v>
      </c>
      <c r="AE30" s="78">
        <v>16768353</v>
      </c>
      <c r="AF30" s="78">
        <f t="shared" si="12"/>
        <v>163544629</v>
      </c>
      <c r="AG30" s="78">
        <v>648561744</v>
      </c>
      <c r="AH30" s="78">
        <v>645855525</v>
      </c>
      <c r="AI30" s="79">
        <v>163544629</v>
      </c>
      <c r="AJ30" s="114">
        <f t="shared" si="13"/>
        <v>0.25216508761577527</v>
      </c>
      <c r="AK30" s="115">
        <f t="shared" si="14"/>
        <v>0.11594459026838488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1566728490</v>
      </c>
      <c r="E31" s="78">
        <v>348889000</v>
      </c>
      <c r="F31" s="79">
        <f t="shared" si="0"/>
        <v>1915617490</v>
      </c>
      <c r="G31" s="77">
        <v>1566728490</v>
      </c>
      <c r="H31" s="78">
        <v>348889000</v>
      </c>
      <c r="I31" s="79">
        <f t="shared" si="1"/>
        <v>1915617490</v>
      </c>
      <c r="J31" s="77">
        <v>443087640</v>
      </c>
      <c r="K31" s="78">
        <v>99633248</v>
      </c>
      <c r="L31" s="78">
        <f t="shared" si="2"/>
        <v>542720888</v>
      </c>
      <c r="M31" s="95">
        <f t="shared" si="3"/>
        <v>0.28331380916761206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443087640</v>
      </c>
      <c r="AA31" s="78">
        <v>99633248</v>
      </c>
      <c r="AB31" s="78">
        <f t="shared" si="10"/>
        <v>542720888</v>
      </c>
      <c r="AC31" s="95">
        <f t="shared" si="11"/>
        <v>0.28331380916761206</v>
      </c>
      <c r="AD31" s="77">
        <v>362011039</v>
      </c>
      <c r="AE31" s="78">
        <v>64375123</v>
      </c>
      <c r="AF31" s="78">
        <f t="shared" si="12"/>
        <v>426386162</v>
      </c>
      <c r="AG31" s="78">
        <v>1729781134</v>
      </c>
      <c r="AH31" s="78">
        <v>1918888169</v>
      </c>
      <c r="AI31" s="79">
        <v>426386162</v>
      </c>
      <c r="AJ31" s="114">
        <f t="shared" si="13"/>
        <v>0.24649717448010969</v>
      </c>
      <c r="AK31" s="115">
        <f t="shared" si="14"/>
        <v>0.27283888729953665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948803721</v>
      </c>
      <c r="E32" s="78">
        <v>182007500</v>
      </c>
      <c r="F32" s="79">
        <f t="shared" si="0"/>
        <v>1130811221</v>
      </c>
      <c r="G32" s="77">
        <v>948803721</v>
      </c>
      <c r="H32" s="78">
        <v>182007500</v>
      </c>
      <c r="I32" s="79">
        <f t="shared" si="1"/>
        <v>1130811221</v>
      </c>
      <c r="J32" s="77">
        <v>233615655</v>
      </c>
      <c r="K32" s="78">
        <v>16281346</v>
      </c>
      <c r="L32" s="78">
        <f t="shared" si="2"/>
        <v>249897001</v>
      </c>
      <c r="M32" s="95">
        <f t="shared" si="3"/>
        <v>0.22098914156423993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233615655</v>
      </c>
      <c r="AA32" s="78">
        <v>16281346</v>
      </c>
      <c r="AB32" s="78">
        <f t="shared" si="10"/>
        <v>249897001</v>
      </c>
      <c r="AC32" s="95">
        <f t="shared" si="11"/>
        <v>0.22098914156423993</v>
      </c>
      <c r="AD32" s="77">
        <v>232846022</v>
      </c>
      <c r="AE32" s="78">
        <v>32041405</v>
      </c>
      <c r="AF32" s="78">
        <f t="shared" si="12"/>
        <v>264887427</v>
      </c>
      <c r="AG32" s="78">
        <v>1088442296</v>
      </c>
      <c r="AH32" s="78">
        <v>1104874193</v>
      </c>
      <c r="AI32" s="79">
        <v>264887427</v>
      </c>
      <c r="AJ32" s="114">
        <f t="shared" si="13"/>
        <v>0.24336377589648536</v>
      </c>
      <c r="AK32" s="115">
        <f t="shared" si="14"/>
        <v>-5.6591685644634238E-2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165076538</v>
      </c>
      <c r="E33" s="78">
        <v>0</v>
      </c>
      <c r="F33" s="79">
        <f t="shared" si="0"/>
        <v>165076538</v>
      </c>
      <c r="G33" s="77">
        <v>165076538</v>
      </c>
      <c r="H33" s="78">
        <v>0</v>
      </c>
      <c r="I33" s="79">
        <f t="shared" si="1"/>
        <v>165076538</v>
      </c>
      <c r="J33" s="77">
        <v>66675667</v>
      </c>
      <c r="K33" s="78">
        <v>0</v>
      </c>
      <c r="L33" s="78">
        <f t="shared" si="2"/>
        <v>66675667</v>
      </c>
      <c r="M33" s="95">
        <f t="shared" si="3"/>
        <v>0.4039075922466947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66675667</v>
      </c>
      <c r="AA33" s="78">
        <v>0</v>
      </c>
      <c r="AB33" s="78">
        <f t="shared" si="10"/>
        <v>66675667</v>
      </c>
      <c r="AC33" s="95">
        <f t="shared" si="11"/>
        <v>0.4039075922466947</v>
      </c>
      <c r="AD33" s="77">
        <v>64858620</v>
      </c>
      <c r="AE33" s="78">
        <v>0</v>
      </c>
      <c r="AF33" s="78">
        <f t="shared" si="12"/>
        <v>64858620</v>
      </c>
      <c r="AG33" s="78">
        <v>159661601</v>
      </c>
      <c r="AH33" s="78">
        <v>160413927</v>
      </c>
      <c r="AI33" s="79">
        <v>64858620</v>
      </c>
      <c r="AJ33" s="114">
        <f t="shared" si="13"/>
        <v>0.4062255394770844</v>
      </c>
      <c r="AK33" s="115">
        <f t="shared" si="14"/>
        <v>2.8015505109421079E-2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4692517399</v>
      </c>
      <c r="E34" s="81">
        <f>SUM(E28:E33)</f>
        <v>931797865</v>
      </c>
      <c r="F34" s="82">
        <f t="shared" si="0"/>
        <v>5624315264</v>
      </c>
      <c r="G34" s="80">
        <f>SUM(G28:G33)</f>
        <v>4692517399</v>
      </c>
      <c r="H34" s="81">
        <f>SUM(H28:H33)</f>
        <v>931797865</v>
      </c>
      <c r="I34" s="82">
        <f t="shared" si="1"/>
        <v>5624315264</v>
      </c>
      <c r="J34" s="80">
        <f>SUM(J28:J33)</f>
        <v>1251139491</v>
      </c>
      <c r="K34" s="81">
        <f>SUM(K28:K33)</f>
        <v>164824882</v>
      </c>
      <c r="L34" s="81">
        <f t="shared" si="2"/>
        <v>1415964373</v>
      </c>
      <c r="M34" s="96">
        <f t="shared" si="3"/>
        <v>0.25175764631532577</v>
      </c>
      <c r="N34" s="80">
        <f>SUM(N28:N33)</f>
        <v>0</v>
      </c>
      <c r="O34" s="81">
        <f>SUM(O28:O33)</f>
        <v>0</v>
      </c>
      <c r="P34" s="81">
        <f t="shared" si="4"/>
        <v>0</v>
      </c>
      <c r="Q34" s="96">
        <f t="shared" si="5"/>
        <v>0</v>
      </c>
      <c r="R34" s="80">
        <f>SUM(R28:R33)</f>
        <v>0</v>
      </c>
      <c r="S34" s="81">
        <f>SUM(S28:S33)</f>
        <v>0</v>
      </c>
      <c r="T34" s="81">
        <f t="shared" si="6"/>
        <v>0</v>
      </c>
      <c r="U34" s="96">
        <f t="shared" si="7"/>
        <v>0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v>1251139491</v>
      </c>
      <c r="AA34" s="81">
        <v>164824882</v>
      </c>
      <c r="AB34" s="81">
        <f t="shared" si="10"/>
        <v>1415964373</v>
      </c>
      <c r="AC34" s="96">
        <f t="shared" si="11"/>
        <v>0.25175764631532577</v>
      </c>
      <c r="AD34" s="80">
        <f>SUM(AD28:AD33)</f>
        <v>1122155604</v>
      </c>
      <c r="AE34" s="81">
        <f>SUM(AE28:AE33)</f>
        <v>132149875</v>
      </c>
      <c r="AF34" s="81">
        <f t="shared" si="12"/>
        <v>1254305479</v>
      </c>
      <c r="AG34" s="81">
        <f>SUM(AG28:AG33)</f>
        <v>5181874492</v>
      </c>
      <c r="AH34" s="81">
        <f>SUM(AH28:AH33)</f>
        <v>5562692391</v>
      </c>
      <c r="AI34" s="82">
        <f>SUM(AI28:AI33)</f>
        <v>1254305479</v>
      </c>
      <c r="AJ34" s="116">
        <f t="shared" si="13"/>
        <v>0.24205632169139768</v>
      </c>
      <c r="AK34" s="117">
        <f t="shared" si="14"/>
        <v>0.12888319209837396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396909290</v>
      </c>
      <c r="E35" s="78">
        <v>89921363</v>
      </c>
      <c r="F35" s="79">
        <f t="shared" si="0"/>
        <v>486830653</v>
      </c>
      <c r="G35" s="77">
        <v>396909290</v>
      </c>
      <c r="H35" s="78">
        <v>89921363</v>
      </c>
      <c r="I35" s="79">
        <f t="shared" si="1"/>
        <v>486830653</v>
      </c>
      <c r="J35" s="77">
        <v>112352130</v>
      </c>
      <c r="K35" s="78">
        <v>10655314</v>
      </c>
      <c r="L35" s="78">
        <f t="shared" si="2"/>
        <v>123007444</v>
      </c>
      <c r="M35" s="95">
        <f t="shared" si="3"/>
        <v>0.25266988272408558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112352130</v>
      </c>
      <c r="AA35" s="78">
        <v>10655314</v>
      </c>
      <c r="AB35" s="78">
        <f t="shared" si="10"/>
        <v>123007444</v>
      </c>
      <c r="AC35" s="95">
        <f t="shared" si="11"/>
        <v>0.25266988272408558</v>
      </c>
      <c r="AD35" s="77">
        <v>28724969</v>
      </c>
      <c r="AE35" s="78">
        <v>6189533</v>
      </c>
      <c r="AF35" s="78">
        <f t="shared" si="12"/>
        <v>34914502</v>
      </c>
      <c r="AG35" s="78">
        <v>455185579</v>
      </c>
      <c r="AH35" s="78">
        <v>456144403</v>
      </c>
      <c r="AI35" s="79">
        <v>34914502</v>
      </c>
      <c r="AJ35" s="114">
        <f t="shared" si="13"/>
        <v>7.6703884329340763E-2</v>
      </c>
      <c r="AK35" s="115">
        <f t="shared" si="14"/>
        <v>2.5231046400146275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752711553</v>
      </c>
      <c r="E36" s="78">
        <v>110495280</v>
      </c>
      <c r="F36" s="79">
        <f t="shared" si="0"/>
        <v>863206833</v>
      </c>
      <c r="G36" s="77">
        <v>752711553</v>
      </c>
      <c r="H36" s="78">
        <v>110495280</v>
      </c>
      <c r="I36" s="79">
        <f t="shared" si="1"/>
        <v>863206833</v>
      </c>
      <c r="J36" s="77">
        <v>226136179</v>
      </c>
      <c r="K36" s="78">
        <v>38125062</v>
      </c>
      <c r="L36" s="78">
        <f t="shared" si="2"/>
        <v>264261241</v>
      </c>
      <c r="M36" s="95">
        <f t="shared" si="3"/>
        <v>0.306138958703076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226136179</v>
      </c>
      <c r="AA36" s="78">
        <v>38125062</v>
      </c>
      <c r="AB36" s="78">
        <f t="shared" si="10"/>
        <v>264261241</v>
      </c>
      <c r="AC36" s="95">
        <f t="shared" si="11"/>
        <v>0.306138958703076</v>
      </c>
      <c r="AD36" s="77">
        <v>199600964</v>
      </c>
      <c r="AE36" s="78">
        <v>6825293</v>
      </c>
      <c r="AF36" s="78">
        <f t="shared" si="12"/>
        <v>206426257</v>
      </c>
      <c r="AG36" s="78">
        <v>764919743</v>
      </c>
      <c r="AH36" s="78">
        <v>791800069</v>
      </c>
      <c r="AI36" s="79">
        <v>206426257</v>
      </c>
      <c r="AJ36" s="114">
        <f t="shared" si="13"/>
        <v>0.26986655644473279</v>
      </c>
      <c r="AK36" s="115">
        <f t="shared" si="14"/>
        <v>0.2801726138937839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477972000</v>
      </c>
      <c r="E37" s="78">
        <v>155689000</v>
      </c>
      <c r="F37" s="79">
        <f t="shared" si="0"/>
        <v>633661000</v>
      </c>
      <c r="G37" s="77">
        <v>477972000</v>
      </c>
      <c r="H37" s="78">
        <v>155689000</v>
      </c>
      <c r="I37" s="79">
        <f t="shared" si="1"/>
        <v>633661000</v>
      </c>
      <c r="J37" s="77">
        <v>163701635</v>
      </c>
      <c r="K37" s="78">
        <v>27534376</v>
      </c>
      <c r="L37" s="78">
        <f t="shared" si="2"/>
        <v>191236011</v>
      </c>
      <c r="M37" s="95">
        <f t="shared" si="3"/>
        <v>0.30179545687678427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163701635</v>
      </c>
      <c r="AA37" s="78">
        <v>27534376</v>
      </c>
      <c r="AB37" s="78">
        <f t="shared" si="10"/>
        <v>191236011</v>
      </c>
      <c r="AC37" s="95">
        <f t="shared" si="11"/>
        <v>0.30179545687678427</v>
      </c>
      <c r="AD37" s="77">
        <v>163163941</v>
      </c>
      <c r="AE37" s="78">
        <v>46469830</v>
      </c>
      <c r="AF37" s="78">
        <f t="shared" si="12"/>
        <v>209633771</v>
      </c>
      <c r="AG37" s="78">
        <v>693925080</v>
      </c>
      <c r="AH37" s="78">
        <v>694417099</v>
      </c>
      <c r="AI37" s="79">
        <v>209633771</v>
      </c>
      <c r="AJ37" s="114">
        <f t="shared" si="13"/>
        <v>0.30209856516498873</v>
      </c>
      <c r="AK37" s="115">
        <f t="shared" si="14"/>
        <v>-8.7761432293273045E-2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1063112638</v>
      </c>
      <c r="E38" s="78">
        <v>352748523</v>
      </c>
      <c r="F38" s="79">
        <f t="shared" si="0"/>
        <v>1415861161</v>
      </c>
      <c r="G38" s="77">
        <v>1063112638</v>
      </c>
      <c r="H38" s="78">
        <v>352748523</v>
      </c>
      <c r="I38" s="79">
        <f t="shared" si="1"/>
        <v>1415861161</v>
      </c>
      <c r="J38" s="77">
        <v>362615290</v>
      </c>
      <c r="K38" s="78">
        <v>68468496</v>
      </c>
      <c r="L38" s="78">
        <f t="shared" si="2"/>
        <v>431083786</v>
      </c>
      <c r="M38" s="95">
        <f t="shared" si="3"/>
        <v>0.30446755506417905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362615290</v>
      </c>
      <c r="AA38" s="78">
        <v>68468496</v>
      </c>
      <c r="AB38" s="78">
        <f t="shared" si="10"/>
        <v>431083786</v>
      </c>
      <c r="AC38" s="95">
        <f t="shared" si="11"/>
        <v>0.30446755506417905</v>
      </c>
      <c r="AD38" s="77">
        <v>329255530</v>
      </c>
      <c r="AE38" s="78">
        <v>99143597</v>
      </c>
      <c r="AF38" s="78">
        <f t="shared" si="12"/>
        <v>428399127</v>
      </c>
      <c r="AG38" s="78">
        <v>1215285389</v>
      </c>
      <c r="AH38" s="78">
        <v>1342971872</v>
      </c>
      <c r="AI38" s="79">
        <v>428399127</v>
      </c>
      <c r="AJ38" s="114">
        <f t="shared" si="13"/>
        <v>0.35250907389951347</v>
      </c>
      <c r="AK38" s="115">
        <f t="shared" si="14"/>
        <v>6.2667237881650628E-3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1371666187</v>
      </c>
      <c r="E39" s="78">
        <v>688963396</v>
      </c>
      <c r="F39" s="79">
        <f t="shared" si="0"/>
        <v>2060629583</v>
      </c>
      <c r="G39" s="77">
        <v>1371666187</v>
      </c>
      <c r="H39" s="78">
        <v>688963396</v>
      </c>
      <c r="I39" s="79">
        <f t="shared" si="1"/>
        <v>2060629583</v>
      </c>
      <c r="J39" s="77">
        <v>539563838</v>
      </c>
      <c r="K39" s="78">
        <v>89591727</v>
      </c>
      <c r="L39" s="78">
        <f t="shared" si="2"/>
        <v>629155565</v>
      </c>
      <c r="M39" s="95">
        <f t="shared" si="3"/>
        <v>0.30532200944336341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539563838</v>
      </c>
      <c r="AA39" s="78">
        <v>89591727</v>
      </c>
      <c r="AB39" s="78">
        <f t="shared" si="10"/>
        <v>629155565</v>
      </c>
      <c r="AC39" s="95">
        <f t="shared" si="11"/>
        <v>0.30532200944336341</v>
      </c>
      <c r="AD39" s="77">
        <v>486800429</v>
      </c>
      <c r="AE39" s="78">
        <v>33707763</v>
      </c>
      <c r="AF39" s="78">
        <f t="shared" si="12"/>
        <v>520508192</v>
      </c>
      <c r="AG39" s="78">
        <v>1866795057</v>
      </c>
      <c r="AH39" s="78">
        <v>1882264883</v>
      </c>
      <c r="AI39" s="79">
        <v>520508192</v>
      </c>
      <c r="AJ39" s="114">
        <f t="shared" si="13"/>
        <v>0.27882449658746872</v>
      </c>
      <c r="AK39" s="115">
        <f t="shared" si="14"/>
        <v>0.20873326235756928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4062371668</v>
      </c>
      <c r="E40" s="81">
        <f>SUM(E35:E39)</f>
        <v>1397817562</v>
      </c>
      <c r="F40" s="82">
        <f t="shared" si="0"/>
        <v>5460189230</v>
      </c>
      <c r="G40" s="80">
        <f>SUM(G35:G39)</f>
        <v>4062371668</v>
      </c>
      <c r="H40" s="81">
        <f>SUM(H35:H39)</f>
        <v>1397817562</v>
      </c>
      <c r="I40" s="82">
        <f t="shared" si="1"/>
        <v>5460189230</v>
      </c>
      <c r="J40" s="80">
        <f>SUM(J35:J39)</f>
        <v>1404369072</v>
      </c>
      <c r="K40" s="81">
        <f>SUM(K35:K39)</f>
        <v>234374975</v>
      </c>
      <c r="L40" s="81">
        <f t="shared" si="2"/>
        <v>1638744047</v>
      </c>
      <c r="M40" s="96">
        <f t="shared" si="3"/>
        <v>0.30012587072920915</v>
      </c>
      <c r="N40" s="80">
        <f>SUM(N35:N39)</f>
        <v>0</v>
      </c>
      <c r="O40" s="81">
        <f>SUM(O35:O39)</f>
        <v>0</v>
      </c>
      <c r="P40" s="81">
        <f t="shared" si="4"/>
        <v>0</v>
      </c>
      <c r="Q40" s="96">
        <f t="shared" si="5"/>
        <v>0</v>
      </c>
      <c r="R40" s="80">
        <f>SUM(R35:R39)</f>
        <v>0</v>
      </c>
      <c r="S40" s="81">
        <f>SUM(S35:S39)</f>
        <v>0</v>
      </c>
      <c r="T40" s="81">
        <f t="shared" si="6"/>
        <v>0</v>
      </c>
      <c r="U40" s="96">
        <f t="shared" si="7"/>
        <v>0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v>1404369072</v>
      </c>
      <c r="AA40" s="81">
        <v>234374975</v>
      </c>
      <c r="AB40" s="81">
        <f t="shared" si="10"/>
        <v>1638744047</v>
      </c>
      <c r="AC40" s="96">
        <f t="shared" si="11"/>
        <v>0.30012587072920915</v>
      </c>
      <c r="AD40" s="80">
        <f>SUM(AD35:AD39)</f>
        <v>1207545833</v>
      </c>
      <c r="AE40" s="81">
        <f>SUM(AE35:AE39)</f>
        <v>192336016</v>
      </c>
      <c r="AF40" s="81">
        <f t="shared" si="12"/>
        <v>1399881849</v>
      </c>
      <c r="AG40" s="81">
        <f>SUM(AG35:AG39)</f>
        <v>4996110848</v>
      </c>
      <c r="AH40" s="81">
        <f>SUM(AH35:AH39)</f>
        <v>5167598326</v>
      </c>
      <c r="AI40" s="82">
        <f>SUM(AI35:AI39)</f>
        <v>1399881849</v>
      </c>
      <c r="AJ40" s="116">
        <f t="shared" si="13"/>
        <v>0.28019431345491236</v>
      </c>
      <c r="AK40" s="117">
        <f t="shared" si="14"/>
        <v>0.17063025581096736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27914238948</v>
      </c>
      <c r="E41" s="84">
        <f>SUM(E9:E14,E16:E20,E22:E26,E28:E33,E35:E39)</f>
        <v>6832645997</v>
      </c>
      <c r="F41" s="85">
        <f t="shared" si="0"/>
        <v>34746884945</v>
      </c>
      <c r="G41" s="83">
        <f>SUM(G9:G14,G16:G20,G22:G26,G28:G33,G35:G39)</f>
        <v>28023428205</v>
      </c>
      <c r="H41" s="84">
        <f>SUM(H9:H14,H16:H20,H22:H26,H28:H33,H35:H39)</f>
        <v>6817311146</v>
      </c>
      <c r="I41" s="85">
        <f t="shared" si="1"/>
        <v>34840739351</v>
      </c>
      <c r="J41" s="83">
        <f>SUM(J9:J14,J16:J20,J22:J26,J28:J33,J35:J39)</f>
        <v>8764013111</v>
      </c>
      <c r="K41" s="84">
        <f>SUM(K9:K14,K16:K20,K22:K26,K28:K33,K35:K39)</f>
        <v>1146127297</v>
      </c>
      <c r="L41" s="84">
        <f t="shared" si="2"/>
        <v>9910140408</v>
      </c>
      <c r="M41" s="97">
        <f t="shared" si="3"/>
        <v>0.28520946334287289</v>
      </c>
      <c r="N41" s="83">
        <f>SUM(N9:N14,N16:N20,N22:N26,N28:N33,N35:N39)</f>
        <v>0</v>
      </c>
      <c r="O41" s="84">
        <f>SUM(O9:O14,O16:O20,O22:O26,O28:O33,O35:O39)</f>
        <v>0</v>
      </c>
      <c r="P41" s="84">
        <f t="shared" si="4"/>
        <v>0</v>
      </c>
      <c r="Q41" s="97">
        <f t="shared" si="5"/>
        <v>0</v>
      </c>
      <c r="R41" s="83">
        <f>SUM(R9:R14,R16:R20,R22:R26,R28:R33,R35:R39)</f>
        <v>0</v>
      </c>
      <c r="S41" s="84">
        <f>SUM(S9:S14,S16:S20,S22:S26,S28:S33,S35:S39)</f>
        <v>0</v>
      </c>
      <c r="T41" s="84">
        <f t="shared" si="6"/>
        <v>0</v>
      </c>
      <c r="U41" s="97">
        <f t="shared" si="7"/>
        <v>0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v>8764013111</v>
      </c>
      <c r="AA41" s="84">
        <v>1146127297</v>
      </c>
      <c r="AB41" s="84">
        <f t="shared" si="10"/>
        <v>9910140408</v>
      </c>
      <c r="AC41" s="97">
        <f t="shared" si="11"/>
        <v>0.28520946334287289</v>
      </c>
      <c r="AD41" s="83">
        <f>SUM(AD9:AD14,AD16:AD20,AD22:AD26,AD28:AD33,AD35:AD39)</f>
        <v>7756022936</v>
      </c>
      <c r="AE41" s="84">
        <f>SUM(AE9:AE14,AE16:AE20,AE22:AE26,AE28:AE33,AE35:AE39)</f>
        <v>1347372379</v>
      </c>
      <c r="AF41" s="84">
        <f t="shared" si="12"/>
        <v>9103395315</v>
      </c>
      <c r="AG41" s="84">
        <f>SUM(AG9:AG14,AG16:AG20,AG22:AG26,AG28:AG33,AG35:AG39)</f>
        <v>33719653378</v>
      </c>
      <c r="AH41" s="84">
        <f>SUM(AH9:AH14,AH16:AH20,AH22:AH26,AH28:AH33,AH35:AH39)</f>
        <v>34520347060</v>
      </c>
      <c r="AI41" s="85">
        <f>SUM(AI9:AI14,AI16:AI20,AI22:AI26,AI28:AI33,AI35:AI39)</f>
        <v>9103395315</v>
      </c>
      <c r="AJ41" s="118">
        <f t="shared" si="13"/>
        <v>0.26997298023648741</v>
      </c>
      <c r="AK41" s="119">
        <f t="shared" si="14"/>
        <v>8.8620241688361689E-2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2" max="3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775431135</v>
      </c>
      <c r="E9" s="78">
        <v>489914988</v>
      </c>
      <c r="F9" s="79">
        <f>$D9       +$E9</f>
        <v>1265346123</v>
      </c>
      <c r="G9" s="77">
        <v>775431135</v>
      </c>
      <c r="H9" s="78">
        <v>489914988</v>
      </c>
      <c r="I9" s="79">
        <f>$G9       +$H9</f>
        <v>1265346123</v>
      </c>
      <c r="J9" s="77">
        <v>225842712</v>
      </c>
      <c r="K9" s="78">
        <v>58078686</v>
      </c>
      <c r="L9" s="78">
        <f>$J9       +$K9</f>
        <v>283921398</v>
      </c>
      <c r="M9" s="95">
        <f>IF(($F9       =0),0,($L9       /$F9       ))</f>
        <v>0.22438239849097796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225842712</v>
      </c>
      <c r="AA9" s="78">
        <v>58078686</v>
      </c>
      <c r="AB9" s="78">
        <f>$Z9       +$AA9</f>
        <v>283921398</v>
      </c>
      <c r="AC9" s="95">
        <f>IF(($F9       =0),0,($AB9       /$F9       ))</f>
        <v>0.22438239849097796</v>
      </c>
      <c r="AD9" s="77">
        <v>15729875</v>
      </c>
      <c r="AE9" s="78">
        <v>30199976</v>
      </c>
      <c r="AF9" s="78">
        <f>$AD9       +$AE9</f>
        <v>45929851</v>
      </c>
      <c r="AG9" s="78">
        <v>744946335</v>
      </c>
      <c r="AH9" s="78">
        <v>1306643203</v>
      </c>
      <c r="AI9" s="79">
        <v>45929851</v>
      </c>
      <c r="AJ9" s="114">
        <f>IF(($AG9       =0),0,($AI9       /$AG9       ))</f>
        <v>6.1655247958230443E-2</v>
      </c>
      <c r="AK9" s="115">
        <f>IF(($AF9       =0),0,(($L9       /$AF9       )-1))</f>
        <v>5.1816311574796963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1168560124</v>
      </c>
      <c r="E10" s="78">
        <v>199628000</v>
      </c>
      <c r="F10" s="79">
        <f t="shared" ref="F10:F32" si="0">$D10      +$E10</f>
        <v>1368188124</v>
      </c>
      <c r="G10" s="77">
        <v>1168560124</v>
      </c>
      <c r="H10" s="78">
        <v>199628000</v>
      </c>
      <c r="I10" s="79">
        <f t="shared" ref="I10:I32" si="1">$G10      +$H10</f>
        <v>1368188124</v>
      </c>
      <c r="J10" s="77">
        <v>323009849</v>
      </c>
      <c r="K10" s="78">
        <v>63741236</v>
      </c>
      <c r="L10" s="78">
        <f t="shared" ref="L10:L32" si="2">$J10      +$K10</f>
        <v>386751085</v>
      </c>
      <c r="M10" s="95">
        <f t="shared" ref="M10:M32" si="3">IF(($F10      =0),0,($L10      /$F10      ))</f>
        <v>0.28267390881109561</v>
      </c>
      <c r="N10" s="77">
        <v>0</v>
      </c>
      <c r="O10" s="78">
        <v>0</v>
      </c>
      <c r="P10" s="78">
        <f t="shared" ref="P10:P32" si="4">$N10      +$O10</f>
        <v>0</v>
      </c>
      <c r="Q10" s="95">
        <f t="shared" ref="Q10:Q32" si="5">IF(($F10      =0),0,($P10      /$F10      ))</f>
        <v>0</v>
      </c>
      <c r="R10" s="77">
        <v>0</v>
      </c>
      <c r="S10" s="78">
        <v>0</v>
      </c>
      <c r="T10" s="78">
        <f t="shared" ref="T10:T32" si="6">$R10      +$S10</f>
        <v>0</v>
      </c>
      <c r="U10" s="95">
        <f t="shared" ref="U10:U32" si="7">IF(($I10      =0),0,($T10      /$I10      ))</f>
        <v>0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v>323009849</v>
      </c>
      <c r="AA10" s="78">
        <v>63741236</v>
      </c>
      <c r="AB10" s="78">
        <f t="shared" ref="AB10:AB32" si="10">$Z10      +$AA10</f>
        <v>386751085</v>
      </c>
      <c r="AC10" s="95">
        <f t="shared" ref="AC10:AC32" si="11">IF(($F10      =0),0,($AB10      /$F10      ))</f>
        <v>0.28267390881109561</v>
      </c>
      <c r="AD10" s="77">
        <v>292680123</v>
      </c>
      <c r="AE10" s="78">
        <v>42795928</v>
      </c>
      <c r="AF10" s="78">
        <f t="shared" ref="AF10:AF32" si="12">$AD10      +$AE10</f>
        <v>335476051</v>
      </c>
      <c r="AG10" s="78">
        <v>1236526105</v>
      </c>
      <c r="AH10" s="78">
        <v>1262914279</v>
      </c>
      <c r="AI10" s="79">
        <v>335476051</v>
      </c>
      <c r="AJ10" s="114">
        <f t="shared" ref="AJ10:AJ32" si="13">IF(($AG10      =0),0,($AI10      /$AG10      ))</f>
        <v>0.2713052717961017</v>
      </c>
      <c r="AK10" s="115">
        <f t="shared" ref="AK10:AK32" si="14">IF(($AF10      =0),0,(($L10      /$AF10      )-1))</f>
        <v>0.15284260634151803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888166123</v>
      </c>
      <c r="E11" s="78">
        <v>118323175</v>
      </c>
      <c r="F11" s="79">
        <f t="shared" si="0"/>
        <v>1006489298</v>
      </c>
      <c r="G11" s="77">
        <v>888166123</v>
      </c>
      <c r="H11" s="78">
        <v>118323175</v>
      </c>
      <c r="I11" s="79">
        <f t="shared" si="1"/>
        <v>1006489298</v>
      </c>
      <c r="J11" s="77">
        <v>244531812</v>
      </c>
      <c r="K11" s="78">
        <v>151679</v>
      </c>
      <c r="L11" s="78">
        <f t="shared" si="2"/>
        <v>244683491</v>
      </c>
      <c r="M11" s="95">
        <f t="shared" si="3"/>
        <v>0.24310590434117066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244531812</v>
      </c>
      <c r="AA11" s="78">
        <v>151679</v>
      </c>
      <c r="AB11" s="78">
        <f t="shared" si="10"/>
        <v>244683491</v>
      </c>
      <c r="AC11" s="95">
        <f t="shared" si="11"/>
        <v>0.24310590434117066</v>
      </c>
      <c r="AD11" s="77">
        <v>61413691</v>
      </c>
      <c r="AE11" s="78">
        <v>27961234</v>
      </c>
      <c r="AF11" s="78">
        <f t="shared" si="12"/>
        <v>89374925</v>
      </c>
      <c r="AG11" s="78">
        <v>844713147</v>
      </c>
      <c r="AH11" s="78">
        <v>930550183</v>
      </c>
      <c r="AI11" s="79">
        <v>89374925</v>
      </c>
      <c r="AJ11" s="114">
        <f t="shared" si="13"/>
        <v>0.10580505976190281</v>
      </c>
      <c r="AK11" s="115">
        <f t="shared" si="14"/>
        <v>1.7377196792053251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588742904</v>
      </c>
      <c r="E12" s="78">
        <v>104940350</v>
      </c>
      <c r="F12" s="79">
        <f t="shared" si="0"/>
        <v>693683254</v>
      </c>
      <c r="G12" s="77">
        <v>588742904</v>
      </c>
      <c r="H12" s="78">
        <v>104940350</v>
      </c>
      <c r="I12" s="79">
        <f t="shared" si="1"/>
        <v>693683254</v>
      </c>
      <c r="J12" s="77">
        <v>155968591</v>
      </c>
      <c r="K12" s="78">
        <v>12152149</v>
      </c>
      <c r="L12" s="78">
        <f t="shared" si="2"/>
        <v>168120740</v>
      </c>
      <c r="M12" s="95">
        <f t="shared" si="3"/>
        <v>0.24235951932032657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155968591</v>
      </c>
      <c r="AA12" s="78">
        <v>12152149</v>
      </c>
      <c r="AB12" s="78">
        <f t="shared" si="10"/>
        <v>168120740</v>
      </c>
      <c r="AC12" s="95">
        <f t="shared" si="11"/>
        <v>0.24235951932032657</v>
      </c>
      <c r="AD12" s="77">
        <v>134046168</v>
      </c>
      <c r="AE12" s="78">
        <v>9556885</v>
      </c>
      <c r="AF12" s="78">
        <f t="shared" si="12"/>
        <v>143603053</v>
      </c>
      <c r="AG12" s="78">
        <v>577969338</v>
      </c>
      <c r="AH12" s="78">
        <v>577750504</v>
      </c>
      <c r="AI12" s="79">
        <v>143603053</v>
      </c>
      <c r="AJ12" s="114">
        <f t="shared" si="13"/>
        <v>0.24846136907006647</v>
      </c>
      <c r="AK12" s="115">
        <f t="shared" si="14"/>
        <v>0.17073235204825354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1247229318</v>
      </c>
      <c r="E13" s="78">
        <v>73863450</v>
      </c>
      <c r="F13" s="79">
        <f t="shared" si="0"/>
        <v>1321092768</v>
      </c>
      <c r="G13" s="77">
        <v>1247229318</v>
      </c>
      <c r="H13" s="78">
        <v>73863450</v>
      </c>
      <c r="I13" s="79">
        <f t="shared" si="1"/>
        <v>1321092768</v>
      </c>
      <c r="J13" s="77">
        <v>372508075</v>
      </c>
      <c r="K13" s="78">
        <v>14210207</v>
      </c>
      <c r="L13" s="78">
        <f t="shared" si="2"/>
        <v>386718282</v>
      </c>
      <c r="M13" s="95">
        <f t="shared" si="3"/>
        <v>0.29272606085449404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372508075</v>
      </c>
      <c r="AA13" s="78">
        <v>14210207</v>
      </c>
      <c r="AB13" s="78">
        <f t="shared" si="10"/>
        <v>386718282</v>
      </c>
      <c r="AC13" s="95">
        <f t="shared" si="11"/>
        <v>0.29272606085449404</v>
      </c>
      <c r="AD13" s="77">
        <v>291032272</v>
      </c>
      <c r="AE13" s="78">
        <v>17322438</v>
      </c>
      <c r="AF13" s="78">
        <f t="shared" si="12"/>
        <v>308354710</v>
      </c>
      <c r="AG13" s="78">
        <v>1208809159</v>
      </c>
      <c r="AH13" s="78">
        <v>1274193560</v>
      </c>
      <c r="AI13" s="79">
        <v>308354710</v>
      </c>
      <c r="AJ13" s="114">
        <f t="shared" si="13"/>
        <v>0.25508965389961941</v>
      </c>
      <c r="AK13" s="115">
        <f t="shared" si="14"/>
        <v>0.25413450632876655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379895497</v>
      </c>
      <c r="E14" s="78">
        <v>34410100</v>
      </c>
      <c r="F14" s="79">
        <f t="shared" si="0"/>
        <v>414305597</v>
      </c>
      <c r="G14" s="77">
        <v>379895497</v>
      </c>
      <c r="H14" s="78">
        <v>34410100</v>
      </c>
      <c r="I14" s="79">
        <f t="shared" si="1"/>
        <v>414305597</v>
      </c>
      <c r="J14" s="77">
        <v>105025151</v>
      </c>
      <c r="K14" s="78">
        <v>4394994</v>
      </c>
      <c r="L14" s="78">
        <f t="shared" si="2"/>
        <v>109420145</v>
      </c>
      <c r="M14" s="95">
        <f t="shared" si="3"/>
        <v>0.26410491625581395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105025151</v>
      </c>
      <c r="AA14" s="78">
        <v>4394994</v>
      </c>
      <c r="AB14" s="78">
        <f t="shared" si="10"/>
        <v>109420145</v>
      </c>
      <c r="AC14" s="95">
        <f t="shared" si="11"/>
        <v>0.26410491625581395</v>
      </c>
      <c r="AD14" s="77">
        <v>94742950</v>
      </c>
      <c r="AE14" s="78">
        <v>6920026</v>
      </c>
      <c r="AF14" s="78">
        <f t="shared" si="12"/>
        <v>101662976</v>
      </c>
      <c r="AG14" s="78">
        <v>390711358</v>
      </c>
      <c r="AH14" s="78">
        <v>390711358</v>
      </c>
      <c r="AI14" s="79">
        <v>101662976</v>
      </c>
      <c r="AJ14" s="114">
        <f t="shared" si="13"/>
        <v>0.2601996945274368</v>
      </c>
      <c r="AK14" s="115">
        <f t="shared" si="14"/>
        <v>7.630279286728725E-2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3300377587</v>
      </c>
      <c r="E15" s="78">
        <v>273653300</v>
      </c>
      <c r="F15" s="79">
        <f t="shared" si="0"/>
        <v>3574030887</v>
      </c>
      <c r="G15" s="77">
        <v>3300377587</v>
      </c>
      <c r="H15" s="78">
        <v>273653300</v>
      </c>
      <c r="I15" s="79">
        <f t="shared" si="1"/>
        <v>3574030887</v>
      </c>
      <c r="J15" s="77">
        <v>777492162</v>
      </c>
      <c r="K15" s="78">
        <v>49630821</v>
      </c>
      <c r="L15" s="78">
        <f t="shared" si="2"/>
        <v>827122983</v>
      </c>
      <c r="M15" s="95">
        <f t="shared" si="3"/>
        <v>0.23142580720511832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777492162</v>
      </c>
      <c r="AA15" s="78">
        <v>49630821</v>
      </c>
      <c r="AB15" s="78">
        <f t="shared" si="10"/>
        <v>827122983</v>
      </c>
      <c r="AC15" s="95">
        <f t="shared" si="11"/>
        <v>0.23142580720511832</v>
      </c>
      <c r="AD15" s="77">
        <v>639774770</v>
      </c>
      <c r="AE15" s="78">
        <v>46548322</v>
      </c>
      <c r="AF15" s="78">
        <f t="shared" si="12"/>
        <v>686323092</v>
      </c>
      <c r="AG15" s="78">
        <v>3210980021</v>
      </c>
      <c r="AH15" s="78">
        <v>3265860495</v>
      </c>
      <c r="AI15" s="79">
        <v>686323092</v>
      </c>
      <c r="AJ15" s="114">
        <f t="shared" si="13"/>
        <v>0.21374256068596073</v>
      </c>
      <c r="AK15" s="115">
        <f t="shared" si="14"/>
        <v>0.20515103256936595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631426800</v>
      </c>
      <c r="E16" s="78">
        <v>500000</v>
      </c>
      <c r="F16" s="79">
        <f t="shared" si="0"/>
        <v>631926800</v>
      </c>
      <c r="G16" s="77">
        <v>631426800</v>
      </c>
      <c r="H16" s="78">
        <v>500000</v>
      </c>
      <c r="I16" s="79">
        <f t="shared" si="1"/>
        <v>631926800</v>
      </c>
      <c r="J16" s="77">
        <v>234312757</v>
      </c>
      <c r="K16" s="78">
        <v>0</v>
      </c>
      <c r="L16" s="78">
        <f t="shared" si="2"/>
        <v>234312757</v>
      </c>
      <c r="M16" s="95">
        <f t="shared" si="3"/>
        <v>0.37079097927164983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234312757</v>
      </c>
      <c r="AA16" s="78">
        <v>0</v>
      </c>
      <c r="AB16" s="78">
        <f t="shared" si="10"/>
        <v>234312757</v>
      </c>
      <c r="AC16" s="95">
        <f t="shared" si="11"/>
        <v>0.37079097927164983</v>
      </c>
      <c r="AD16" s="77">
        <v>249974116</v>
      </c>
      <c r="AE16" s="78">
        <v>0</v>
      </c>
      <c r="AF16" s="78">
        <f t="shared" si="12"/>
        <v>249974116</v>
      </c>
      <c r="AG16" s="78">
        <v>391721230</v>
      </c>
      <c r="AH16" s="78">
        <v>846532045</v>
      </c>
      <c r="AI16" s="79">
        <v>249974116</v>
      </c>
      <c r="AJ16" s="114">
        <f t="shared" si="13"/>
        <v>0.63814288543921915</v>
      </c>
      <c r="AK16" s="115">
        <f t="shared" si="14"/>
        <v>-6.2651922729471732E-2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8979829488</v>
      </c>
      <c r="E17" s="81">
        <f>SUM(E9:E16)</f>
        <v>1295233363</v>
      </c>
      <c r="F17" s="82">
        <f t="shared" si="0"/>
        <v>10275062851</v>
      </c>
      <c r="G17" s="80">
        <f>SUM(G9:G16)</f>
        <v>8979829488</v>
      </c>
      <c r="H17" s="81">
        <f>SUM(H9:H16)</f>
        <v>1295233363</v>
      </c>
      <c r="I17" s="82">
        <f t="shared" si="1"/>
        <v>10275062851</v>
      </c>
      <c r="J17" s="80">
        <f>SUM(J9:J16)</f>
        <v>2438691109</v>
      </c>
      <c r="K17" s="81">
        <f>SUM(K9:K16)</f>
        <v>202359772</v>
      </c>
      <c r="L17" s="81">
        <f t="shared" si="2"/>
        <v>2641050881</v>
      </c>
      <c r="M17" s="96">
        <f t="shared" si="3"/>
        <v>0.25703500983869554</v>
      </c>
      <c r="N17" s="80">
        <f>SUM(N9:N16)</f>
        <v>0</v>
      </c>
      <c r="O17" s="81">
        <f>SUM(O9:O16)</f>
        <v>0</v>
      </c>
      <c r="P17" s="81">
        <f t="shared" si="4"/>
        <v>0</v>
      </c>
      <c r="Q17" s="96">
        <f t="shared" si="5"/>
        <v>0</v>
      </c>
      <c r="R17" s="80">
        <f>SUM(R9:R16)</f>
        <v>0</v>
      </c>
      <c r="S17" s="81">
        <f>SUM(S9:S16)</f>
        <v>0</v>
      </c>
      <c r="T17" s="81">
        <f t="shared" si="6"/>
        <v>0</v>
      </c>
      <c r="U17" s="96">
        <f t="shared" si="7"/>
        <v>0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v>2438691109</v>
      </c>
      <c r="AA17" s="81">
        <v>202359772</v>
      </c>
      <c r="AB17" s="81">
        <f t="shared" si="10"/>
        <v>2641050881</v>
      </c>
      <c r="AC17" s="96">
        <f t="shared" si="11"/>
        <v>0.25703500983869554</v>
      </c>
      <c r="AD17" s="80">
        <f>SUM(AD9:AD16)</f>
        <v>1779393965</v>
      </c>
      <c r="AE17" s="81">
        <f>SUM(AE9:AE16)</f>
        <v>181304809</v>
      </c>
      <c r="AF17" s="81">
        <f t="shared" si="12"/>
        <v>1960698774</v>
      </c>
      <c r="AG17" s="81">
        <f>SUM(AG9:AG16)</f>
        <v>8606376693</v>
      </c>
      <c r="AH17" s="81">
        <f>SUM(AH9:AH16)</f>
        <v>9855155627</v>
      </c>
      <c r="AI17" s="82">
        <f>SUM(AI9:AI16)</f>
        <v>1960698774</v>
      </c>
      <c r="AJ17" s="116">
        <f t="shared" si="13"/>
        <v>0.22781930700229924</v>
      </c>
      <c r="AK17" s="117">
        <f t="shared" si="14"/>
        <v>0.34699471230454293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773201346</v>
      </c>
      <c r="E18" s="78">
        <v>65740000</v>
      </c>
      <c r="F18" s="79">
        <f t="shared" si="0"/>
        <v>838941346</v>
      </c>
      <c r="G18" s="77">
        <v>773201346</v>
      </c>
      <c r="H18" s="78">
        <v>65740000</v>
      </c>
      <c r="I18" s="79">
        <f t="shared" si="1"/>
        <v>838941346</v>
      </c>
      <c r="J18" s="77">
        <v>166676329</v>
      </c>
      <c r="K18" s="78">
        <v>13094412</v>
      </c>
      <c r="L18" s="78">
        <f t="shared" si="2"/>
        <v>179770741</v>
      </c>
      <c r="M18" s="95">
        <f t="shared" si="3"/>
        <v>0.21428284808840498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166676329</v>
      </c>
      <c r="AA18" s="78">
        <v>13094412</v>
      </c>
      <c r="AB18" s="78">
        <f t="shared" si="10"/>
        <v>179770741</v>
      </c>
      <c r="AC18" s="95">
        <f t="shared" si="11"/>
        <v>0.21428284808840498</v>
      </c>
      <c r="AD18" s="77">
        <v>182437567</v>
      </c>
      <c r="AE18" s="78">
        <v>9544920</v>
      </c>
      <c r="AF18" s="78">
        <f t="shared" si="12"/>
        <v>191982487</v>
      </c>
      <c r="AG18" s="78">
        <v>876111320</v>
      </c>
      <c r="AH18" s="78">
        <v>876111320</v>
      </c>
      <c r="AI18" s="79">
        <v>191982487</v>
      </c>
      <c r="AJ18" s="114">
        <f t="shared" si="13"/>
        <v>0.21913024363159694</v>
      </c>
      <c r="AK18" s="115">
        <f t="shared" si="14"/>
        <v>-6.3608645719856693E-2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4923133273</v>
      </c>
      <c r="E19" s="78">
        <v>209615850</v>
      </c>
      <c r="F19" s="79">
        <f t="shared" si="0"/>
        <v>5132749123</v>
      </c>
      <c r="G19" s="77">
        <v>4923133273</v>
      </c>
      <c r="H19" s="78">
        <v>209615850</v>
      </c>
      <c r="I19" s="79">
        <f t="shared" si="1"/>
        <v>5132749123</v>
      </c>
      <c r="J19" s="77">
        <v>1260487127</v>
      </c>
      <c r="K19" s="78">
        <v>39697925</v>
      </c>
      <c r="L19" s="78">
        <f t="shared" si="2"/>
        <v>1300185052</v>
      </c>
      <c r="M19" s="95">
        <f t="shared" si="3"/>
        <v>0.25331163102709081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1260487127</v>
      </c>
      <c r="AA19" s="78">
        <v>39697925</v>
      </c>
      <c r="AB19" s="78">
        <f t="shared" si="10"/>
        <v>1300185052</v>
      </c>
      <c r="AC19" s="95">
        <f t="shared" si="11"/>
        <v>0.25331163102709081</v>
      </c>
      <c r="AD19" s="77">
        <v>1124692747</v>
      </c>
      <c r="AE19" s="78">
        <v>40340107</v>
      </c>
      <c r="AF19" s="78">
        <f t="shared" si="12"/>
        <v>1165032854</v>
      </c>
      <c r="AG19" s="78">
        <v>4943958252</v>
      </c>
      <c r="AH19" s="78">
        <v>4702710448</v>
      </c>
      <c r="AI19" s="79">
        <v>1165032854</v>
      </c>
      <c r="AJ19" s="114">
        <f t="shared" si="13"/>
        <v>0.23564779365373978</v>
      </c>
      <c r="AK19" s="115">
        <f t="shared" si="14"/>
        <v>0.11600719888368061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2514955951</v>
      </c>
      <c r="E20" s="78">
        <v>211949440</v>
      </c>
      <c r="F20" s="79">
        <f t="shared" si="0"/>
        <v>2726905391</v>
      </c>
      <c r="G20" s="77">
        <v>2514955951</v>
      </c>
      <c r="H20" s="78">
        <v>211949440</v>
      </c>
      <c r="I20" s="79">
        <f t="shared" si="1"/>
        <v>2726905391</v>
      </c>
      <c r="J20" s="77">
        <v>698681544</v>
      </c>
      <c r="K20" s="78">
        <v>16724847</v>
      </c>
      <c r="L20" s="78">
        <f t="shared" si="2"/>
        <v>715406391</v>
      </c>
      <c r="M20" s="95">
        <f t="shared" si="3"/>
        <v>0.26235101274916217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698681544</v>
      </c>
      <c r="AA20" s="78">
        <v>16724847</v>
      </c>
      <c r="AB20" s="78">
        <f t="shared" si="10"/>
        <v>715406391</v>
      </c>
      <c r="AC20" s="95">
        <f t="shared" si="11"/>
        <v>0.26235101274916217</v>
      </c>
      <c r="AD20" s="77">
        <v>570042868</v>
      </c>
      <c r="AE20" s="78">
        <v>22558051</v>
      </c>
      <c r="AF20" s="78">
        <f t="shared" si="12"/>
        <v>592600919</v>
      </c>
      <c r="AG20" s="78">
        <v>2596165070</v>
      </c>
      <c r="AH20" s="78">
        <v>2498211289</v>
      </c>
      <c r="AI20" s="79">
        <v>592600919</v>
      </c>
      <c r="AJ20" s="114">
        <f t="shared" si="13"/>
        <v>0.22826010789830092</v>
      </c>
      <c r="AK20" s="115">
        <f t="shared" si="14"/>
        <v>0.20723132223154717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366089556</v>
      </c>
      <c r="E21" s="78">
        <v>58067685</v>
      </c>
      <c r="F21" s="79">
        <f t="shared" si="0"/>
        <v>424157241</v>
      </c>
      <c r="G21" s="77">
        <v>366089556</v>
      </c>
      <c r="H21" s="78">
        <v>58067685</v>
      </c>
      <c r="I21" s="79">
        <f t="shared" si="1"/>
        <v>424157241</v>
      </c>
      <c r="J21" s="77">
        <v>42535229</v>
      </c>
      <c r="K21" s="78">
        <v>13915373</v>
      </c>
      <c r="L21" s="78">
        <f t="shared" si="2"/>
        <v>56450602</v>
      </c>
      <c r="M21" s="95">
        <f t="shared" si="3"/>
        <v>0.13308885607354279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42535229</v>
      </c>
      <c r="AA21" s="78">
        <v>13915373</v>
      </c>
      <c r="AB21" s="78">
        <f t="shared" si="10"/>
        <v>56450602</v>
      </c>
      <c r="AC21" s="95">
        <f t="shared" si="11"/>
        <v>0.13308885607354279</v>
      </c>
      <c r="AD21" s="77">
        <v>104752210</v>
      </c>
      <c r="AE21" s="78">
        <v>3772823</v>
      </c>
      <c r="AF21" s="78">
        <f t="shared" si="12"/>
        <v>108525033</v>
      </c>
      <c r="AG21" s="78">
        <v>415949587</v>
      </c>
      <c r="AH21" s="78">
        <v>389742931</v>
      </c>
      <c r="AI21" s="79">
        <v>108525033</v>
      </c>
      <c r="AJ21" s="114">
        <f t="shared" si="13"/>
        <v>0.26090910146762569</v>
      </c>
      <c r="AK21" s="115">
        <f t="shared" si="14"/>
        <v>-0.47983796512644228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1064762322</v>
      </c>
      <c r="E22" s="78">
        <v>238289653</v>
      </c>
      <c r="F22" s="79">
        <f t="shared" si="0"/>
        <v>1303051975</v>
      </c>
      <c r="G22" s="77">
        <v>1064762322</v>
      </c>
      <c r="H22" s="78">
        <v>238289653</v>
      </c>
      <c r="I22" s="79">
        <f t="shared" si="1"/>
        <v>1303051975</v>
      </c>
      <c r="J22" s="77">
        <v>354763014</v>
      </c>
      <c r="K22" s="78">
        <v>43810422</v>
      </c>
      <c r="L22" s="78">
        <f t="shared" si="2"/>
        <v>398573436</v>
      </c>
      <c r="M22" s="95">
        <f t="shared" si="3"/>
        <v>0.30587685191912622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354763014</v>
      </c>
      <c r="AA22" s="78">
        <v>43810422</v>
      </c>
      <c r="AB22" s="78">
        <f t="shared" si="10"/>
        <v>398573436</v>
      </c>
      <c r="AC22" s="95">
        <f t="shared" si="11"/>
        <v>0.30587685191912622</v>
      </c>
      <c r="AD22" s="77">
        <v>343718654</v>
      </c>
      <c r="AE22" s="78">
        <v>53582724</v>
      </c>
      <c r="AF22" s="78">
        <f t="shared" si="12"/>
        <v>397301378</v>
      </c>
      <c r="AG22" s="78">
        <v>1168396974</v>
      </c>
      <c r="AH22" s="78">
        <v>1298044756</v>
      </c>
      <c r="AI22" s="79">
        <v>397301378</v>
      </c>
      <c r="AJ22" s="114">
        <f t="shared" si="13"/>
        <v>0.34003971838427577</v>
      </c>
      <c r="AK22" s="115">
        <f t="shared" si="14"/>
        <v>3.2017457538242589E-3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805454261</v>
      </c>
      <c r="E23" s="78">
        <v>139915550</v>
      </c>
      <c r="F23" s="79">
        <f t="shared" si="0"/>
        <v>945369811</v>
      </c>
      <c r="G23" s="77">
        <v>805454261</v>
      </c>
      <c r="H23" s="78">
        <v>139915550</v>
      </c>
      <c r="I23" s="79">
        <f t="shared" si="1"/>
        <v>945369811</v>
      </c>
      <c r="J23" s="77">
        <v>283496901</v>
      </c>
      <c r="K23" s="78">
        <v>18568560</v>
      </c>
      <c r="L23" s="78">
        <f t="shared" si="2"/>
        <v>302065461</v>
      </c>
      <c r="M23" s="95">
        <f t="shared" si="3"/>
        <v>0.31952095093927219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283496901</v>
      </c>
      <c r="AA23" s="78">
        <v>18568560</v>
      </c>
      <c r="AB23" s="78">
        <f t="shared" si="10"/>
        <v>302065461</v>
      </c>
      <c r="AC23" s="95">
        <f t="shared" si="11"/>
        <v>0.31952095093927219</v>
      </c>
      <c r="AD23" s="77">
        <v>252934799</v>
      </c>
      <c r="AE23" s="78">
        <v>13188579</v>
      </c>
      <c r="AF23" s="78">
        <f t="shared" si="12"/>
        <v>266123378</v>
      </c>
      <c r="AG23" s="78">
        <v>877986739</v>
      </c>
      <c r="AH23" s="78">
        <v>914388229</v>
      </c>
      <c r="AI23" s="79">
        <v>266123378</v>
      </c>
      <c r="AJ23" s="114">
        <f t="shared" si="13"/>
        <v>0.30310637527749723</v>
      </c>
      <c r="AK23" s="115">
        <f t="shared" si="14"/>
        <v>0.13505796924011682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591463856</v>
      </c>
      <c r="E24" s="78">
        <v>53120000</v>
      </c>
      <c r="F24" s="79">
        <f t="shared" si="0"/>
        <v>644583856</v>
      </c>
      <c r="G24" s="77">
        <v>591463856</v>
      </c>
      <c r="H24" s="78">
        <v>53120000</v>
      </c>
      <c r="I24" s="79">
        <f t="shared" si="1"/>
        <v>644583856</v>
      </c>
      <c r="J24" s="77">
        <v>158912525</v>
      </c>
      <c r="K24" s="78">
        <v>3640849</v>
      </c>
      <c r="L24" s="78">
        <f t="shared" si="2"/>
        <v>162553374</v>
      </c>
      <c r="M24" s="95">
        <f t="shared" si="3"/>
        <v>0.25218343972921342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158912525</v>
      </c>
      <c r="AA24" s="78">
        <v>3640849</v>
      </c>
      <c r="AB24" s="78">
        <f t="shared" si="10"/>
        <v>162553374</v>
      </c>
      <c r="AC24" s="95">
        <f t="shared" si="11"/>
        <v>0.25218343972921342</v>
      </c>
      <c r="AD24" s="77">
        <v>260639341</v>
      </c>
      <c r="AE24" s="78">
        <v>2220382</v>
      </c>
      <c r="AF24" s="78">
        <f t="shared" si="12"/>
        <v>262859723</v>
      </c>
      <c r="AG24" s="78">
        <v>981323500</v>
      </c>
      <c r="AH24" s="78">
        <v>948649749</v>
      </c>
      <c r="AI24" s="79">
        <v>262859723</v>
      </c>
      <c r="AJ24" s="114">
        <f t="shared" si="13"/>
        <v>0.2678624561625193</v>
      </c>
      <c r="AK24" s="115">
        <f t="shared" si="14"/>
        <v>-0.38159649510092497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11039060565</v>
      </c>
      <c r="E25" s="81">
        <f>SUM(E18:E24)</f>
        <v>976698178</v>
      </c>
      <c r="F25" s="82">
        <f t="shared" si="0"/>
        <v>12015758743</v>
      </c>
      <c r="G25" s="80">
        <f>SUM(G18:G24)</f>
        <v>11039060565</v>
      </c>
      <c r="H25" s="81">
        <f>SUM(H18:H24)</f>
        <v>976698178</v>
      </c>
      <c r="I25" s="82">
        <f t="shared" si="1"/>
        <v>12015758743</v>
      </c>
      <c r="J25" s="80">
        <f>SUM(J18:J24)</f>
        <v>2965552669</v>
      </c>
      <c r="K25" s="81">
        <f>SUM(K18:K24)</f>
        <v>149452388</v>
      </c>
      <c r="L25" s="81">
        <f t="shared" si="2"/>
        <v>3115005057</v>
      </c>
      <c r="M25" s="96">
        <f t="shared" si="3"/>
        <v>0.25924330902654841</v>
      </c>
      <c r="N25" s="80">
        <f>SUM(N18:N24)</f>
        <v>0</v>
      </c>
      <c r="O25" s="81">
        <f>SUM(O18:O24)</f>
        <v>0</v>
      </c>
      <c r="P25" s="81">
        <f t="shared" si="4"/>
        <v>0</v>
      </c>
      <c r="Q25" s="96">
        <f t="shared" si="5"/>
        <v>0</v>
      </c>
      <c r="R25" s="80">
        <f>SUM(R18:R24)</f>
        <v>0</v>
      </c>
      <c r="S25" s="81">
        <f>SUM(S18:S24)</f>
        <v>0</v>
      </c>
      <c r="T25" s="81">
        <f t="shared" si="6"/>
        <v>0</v>
      </c>
      <c r="U25" s="96">
        <f t="shared" si="7"/>
        <v>0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v>2965552669</v>
      </c>
      <c r="AA25" s="81">
        <v>149452388</v>
      </c>
      <c r="AB25" s="81">
        <f t="shared" si="10"/>
        <v>3115005057</v>
      </c>
      <c r="AC25" s="96">
        <f t="shared" si="11"/>
        <v>0.25924330902654841</v>
      </c>
      <c r="AD25" s="80">
        <f>SUM(AD18:AD24)</f>
        <v>2839218186</v>
      </c>
      <c r="AE25" s="81">
        <f>SUM(AE18:AE24)</f>
        <v>145207586</v>
      </c>
      <c r="AF25" s="81">
        <f t="shared" si="12"/>
        <v>2984425772</v>
      </c>
      <c r="AG25" s="81">
        <f>SUM(AG18:AG24)</f>
        <v>11859891442</v>
      </c>
      <c r="AH25" s="81">
        <f>SUM(AH18:AH24)</f>
        <v>11627858722</v>
      </c>
      <c r="AI25" s="82">
        <f>SUM(AI18:AI24)</f>
        <v>2984425772</v>
      </c>
      <c r="AJ25" s="116">
        <f t="shared" si="13"/>
        <v>0.25164022677569464</v>
      </c>
      <c r="AK25" s="117">
        <f t="shared" si="14"/>
        <v>4.3753571030346938E-2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816166976</v>
      </c>
      <c r="E26" s="78">
        <v>146762150</v>
      </c>
      <c r="F26" s="79">
        <f t="shared" si="0"/>
        <v>962929126</v>
      </c>
      <c r="G26" s="77">
        <v>816166976</v>
      </c>
      <c r="H26" s="78">
        <v>146762150</v>
      </c>
      <c r="I26" s="79">
        <f t="shared" si="1"/>
        <v>962929126</v>
      </c>
      <c r="J26" s="77">
        <v>257340600</v>
      </c>
      <c r="K26" s="78">
        <v>23363759</v>
      </c>
      <c r="L26" s="78">
        <f t="shared" si="2"/>
        <v>280704359</v>
      </c>
      <c r="M26" s="95">
        <f t="shared" si="3"/>
        <v>0.29151092372295734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257340600</v>
      </c>
      <c r="AA26" s="78">
        <v>23363759</v>
      </c>
      <c r="AB26" s="78">
        <f t="shared" si="10"/>
        <v>280704359</v>
      </c>
      <c r="AC26" s="95">
        <f t="shared" si="11"/>
        <v>0.29151092372295734</v>
      </c>
      <c r="AD26" s="77">
        <v>206091532</v>
      </c>
      <c r="AE26" s="78">
        <v>11323922</v>
      </c>
      <c r="AF26" s="78">
        <f t="shared" si="12"/>
        <v>217415454</v>
      </c>
      <c r="AG26" s="78">
        <v>918825599</v>
      </c>
      <c r="AH26" s="78">
        <v>932288956</v>
      </c>
      <c r="AI26" s="79">
        <v>217415454</v>
      </c>
      <c r="AJ26" s="114">
        <f t="shared" si="13"/>
        <v>0.23662320056888184</v>
      </c>
      <c r="AK26" s="115">
        <f t="shared" si="14"/>
        <v>0.29109662554162319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1337123999</v>
      </c>
      <c r="E27" s="78">
        <v>443999722</v>
      </c>
      <c r="F27" s="79">
        <f t="shared" si="0"/>
        <v>1781123721</v>
      </c>
      <c r="G27" s="77">
        <v>1337123999</v>
      </c>
      <c r="H27" s="78">
        <v>443999722</v>
      </c>
      <c r="I27" s="79">
        <f t="shared" si="1"/>
        <v>1781123721</v>
      </c>
      <c r="J27" s="77">
        <v>456017251</v>
      </c>
      <c r="K27" s="78">
        <v>82936441</v>
      </c>
      <c r="L27" s="78">
        <f t="shared" si="2"/>
        <v>538953692</v>
      </c>
      <c r="M27" s="95">
        <f t="shared" si="3"/>
        <v>0.30259194554851476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456017251</v>
      </c>
      <c r="AA27" s="78">
        <v>82936441</v>
      </c>
      <c r="AB27" s="78">
        <f t="shared" si="10"/>
        <v>538953692</v>
      </c>
      <c r="AC27" s="95">
        <f t="shared" si="11"/>
        <v>0.30259194554851476</v>
      </c>
      <c r="AD27" s="77">
        <v>432256248</v>
      </c>
      <c r="AE27" s="78">
        <v>59086050</v>
      </c>
      <c r="AF27" s="78">
        <f t="shared" si="12"/>
        <v>491342298</v>
      </c>
      <c r="AG27" s="78">
        <v>1628174019</v>
      </c>
      <c r="AH27" s="78">
        <v>1701520370</v>
      </c>
      <c r="AI27" s="79">
        <v>491342298</v>
      </c>
      <c r="AJ27" s="114">
        <f t="shared" si="13"/>
        <v>0.30177505123302178</v>
      </c>
      <c r="AK27" s="115">
        <f t="shared" si="14"/>
        <v>9.6900662112342717E-2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1758434007</v>
      </c>
      <c r="E28" s="78">
        <v>654598000</v>
      </c>
      <c r="F28" s="79">
        <f t="shared" si="0"/>
        <v>2413032007</v>
      </c>
      <c r="G28" s="77">
        <v>1758434007</v>
      </c>
      <c r="H28" s="78">
        <v>654598000</v>
      </c>
      <c r="I28" s="79">
        <f t="shared" si="1"/>
        <v>2413032007</v>
      </c>
      <c r="J28" s="77">
        <v>108432430</v>
      </c>
      <c r="K28" s="78">
        <v>80441662</v>
      </c>
      <c r="L28" s="78">
        <f t="shared" si="2"/>
        <v>188874092</v>
      </c>
      <c r="M28" s="95">
        <f t="shared" si="3"/>
        <v>7.8272518330503846E-2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108432430</v>
      </c>
      <c r="AA28" s="78">
        <v>80441662</v>
      </c>
      <c r="AB28" s="78">
        <f t="shared" si="10"/>
        <v>188874092</v>
      </c>
      <c r="AC28" s="95">
        <f t="shared" si="11"/>
        <v>7.8272518330503846E-2</v>
      </c>
      <c r="AD28" s="77">
        <v>544897005</v>
      </c>
      <c r="AE28" s="78">
        <v>127891273</v>
      </c>
      <c r="AF28" s="78">
        <f t="shared" si="12"/>
        <v>672788278</v>
      </c>
      <c r="AG28" s="78">
        <v>2213403996</v>
      </c>
      <c r="AH28" s="78">
        <v>2707118578</v>
      </c>
      <c r="AI28" s="79">
        <v>672788278</v>
      </c>
      <c r="AJ28" s="114">
        <f t="shared" si="13"/>
        <v>0.30396090330361902</v>
      </c>
      <c r="AK28" s="115">
        <f t="shared" si="14"/>
        <v>-0.71926667247909459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4464918647</v>
      </c>
      <c r="E29" s="78">
        <v>656588000</v>
      </c>
      <c r="F29" s="79">
        <f t="shared" si="0"/>
        <v>5121506647</v>
      </c>
      <c r="G29" s="77">
        <v>4464918647</v>
      </c>
      <c r="H29" s="78">
        <v>656588000</v>
      </c>
      <c r="I29" s="79">
        <f t="shared" si="1"/>
        <v>5121506647</v>
      </c>
      <c r="J29" s="77">
        <v>1289582495</v>
      </c>
      <c r="K29" s="78">
        <v>125014267</v>
      </c>
      <c r="L29" s="78">
        <f t="shared" si="2"/>
        <v>1414596762</v>
      </c>
      <c r="M29" s="95">
        <f t="shared" si="3"/>
        <v>0.27620715143045288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1289582495</v>
      </c>
      <c r="AA29" s="78">
        <v>125014267</v>
      </c>
      <c r="AB29" s="78">
        <f t="shared" si="10"/>
        <v>1414596762</v>
      </c>
      <c r="AC29" s="95">
        <f t="shared" si="11"/>
        <v>0.27620715143045288</v>
      </c>
      <c r="AD29" s="77">
        <v>1218113658</v>
      </c>
      <c r="AE29" s="78">
        <v>143059158</v>
      </c>
      <c r="AF29" s="78">
        <f t="shared" si="12"/>
        <v>1361172816</v>
      </c>
      <c r="AG29" s="78">
        <v>4800284491</v>
      </c>
      <c r="AH29" s="78">
        <v>4951581159</v>
      </c>
      <c r="AI29" s="79">
        <v>1361172816</v>
      </c>
      <c r="AJ29" s="114">
        <f t="shared" si="13"/>
        <v>0.28356086364298777</v>
      </c>
      <c r="AK29" s="115">
        <f t="shared" si="14"/>
        <v>3.9248466742815014E-2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379582655</v>
      </c>
      <c r="E30" s="78">
        <v>81617351</v>
      </c>
      <c r="F30" s="79">
        <f t="shared" si="0"/>
        <v>461200006</v>
      </c>
      <c r="G30" s="77">
        <v>379582655</v>
      </c>
      <c r="H30" s="78">
        <v>81617351</v>
      </c>
      <c r="I30" s="79">
        <f t="shared" si="1"/>
        <v>461200006</v>
      </c>
      <c r="J30" s="77">
        <v>126656069</v>
      </c>
      <c r="K30" s="78">
        <v>8612152</v>
      </c>
      <c r="L30" s="78">
        <f t="shared" si="2"/>
        <v>135268221</v>
      </c>
      <c r="M30" s="95">
        <f t="shared" si="3"/>
        <v>0.29329622558591206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126656069</v>
      </c>
      <c r="AA30" s="78">
        <v>8612152</v>
      </c>
      <c r="AB30" s="78">
        <f t="shared" si="10"/>
        <v>135268221</v>
      </c>
      <c r="AC30" s="95">
        <f t="shared" si="11"/>
        <v>0.29329622558591206</v>
      </c>
      <c r="AD30" s="77">
        <v>126549365</v>
      </c>
      <c r="AE30" s="78">
        <v>6065599</v>
      </c>
      <c r="AF30" s="78">
        <f t="shared" si="12"/>
        <v>132614964</v>
      </c>
      <c r="AG30" s="78">
        <v>347600485</v>
      </c>
      <c r="AH30" s="78">
        <v>542350861</v>
      </c>
      <c r="AI30" s="79">
        <v>132614964</v>
      </c>
      <c r="AJ30" s="114">
        <f t="shared" si="13"/>
        <v>0.38151547458283896</v>
      </c>
      <c r="AK30" s="115">
        <f t="shared" si="14"/>
        <v>2.000722180944825E-2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8756226284</v>
      </c>
      <c r="E31" s="81">
        <f>SUM(E26:E30)</f>
        <v>1983565223</v>
      </c>
      <c r="F31" s="82">
        <f t="shared" si="0"/>
        <v>10739791507</v>
      </c>
      <c r="G31" s="80">
        <f>SUM(G26:G30)</f>
        <v>8756226284</v>
      </c>
      <c r="H31" s="81">
        <f>SUM(H26:H30)</f>
        <v>1983565223</v>
      </c>
      <c r="I31" s="82">
        <f t="shared" si="1"/>
        <v>10739791507</v>
      </c>
      <c r="J31" s="80">
        <f>SUM(J26:J30)</f>
        <v>2238028845</v>
      </c>
      <c r="K31" s="81">
        <f>SUM(K26:K30)</f>
        <v>320368281</v>
      </c>
      <c r="L31" s="81">
        <f t="shared" si="2"/>
        <v>2558397126</v>
      </c>
      <c r="M31" s="96">
        <f t="shared" si="3"/>
        <v>0.23821664734669043</v>
      </c>
      <c r="N31" s="80">
        <f>SUM(N26:N30)</f>
        <v>0</v>
      </c>
      <c r="O31" s="81">
        <f>SUM(O26:O30)</f>
        <v>0</v>
      </c>
      <c r="P31" s="81">
        <f t="shared" si="4"/>
        <v>0</v>
      </c>
      <c r="Q31" s="96">
        <f t="shared" si="5"/>
        <v>0</v>
      </c>
      <c r="R31" s="80">
        <f>SUM(R26:R30)</f>
        <v>0</v>
      </c>
      <c r="S31" s="81">
        <f>SUM(S26:S30)</f>
        <v>0</v>
      </c>
      <c r="T31" s="81">
        <f t="shared" si="6"/>
        <v>0</v>
      </c>
      <c r="U31" s="96">
        <f t="shared" si="7"/>
        <v>0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v>2238028845</v>
      </c>
      <c r="AA31" s="81">
        <v>320368281</v>
      </c>
      <c r="AB31" s="81">
        <f t="shared" si="10"/>
        <v>2558397126</v>
      </c>
      <c r="AC31" s="96">
        <f t="shared" si="11"/>
        <v>0.23821664734669043</v>
      </c>
      <c r="AD31" s="80">
        <f>SUM(AD26:AD30)</f>
        <v>2527907808</v>
      </c>
      <c r="AE31" s="81">
        <f>SUM(AE26:AE30)</f>
        <v>347426002</v>
      </c>
      <c r="AF31" s="81">
        <f t="shared" si="12"/>
        <v>2875333810</v>
      </c>
      <c r="AG31" s="81">
        <f>SUM(AG26:AG30)</f>
        <v>9908288590</v>
      </c>
      <c r="AH31" s="81">
        <f>SUM(AH26:AH30)</f>
        <v>10834859924</v>
      </c>
      <c r="AI31" s="82">
        <f>SUM(AI26:AI30)</f>
        <v>2875333810</v>
      </c>
      <c r="AJ31" s="116">
        <f t="shared" si="13"/>
        <v>0.29019479841371881</v>
      </c>
      <c r="AK31" s="117">
        <f t="shared" si="14"/>
        <v>-0.11022604850182594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28775116337</v>
      </c>
      <c r="E32" s="84">
        <f>SUM(E9:E16,E18:E24,E26:E30)</f>
        <v>4255496764</v>
      </c>
      <c r="F32" s="85">
        <f t="shared" si="0"/>
        <v>33030613101</v>
      </c>
      <c r="G32" s="83">
        <f>SUM(G9:G16,G18:G24,G26:G30)</f>
        <v>28775116337</v>
      </c>
      <c r="H32" s="84">
        <f>SUM(H9:H16,H18:H24,H26:H30)</f>
        <v>4255496764</v>
      </c>
      <c r="I32" s="85">
        <f t="shared" si="1"/>
        <v>33030613101</v>
      </c>
      <c r="J32" s="83">
        <f>SUM(J9:J16,J18:J24,J26:J30)</f>
        <v>7642272623</v>
      </c>
      <c r="K32" s="84">
        <f>SUM(K9:K16,K18:K24,K26:K30)</f>
        <v>672180441</v>
      </c>
      <c r="L32" s="84">
        <f t="shared" si="2"/>
        <v>8314453064</v>
      </c>
      <c r="M32" s="97">
        <f t="shared" si="3"/>
        <v>0.25171961048910352</v>
      </c>
      <c r="N32" s="83">
        <f>SUM(N9:N16,N18:N24,N26:N30)</f>
        <v>0</v>
      </c>
      <c r="O32" s="84">
        <f>SUM(O9:O16,O18:O24,O26:O30)</f>
        <v>0</v>
      </c>
      <c r="P32" s="84">
        <f t="shared" si="4"/>
        <v>0</v>
      </c>
      <c r="Q32" s="97">
        <f t="shared" si="5"/>
        <v>0</v>
      </c>
      <c r="R32" s="83">
        <f>SUM(R9:R16,R18:R24,R26:R30)</f>
        <v>0</v>
      </c>
      <c r="S32" s="84">
        <f>SUM(S9:S16,S18:S24,S26:S30)</f>
        <v>0</v>
      </c>
      <c r="T32" s="84">
        <f t="shared" si="6"/>
        <v>0</v>
      </c>
      <c r="U32" s="97">
        <f t="shared" si="7"/>
        <v>0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v>7642272623</v>
      </c>
      <c r="AA32" s="84">
        <v>672180441</v>
      </c>
      <c r="AB32" s="84">
        <f t="shared" si="10"/>
        <v>8314453064</v>
      </c>
      <c r="AC32" s="97">
        <f t="shared" si="11"/>
        <v>0.25171961048910352</v>
      </c>
      <c r="AD32" s="83">
        <f>SUM(AD9:AD16,AD18:AD24,AD26:AD30)</f>
        <v>7146519959</v>
      </c>
      <c r="AE32" s="84">
        <f>SUM(AE9:AE16,AE18:AE24,AE26:AE30)</f>
        <v>673938397</v>
      </c>
      <c r="AF32" s="84">
        <f t="shared" si="12"/>
        <v>7820458356</v>
      </c>
      <c r="AG32" s="84">
        <f>SUM(AG9:AG16,AG18:AG24,AG26:AG30)</f>
        <v>30374556725</v>
      </c>
      <c r="AH32" s="84">
        <f>SUM(AH9:AH16,AH18:AH24,AH26:AH30)</f>
        <v>32317874273</v>
      </c>
      <c r="AI32" s="85">
        <f>SUM(AI9:AI16,AI18:AI24,AI26:AI30)</f>
        <v>7820458356</v>
      </c>
      <c r="AJ32" s="118">
        <f t="shared" si="13"/>
        <v>0.25746740690912912</v>
      </c>
      <c r="AK32" s="119">
        <f t="shared" si="14"/>
        <v>6.3166976347492243E-2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4" max="3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75473B-28D2-495D-AE53-D172F7EC97E1}"/>
</file>

<file path=customXml/itemProps2.xml><?xml version="1.0" encoding="utf-8"?>
<ds:datastoreItem xmlns:ds="http://schemas.openxmlformats.org/officeDocument/2006/customXml" ds:itemID="{D6ECE0D8-AB65-4885-AD3A-02FF373BDA5D}"/>
</file>

<file path=customXml/itemProps3.xml><?xml version="1.0" encoding="utf-8"?>
<ds:datastoreItem xmlns:ds="http://schemas.openxmlformats.org/officeDocument/2006/customXml" ds:itemID="{0C1206BA-1E45-4631-817E-EA38D2962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cp:lastPrinted>2024-11-28T08:31:49Z</cp:lastPrinted>
  <dcterms:created xsi:type="dcterms:W3CDTF">2024-10-28T10:40:34Z</dcterms:created>
  <dcterms:modified xsi:type="dcterms:W3CDTF">2024-11-28T08:32:00Z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