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13_ncr:1_{0CA782C2-1EC0-41A9-9A7B-75D1DB00386A}" xr6:coauthVersionLast="47" xr6:coauthVersionMax="47" xr10:uidLastSave="{00000000-0000-0000-0000-000000000000}"/>
  <bookViews>
    <workbookView xWindow="28680" yWindow="-120" windowWidth="29040" windowHeight="1824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EC!$A$1:$AK$55</definedName>
    <definedName name="_xlnm.Print_Area" localSheetId="4">FS!$A$1:$AK$37</definedName>
    <definedName name="_xlnm.Print_Area" localSheetId="5">GT!$A$1:$AK$23</definedName>
    <definedName name="_xlnm.Print_Area" localSheetId="6">KZ!$A$1:$AK$74</definedName>
    <definedName name="_xlnm.Print_Area" localSheetId="7">LP!$A$1:$AK$41</definedName>
    <definedName name="_xlnm.Print_Area" localSheetId="8">MP!$A$1:$AK$32</definedName>
    <definedName name="_xlnm.Print_Area" localSheetId="9">NC!$A$1:$AK$45</definedName>
    <definedName name="_xlnm.Print_Area" localSheetId="10">NW!$A$1:$AK$35</definedName>
    <definedName name="_xlnm.Print_Area" localSheetId="1">'Summary per Metro'!$A$1:$AK$21</definedName>
    <definedName name="_xlnm.Print_Area" localSheetId="0">'Summary per Province'!$A$1:$AK$21</definedName>
    <definedName name="_xlnm.Print_Area" localSheetId="2">'Summary per Top 19'!$A$1:$AK$31</definedName>
    <definedName name="_xlnm.Print_Area" localSheetId="11">WC!$A$1:$AK$45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J45" i="12" s="1"/>
  <c r="AE45" i="12"/>
  <c r="AD45" i="12"/>
  <c r="AB45" i="12"/>
  <c r="W45" i="12"/>
  <c r="V45" i="12"/>
  <c r="S45" i="12"/>
  <c r="R45" i="12"/>
  <c r="T45" i="12" s="1"/>
  <c r="O45" i="12"/>
  <c r="N45" i="12"/>
  <c r="K45" i="12"/>
  <c r="J45" i="12"/>
  <c r="L45" i="12" s="1"/>
  <c r="H45" i="12"/>
  <c r="G45" i="12"/>
  <c r="I45" i="12" s="1"/>
  <c r="E45" i="12"/>
  <c r="D45" i="12"/>
  <c r="AI44" i="12"/>
  <c r="AH44" i="12"/>
  <c r="AG44" i="12"/>
  <c r="AJ44" i="12" s="1"/>
  <c r="AE44" i="12"/>
  <c r="AD44" i="12"/>
  <c r="AB44" i="12"/>
  <c r="W44" i="12"/>
  <c r="V44" i="12"/>
  <c r="S44" i="12"/>
  <c r="R44" i="12"/>
  <c r="T44" i="12" s="1"/>
  <c r="O44" i="12"/>
  <c r="N44" i="12"/>
  <c r="K44" i="12"/>
  <c r="J44" i="12"/>
  <c r="L44" i="12" s="1"/>
  <c r="H44" i="12"/>
  <c r="G44" i="12"/>
  <c r="E44" i="12"/>
  <c r="D44" i="12"/>
  <c r="AJ43" i="12"/>
  <c r="AF43" i="12"/>
  <c r="AB43" i="12"/>
  <c r="X43" i="12"/>
  <c r="T43" i="12"/>
  <c r="P43" i="12"/>
  <c r="L43" i="12"/>
  <c r="I43" i="12"/>
  <c r="U43" i="12" s="1"/>
  <c r="F43" i="12"/>
  <c r="AK42" i="12"/>
  <c r="AJ42" i="12"/>
  <c r="AF42" i="12"/>
  <c r="AB42" i="12"/>
  <c r="X42" i="12"/>
  <c r="T42" i="12"/>
  <c r="P42" i="12"/>
  <c r="L42" i="12"/>
  <c r="I42" i="12"/>
  <c r="F42" i="12"/>
  <c r="Q42" i="12" s="1"/>
  <c r="AJ41" i="12"/>
  <c r="AF41" i="12"/>
  <c r="AK41" i="12" s="1"/>
  <c r="AB41" i="12"/>
  <c r="X41" i="12"/>
  <c r="T41" i="12"/>
  <c r="U41" i="12" s="1"/>
  <c r="P41" i="12"/>
  <c r="L41" i="12"/>
  <c r="I41" i="12"/>
  <c r="F41" i="12"/>
  <c r="AJ40" i="12"/>
  <c r="AF40" i="12"/>
  <c r="AB40" i="12"/>
  <c r="X40" i="12"/>
  <c r="U40" i="12"/>
  <c r="T40" i="12"/>
  <c r="P40" i="12"/>
  <c r="L40" i="12"/>
  <c r="I40" i="12"/>
  <c r="F40" i="12"/>
  <c r="AI39" i="12"/>
  <c r="AH39" i="12"/>
  <c r="AG39" i="12"/>
  <c r="AE39" i="12"/>
  <c r="AD39" i="12"/>
  <c r="AB39" i="12"/>
  <c r="W39" i="12"/>
  <c r="V39" i="12"/>
  <c r="X39" i="12" s="1"/>
  <c r="S39" i="12"/>
  <c r="R39" i="12"/>
  <c r="O39" i="12"/>
  <c r="N39" i="12"/>
  <c r="P39" i="12" s="1"/>
  <c r="K39" i="12"/>
  <c r="J39" i="12"/>
  <c r="H39" i="12"/>
  <c r="G39" i="12"/>
  <c r="E39" i="12"/>
  <c r="D39" i="12"/>
  <c r="AJ38" i="12"/>
  <c r="AF38" i="12"/>
  <c r="AK38" i="12" s="1"/>
  <c r="AB38" i="12"/>
  <c r="X38" i="12"/>
  <c r="T38" i="12"/>
  <c r="P38" i="12"/>
  <c r="Q38" i="12" s="1"/>
  <c r="L38" i="12"/>
  <c r="I38" i="12"/>
  <c r="Y38" i="12" s="1"/>
  <c r="F38" i="12"/>
  <c r="M38" i="12" s="1"/>
  <c r="AJ37" i="12"/>
  <c r="AF37" i="12"/>
  <c r="AK37" i="12" s="1"/>
  <c r="AB37" i="12"/>
  <c r="AC37" i="12" s="1"/>
  <c r="X37" i="12"/>
  <c r="T37" i="12"/>
  <c r="P37" i="12"/>
  <c r="L37" i="12"/>
  <c r="I37" i="12"/>
  <c r="F37" i="12"/>
  <c r="AJ36" i="12"/>
  <c r="AF36" i="12"/>
  <c r="AK36" i="12" s="1"/>
  <c r="AB36" i="12"/>
  <c r="X36" i="12"/>
  <c r="T36" i="12"/>
  <c r="P36" i="12"/>
  <c r="L36" i="12"/>
  <c r="I36" i="12"/>
  <c r="F36" i="12"/>
  <c r="AJ35" i="12"/>
  <c r="AF35" i="12"/>
  <c r="AB35" i="12"/>
  <c r="X35" i="12"/>
  <c r="T35" i="12"/>
  <c r="P35" i="12"/>
  <c r="L35" i="12"/>
  <c r="I35" i="12"/>
  <c r="U35" i="12" s="1"/>
  <c r="F35" i="12"/>
  <c r="Q35" i="12" s="1"/>
  <c r="AJ34" i="12"/>
  <c r="AF34" i="12"/>
  <c r="AB34" i="12"/>
  <c r="X34" i="12"/>
  <c r="T34" i="12"/>
  <c r="U34" i="12" s="1"/>
  <c r="P34" i="12"/>
  <c r="L34" i="12"/>
  <c r="I34" i="12"/>
  <c r="F34" i="12"/>
  <c r="AK33" i="12"/>
  <c r="AJ33" i="12"/>
  <c r="AF33" i="12"/>
  <c r="AB33" i="12"/>
  <c r="X33" i="12"/>
  <c r="T33" i="12"/>
  <c r="P33" i="12"/>
  <c r="L33" i="12"/>
  <c r="I33" i="12"/>
  <c r="Y33" i="12" s="1"/>
  <c r="F33" i="12"/>
  <c r="Q33" i="12" s="1"/>
  <c r="AJ32" i="12"/>
  <c r="AF32" i="12"/>
  <c r="AK32" i="12" s="1"/>
  <c r="AB32" i="12"/>
  <c r="X32" i="12"/>
  <c r="T32" i="12"/>
  <c r="Q32" i="12"/>
  <c r="P32" i="12"/>
  <c r="L32" i="12"/>
  <c r="I32" i="12"/>
  <c r="Y32" i="12" s="1"/>
  <c r="F32" i="12"/>
  <c r="AC32" i="12" s="1"/>
  <c r="AJ31" i="12"/>
  <c r="AF31" i="12"/>
  <c r="AB31" i="12"/>
  <c r="X31" i="12"/>
  <c r="T31" i="12"/>
  <c r="P31" i="12"/>
  <c r="Q31" i="12" s="1"/>
  <c r="L31" i="12"/>
  <c r="I31" i="12"/>
  <c r="U31" i="12" s="1"/>
  <c r="F31" i="12"/>
  <c r="AC31" i="12" s="1"/>
  <c r="AI30" i="12"/>
  <c r="AH30" i="12"/>
  <c r="AG30" i="12"/>
  <c r="AE30" i="12"/>
  <c r="AD30" i="12"/>
  <c r="AF30" i="12" s="1"/>
  <c r="AB30" i="12"/>
  <c r="X30" i="12"/>
  <c r="W30" i="12"/>
  <c r="V30" i="12"/>
  <c r="S30" i="12"/>
  <c r="R30" i="12"/>
  <c r="O30" i="12"/>
  <c r="N30" i="12"/>
  <c r="P30" i="12" s="1"/>
  <c r="K30" i="12"/>
  <c r="J30" i="12"/>
  <c r="H30" i="12"/>
  <c r="G30" i="12"/>
  <c r="E30" i="12"/>
  <c r="D30" i="12"/>
  <c r="AJ29" i="12"/>
  <c r="AF29" i="12"/>
  <c r="AK29" i="12" s="1"/>
  <c r="AB29" i="12"/>
  <c r="X29" i="12"/>
  <c r="T29" i="12"/>
  <c r="U29" i="12" s="1"/>
  <c r="P29" i="12"/>
  <c r="L29" i="12"/>
  <c r="I29" i="12"/>
  <c r="Y29" i="12" s="1"/>
  <c r="F29" i="12"/>
  <c r="M29" i="12" s="1"/>
  <c r="AJ28" i="12"/>
  <c r="AF28" i="12"/>
  <c r="AB28" i="12"/>
  <c r="AC28" i="12" s="1"/>
  <c r="X28" i="12"/>
  <c r="T28" i="12"/>
  <c r="U28" i="12" s="1"/>
  <c r="P28" i="12"/>
  <c r="Q28" i="12" s="1"/>
  <c r="L28" i="12"/>
  <c r="M28" i="12" s="1"/>
  <c r="I28" i="12"/>
  <c r="F28" i="12"/>
  <c r="AJ27" i="12"/>
  <c r="AF27" i="12"/>
  <c r="AK27" i="12" s="1"/>
  <c r="AB27" i="12"/>
  <c r="X27" i="12"/>
  <c r="T27" i="12"/>
  <c r="P27" i="12"/>
  <c r="L27" i="12"/>
  <c r="I27" i="12"/>
  <c r="F27" i="12"/>
  <c r="AJ26" i="12"/>
  <c r="AF26" i="12"/>
  <c r="AB26" i="12"/>
  <c r="X26" i="12"/>
  <c r="T26" i="12"/>
  <c r="P26" i="12"/>
  <c r="L26" i="12"/>
  <c r="I26" i="12"/>
  <c r="U26" i="12" s="1"/>
  <c r="F26" i="12"/>
  <c r="Q26" i="12" s="1"/>
  <c r="AJ25" i="12"/>
  <c r="AF25" i="12"/>
  <c r="AK25" i="12" s="1"/>
  <c r="AB25" i="12"/>
  <c r="X25" i="12"/>
  <c r="T25" i="12"/>
  <c r="P25" i="12"/>
  <c r="L25" i="12"/>
  <c r="I25" i="12"/>
  <c r="Y25" i="12" s="1"/>
  <c r="F25" i="12"/>
  <c r="Q25" i="12" s="1"/>
  <c r="AI24" i="12"/>
  <c r="AH24" i="12"/>
  <c r="AG24" i="12"/>
  <c r="AE24" i="12"/>
  <c r="AD24" i="12"/>
  <c r="AB24" i="12"/>
  <c r="W24" i="12"/>
  <c r="V24" i="12"/>
  <c r="X24" i="12" s="1"/>
  <c r="S24" i="12"/>
  <c r="T24" i="12" s="1"/>
  <c r="R24" i="12"/>
  <c r="O24" i="12"/>
  <c r="N24" i="12"/>
  <c r="P24" i="12" s="1"/>
  <c r="K24" i="12"/>
  <c r="L24" i="12" s="1"/>
  <c r="J24" i="12"/>
  <c r="H24" i="12"/>
  <c r="G24" i="12"/>
  <c r="I24" i="12" s="1"/>
  <c r="E24" i="12"/>
  <c r="D24" i="12"/>
  <c r="AJ23" i="12"/>
  <c r="AF23" i="12"/>
  <c r="AK23" i="12" s="1"/>
  <c r="AB23" i="12"/>
  <c r="X23" i="12"/>
  <c r="T23" i="12"/>
  <c r="Q23" i="12"/>
  <c r="P23" i="12"/>
  <c r="L23" i="12"/>
  <c r="I23" i="12"/>
  <c r="Y23" i="12" s="1"/>
  <c r="F23" i="12"/>
  <c r="AC23" i="12" s="1"/>
  <c r="AJ22" i="12"/>
  <c r="AF22" i="12"/>
  <c r="AK22" i="12" s="1"/>
  <c r="AB22" i="12"/>
  <c r="X22" i="12"/>
  <c r="T22" i="12"/>
  <c r="Q22" i="12"/>
  <c r="P22" i="12"/>
  <c r="L22" i="12"/>
  <c r="I22" i="12"/>
  <c r="Y22" i="12" s="1"/>
  <c r="F22" i="12"/>
  <c r="AC22" i="12" s="1"/>
  <c r="AJ21" i="12"/>
  <c r="AF21" i="12"/>
  <c r="AB21" i="12"/>
  <c r="X21" i="12"/>
  <c r="T21" i="12"/>
  <c r="U21" i="12" s="1"/>
  <c r="P21" i="12"/>
  <c r="L21" i="12"/>
  <c r="I21" i="12"/>
  <c r="F21" i="12"/>
  <c r="AJ20" i="12"/>
  <c r="AF20" i="12"/>
  <c r="AB20" i="12"/>
  <c r="X20" i="12"/>
  <c r="T20" i="12"/>
  <c r="P20" i="12"/>
  <c r="M20" i="12"/>
  <c r="L20" i="12"/>
  <c r="I20" i="12"/>
  <c r="F20" i="12"/>
  <c r="AC20" i="12" s="1"/>
  <c r="AJ19" i="12"/>
  <c r="AF19" i="12"/>
  <c r="AK19" i="12" s="1"/>
  <c r="AB19" i="12"/>
  <c r="X19" i="12"/>
  <c r="T19" i="12"/>
  <c r="P19" i="12"/>
  <c r="L19" i="12"/>
  <c r="I19" i="12"/>
  <c r="Y19" i="12" s="1"/>
  <c r="F19" i="12"/>
  <c r="Q19" i="12" s="1"/>
  <c r="AJ18" i="12"/>
  <c r="AF18" i="12"/>
  <c r="AB18" i="12"/>
  <c r="Y18" i="12"/>
  <c r="X18" i="12"/>
  <c r="T18" i="12"/>
  <c r="P18" i="12"/>
  <c r="L18" i="12"/>
  <c r="I18" i="12"/>
  <c r="F18" i="12"/>
  <c r="AI17" i="12"/>
  <c r="AH17" i="12"/>
  <c r="AG17" i="12"/>
  <c r="AE17" i="12"/>
  <c r="AD17" i="12"/>
  <c r="AB17" i="12"/>
  <c r="W17" i="12"/>
  <c r="V17" i="12"/>
  <c r="T17" i="12"/>
  <c r="S17" i="12"/>
  <c r="R17" i="12"/>
  <c r="O17" i="12"/>
  <c r="N17" i="12"/>
  <c r="P17" i="12" s="1"/>
  <c r="L17" i="12"/>
  <c r="K17" i="12"/>
  <c r="J17" i="12"/>
  <c r="H17" i="12"/>
  <c r="G17" i="12"/>
  <c r="E17" i="12"/>
  <c r="D17" i="12"/>
  <c r="AJ16" i="12"/>
  <c r="AF16" i="12"/>
  <c r="AK16" i="12" s="1"/>
  <c r="AB16" i="12"/>
  <c r="X16" i="12"/>
  <c r="T16" i="12"/>
  <c r="P16" i="12"/>
  <c r="L16" i="12"/>
  <c r="I16" i="12"/>
  <c r="F16" i="12"/>
  <c r="Q16" i="12" s="1"/>
  <c r="AJ15" i="12"/>
  <c r="AF15" i="12"/>
  <c r="AB15" i="12"/>
  <c r="X15" i="12"/>
  <c r="T15" i="12"/>
  <c r="U15" i="12" s="1"/>
  <c r="P15" i="12"/>
  <c r="L15" i="12"/>
  <c r="AK15" i="12" s="1"/>
  <c r="I15" i="12"/>
  <c r="F15" i="12"/>
  <c r="AJ14" i="12"/>
  <c r="AF14" i="12"/>
  <c r="AB14" i="12"/>
  <c r="X14" i="12"/>
  <c r="T14" i="12"/>
  <c r="U14" i="12" s="1"/>
  <c r="P14" i="12"/>
  <c r="L14" i="12"/>
  <c r="AK14" i="12" s="1"/>
  <c r="I14" i="12"/>
  <c r="F14" i="12"/>
  <c r="Q14" i="12" s="1"/>
  <c r="AJ13" i="12"/>
  <c r="AF13" i="12"/>
  <c r="AK13" i="12" s="1"/>
  <c r="AB13" i="12"/>
  <c r="X13" i="12"/>
  <c r="T13" i="12"/>
  <c r="U13" i="12" s="1"/>
  <c r="P13" i="12"/>
  <c r="L13" i="12"/>
  <c r="I13" i="12"/>
  <c r="Y13" i="12" s="1"/>
  <c r="F13" i="12"/>
  <c r="AC13" i="12" s="1"/>
  <c r="AJ12" i="12"/>
  <c r="AF12" i="12"/>
  <c r="AC12" i="12"/>
  <c r="AB12" i="12"/>
  <c r="X12" i="12"/>
  <c r="T12" i="12"/>
  <c r="P12" i="12"/>
  <c r="Q12" i="12" s="1"/>
  <c r="L12" i="12"/>
  <c r="I12" i="12"/>
  <c r="F12" i="12"/>
  <c r="M12" i="12" s="1"/>
  <c r="AJ11" i="12"/>
  <c r="AF11" i="12"/>
  <c r="AK11" i="12" s="1"/>
  <c r="AB11" i="12"/>
  <c r="X11" i="12"/>
  <c r="T11" i="12"/>
  <c r="P11" i="12"/>
  <c r="Q11" i="12" s="1"/>
  <c r="L11" i="12"/>
  <c r="I11" i="12"/>
  <c r="Y11" i="12" s="1"/>
  <c r="F11" i="12"/>
  <c r="AC11" i="12" s="1"/>
  <c r="AI10" i="12"/>
  <c r="AH10" i="12"/>
  <c r="AG10" i="12"/>
  <c r="AF10" i="12"/>
  <c r="AK10" i="12" s="1"/>
  <c r="AE10" i="12"/>
  <c r="AD10" i="12"/>
  <c r="AB10" i="12"/>
  <c r="W10" i="12"/>
  <c r="X10" i="12" s="1"/>
  <c r="V10" i="12"/>
  <c r="S10" i="12"/>
  <c r="R10" i="12"/>
  <c r="O10" i="12"/>
  <c r="P10" i="12" s="1"/>
  <c r="N10" i="12"/>
  <c r="K10" i="12"/>
  <c r="J10" i="12"/>
  <c r="L10" i="12" s="1"/>
  <c r="H10" i="12"/>
  <c r="G10" i="12"/>
  <c r="E10" i="12"/>
  <c r="D10" i="12"/>
  <c r="F10" i="12" s="1"/>
  <c r="M10" i="12" s="1"/>
  <c r="AJ9" i="12"/>
  <c r="AF9" i="12"/>
  <c r="AB9" i="12"/>
  <c r="AC9" i="12" s="1"/>
  <c r="X9" i="12"/>
  <c r="T9" i="12"/>
  <c r="P9" i="12"/>
  <c r="L9" i="12"/>
  <c r="M9" i="12" s="1"/>
  <c r="I9" i="12"/>
  <c r="F9" i="12"/>
  <c r="Q9" i="12" s="1"/>
  <c r="AI35" i="11"/>
  <c r="AH35" i="11"/>
  <c r="AG35" i="11"/>
  <c r="AJ35" i="11" s="1"/>
  <c r="AE35" i="11"/>
  <c r="AD35" i="11"/>
  <c r="AF35" i="11" s="1"/>
  <c r="AB35" i="11"/>
  <c r="W35" i="11"/>
  <c r="V35" i="11"/>
  <c r="X35" i="11" s="1"/>
  <c r="S35" i="11"/>
  <c r="R35" i="11"/>
  <c r="O35" i="11"/>
  <c r="N35" i="11"/>
  <c r="K35" i="11"/>
  <c r="J35" i="11"/>
  <c r="H35" i="11"/>
  <c r="G35" i="11"/>
  <c r="I35" i="11" s="1"/>
  <c r="F35" i="11"/>
  <c r="E35" i="11"/>
  <c r="D35" i="11"/>
  <c r="AI34" i="11"/>
  <c r="AH34" i="11"/>
  <c r="AG34" i="11"/>
  <c r="AJ34" i="11" s="1"/>
  <c r="AE34" i="11"/>
  <c r="AD34" i="11"/>
  <c r="AF34" i="11" s="1"/>
  <c r="AB34" i="11"/>
  <c r="W34" i="11"/>
  <c r="V34" i="11"/>
  <c r="S34" i="11"/>
  <c r="R34" i="11"/>
  <c r="O34" i="11"/>
  <c r="N34" i="11"/>
  <c r="P34" i="11" s="1"/>
  <c r="K34" i="11"/>
  <c r="J34" i="11"/>
  <c r="H34" i="11"/>
  <c r="G34" i="11"/>
  <c r="F34" i="11"/>
  <c r="E34" i="11"/>
  <c r="D34" i="11"/>
  <c r="AJ33" i="11"/>
  <c r="AF33" i="11"/>
  <c r="AK33" i="11" s="1"/>
  <c r="AB33" i="11"/>
  <c r="X33" i="11"/>
  <c r="T33" i="11"/>
  <c r="P33" i="11"/>
  <c r="L33" i="11"/>
  <c r="I33" i="11"/>
  <c r="Y33" i="11" s="1"/>
  <c r="F33" i="11"/>
  <c r="AJ32" i="11"/>
  <c r="AF32" i="11"/>
  <c r="AB32" i="11"/>
  <c r="X32" i="11"/>
  <c r="T32" i="11"/>
  <c r="P32" i="11"/>
  <c r="L32" i="11"/>
  <c r="I32" i="11"/>
  <c r="U32" i="11" s="1"/>
  <c r="F32" i="11"/>
  <c r="Q32" i="11" s="1"/>
  <c r="AJ31" i="11"/>
  <c r="AF31" i="11"/>
  <c r="AB31" i="11"/>
  <c r="X31" i="11"/>
  <c r="T31" i="11"/>
  <c r="U31" i="11" s="1"/>
  <c r="P31" i="11"/>
  <c r="L31" i="11"/>
  <c r="I31" i="11"/>
  <c r="F31" i="11"/>
  <c r="AK30" i="11"/>
  <c r="AJ30" i="11"/>
  <c r="AF30" i="11"/>
  <c r="AB30" i="11"/>
  <c r="X30" i="11"/>
  <c r="T30" i="11"/>
  <c r="P30" i="11"/>
  <c r="L30" i="11"/>
  <c r="I30" i="11"/>
  <c r="F30" i="11"/>
  <c r="Q30" i="11" s="1"/>
  <c r="AI29" i="11"/>
  <c r="AH29" i="11"/>
  <c r="AG29" i="11"/>
  <c r="AJ29" i="11" s="1"/>
  <c r="AE29" i="11"/>
  <c r="AD29" i="11"/>
  <c r="AB29" i="11"/>
  <c r="W29" i="11"/>
  <c r="X29" i="11" s="1"/>
  <c r="V29" i="11"/>
  <c r="S29" i="11"/>
  <c r="R29" i="11"/>
  <c r="T29" i="11" s="1"/>
  <c r="O29" i="11"/>
  <c r="P29" i="11" s="1"/>
  <c r="N29" i="11"/>
  <c r="K29" i="11"/>
  <c r="J29" i="11"/>
  <c r="L29" i="11" s="1"/>
  <c r="H29" i="11"/>
  <c r="G29" i="11"/>
  <c r="E29" i="11"/>
  <c r="D29" i="11"/>
  <c r="F29" i="11" s="1"/>
  <c r="AJ28" i="11"/>
  <c r="AF28" i="11"/>
  <c r="AB28" i="11"/>
  <c r="X28" i="11"/>
  <c r="T28" i="11"/>
  <c r="U28" i="11" s="1"/>
  <c r="P28" i="11"/>
  <c r="Q28" i="11" s="1"/>
  <c r="L28" i="11"/>
  <c r="AK28" i="11" s="1"/>
  <c r="I28" i="11"/>
  <c r="F28" i="11"/>
  <c r="AJ27" i="11"/>
  <c r="AF27" i="11"/>
  <c r="AK27" i="11" s="1"/>
  <c r="AB27" i="11"/>
  <c r="X27" i="11"/>
  <c r="T27" i="11"/>
  <c r="P27" i="11"/>
  <c r="L27" i="11"/>
  <c r="I27" i="11"/>
  <c r="Y27" i="11" s="1"/>
  <c r="F27" i="11"/>
  <c r="AC27" i="11" s="1"/>
  <c r="AJ26" i="11"/>
  <c r="AF26" i="11"/>
  <c r="AK26" i="11" s="1"/>
  <c r="AB26" i="11"/>
  <c r="X26" i="11"/>
  <c r="T26" i="11"/>
  <c r="P26" i="11"/>
  <c r="L26" i="11"/>
  <c r="I26" i="11"/>
  <c r="Y26" i="11" s="1"/>
  <c r="F26" i="11"/>
  <c r="AC26" i="11" s="1"/>
  <c r="AJ25" i="11"/>
  <c r="AF25" i="11"/>
  <c r="AB25" i="11"/>
  <c r="X25" i="11"/>
  <c r="U25" i="11"/>
  <c r="T25" i="11"/>
  <c r="P25" i="11"/>
  <c r="Q25" i="11" s="1"/>
  <c r="L25" i="11"/>
  <c r="M25" i="11" s="1"/>
  <c r="I25" i="11"/>
  <c r="F25" i="11"/>
  <c r="AJ24" i="11"/>
  <c r="AF24" i="11"/>
  <c r="AK24" i="11" s="1"/>
  <c r="AB24" i="11"/>
  <c r="X24" i="11"/>
  <c r="T24" i="11"/>
  <c r="P24" i="11"/>
  <c r="L24" i="11"/>
  <c r="I24" i="11"/>
  <c r="F24" i="11"/>
  <c r="Q24" i="11" s="1"/>
  <c r="AJ23" i="11"/>
  <c r="AF23" i="11"/>
  <c r="AB23" i="11"/>
  <c r="X23" i="11"/>
  <c r="T23" i="11"/>
  <c r="P23" i="11"/>
  <c r="L23" i="11"/>
  <c r="AK23" i="11" s="1"/>
  <c r="I23" i="11"/>
  <c r="U23" i="11" s="1"/>
  <c r="F23" i="11"/>
  <c r="Q23" i="11" s="1"/>
  <c r="AI22" i="11"/>
  <c r="AH22" i="11"/>
  <c r="AG22" i="11"/>
  <c r="AJ22" i="11" s="1"/>
  <c r="AE22" i="11"/>
  <c r="AD22" i="11"/>
  <c r="AB22" i="11"/>
  <c r="W22" i="11"/>
  <c r="V22" i="11"/>
  <c r="S22" i="11"/>
  <c r="R22" i="11"/>
  <c r="T22" i="11" s="1"/>
  <c r="O22" i="11"/>
  <c r="N22" i="11"/>
  <c r="L22" i="11"/>
  <c r="K22" i="11"/>
  <c r="J22" i="11"/>
  <c r="H22" i="11"/>
  <c r="G22" i="11"/>
  <c r="I22" i="11" s="1"/>
  <c r="E22" i="11"/>
  <c r="D22" i="11"/>
  <c r="AJ21" i="11"/>
  <c r="AF21" i="11"/>
  <c r="AB21" i="11"/>
  <c r="X21" i="11"/>
  <c r="T21" i="11"/>
  <c r="U21" i="11" s="1"/>
  <c r="P21" i="11"/>
  <c r="L21" i="11"/>
  <c r="I21" i="11"/>
  <c r="F21" i="11"/>
  <c r="Q21" i="11" s="1"/>
  <c r="AJ20" i="11"/>
  <c r="AF20" i="11"/>
  <c r="AB20" i="11"/>
  <c r="X20" i="11"/>
  <c r="T20" i="11"/>
  <c r="P20" i="11"/>
  <c r="L20" i="11"/>
  <c r="AK20" i="11" s="1"/>
  <c r="I20" i="11"/>
  <c r="F20" i="11"/>
  <c r="AJ19" i="11"/>
  <c r="AF19" i="11"/>
  <c r="AK19" i="11" s="1"/>
  <c r="AC19" i="11"/>
  <c r="AB19" i="11"/>
  <c r="X19" i="11"/>
  <c r="T19" i="11"/>
  <c r="U19" i="11" s="1"/>
  <c r="P19" i="11"/>
  <c r="Q19" i="11" s="1"/>
  <c r="M19" i="11"/>
  <c r="L19" i="11"/>
  <c r="I19" i="11"/>
  <c r="F19" i="11"/>
  <c r="AJ18" i="11"/>
  <c r="AF18" i="11"/>
  <c r="AB18" i="11"/>
  <c r="X18" i="11"/>
  <c r="U18" i="11"/>
  <c r="T18" i="11"/>
  <c r="P18" i="11"/>
  <c r="L18" i="11"/>
  <c r="I18" i="11"/>
  <c r="Y18" i="11" s="1"/>
  <c r="F18" i="11"/>
  <c r="AJ17" i="11"/>
  <c r="AF17" i="11"/>
  <c r="AK17" i="11" s="1"/>
  <c r="AB17" i="11"/>
  <c r="X17" i="11"/>
  <c r="T17" i="11"/>
  <c r="P17" i="11"/>
  <c r="L17" i="11"/>
  <c r="I17" i="11"/>
  <c r="Y17" i="11" s="1"/>
  <c r="F17" i="11"/>
  <c r="Q17" i="11" s="1"/>
  <c r="AJ16" i="11"/>
  <c r="AF16" i="11"/>
  <c r="AB16" i="11"/>
  <c r="AC16" i="11" s="1"/>
  <c r="X16" i="11"/>
  <c r="T16" i="11"/>
  <c r="P16" i="11"/>
  <c r="L16" i="11"/>
  <c r="M16" i="11" s="1"/>
  <c r="I16" i="11"/>
  <c r="Y16" i="11" s="1"/>
  <c r="F16" i="11"/>
  <c r="AI15" i="11"/>
  <c r="AH15" i="11"/>
  <c r="AG15" i="11"/>
  <c r="AJ15" i="11" s="1"/>
  <c r="AE15" i="11"/>
  <c r="AD15" i="11"/>
  <c r="AF15" i="11" s="1"/>
  <c r="AK15" i="11" s="1"/>
  <c r="AB15" i="11"/>
  <c r="W15" i="11"/>
  <c r="V15" i="11"/>
  <c r="T15" i="11"/>
  <c r="S15" i="11"/>
  <c r="R15" i="11"/>
  <c r="O15" i="11"/>
  <c r="N15" i="11"/>
  <c r="P15" i="11" s="1"/>
  <c r="L15" i="11"/>
  <c r="K15" i="11"/>
  <c r="J15" i="11"/>
  <c r="H15" i="11"/>
  <c r="G15" i="11"/>
  <c r="E15" i="11"/>
  <c r="D15" i="11"/>
  <c r="F15" i="11" s="1"/>
  <c r="M15" i="11" s="1"/>
  <c r="AJ14" i="11"/>
  <c r="AF14" i="11"/>
  <c r="AB14" i="11"/>
  <c r="X14" i="11"/>
  <c r="T14" i="11"/>
  <c r="P14" i="11"/>
  <c r="L14" i="11"/>
  <c r="I14" i="11"/>
  <c r="U14" i="11" s="1"/>
  <c r="F14" i="11"/>
  <c r="Q14" i="11" s="1"/>
  <c r="AJ13" i="11"/>
  <c r="AF13" i="11"/>
  <c r="AK13" i="11" s="1"/>
  <c r="AB13" i="11"/>
  <c r="X13" i="11"/>
  <c r="T13" i="11"/>
  <c r="P13" i="11"/>
  <c r="L13" i="11"/>
  <c r="I13" i="11"/>
  <c r="F13" i="11"/>
  <c r="AJ12" i="11"/>
  <c r="AF12" i="11"/>
  <c r="AB12" i="11"/>
  <c r="X12" i="11"/>
  <c r="T12" i="11"/>
  <c r="P12" i="11"/>
  <c r="L12" i="11"/>
  <c r="I12" i="11"/>
  <c r="Y12" i="11" s="1"/>
  <c r="F12" i="11"/>
  <c r="Q12" i="11" s="1"/>
  <c r="AJ11" i="11"/>
  <c r="AF11" i="11"/>
  <c r="AK11" i="11" s="1"/>
  <c r="AC11" i="11"/>
  <c r="AB11" i="11"/>
  <c r="X11" i="11"/>
  <c r="T11" i="11"/>
  <c r="U11" i="11" s="1"/>
  <c r="Q11" i="11"/>
  <c r="P11" i="11"/>
  <c r="L11" i="11"/>
  <c r="M11" i="11" s="1"/>
  <c r="I11" i="11"/>
  <c r="Y11" i="11" s="1"/>
  <c r="F11" i="11"/>
  <c r="AJ10" i="11"/>
  <c r="AF10" i="11"/>
  <c r="AK10" i="11" s="1"/>
  <c r="AB10" i="11"/>
  <c r="X10" i="11"/>
  <c r="T10" i="11"/>
  <c r="Q10" i="11"/>
  <c r="P10" i="11"/>
  <c r="L10" i="11"/>
  <c r="I10" i="11"/>
  <c r="Y10" i="11" s="1"/>
  <c r="F10" i="11"/>
  <c r="AC10" i="11" s="1"/>
  <c r="AJ9" i="11"/>
  <c r="AF9" i="11"/>
  <c r="AK9" i="11" s="1"/>
  <c r="AB9" i="11"/>
  <c r="X9" i="11"/>
  <c r="T9" i="11"/>
  <c r="P9" i="11"/>
  <c r="Q9" i="11" s="1"/>
  <c r="L9" i="11"/>
  <c r="I9" i="11"/>
  <c r="Y9" i="11" s="1"/>
  <c r="F9" i="11"/>
  <c r="M9" i="11" s="1"/>
  <c r="AI45" i="10"/>
  <c r="AH45" i="10"/>
  <c r="AG45" i="10"/>
  <c r="AE45" i="10"/>
  <c r="AD45" i="10"/>
  <c r="AB45" i="10"/>
  <c r="W45" i="10"/>
  <c r="V45" i="10"/>
  <c r="S45" i="10"/>
  <c r="R45" i="10"/>
  <c r="T45" i="10" s="1"/>
  <c r="P45" i="10"/>
  <c r="O45" i="10"/>
  <c r="N45" i="10"/>
  <c r="L45" i="10"/>
  <c r="K45" i="10"/>
  <c r="J45" i="10"/>
  <c r="H45" i="10"/>
  <c r="G45" i="10"/>
  <c r="E45" i="10"/>
  <c r="D45" i="10"/>
  <c r="AI44" i="10"/>
  <c r="AH44" i="10"/>
  <c r="AG44" i="10"/>
  <c r="AJ44" i="10" s="1"/>
  <c r="AE44" i="10"/>
  <c r="AD44" i="10"/>
  <c r="AF44" i="10" s="1"/>
  <c r="AB44" i="10"/>
  <c r="X44" i="10"/>
  <c r="W44" i="10"/>
  <c r="V44" i="10"/>
  <c r="T44" i="10"/>
  <c r="S44" i="10"/>
  <c r="R44" i="10"/>
  <c r="O44" i="10"/>
  <c r="N44" i="10"/>
  <c r="P44" i="10" s="1"/>
  <c r="K44" i="10"/>
  <c r="J44" i="10"/>
  <c r="L44" i="10" s="1"/>
  <c r="H44" i="10"/>
  <c r="I44" i="10" s="1"/>
  <c r="G44" i="10"/>
  <c r="E44" i="10"/>
  <c r="D44" i="10"/>
  <c r="F44" i="10" s="1"/>
  <c r="AJ43" i="10"/>
  <c r="AF43" i="10"/>
  <c r="AB43" i="10"/>
  <c r="X43" i="10"/>
  <c r="T43" i="10"/>
  <c r="P43" i="10"/>
  <c r="L43" i="10"/>
  <c r="I43" i="10"/>
  <c r="U43" i="10" s="1"/>
  <c r="F43" i="10"/>
  <c r="AJ42" i="10"/>
  <c r="AF42" i="10"/>
  <c r="AB42" i="10"/>
  <c r="AC42" i="10" s="1"/>
  <c r="X42" i="10"/>
  <c r="T42" i="10"/>
  <c r="P42" i="10"/>
  <c r="Q42" i="10" s="1"/>
  <c r="L42" i="10"/>
  <c r="M42" i="10" s="1"/>
  <c r="I42" i="10"/>
  <c r="F42" i="10"/>
  <c r="AJ41" i="10"/>
  <c r="AF41" i="10"/>
  <c r="AK41" i="10" s="1"/>
  <c r="AB41" i="10"/>
  <c r="X41" i="10"/>
  <c r="T41" i="10"/>
  <c r="Q41" i="10"/>
  <c r="P41" i="10"/>
  <c r="L41" i="10"/>
  <c r="I41" i="10"/>
  <c r="F41" i="10"/>
  <c r="AC41" i="10" s="1"/>
  <c r="AJ40" i="10"/>
  <c r="AF40" i="10"/>
  <c r="AK40" i="10" s="1"/>
  <c r="AB40" i="10"/>
  <c r="X40" i="10"/>
  <c r="T40" i="10"/>
  <c r="P40" i="10"/>
  <c r="L40" i="10"/>
  <c r="I40" i="10"/>
  <c r="U40" i="10" s="1"/>
  <c r="F40" i="10"/>
  <c r="Q40" i="10" s="1"/>
  <c r="AJ39" i="10"/>
  <c r="AF39" i="10"/>
  <c r="AK39" i="10" s="1"/>
  <c r="AB39" i="10"/>
  <c r="X39" i="10"/>
  <c r="T39" i="10"/>
  <c r="P39" i="10"/>
  <c r="L39" i="10"/>
  <c r="I39" i="10"/>
  <c r="Y39" i="10" s="1"/>
  <c r="F39" i="10"/>
  <c r="Q39" i="10" s="1"/>
  <c r="AJ38" i="10"/>
  <c r="AI38" i="10"/>
  <c r="AH38" i="10"/>
  <c r="AG38" i="10"/>
  <c r="AE38" i="10"/>
  <c r="AD38" i="10"/>
  <c r="AB38" i="10"/>
  <c r="W38" i="10"/>
  <c r="V38" i="10"/>
  <c r="X38" i="10" s="1"/>
  <c r="S38" i="10"/>
  <c r="R38" i="10"/>
  <c r="O38" i="10"/>
  <c r="N38" i="10"/>
  <c r="K38" i="10"/>
  <c r="J38" i="10"/>
  <c r="H38" i="10"/>
  <c r="G38" i="10"/>
  <c r="I38" i="10" s="1"/>
  <c r="E38" i="10"/>
  <c r="D38" i="10"/>
  <c r="F38" i="10" s="1"/>
  <c r="AK37" i="10"/>
  <c r="AJ37" i="10"/>
  <c r="AF37" i="10"/>
  <c r="AB37" i="10"/>
  <c r="X37" i="10"/>
  <c r="T37" i="10"/>
  <c r="P37" i="10"/>
  <c r="L37" i="10"/>
  <c r="I37" i="10"/>
  <c r="F37" i="10"/>
  <c r="AJ36" i="10"/>
  <c r="AF36" i="10"/>
  <c r="AB36" i="10"/>
  <c r="X36" i="10"/>
  <c r="T36" i="10"/>
  <c r="P36" i="10"/>
  <c r="Q36" i="10" s="1"/>
  <c r="L36" i="10"/>
  <c r="AK36" i="10" s="1"/>
  <c r="I36" i="10"/>
  <c r="F36" i="10"/>
  <c r="AJ35" i="10"/>
  <c r="AF35" i="10"/>
  <c r="AB35" i="10"/>
  <c r="X35" i="10"/>
  <c r="T35" i="10"/>
  <c r="P35" i="10"/>
  <c r="L35" i="10"/>
  <c r="I35" i="10"/>
  <c r="F35" i="10"/>
  <c r="AC35" i="10" s="1"/>
  <c r="AJ34" i="10"/>
  <c r="AF34" i="10"/>
  <c r="AK34" i="10" s="1"/>
  <c r="AB34" i="10"/>
  <c r="X34" i="10"/>
  <c r="T34" i="10"/>
  <c r="P34" i="10"/>
  <c r="L34" i="10"/>
  <c r="I34" i="10"/>
  <c r="Y34" i="10" s="1"/>
  <c r="F34" i="10"/>
  <c r="AC34" i="10" s="1"/>
  <c r="AJ33" i="10"/>
  <c r="AF33" i="10"/>
  <c r="AB33" i="10"/>
  <c r="AC33" i="10" s="1"/>
  <c r="X33" i="10"/>
  <c r="T33" i="10"/>
  <c r="P33" i="10"/>
  <c r="Q33" i="10" s="1"/>
  <c r="L33" i="10"/>
  <c r="M33" i="10" s="1"/>
  <c r="I33" i="10"/>
  <c r="F33" i="10"/>
  <c r="AJ32" i="10"/>
  <c r="AF32" i="10"/>
  <c r="AK32" i="10" s="1"/>
  <c r="AB32" i="10"/>
  <c r="X32" i="10"/>
  <c r="T32" i="10"/>
  <c r="P32" i="10"/>
  <c r="L32" i="10"/>
  <c r="I32" i="10"/>
  <c r="F32" i="10"/>
  <c r="AI31" i="10"/>
  <c r="AJ31" i="10" s="1"/>
  <c r="AH31" i="10"/>
  <c r="AG31" i="10"/>
  <c r="AE31" i="10"/>
  <c r="AD31" i="10"/>
  <c r="AB31" i="10"/>
  <c r="W31" i="10"/>
  <c r="V31" i="10"/>
  <c r="X31" i="10" s="1"/>
  <c r="S31" i="10"/>
  <c r="R31" i="10"/>
  <c r="O31" i="10"/>
  <c r="N31" i="10"/>
  <c r="P31" i="10" s="1"/>
  <c r="K31" i="10"/>
  <c r="J31" i="10"/>
  <c r="H31" i="10"/>
  <c r="G31" i="10"/>
  <c r="I31" i="10" s="1"/>
  <c r="E31" i="10"/>
  <c r="D31" i="10"/>
  <c r="AJ30" i="10"/>
  <c r="AF30" i="10"/>
  <c r="AK30" i="10" s="1"/>
  <c r="AB30" i="10"/>
  <c r="X30" i="10"/>
  <c r="T30" i="10"/>
  <c r="P30" i="10"/>
  <c r="L30" i="10"/>
  <c r="I30" i="10"/>
  <c r="F30" i="10"/>
  <c r="Q30" i="10" s="1"/>
  <c r="AJ29" i="10"/>
  <c r="AF29" i="10"/>
  <c r="AB29" i="10"/>
  <c r="X29" i="10"/>
  <c r="T29" i="10"/>
  <c r="P29" i="10"/>
  <c r="L29" i="10"/>
  <c r="I29" i="10"/>
  <c r="F29" i="10"/>
  <c r="AJ28" i="10"/>
  <c r="AF28" i="10"/>
  <c r="AK28" i="10" s="1"/>
  <c r="AB28" i="10"/>
  <c r="X28" i="10"/>
  <c r="T28" i="10"/>
  <c r="U28" i="10" s="1"/>
  <c r="P28" i="10"/>
  <c r="M28" i="10"/>
  <c r="L28" i="10"/>
  <c r="I28" i="10"/>
  <c r="F28" i="10"/>
  <c r="AC28" i="10" s="1"/>
  <c r="AJ27" i="10"/>
  <c r="AF27" i="10"/>
  <c r="AB27" i="10"/>
  <c r="X27" i="10"/>
  <c r="T27" i="10"/>
  <c r="P27" i="10"/>
  <c r="Q27" i="10" s="1"/>
  <c r="L27" i="10"/>
  <c r="AK27" i="10" s="1"/>
  <c r="I27" i="10"/>
  <c r="F27" i="10"/>
  <c r="AJ26" i="10"/>
  <c r="AF26" i="10"/>
  <c r="AK26" i="10" s="1"/>
  <c r="AB26" i="10"/>
  <c r="X26" i="10"/>
  <c r="T26" i="10"/>
  <c r="P26" i="10"/>
  <c r="Q26" i="10" s="1"/>
  <c r="L26" i="10"/>
  <c r="I26" i="10"/>
  <c r="F26" i="10"/>
  <c r="AC26" i="10" s="1"/>
  <c r="AJ25" i="10"/>
  <c r="AF25" i="10"/>
  <c r="AB25" i="10"/>
  <c r="X25" i="10"/>
  <c r="T25" i="10"/>
  <c r="P25" i="10"/>
  <c r="L25" i="10"/>
  <c r="I25" i="10"/>
  <c r="U25" i="10" s="1"/>
  <c r="F25" i="10"/>
  <c r="AJ24" i="10"/>
  <c r="AF24" i="10"/>
  <c r="AB24" i="10"/>
  <c r="X24" i="10"/>
  <c r="T24" i="10"/>
  <c r="P24" i="10"/>
  <c r="L24" i="10"/>
  <c r="AK24" i="10" s="1"/>
  <c r="I24" i="10"/>
  <c r="F24" i="10"/>
  <c r="M24" i="10" s="1"/>
  <c r="AJ23" i="10"/>
  <c r="AF23" i="10"/>
  <c r="AB23" i="10"/>
  <c r="X23" i="10"/>
  <c r="T23" i="10"/>
  <c r="P23" i="10"/>
  <c r="L23" i="10"/>
  <c r="I23" i="10"/>
  <c r="U23" i="10" s="1"/>
  <c r="F23" i="10"/>
  <c r="Q23" i="10" s="1"/>
  <c r="AJ22" i="10"/>
  <c r="AF22" i="10"/>
  <c r="AB22" i="10"/>
  <c r="X22" i="10"/>
  <c r="T22" i="10"/>
  <c r="P22" i="10"/>
  <c r="L22" i="10"/>
  <c r="I22" i="10"/>
  <c r="U22" i="10" s="1"/>
  <c r="F22" i="10"/>
  <c r="AI21" i="10"/>
  <c r="AH21" i="10"/>
  <c r="AG21" i="10"/>
  <c r="AE21" i="10"/>
  <c r="AD21" i="10"/>
  <c r="AF21" i="10" s="1"/>
  <c r="AB21" i="10"/>
  <c r="W21" i="10"/>
  <c r="V21" i="10"/>
  <c r="X21" i="10" s="1"/>
  <c r="T21" i="10"/>
  <c r="S21" i="10"/>
  <c r="R21" i="10"/>
  <c r="O21" i="10"/>
  <c r="P21" i="10" s="1"/>
  <c r="N21" i="10"/>
  <c r="K21" i="10"/>
  <c r="J21" i="10"/>
  <c r="L21" i="10" s="1"/>
  <c r="H21" i="10"/>
  <c r="G21" i="10"/>
  <c r="E21" i="10"/>
  <c r="D21" i="10"/>
  <c r="F21" i="10" s="1"/>
  <c r="AJ20" i="10"/>
  <c r="AF20" i="10"/>
  <c r="AB20" i="10"/>
  <c r="X20" i="10"/>
  <c r="T20" i="10"/>
  <c r="P20" i="10"/>
  <c r="L20" i="10"/>
  <c r="I20" i="10"/>
  <c r="F20" i="10"/>
  <c r="Q20" i="10" s="1"/>
  <c r="AJ19" i="10"/>
  <c r="AF19" i="10"/>
  <c r="AK19" i="10" s="1"/>
  <c r="AB19" i="10"/>
  <c r="X19" i="10"/>
  <c r="T19" i="10"/>
  <c r="U19" i="10" s="1"/>
  <c r="P19" i="10"/>
  <c r="Q19" i="10" s="1"/>
  <c r="M19" i="10"/>
  <c r="L19" i="10"/>
  <c r="I19" i="10"/>
  <c r="F19" i="10"/>
  <c r="AC19" i="10" s="1"/>
  <c r="AJ18" i="10"/>
  <c r="AF18" i="10"/>
  <c r="AB18" i="10"/>
  <c r="X18" i="10"/>
  <c r="T18" i="10"/>
  <c r="P18" i="10"/>
  <c r="L18" i="10"/>
  <c r="AK18" i="10" s="1"/>
  <c r="I18" i="10"/>
  <c r="F18" i="10"/>
  <c r="Q18" i="10" s="1"/>
  <c r="AJ17" i="10"/>
  <c r="AF17" i="10"/>
  <c r="AK17" i="10" s="1"/>
  <c r="AC17" i="10"/>
  <c r="AB17" i="10"/>
  <c r="X17" i="10"/>
  <c r="T17" i="10"/>
  <c r="P17" i="10"/>
  <c r="L17" i="10"/>
  <c r="I17" i="10"/>
  <c r="Y17" i="10" s="1"/>
  <c r="F17" i="10"/>
  <c r="M17" i="10" s="1"/>
  <c r="AJ16" i="10"/>
  <c r="AF16" i="10"/>
  <c r="AB16" i="10"/>
  <c r="AC16" i="10" s="1"/>
  <c r="X16" i="10"/>
  <c r="T16" i="10"/>
  <c r="P16" i="10"/>
  <c r="L16" i="10"/>
  <c r="I16" i="10"/>
  <c r="F16" i="10"/>
  <c r="AJ15" i="10"/>
  <c r="AF15" i="10"/>
  <c r="AB15" i="10"/>
  <c r="AC15" i="10" s="1"/>
  <c r="X15" i="10"/>
  <c r="T15" i="10"/>
  <c r="P15" i="10"/>
  <c r="L15" i="10"/>
  <c r="M15" i="10" s="1"/>
  <c r="I15" i="10"/>
  <c r="F15" i="10"/>
  <c r="Q15" i="10" s="1"/>
  <c r="AJ14" i="10"/>
  <c r="AF14" i="10"/>
  <c r="AK14" i="10" s="1"/>
  <c r="AB14" i="10"/>
  <c r="X14" i="10"/>
  <c r="T14" i="10"/>
  <c r="Q14" i="10"/>
  <c r="P14" i="10"/>
  <c r="L14" i="10"/>
  <c r="I14" i="10"/>
  <c r="U14" i="10" s="1"/>
  <c r="F14" i="10"/>
  <c r="AC14" i="10" s="1"/>
  <c r="AI13" i="10"/>
  <c r="AH13" i="10"/>
  <c r="AG13" i="10"/>
  <c r="AE13" i="10"/>
  <c r="AF13" i="10" s="1"/>
  <c r="AD13" i="10"/>
  <c r="AB13" i="10"/>
  <c r="W13" i="10"/>
  <c r="V13" i="10"/>
  <c r="S13" i="10"/>
  <c r="R13" i="10"/>
  <c r="T13" i="10" s="1"/>
  <c r="O13" i="10"/>
  <c r="N13" i="10"/>
  <c r="P13" i="10" s="1"/>
  <c r="K13" i="10"/>
  <c r="J13" i="10"/>
  <c r="L13" i="10" s="1"/>
  <c r="H13" i="10"/>
  <c r="G13" i="10"/>
  <c r="I13" i="10" s="1"/>
  <c r="E13" i="10"/>
  <c r="F13" i="10" s="1"/>
  <c r="D13" i="10"/>
  <c r="AJ12" i="10"/>
  <c r="AF12" i="10"/>
  <c r="AK12" i="10" s="1"/>
  <c r="AB12" i="10"/>
  <c r="X12" i="10"/>
  <c r="T12" i="10"/>
  <c r="P12" i="10"/>
  <c r="L12" i="10"/>
  <c r="I12" i="10"/>
  <c r="U12" i="10" s="1"/>
  <c r="F12" i="10"/>
  <c r="AJ11" i="10"/>
  <c r="AF11" i="10"/>
  <c r="AK11" i="10" s="1"/>
  <c r="AB11" i="10"/>
  <c r="X11" i="10"/>
  <c r="T11" i="10"/>
  <c r="P11" i="10"/>
  <c r="L11" i="10"/>
  <c r="I11" i="10"/>
  <c r="F11" i="10"/>
  <c r="Q11" i="10" s="1"/>
  <c r="AJ10" i="10"/>
  <c r="AF10" i="10"/>
  <c r="AK10" i="10" s="1"/>
  <c r="AB10" i="10"/>
  <c r="X10" i="10"/>
  <c r="T10" i="10"/>
  <c r="P10" i="10"/>
  <c r="L10" i="10"/>
  <c r="I10" i="10"/>
  <c r="Y10" i="10" s="1"/>
  <c r="F10" i="10"/>
  <c r="M10" i="10" s="1"/>
  <c r="AJ9" i="10"/>
  <c r="AF9" i="10"/>
  <c r="AK9" i="10" s="1"/>
  <c r="AB9" i="10"/>
  <c r="X9" i="10"/>
  <c r="T9" i="10"/>
  <c r="P9" i="10"/>
  <c r="L9" i="10"/>
  <c r="I9" i="10"/>
  <c r="Y9" i="10" s="1"/>
  <c r="F9" i="10"/>
  <c r="AI32" i="9"/>
  <c r="AJ32" i="9" s="1"/>
  <c r="AH32" i="9"/>
  <c r="AG32" i="9"/>
  <c r="AE32" i="9"/>
  <c r="AD32" i="9"/>
  <c r="AF32" i="9" s="1"/>
  <c r="AB32" i="9"/>
  <c r="W32" i="9"/>
  <c r="V32" i="9"/>
  <c r="X32" i="9" s="1"/>
  <c r="S32" i="9"/>
  <c r="R32" i="9"/>
  <c r="T32" i="9" s="1"/>
  <c r="O32" i="9"/>
  <c r="P32" i="9" s="1"/>
  <c r="N32" i="9"/>
  <c r="K32" i="9"/>
  <c r="J32" i="9"/>
  <c r="L32" i="9" s="1"/>
  <c r="I32" i="9"/>
  <c r="H32" i="9"/>
  <c r="G32" i="9"/>
  <c r="E32" i="9"/>
  <c r="D32" i="9"/>
  <c r="F32" i="9" s="1"/>
  <c r="AI31" i="9"/>
  <c r="AH31" i="9"/>
  <c r="AG31" i="9"/>
  <c r="AE31" i="9"/>
  <c r="AD31" i="9"/>
  <c r="AB31" i="9"/>
  <c r="W31" i="9"/>
  <c r="V31" i="9"/>
  <c r="S31" i="9"/>
  <c r="R31" i="9"/>
  <c r="T31" i="9" s="1"/>
  <c r="O31" i="9"/>
  <c r="P31" i="9" s="1"/>
  <c r="N31" i="9"/>
  <c r="K31" i="9"/>
  <c r="J31" i="9"/>
  <c r="L31" i="9" s="1"/>
  <c r="I31" i="9"/>
  <c r="H31" i="9"/>
  <c r="G31" i="9"/>
  <c r="E31" i="9"/>
  <c r="D31" i="9"/>
  <c r="F31" i="9" s="1"/>
  <c r="AJ30" i="9"/>
  <c r="AF30" i="9"/>
  <c r="AB30" i="9"/>
  <c r="X30" i="9"/>
  <c r="T30" i="9"/>
  <c r="U30" i="9" s="1"/>
  <c r="P30" i="9"/>
  <c r="Q30" i="9" s="1"/>
  <c r="L30" i="9"/>
  <c r="I30" i="9"/>
  <c r="F30" i="9"/>
  <c r="AJ29" i="9"/>
  <c r="AF29" i="9"/>
  <c r="AB29" i="9"/>
  <c r="X29" i="9"/>
  <c r="T29" i="9"/>
  <c r="U29" i="9" s="1"/>
  <c r="P29" i="9"/>
  <c r="L29" i="9"/>
  <c r="I29" i="9"/>
  <c r="F29" i="9"/>
  <c r="Q29" i="9" s="1"/>
  <c r="AJ28" i="9"/>
  <c r="AF28" i="9"/>
  <c r="AB28" i="9"/>
  <c r="X28" i="9"/>
  <c r="T28" i="9"/>
  <c r="P28" i="9"/>
  <c r="L28" i="9"/>
  <c r="AK28" i="9" s="1"/>
  <c r="I28" i="9"/>
  <c r="Y28" i="9" s="1"/>
  <c r="F28" i="9"/>
  <c r="Q28" i="9" s="1"/>
  <c r="AJ27" i="9"/>
  <c r="AF27" i="9"/>
  <c r="AB27" i="9"/>
  <c r="X27" i="9"/>
  <c r="T27" i="9"/>
  <c r="P27" i="9"/>
  <c r="Q27" i="9" s="1"/>
  <c r="L27" i="9"/>
  <c r="I27" i="9"/>
  <c r="Y27" i="9" s="1"/>
  <c r="F27" i="9"/>
  <c r="AC27" i="9" s="1"/>
  <c r="AJ26" i="9"/>
  <c r="AF26" i="9"/>
  <c r="AB26" i="9"/>
  <c r="X26" i="9"/>
  <c r="T26" i="9"/>
  <c r="P26" i="9"/>
  <c r="L26" i="9"/>
  <c r="I26" i="9"/>
  <c r="F26" i="9"/>
  <c r="AI25" i="9"/>
  <c r="AH25" i="9"/>
  <c r="AG25" i="9"/>
  <c r="AJ25" i="9" s="1"/>
  <c r="AE25" i="9"/>
  <c r="AD25" i="9"/>
  <c r="AB25" i="9"/>
  <c r="W25" i="9"/>
  <c r="X25" i="9" s="1"/>
  <c r="V25" i="9"/>
  <c r="S25" i="9"/>
  <c r="R25" i="9"/>
  <c r="T25" i="9" s="1"/>
  <c r="O25" i="9"/>
  <c r="N25" i="9"/>
  <c r="K25" i="9"/>
  <c r="L25" i="9" s="1"/>
  <c r="J25" i="9"/>
  <c r="H25" i="9"/>
  <c r="G25" i="9"/>
  <c r="I25" i="9" s="1"/>
  <c r="E25" i="9"/>
  <c r="D25" i="9"/>
  <c r="AJ24" i="9"/>
  <c r="AF24" i="9"/>
  <c r="AB24" i="9"/>
  <c r="X24" i="9"/>
  <c r="T24" i="9"/>
  <c r="P24" i="9"/>
  <c r="L24" i="9"/>
  <c r="I24" i="9"/>
  <c r="F24" i="9"/>
  <c r="Q24" i="9" s="1"/>
  <c r="AJ23" i="9"/>
  <c r="AF23" i="9"/>
  <c r="AB23" i="9"/>
  <c r="AC23" i="9" s="1"/>
  <c r="X23" i="9"/>
  <c r="T23" i="9"/>
  <c r="U23" i="9" s="1"/>
  <c r="P23" i="9"/>
  <c r="Q23" i="9" s="1"/>
  <c r="L23" i="9"/>
  <c r="I23" i="9"/>
  <c r="Y23" i="9" s="1"/>
  <c r="F23" i="9"/>
  <c r="AJ22" i="9"/>
  <c r="AF22" i="9"/>
  <c r="AK22" i="9" s="1"/>
  <c r="AB22" i="9"/>
  <c r="X22" i="9"/>
  <c r="T22" i="9"/>
  <c r="Q22" i="9"/>
  <c r="P22" i="9"/>
  <c r="L22" i="9"/>
  <c r="I22" i="9"/>
  <c r="Y22" i="9" s="1"/>
  <c r="F22" i="9"/>
  <c r="AJ21" i="9"/>
  <c r="AF21" i="9"/>
  <c r="AB21" i="9"/>
  <c r="X21" i="9"/>
  <c r="T21" i="9"/>
  <c r="P21" i="9"/>
  <c r="Q21" i="9" s="1"/>
  <c r="L21" i="9"/>
  <c r="I21" i="9"/>
  <c r="F21" i="9"/>
  <c r="AC21" i="9" s="1"/>
  <c r="AJ20" i="9"/>
  <c r="AF20" i="9"/>
  <c r="AB20" i="9"/>
  <c r="X20" i="9"/>
  <c r="T20" i="9"/>
  <c r="U20" i="9" s="1"/>
  <c r="P20" i="9"/>
  <c r="L20" i="9"/>
  <c r="M20" i="9" s="1"/>
  <c r="I20" i="9"/>
  <c r="Y20" i="9" s="1"/>
  <c r="F20" i="9"/>
  <c r="AJ19" i="9"/>
  <c r="AF19" i="9"/>
  <c r="AB19" i="9"/>
  <c r="AC19" i="9" s="1"/>
  <c r="X19" i="9"/>
  <c r="T19" i="9"/>
  <c r="U19" i="9" s="1"/>
  <c r="P19" i="9"/>
  <c r="L19" i="9"/>
  <c r="I19" i="9"/>
  <c r="F19" i="9"/>
  <c r="Q19" i="9" s="1"/>
  <c r="AJ18" i="9"/>
  <c r="AF18" i="9"/>
  <c r="AK18" i="9" s="1"/>
  <c r="AB18" i="9"/>
  <c r="X18" i="9"/>
  <c r="T18" i="9"/>
  <c r="P18" i="9"/>
  <c r="L18" i="9"/>
  <c r="I18" i="9"/>
  <c r="Y18" i="9" s="1"/>
  <c r="F18" i="9"/>
  <c r="AC18" i="9" s="1"/>
  <c r="AI17" i="9"/>
  <c r="AJ17" i="9" s="1"/>
  <c r="AH17" i="9"/>
  <c r="AG17" i="9"/>
  <c r="AE17" i="9"/>
  <c r="AF17" i="9" s="1"/>
  <c r="AD17" i="9"/>
  <c r="AB17" i="9"/>
  <c r="W17" i="9"/>
  <c r="V17" i="9"/>
  <c r="X17" i="9" s="1"/>
  <c r="S17" i="9"/>
  <c r="R17" i="9"/>
  <c r="O17" i="9"/>
  <c r="N17" i="9"/>
  <c r="P17" i="9" s="1"/>
  <c r="K17" i="9"/>
  <c r="J17" i="9"/>
  <c r="L17" i="9" s="1"/>
  <c r="H17" i="9"/>
  <c r="G17" i="9"/>
  <c r="E17" i="9"/>
  <c r="F17" i="9" s="1"/>
  <c r="D17" i="9"/>
  <c r="AJ16" i="9"/>
  <c r="AF16" i="9"/>
  <c r="AB16" i="9"/>
  <c r="X16" i="9"/>
  <c r="T16" i="9"/>
  <c r="P16" i="9"/>
  <c r="L16" i="9"/>
  <c r="I16" i="9"/>
  <c r="F16" i="9"/>
  <c r="AJ15" i="9"/>
  <c r="AF15" i="9"/>
  <c r="AB15" i="9"/>
  <c r="X15" i="9"/>
  <c r="U15" i="9"/>
  <c r="T15" i="9"/>
  <c r="P15" i="9"/>
  <c r="L15" i="9"/>
  <c r="I15" i="9"/>
  <c r="Y15" i="9" s="1"/>
  <c r="F15" i="9"/>
  <c r="AJ14" i="9"/>
  <c r="AF14" i="9"/>
  <c r="AB14" i="9"/>
  <c r="X14" i="9"/>
  <c r="T14" i="9"/>
  <c r="P14" i="9"/>
  <c r="L14" i="9"/>
  <c r="I14" i="9"/>
  <c r="Y14" i="9" s="1"/>
  <c r="F14" i="9"/>
  <c r="Q14" i="9" s="1"/>
  <c r="AJ13" i="9"/>
  <c r="AF13" i="9"/>
  <c r="AB13" i="9"/>
  <c r="X13" i="9"/>
  <c r="T13" i="9"/>
  <c r="P13" i="9"/>
  <c r="Q13" i="9" s="1"/>
  <c r="L13" i="9"/>
  <c r="AK13" i="9" s="1"/>
  <c r="I13" i="9"/>
  <c r="Y13" i="9" s="1"/>
  <c r="F13" i="9"/>
  <c r="AJ12" i="9"/>
  <c r="AF12" i="9"/>
  <c r="AB12" i="9"/>
  <c r="X12" i="9"/>
  <c r="T12" i="9"/>
  <c r="P12" i="9"/>
  <c r="Q12" i="9" s="1"/>
  <c r="L12" i="9"/>
  <c r="I12" i="9"/>
  <c r="F12" i="9"/>
  <c r="AJ11" i="9"/>
  <c r="AF11" i="9"/>
  <c r="AK11" i="9" s="1"/>
  <c r="AB11" i="9"/>
  <c r="X11" i="9"/>
  <c r="T11" i="9"/>
  <c r="U11" i="9" s="1"/>
  <c r="P11" i="9"/>
  <c r="L11" i="9"/>
  <c r="I11" i="9"/>
  <c r="F11" i="9"/>
  <c r="AJ10" i="9"/>
  <c r="AF10" i="9"/>
  <c r="AB10" i="9"/>
  <c r="X10" i="9"/>
  <c r="T10" i="9"/>
  <c r="P10" i="9"/>
  <c r="L10" i="9"/>
  <c r="AK10" i="9" s="1"/>
  <c r="I10" i="9"/>
  <c r="F10" i="9"/>
  <c r="Q10" i="9" s="1"/>
  <c r="AJ9" i="9"/>
  <c r="AF9" i="9"/>
  <c r="AB9" i="9"/>
  <c r="X9" i="9"/>
  <c r="T9" i="9"/>
  <c r="Q9" i="9"/>
  <c r="P9" i="9"/>
  <c r="L9" i="9"/>
  <c r="AK9" i="9" s="1"/>
  <c r="I9" i="9"/>
  <c r="F9" i="9"/>
  <c r="AI41" i="8"/>
  <c r="AJ41" i="8" s="1"/>
  <c r="AH41" i="8"/>
  <c r="AG41" i="8"/>
  <c r="AE41" i="8"/>
  <c r="AD41" i="8"/>
  <c r="AB41" i="8"/>
  <c r="W41" i="8"/>
  <c r="V41" i="8"/>
  <c r="S41" i="8"/>
  <c r="R41" i="8"/>
  <c r="T41" i="8" s="1"/>
  <c r="O41" i="8"/>
  <c r="N41" i="8"/>
  <c r="K41" i="8"/>
  <c r="J41" i="8"/>
  <c r="L41" i="8" s="1"/>
  <c r="H41" i="8"/>
  <c r="G41" i="8"/>
  <c r="E41" i="8"/>
  <c r="D41" i="8"/>
  <c r="AI40" i="8"/>
  <c r="AH40" i="8"/>
  <c r="AG40" i="8"/>
  <c r="AE40" i="8"/>
  <c r="AF40" i="8" s="1"/>
  <c r="AD40" i="8"/>
  <c r="AB40" i="8"/>
  <c r="W40" i="8"/>
  <c r="V40" i="8"/>
  <c r="S40" i="8"/>
  <c r="R40" i="8"/>
  <c r="T40" i="8" s="1"/>
  <c r="U40" i="8" s="1"/>
  <c r="O40" i="8"/>
  <c r="N40" i="8"/>
  <c r="K40" i="8"/>
  <c r="J40" i="8"/>
  <c r="H40" i="8"/>
  <c r="I40" i="8" s="1"/>
  <c r="G40" i="8"/>
  <c r="E40" i="8"/>
  <c r="F40" i="8" s="1"/>
  <c r="D40" i="8"/>
  <c r="AJ39" i="8"/>
  <c r="AF39" i="8"/>
  <c r="AB39" i="8"/>
  <c r="X39" i="8"/>
  <c r="T39" i="8"/>
  <c r="P39" i="8"/>
  <c r="L39" i="8"/>
  <c r="I39" i="8"/>
  <c r="F39" i="8"/>
  <c r="Q39" i="8" s="1"/>
  <c r="AJ38" i="8"/>
  <c r="AF38" i="8"/>
  <c r="AB38" i="8"/>
  <c r="X38" i="8"/>
  <c r="U38" i="8"/>
  <c r="T38" i="8"/>
  <c r="P38" i="8"/>
  <c r="M38" i="8"/>
  <c r="L38" i="8"/>
  <c r="I38" i="8"/>
  <c r="Y38" i="8" s="1"/>
  <c r="F38" i="8"/>
  <c r="AJ37" i="8"/>
  <c r="AF37" i="8"/>
  <c r="AK37" i="8" s="1"/>
  <c r="AB37" i="8"/>
  <c r="X37" i="8"/>
  <c r="T37" i="8"/>
  <c r="P37" i="8"/>
  <c r="L37" i="8"/>
  <c r="I37" i="8"/>
  <c r="F37" i="8"/>
  <c r="Q37" i="8" s="1"/>
  <c r="AJ36" i="8"/>
  <c r="AF36" i="8"/>
  <c r="AB36" i="8"/>
  <c r="X36" i="8"/>
  <c r="T36" i="8"/>
  <c r="P36" i="8"/>
  <c r="L36" i="8"/>
  <c r="I36" i="8"/>
  <c r="Y36" i="8" s="1"/>
  <c r="F36" i="8"/>
  <c r="AC36" i="8" s="1"/>
  <c r="AJ35" i="8"/>
  <c r="AF35" i="8"/>
  <c r="AB35" i="8"/>
  <c r="X35" i="8"/>
  <c r="T35" i="8"/>
  <c r="P35" i="8"/>
  <c r="L35" i="8"/>
  <c r="I35" i="8"/>
  <c r="Y35" i="8" s="1"/>
  <c r="F35" i="8"/>
  <c r="AC35" i="8" s="1"/>
  <c r="AI34" i="8"/>
  <c r="AH34" i="8"/>
  <c r="AG34" i="8"/>
  <c r="AJ34" i="8" s="1"/>
  <c r="AE34" i="8"/>
  <c r="AD34" i="8"/>
  <c r="AB34" i="8"/>
  <c r="X34" i="8"/>
  <c r="W34" i="8"/>
  <c r="V34" i="8"/>
  <c r="S34" i="8"/>
  <c r="R34" i="8"/>
  <c r="T34" i="8" s="1"/>
  <c r="O34" i="8"/>
  <c r="N34" i="8"/>
  <c r="P34" i="8" s="1"/>
  <c r="K34" i="8"/>
  <c r="J34" i="8"/>
  <c r="L34" i="8" s="1"/>
  <c r="H34" i="8"/>
  <c r="G34" i="8"/>
  <c r="E34" i="8"/>
  <c r="D34" i="8"/>
  <c r="F34" i="8" s="1"/>
  <c r="AK33" i="8"/>
  <c r="AJ33" i="8"/>
  <c r="AF33" i="8"/>
  <c r="AC33" i="8"/>
  <c r="AB33" i="8"/>
  <c r="X33" i="8"/>
  <c r="T33" i="8"/>
  <c r="P33" i="8"/>
  <c r="L33" i="8"/>
  <c r="I33" i="8"/>
  <c r="F33" i="8"/>
  <c r="AJ32" i="8"/>
  <c r="AF32" i="8"/>
  <c r="AB32" i="8"/>
  <c r="X32" i="8"/>
  <c r="T32" i="8"/>
  <c r="P32" i="8"/>
  <c r="L32" i="8"/>
  <c r="AK32" i="8" s="1"/>
  <c r="I32" i="8"/>
  <c r="F32" i="8"/>
  <c r="AJ31" i="8"/>
  <c r="AF31" i="8"/>
  <c r="AK31" i="8" s="1"/>
  <c r="AB31" i="8"/>
  <c r="Y31" i="8"/>
  <c r="X31" i="8"/>
  <c r="T31" i="8"/>
  <c r="P31" i="8"/>
  <c r="M31" i="8"/>
  <c r="L31" i="8"/>
  <c r="I31" i="8"/>
  <c r="F31" i="8"/>
  <c r="Q31" i="8" s="1"/>
  <c r="AJ30" i="8"/>
  <c r="AF30" i="8"/>
  <c r="AK30" i="8" s="1"/>
  <c r="AB30" i="8"/>
  <c r="X30" i="8"/>
  <c r="T30" i="8"/>
  <c r="P30" i="8"/>
  <c r="L30" i="8"/>
  <c r="I30" i="8"/>
  <c r="F30" i="8"/>
  <c r="Q30" i="8" s="1"/>
  <c r="AJ29" i="8"/>
  <c r="AF29" i="8"/>
  <c r="AC29" i="8"/>
  <c r="AB29" i="8"/>
  <c r="X29" i="8"/>
  <c r="T29" i="8"/>
  <c r="P29" i="8"/>
  <c r="M29" i="8"/>
  <c r="L29" i="8"/>
  <c r="I29" i="8"/>
  <c r="Y29" i="8" s="1"/>
  <c r="F29" i="8"/>
  <c r="Q29" i="8" s="1"/>
  <c r="AJ28" i="8"/>
  <c r="AF28" i="8"/>
  <c r="AK28" i="8" s="1"/>
  <c r="AB28" i="8"/>
  <c r="X28" i="8"/>
  <c r="T28" i="8"/>
  <c r="P28" i="8"/>
  <c r="L28" i="8"/>
  <c r="M28" i="8" s="1"/>
  <c r="I28" i="8"/>
  <c r="F28" i="8"/>
  <c r="AJ27" i="8"/>
  <c r="AI27" i="8"/>
  <c r="AH27" i="8"/>
  <c r="AG27" i="8"/>
  <c r="AF27" i="8"/>
  <c r="AK27" i="8" s="1"/>
  <c r="AE27" i="8"/>
  <c r="AD27" i="8"/>
  <c r="AB27" i="8"/>
  <c r="W27" i="8"/>
  <c r="V27" i="8"/>
  <c r="S27" i="8"/>
  <c r="R27" i="8"/>
  <c r="O27" i="8"/>
  <c r="N27" i="8"/>
  <c r="K27" i="8"/>
  <c r="J27" i="8"/>
  <c r="L27" i="8" s="1"/>
  <c r="H27" i="8"/>
  <c r="G27" i="8"/>
  <c r="F27" i="8"/>
  <c r="E27" i="8"/>
  <c r="D27" i="8"/>
  <c r="AJ26" i="8"/>
  <c r="AF26" i="8"/>
  <c r="AB26" i="8"/>
  <c r="X26" i="8"/>
  <c r="T26" i="8"/>
  <c r="Q26" i="8"/>
  <c r="P26" i="8"/>
  <c r="L26" i="8"/>
  <c r="AK26" i="8" s="1"/>
  <c r="I26" i="8"/>
  <c r="Y26" i="8" s="1"/>
  <c r="F26" i="8"/>
  <c r="AJ25" i="8"/>
  <c r="AF25" i="8"/>
  <c r="AB25" i="8"/>
  <c r="X25" i="8"/>
  <c r="T25" i="8"/>
  <c r="P25" i="8"/>
  <c r="L25" i="8"/>
  <c r="I25" i="8"/>
  <c r="F25" i="8"/>
  <c r="AC25" i="8" s="1"/>
  <c r="AJ24" i="8"/>
  <c r="AF24" i="8"/>
  <c r="AK24" i="8" s="1"/>
  <c r="AB24" i="8"/>
  <c r="X24" i="8"/>
  <c r="T24" i="8"/>
  <c r="P24" i="8"/>
  <c r="L24" i="8"/>
  <c r="I24" i="8"/>
  <c r="U24" i="8" s="1"/>
  <c r="F24" i="8"/>
  <c r="Q24" i="8" s="1"/>
  <c r="AJ23" i="8"/>
  <c r="AF23" i="8"/>
  <c r="AB23" i="8"/>
  <c r="X23" i="8"/>
  <c r="T23" i="8"/>
  <c r="P23" i="8"/>
  <c r="Q23" i="8" s="1"/>
  <c r="L23" i="8"/>
  <c r="AK23" i="8" s="1"/>
  <c r="I23" i="8"/>
  <c r="Y23" i="8" s="1"/>
  <c r="F23" i="8"/>
  <c r="AJ22" i="8"/>
  <c r="AF22" i="8"/>
  <c r="AK22" i="8" s="1"/>
  <c r="AB22" i="8"/>
  <c r="X22" i="8"/>
  <c r="T22" i="8"/>
  <c r="P22" i="8"/>
  <c r="L22" i="8"/>
  <c r="I22" i="8"/>
  <c r="F22" i="8"/>
  <c r="AI21" i="8"/>
  <c r="AH21" i="8"/>
  <c r="AG21" i="8"/>
  <c r="AE21" i="8"/>
  <c r="AD21" i="8"/>
  <c r="AB21" i="8"/>
  <c r="W21" i="8"/>
  <c r="V21" i="8"/>
  <c r="S21" i="8"/>
  <c r="R21" i="8"/>
  <c r="T21" i="8" s="1"/>
  <c r="O21" i="8"/>
  <c r="P21" i="8" s="1"/>
  <c r="N21" i="8"/>
  <c r="K21" i="8"/>
  <c r="J21" i="8"/>
  <c r="L21" i="8" s="1"/>
  <c r="H21" i="8"/>
  <c r="G21" i="8"/>
  <c r="I21" i="8" s="1"/>
  <c r="E21" i="8"/>
  <c r="F21" i="8" s="1"/>
  <c r="D21" i="8"/>
  <c r="AJ20" i="8"/>
  <c r="AF20" i="8"/>
  <c r="AB20" i="8"/>
  <c r="X20" i="8"/>
  <c r="T20" i="8"/>
  <c r="P20" i="8"/>
  <c r="L20" i="8"/>
  <c r="I20" i="8"/>
  <c r="F20" i="8"/>
  <c r="AJ19" i="8"/>
  <c r="AF19" i="8"/>
  <c r="AB19" i="8"/>
  <c r="X19" i="8"/>
  <c r="U19" i="8"/>
  <c r="T19" i="8"/>
  <c r="P19" i="8"/>
  <c r="L19" i="8"/>
  <c r="I19" i="8"/>
  <c r="F19" i="8"/>
  <c r="AJ18" i="8"/>
  <c r="AF18" i="8"/>
  <c r="AK18" i="8" s="1"/>
  <c r="AB18" i="8"/>
  <c r="X18" i="8"/>
  <c r="T18" i="8"/>
  <c r="P18" i="8"/>
  <c r="L18" i="8"/>
  <c r="M18" i="8" s="1"/>
  <c r="I18" i="8"/>
  <c r="Y18" i="8" s="1"/>
  <c r="F18" i="8"/>
  <c r="Q18" i="8" s="1"/>
  <c r="AJ17" i="8"/>
  <c r="AF17" i="8"/>
  <c r="AB17" i="8"/>
  <c r="X17" i="8"/>
  <c r="T17" i="8"/>
  <c r="Q17" i="8"/>
  <c r="P17" i="8"/>
  <c r="L17" i="8"/>
  <c r="AK17" i="8" s="1"/>
  <c r="I17" i="8"/>
  <c r="Y17" i="8" s="1"/>
  <c r="F17" i="8"/>
  <c r="AJ16" i="8"/>
  <c r="AF16" i="8"/>
  <c r="AB16" i="8"/>
  <c r="X16" i="8"/>
  <c r="T16" i="8"/>
  <c r="P16" i="8"/>
  <c r="L16" i="8"/>
  <c r="I16" i="8"/>
  <c r="F16" i="8"/>
  <c r="AC16" i="8" s="1"/>
  <c r="AJ15" i="8"/>
  <c r="AI15" i="8"/>
  <c r="AH15" i="8"/>
  <c r="AG15" i="8"/>
  <c r="AE15" i="8"/>
  <c r="AD15" i="8"/>
  <c r="AB15" i="8"/>
  <c r="W15" i="8"/>
  <c r="X15" i="8" s="1"/>
  <c r="V15" i="8"/>
  <c r="T15" i="8"/>
  <c r="S15" i="8"/>
  <c r="R15" i="8"/>
  <c r="P15" i="8"/>
  <c r="O15" i="8"/>
  <c r="N15" i="8"/>
  <c r="K15" i="8"/>
  <c r="J15" i="8"/>
  <c r="L15" i="8" s="1"/>
  <c r="H15" i="8"/>
  <c r="G15" i="8"/>
  <c r="E15" i="8"/>
  <c r="D15" i="8"/>
  <c r="AK14" i="8"/>
  <c r="AJ14" i="8"/>
  <c r="AF14" i="8"/>
  <c r="AC14" i="8"/>
  <c r="AB14" i="8"/>
  <c r="X14" i="8"/>
  <c r="T14" i="8"/>
  <c r="P14" i="8"/>
  <c r="M14" i="8"/>
  <c r="L14" i="8"/>
  <c r="I14" i="8"/>
  <c r="F14" i="8"/>
  <c r="Q14" i="8" s="1"/>
  <c r="AJ13" i="8"/>
  <c r="AF13" i="8"/>
  <c r="AB13" i="8"/>
  <c r="X13" i="8"/>
  <c r="T13" i="8"/>
  <c r="P13" i="8"/>
  <c r="L13" i="8"/>
  <c r="I13" i="8"/>
  <c r="Y13" i="8" s="1"/>
  <c r="F13" i="8"/>
  <c r="AJ12" i="8"/>
  <c r="AF12" i="8"/>
  <c r="AK12" i="8" s="1"/>
  <c r="AB12" i="8"/>
  <c r="X12" i="8"/>
  <c r="T12" i="8"/>
  <c r="P12" i="8"/>
  <c r="L12" i="8"/>
  <c r="I12" i="8"/>
  <c r="F12" i="8"/>
  <c r="AJ11" i="8"/>
  <c r="AF11" i="8"/>
  <c r="AK11" i="8" s="1"/>
  <c r="AB11" i="8"/>
  <c r="X11" i="8"/>
  <c r="T11" i="8"/>
  <c r="P11" i="8"/>
  <c r="L11" i="8"/>
  <c r="I11" i="8"/>
  <c r="U11" i="8" s="1"/>
  <c r="F11" i="8"/>
  <c r="AJ10" i="8"/>
  <c r="AF10" i="8"/>
  <c r="AB10" i="8"/>
  <c r="X10" i="8"/>
  <c r="T10" i="8"/>
  <c r="P10" i="8"/>
  <c r="M10" i="8"/>
  <c r="L10" i="8"/>
  <c r="I10" i="8"/>
  <c r="F10" i="8"/>
  <c r="AJ9" i="8"/>
  <c r="AF9" i="8"/>
  <c r="AK9" i="8" s="1"/>
  <c r="AB9" i="8"/>
  <c r="AC9" i="8" s="1"/>
  <c r="X9" i="8"/>
  <c r="T9" i="8"/>
  <c r="P9" i="8"/>
  <c r="L9" i="8"/>
  <c r="M9" i="8" s="1"/>
  <c r="I9" i="8"/>
  <c r="F9" i="8"/>
  <c r="Q9" i="8" s="1"/>
  <c r="AJ74" i="7"/>
  <c r="AI74" i="7"/>
  <c r="AH74" i="7"/>
  <c r="AG74" i="7"/>
  <c r="AE74" i="7"/>
  <c r="AD74" i="7"/>
  <c r="AF74" i="7" s="1"/>
  <c r="AB74" i="7"/>
  <c r="W74" i="7"/>
  <c r="V74" i="7"/>
  <c r="X74" i="7" s="1"/>
  <c r="S74" i="7"/>
  <c r="R74" i="7"/>
  <c r="T74" i="7" s="1"/>
  <c r="O74" i="7"/>
  <c r="N74" i="7"/>
  <c r="K74" i="7"/>
  <c r="J74" i="7"/>
  <c r="L74" i="7" s="1"/>
  <c r="H74" i="7"/>
  <c r="G74" i="7"/>
  <c r="E74" i="7"/>
  <c r="D74" i="7"/>
  <c r="F74" i="7" s="1"/>
  <c r="AJ73" i="7"/>
  <c r="AI73" i="7"/>
  <c r="AH73" i="7"/>
  <c r="AG73" i="7"/>
  <c r="AE73" i="7"/>
  <c r="AD73" i="7"/>
  <c r="AF73" i="7" s="1"/>
  <c r="AB73" i="7"/>
  <c r="W73" i="7"/>
  <c r="V73" i="7"/>
  <c r="S73" i="7"/>
  <c r="R73" i="7"/>
  <c r="T73" i="7" s="1"/>
  <c r="O73" i="7"/>
  <c r="N73" i="7"/>
  <c r="K73" i="7"/>
  <c r="J73" i="7"/>
  <c r="H73" i="7"/>
  <c r="I73" i="7" s="1"/>
  <c r="G73" i="7"/>
  <c r="E73" i="7"/>
  <c r="D73" i="7"/>
  <c r="F73" i="7" s="1"/>
  <c r="AJ72" i="7"/>
  <c r="AF72" i="7"/>
  <c r="AK72" i="7" s="1"/>
  <c r="AB72" i="7"/>
  <c r="X72" i="7"/>
  <c r="T72" i="7"/>
  <c r="U72" i="7" s="1"/>
  <c r="P72" i="7"/>
  <c r="L72" i="7"/>
  <c r="I72" i="7"/>
  <c r="F72" i="7"/>
  <c r="Q72" i="7" s="1"/>
  <c r="AJ71" i="7"/>
  <c r="AF71" i="7"/>
  <c r="AK71" i="7" s="1"/>
  <c r="AB71" i="7"/>
  <c r="X71" i="7"/>
  <c r="T71" i="7"/>
  <c r="P71" i="7"/>
  <c r="Q71" i="7" s="1"/>
  <c r="L71" i="7"/>
  <c r="I71" i="7"/>
  <c r="Y71" i="7" s="1"/>
  <c r="F71" i="7"/>
  <c r="AJ70" i="7"/>
  <c r="AF70" i="7"/>
  <c r="AB70" i="7"/>
  <c r="X70" i="7"/>
  <c r="T70" i="7"/>
  <c r="Q70" i="7"/>
  <c r="P70" i="7"/>
  <c r="M70" i="7"/>
  <c r="L70" i="7"/>
  <c r="I70" i="7"/>
  <c r="F70" i="7"/>
  <c r="AC70" i="7" s="1"/>
  <c r="AJ69" i="7"/>
  <c r="AF69" i="7"/>
  <c r="AC69" i="7"/>
  <c r="AB69" i="7"/>
  <c r="X69" i="7"/>
  <c r="T69" i="7"/>
  <c r="P69" i="7"/>
  <c r="Q69" i="7" s="1"/>
  <c r="L69" i="7"/>
  <c r="M69" i="7" s="1"/>
  <c r="I69" i="7"/>
  <c r="F69" i="7"/>
  <c r="AJ68" i="7"/>
  <c r="AF68" i="7"/>
  <c r="AB68" i="7"/>
  <c r="AC68" i="7" s="1"/>
  <c r="Y68" i="7"/>
  <c r="X68" i="7"/>
  <c r="T68" i="7"/>
  <c r="P68" i="7"/>
  <c r="Q68" i="7" s="1"/>
  <c r="L68" i="7"/>
  <c r="I68" i="7"/>
  <c r="U68" i="7" s="1"/>
  <c r="F68" i="7"/>
  <c r="AI67" i="7"/>
  <c r="AH67" i="7"/>
  <c r="AG67" i="7"/>
  <c r="AE67" i="7"/>
  <c r="AD67" i="7"/>
  <c r="AB67" i="7"/>
  <c r="W67" i="7"/>
  <c r="V67" i="7"/>
  <c r="S67" i="7"/>
  <c r="T67" i="7" s="1"/>
  <c r="R67" i="7"/>
  <c r="O67" i="7"/>
  <c r="N67" i="7"/>
  <c r="P67" i="7" s="1"/>
  <c r="K67" i="7"/>
  <c r="J67" i="7"/>
  <c r="H67" i="7"/>
  <c r="G67" i="7"/>
  <c r="I67" i="7" s="1"/>
  <c r="U67" i="7" s="1"/>
  <c r="F67" i="7"/>
  <c r="E67" i="7"/>
  <c r="D67" i="7"/>
  <c r="AJ66" i="7"/>
  <c r="AF66" i="7"/>
  <c r="AC66" i="7"/>
  <c r="AB66" i="7"/>
  <c r="X66" i="7"/>
  <c r="T66" i="7"/>
  <c r="P66" i="7"/>
  <c r="L66" i="7"/>
  <c r="M66" i="7" s="1"/>
  <c r="I66" i="7"/>
  <c r="F66" i="7"/>
  <c r="AJ65" i="7"/>
  <c r="AF65" i="7"/>
  <c r="AB65" i="7"/>
  <c r="X65" i="7"/>
  <c r="T65" i="7"/>
  <c r="P65" i="7"/>
  <c r="L65" i="7"/>
  <c r="I65" i="7"/>
  <c r="U65" i="7" s="1"/>
  <c r="F65" i="7"/>
  <c r="AK64" i="7"/>
  <c r="AJ64" i="7"/>
  <c r="AF64" i="7"/>
  <c r="AB64" i="7"/>
  <c r="X64" i="7"/>
  <c r="T64" i="7"/>
  <c r="P64" i="7"/>
  <c r="L64" i="7"/>
  <c r="I64" i="7"/>
  <c r="Y64" i="7" s="1"/>
  <c r="F64" i="7"/>
  <c r="AJ63" i="7"/>
  <c r="AF63" i="7"/>
  <c r="AK63" i="7" s="1"/>
  <c r="AB63" i="7"/>
  <c r="X63" i="7"/>
  <c r="T63" i="7"/>
  <c r="P63" i="7"/>
  <c r="Q63" i="7" s="1"/>
  <c r="L63" i="7"/>
  <c r="I63" i="7"/>
  <c r="F63" i="7"/>
  <c r="AJ62" i="7"/>
  <c r="AF62" i="7"/>
  <c r="AK62" i="7" s="1"/>
  <c r="AB62" i="7"/>
  <c r="X62" i="7"/>
  <c r="T62" i="7"/>
  <c r="U62" i="7" s="1"/>
  <c r="P62" i="7"/>
  <c r="L62" i="7"/>
  <c r="I62" i="7"/>
  <c r="F62" i="7"/>
  <c r="AI61" i="7"/>
  <c r="AJ61" i="7" s="1"/>
  <c r="AH61" i="7"/>
  <c r="AG61" i="7"/>
  <c r="AE61" i="7"/>
  <c r="AD61" i="7"/>
  <c r="AB61" i="7"/>
  <c r="W61" i="7"/>
  <c r="V61" i="7"/>
  <c r="X61" i="7" s="1"/>
  <c r="S61" i="7"/>
  <c r="R61" i="7"/>
  <c r="T61" i="7" s="1"/>
  <c r="O61" i="7"/>
  <c r="P61" i="7" s="1"/>
  <c r="N61" i="7"/>
  <c r="K61" i="7"/>
  <c r="J61" i="7"/>
  <c r="H61" i="7"/>
  <c r="G61" i="7"/>
  <c r="E61" i="7"/>
  <c r="D61" i="7"/>
  <c r="F61" i="7" s="1"/>
  <c r="Q61" i="7" s="1"/>
  <c r="AJ60" i="7"/>
  <c r="AF60" i="7"/>
  <c r="AC60" i="7"/>
  <c r="AB60" i="7"/>
  <c r="X60" i="7"/>
  <c r="T60" i="7"/>
  <c r="U60" i="7" s="1"/>
  <c r="P60" i="7"/>
  <c r="L60" i="7"/>
  <c r="I60" i="7"/>
  <c r="F60" i="7"/>
  <c r="M60" i="7" s="1"/>
  <c r="AJ59" i="7"/>
  <c r="AF59" i="7"/>
  <c r="AB59" i="7"/>
  <c r="X59" i="7"/>
  <c r="T59" i="7"/>
  <c r="P59" i="7"/>
  <c r="L59" i="7"/>
  <c r="I59" i="7"/>
  <c r="Y59" i="7" s="1"/>
  <c r="F59" i="7"/>
  <c r="M59" i="7" s="1"/>
  <c r="AJ58" i="7"/>
  <c r="AF58" i="7"/>
  <c r="AB58" i="7"/>
  <c r="AC58" i="7" s="1"/>
  <c r="X58" i="7"/>
  <c r="T58" i="7"/>
  <c r="P58" i="7"/>
  <c r="Q58" i="7" s="1"/>
  <c r="L58" i="7"/>
  <c r="M58" i="7" s="1"/>
  <c r="I58" i="7"/>
  <c r="F58" i="7"/>
  <c r="AJ57" i="7"/>
  <c r="AF57" i="7"/>
  <c r="AB57" i="7"/>
  <c r="X57" i="7"/>
  <c r="Y57" i="7" s="1"/>
  <c r="T57" i="7"/>
  <c r="P57" i="7"/>
  <c r="M57" i="7"/>
  <c r="L57" i="7"/>
  <c r="I57" i="7"/>
  <c r="F57" i="7"/>
  <c r="AJ56" i="7"/>
  <c r="AF56" i="7"/>
  <c r="AB56" i="7"/>
  <c r="X56" i="7"/>
  <c r="Y56" i="7" s="1"/>
  <c r="T56" i="7"/>
  <c r="P56" i="7"/>
  <c r="L56" i="7"/>
  <c r="I56" i="7"/>
  <c r="F56" i="7"/>
  <c r="AK55" i="7"/>
  <c r="AJ55" i="7"/>
  <c r="AF55" i="7"/>
  <c r="AB55" i="7"/>
  <c r="X55" i="7"/>
  <c r="T55" i="7"/>
  <c r="U55" i="7" s="1"/>
  <c r="P55" i="7"/>
  <c r="L55" i="7"/>
  <c r="I55" i="7"/>
  <c r="Y55" i="7" s="1"/>
  <c r="F55" i="7"/>
  <c r="AJ54" i="7"/>
  <c r="AI54" i="7"/>
  <c r="AH54" i="7"/>
  <c r="AG54" i="7"/>
  <c r="AE54" i="7"/>
  <c r="AD54" i="7"/>
  <c r="AB54" i="7"/>
  <c r="W54" i="7"/>
  <c r="V54" i="7"/>
  <c r="X54" i="7" s="1"/>
  <c r="S54" i="7"/>
  <c r="R54" i="7"/>
  <c r="O54" i="7"/>
  <c r="N54" i="7"/>
  <c r="K54" i="7"/>
  <c r="J54" i="7"/>
  <c r="H54" i="7"/>
  <c r="I54" i="7" s="1"/>
  <c r="Y54" i="7" s="1"/>
  <c r="G54" i="7"/>
  <c r="E54" i="7"/>
  <c r="D54" i="7"/>
  <c r="AJ53" i="7"/>
  <c r="AF53" i="7"/>
  <c r="AK53" i="7" s="1"/>
  <c r="AB53" i="7"/>
  <c r="X53" i="7"/>
  <c r="T53" i="7"/>
  <c r="P53" i="7"/>
  <c r="L53" i="7"/>
  <c r="I53" i="7"/>
  <c r="F53" i="7"/>
  <c r="AJ52" i="7"/>
  <c r="AF52" i="7"/>
  <c r="AK52" i="7" s="1"/>
  <c r="AB52" i="7"/>
  <c r="X52" i="7"/>
  <c r="T52" i="7"/>
  <c r="P52" i="7"/>
  <c r="L52" i="7"/>
  <c r="I52" i="7"/>
  <c r="Y52" i="7" s="1"/>
  <c r="F52" i="7"/>
  <c r="AC52" i="7" s="1"/>
  <c r="AJ51" i="7"/>
  <c r="AF51" i="7"/>
  <c r="AB51" i="7"/>
  <c r="X51" i="7"/>
  <c r="T51" i="7"/>
  <c r="U51" i="7" s="1"/>
  <c r="P51" i="7"/>
  <c r="Q51" i="7" s="1"/>
  <c r="L51" i="7"/>
  <c r="M51" i="7" s="1"/>
  <c r="I51" i="7"/>
  <c r="F51" i="7"/>
  <c r="AJ50" i="7"/>
  <c r="AF50" i="7"/>
  <c r="AB50" i="7"/>
  <c r="AC50" i="7" s="1"/>
  <c r="X50" i="7"/>
  <c r="T50" i="7"/>
  <c r="Q50" i="7"/>
  <c r="P50" i="7"/>
  <c r="L50" i="7"/>
  <c r="M50" i="7" s="1"/>
  <c r="I50" i="7"/>
  <c r="Y50" i="7" s="1"/>
  <c r="F50" i="7"/>
  <c r="AJ49" i="7"/>
  <c r="AF49" i="7"/>
  <c r="AB49" i="7"/>
  <c r="AC49" i="7" s="1"/>
  <c r="X49" i="7"/>
  <c r="T49" i="7"/>
  <c r="P49" i="7"/>
  <c r="Q49" i="7" s="1"/>
  <c r="L49" i="7"/>
  <c r="I49" i="7"/>
  <c r="U49" i="7" s="1"/>
  <c r="F49" i="7"/>
  <c r="AI48" i="7"/>
  <c r="AH48" i="7"/>
  <c r="AG48" i="7"/>
  <c r="AE48" i="7"/>
  <c r="AD48" i="7"/>
  <c r="AB48" i="7"/>
  <c r="W48" i="7"/>
  <c r="V48" i="7"/>
  <c r="S48" i="7"/>
  <c r="T48" i="7" s="1"/>
  <c r="R48" i="7"/>
  <c r="O48" i="7"/>
  <c r="P48" i="7" s="1"/>
  <c r="N48" i="7"/>
  <c r="K48" i="7"/>
  <c r="J48" i="7"/>
  <c r="L48" i="7" s="1"/>
  <c r="H48" i="7"/>
  <c r="G48" i="7"/>
  <c r="E48" i="7"/>
  <c r="D48" i="7"/>
  <c r="AJ47" i="7"/>
  <c r="AF47" i="7"/>
  <c r="AB47" i="7"/>
  <c r="Y47" i="7"/>
  <c r="X47" i="7"/>
  <c r="T47" i="7"/>
  <c r="P47" i="7"/>
  <c r="L47" i="7"/>
  <c r="I47" i="7"/>
  <c r="U47" i="7" s="1"/>
  <c r="F47" i="7"/>
  <c r="Q47" i="7" s="1"/>
  <c r="AJ46" i="7"/>
  <c r="AF46" i="7"/>
  <c r="AB46" i="7"/>
  <c r="X46" i="7"/>
  <c r="T46" i="7"/>
  <c r="P46" i="7"/>
  <c r="L46" i="7"/>
  <c r="I46" i="7"/>
  <c r="Y46" i="7" s="1"/>
  <c r="F46" i="7"/>
  <c r="AJ45" i="7"/>
  <c r="AF45" i="7"/>
  <c r="AK45" i="7" s="1"/>
  <c r="AB45" i="7"/>
  <c r="X45" i="7"/>
  <c r="Y45" i="7" s="1"/>
  <c r="T45" i="7"/>
  <c r="P45" i="7"/>
  <c r="L45" i="7"/>
  <c r="I45" i="7"/>
  <c r="F45" i="7"/>
  <c r="AK44" i="7"/>
  <c r="AJ44" i="7"/>
  <c r="AF44" i="7"/>
  <c r="AB44" i="7"/>
  <c r="X44" i="7"/>
  <c r="T44" i="7"/>
  <c r="U44" i="7" s="1"/>
  <c r="P44" i="7"/>
  <c r="L44" i="7"/>
  <c r="I44" i="7"/>
  <c r="F44" i="7"/>
  <c r="Q44" i="7" s="1"/>
  <c r="AJ43" i="7"/>
  <c r="AF43" i="7"/>
  <c r="AB43" i="7"/>
  <c r="X43" i="7"/>
  <c r="T43" i="7"/>
  <c r="P43" i="7"/>
  <c r="L43" i="7"/>
  <c r="I43" i="7"/>
  <c r="Y43" i="7" s="1"/>
  <c r="F43" i="7"/>
  <c r="AC43" i="7" s="1"/>
  <c r="AK42" i="7"/>
  <c r="AJ42" i="7"/>
  <c r="AF42" i="7"/>
  <c r="AB42" i="7"/>
  <c r="X42" i="7"/>
  <c r="T42" i="7"/>
  <c r="U42" i="7" s="1"/>
  <c r="P42" i="7"/>
  <c r="Q42" i="7" s="1"/>
  <c r="M42" i="7"/>
  <c r="L42" i="7"/>
  <c r="I42" i="7"/>
  <c r="F42" i="7"/>
  <c r="AC42" i="7" s="1"/>
  <c r="AI41" i="7"/>
  <c r="AH41" i="7"/>
  <c r="AG41" i="7"/>
  <c r="AJ41" i="7" s="1"/>
  <c r="AE41" i="7"/>
  <c r="AF41" i="7" s="1"/>
  <c r="AD41" i="7"/>
  <c r="AB41" i="7"/>
  <c r="W41" i="7"/>
  <c r="X41" i="7" s="1"/>
  <c r="V41" i="7"/>
  <c r="S41" i="7"/>
  <c r="R41" i="7"/>
  <c r="O41" i="7"/>
  <c r="N41" i="7"/>
  <c r="K41" i="7"/>
  <c r="J41" i="7"/>
  <c r="H41" i="7"/>
  <c r="G41" i="7"/>
  <c r="F41" i="7"/>
  <c r="E41" i="7"/>
  <c r="D41" i="7"/>
  <c r="AJ40" i="7"/>
  <c r="AF40" i="7"/>
  <c r="AC40" i="7"/>
  <c r="AB40" i="7"/>
  <c r="X40" i="7"/>
  <c r="T40" i="7"/>
  <c r="P40" i="7"/>
  <c r="Q40" i="7" s="1"/>
  <c r="L40" i="7"/>
  <c r="M40" i="7" s="1"/>
  <c r="I40" i="7"/>
  <c r="F40" i="7"/>
  <c r="AJ39" i="7"/>
  <c r="AF39" i="7"/>
  <c r="AB39" i="7"/>
  <c r="AC39" i="7" s="1"/>
  <c r="X39" i="7"/>
  <c r="T39" i="7"/>
  <c r="P39" i="7"/>
  <c r="Q39" i="7" s="1"/>
  <c r="L39" i="7"/>
  <c r="I39" i="7"/>
  <c r="F39" i="7"/>
  <c r="AJ38" i="7"/>
  <c r="AF38" i="7"/>
  <c r="AB38" i="7"/>
  <c r="X38" i="7"/>
  <c r="Y38" i="7" s="1"/>
  <c r="T38" i="7"/>
  <c r="P38" i="7"/>
  <c r="L38" i="7"/>
  <c r="I38" i="7"/>
  <c r="F38" i="7"/>
  <c r="Q38" i="7" s="1"/>
  <c r="AJ37" i="7"/>
  <c r="AF37" i="7"/>
  <c r="AB37" i="7"/>
  <c r="AC37" i="7" s="1"/>
  <c r="X37" i="7"/>
  <c r="T37" i="7"/>
  <c r="P37" i="7"/>
  <c r="L37" i="7"/>
  <c r="AK37" i="7" s="1"/>
  <c r="I37" i="7"/>
  <c r="U37" i="7" s="1"/>
  <c r="F37" i="7"/>
  <c r="Q37" i="7" s="1"/>
  <c r="AI36" i="7"/>
  <c r="AH36" i="7"/>
  <c r="AG36" i="7"/>
  <c r="AE36" i="7"/>
  <c r="AF36" i="7" s="1"/>
  <c r="AD36" i="7"/>
  <c r="AB36" i="7"/>
  <c r="W36" i="7"/>
  <c r="V36" i="7"/>
  <c r="X36" i="7" s="1"/>
  <c r="S36" i="7"/>
  <c r="T36" i="7" s="1"/>
  <c r="U36" i="7" s="1"/>
  <c r="R36" i="7"/>
  <c r="O36" i="7"/>
  <c r="N36" i="7"/>
  <c r="P36" i="7" s="1"/>
  <c r="K36" i="7"/>
  <c r="J36" i="7"/>
  <c r="H36" i="7"/>
  <c r="G36" i="7"/>
  <c r="I36" i="7" s="1"/>
  <c r="E36" i="7"/>
  <c r="D36" i="7"/>
  <c r="AJ35" i="7"/>
  <c r="AF35" i="7"/>
  <c r="AB35" i="7"/>
  <c r="X35" i="7"/>
  <c r="T35" i="7"/>
  <c r="P35" i="7"/>
  <c r="L35" i="7"/>
  <c r="AK35" i="7" s="1"/>
  <c r="I35" i="7"/>
  <c r="F35" i="7"/>
  <c r="AJ34" i="7"/>
  <c r="AF34" i="7"/>
  <c r="AK34" i="7" s="1"/>
  <c r="AB34" i="7"/>
  <c r="X34" i="7"/>
  <c r="T34" i="7"/>
  <c r="U34" i="7" s="1"/>
  <c r="P34" i="7"/>
  <c r="L34" i="7"/>
  <c r="I34" i="7"/>
  <c r="F34" i="7"/>
  <c r="AJ33" i="7"/>
  <c r="AF33" i="7"/>
  <c r="AK33" i="7" s="1"/>
  <c r="AB33" i="7"/>
  <c r="X33" i="7"/>
  <c r="T33" i="7"/>
  <c r="P33" i="7"/>
  <c r="Q33" i="7" s="1"/>
  <c r="L33" i="7"/>
  <c r="I33" i="7"/>
  <c r="F33" i="7"/>
  <c r="AJ32" i="7"/>
  <c r="AF32" i="7"/>
  <c r="AB32" i="7"/>
  <c r="X32" i="7"/>
  <c r="T32" i="7"/>
  <c r="P32" i="7"/>
  <c r="Q32" i="7" s="1"/>
  <c r="M32" i="7"/>
  <c r="L32" i="7"/>
  <c r="I32" i="7"/>
  <c r="U32" i="7" s="1"/>
  <c r="F32" i="7"/>
  <c r="AC32" i="7" s="1"/>
  <c r="AK31" i="7"/>
  <c r="AJ31" i="7"/>
  <c r="AF31" i="7"/>
  <c r="AB31" i="7"/>
  <c r="X31" i="7"/>
  <c r="T31" i="7"/>
  <c r="P31" i="7"/>
  <c r="L31" i="7"/>
  <c r="I31" i="7"/>
  <c r="F31" i="7"/>
  <c r="AC31" i="7" s="1"/>
  <c r="AI30" i="7"/>
  <c r="AH30" i="7"/>
  <c r="AG30" i="7"/>
  <c r="AJ30" i="7" s="1"/>
  <c r="AE30" i="7"/>
  <c r="AD30" i="7"/>
  <c r="AF30" i="7" s="1"/>
  <c r="AB30" i="7"/>
  <c r="W30" i="7"/>
  <c r="V30" i="7"/>
  <c r="S30" i="7"/>
  <c r="R30" i="7"/>
  <c r="O30" i="7"/>
  <c r="N30" i="7"/>
  <c r="P30" i="7" s="1"/>
  <c r="K30" i="7"/>
  <c r="J30" i="7"/>
  <c r="H30" i="7"/>
  <c r="G30" i="7"/>
  <c r="F30" i="7"/>
  <c r="E30" i="7"/>
  <c r="D30" i="7"/>
  <c r="AJ29" i="7"/>
  <c r="AF29" i="7"/>
  <c r="AK29" i="7" s="1"/>
  <c r="AB29" i="7"/>
  <c r="Y29" i="7"/>
  <c r="X29" i="7"/>
  <c r="T29" i="7"/>
  <c r="P29" i="7"/>
  <c r="Q29" i="7" s="1"/>
  <c r="L29" i="7"/>
  <c r="I29" i="7"/>
  <c r="F29" i="7"/>
  <c r="M29" i="7" s="1"/>
  <c r="AJ28" i="7"/>
  <c r="AF28" i="7"/>
  <c r="AB28" i="7"/>
  <c r="Y28" i="7"/>
  <c r="X28" i="7"/>
  <c r="T28" i="7"/>
  <c r="P28" i="7"/>
  <c r="L28" i="7"/>
  <c r="I28" i="7"/>
  <c r="U28" i="7" s="1"/>
  <c r="F28" i="7"/>
  <c r="AJ27" i="7"/>
  <c r="AF27" i="7"/>
  <c r="AB27" i="7"/>
  <c r="X27" i="7"/>
  <c r="T27" i="7"/>
  <c r="P27" i="7"/>
  <c r="L27" i="7"/>
  <c r="I27" i="7"/>
  <c r="Y27" i="7" s="1"/>
  <c r="F27" i="7"/>
  <c r="Q27" i="7" s="1"/>
  <c r="AJ26" i="7"/>
  <c r="AF26" i="7"/>
  <c r="AB26" i="7"/>
  <c r="X26" i="7"/>
  <c r="T26" i="7"/>
  <c r="P26" i="7"/>
  <c r="L26" i="7"/>
  <c r="AK26" i="7" s="1"/>
  <c r="I26" i="7"/>
  <c r="Y26" i="7" s="1"/>
  <c r="F26" i="7"/>
  <c r="AI25" i="7"/>
  <c r="AH25" i="7"/>
  <c r="AG25" i="7"/>
  <c r="AJ25" i="7" s="1"/>
  <c r="AE25" i="7"/>
  <c r="AD25" i="7"/>
  <c r="AF25" i="7" s="1"/>
  <c r="AB25" i="7"/>
  <c r="W25" i="7"/>
  <c r="V25" i="7"/>
  <c r="X25" i="7" s="1"/>
  <c r="S25" i="7"/>
  <c r="R25" i="7"/>
  <c r="O25" i="7"/>
  <c r="N25" i="7"/>
  <c r="K25" i="7"/>
  <c r="J25" i="7"/>
  <c r="H25" i="7"/>
  <c r="G25" i="7"/>
  <c r="I25" i="7" s="1"/>
  <c r="Y25" i="7" s="1"/>
  <c r="E25" i="7"/>
  <c r="D25" i="7"/>
  <c r="F25" i="7" s="1"/>
  <c r="AJ24" i="7"/>
  <c r="AF24" i="7"/>
  <c r="AK24" i="7" s="1"/>
  <c r="AB24" i="7"/>
  <c r="X24" i="7"/>
  <c r="T24" i="7"/>
  <c r="P24" i="7"/>
  <c r="L24" i="7"/>
  <c r="I24" i="7"/>
  <c r="Y24" i="7" s="1"/>
  <c r="F24" i="7"/>
  <c r="Q24" i="7" s="1"/>
  <c r="AJ23" i="7"/>
  <c r="AF23" i="7"/>
  <c r="AB23" i="7"/>
  <c r="X23" i="7"/>
  <c r="T23" i="7"/>
  <c r="P23" i="7"/>
  <c r="L23" i="7"/>
  <c r="I23" i="7"/>
  <c r="F23" i="7"/>
  <c r="AJ22" i="7"/>
  <c r="AF22" i="7"/>
  <c r="AK22" i="7" s="1"/>
  <c r="AB22" i="7"/>
  <c r="X22" i="7"/>
  <c r="T22" i="7"/>
  <c r="U22" i="7" s="1"/>
  <c r="P22" i="7"/>
  <c r="Q22" i="7" s="1"/>
  <c r="L22" i="7"/>
  <c r="I22" i="7"/>
  <c r="Y22" i="7" s="1"/>
  <c r="F22" i="7"/>
  <c r="M22" i="7" s="1"/>
  <c r="AJ21" i="7"/>
  <c r="AF21" i="7"/>
  <c r="AK21" i="7" s="1"/>
  <c r="AB21" i="7"/>
  <c r="AC21" i="7" s="1"/>
  <c r="X21" i="7"/>
  <c r="T21" i="7"/>
  <c r="P21" i="7"/>
  <c r="L21" i="7"/>
  <c r="I21" i="7"/>
  <c r="Y21" i="7" s="1"/>
  <c r="F21" i="7"/>
  <c r="AJ20" i="7"/>
  <c r="AF20" i="7"/>
  <c r="AB20" i="7"/>
  <c r="Y20" i="7"/>
  <c r="X20" i="7"/>
  <c r="T20" i="7"/>
  <c r="P20" i="7"/>
  <c r="L20" i="7"/>
  <c r="M20" i="7" s="1"/>
  <c r="I20" i="7"/>
  <c r="F20" i="7"/>
  <c r="AJ19" i="7"/>
  <c r="AF19" i="7"/>
  <c r="AC19" i="7"/>
  <c r="AB19" i="7"/>
  <c r="X19" i="7"/>
  <c r="T19" i="7"/>
  <c r="P19" i="7"/>
  <c r="L19" i="7"/>
  <c r="M19" i="7" s="1"/>
  <c r="I19" i="7"/>
  <c r="F19" i="7"/>
  <c r="AJ18" i="7"/>
  <c r="AF18" i="7"/>
  <c r="AB18" i="7"/>
  <c r="X18" i="7"/>
  <c r="Y18" i="7" s="1"/>
  <c r="T18" i="7"/>
  <c r="P18" i="7"/>
  <c r="L18" i="7"/>
  <c r="I18" i="7"/>
  <c r="U18" i="7" s="1"/>
  <c r="F18" i="7"/>
  <c r="AJ17" i="7"/>
  <c r="AF17" i="7"/>
  <c r="AB17" i="7"/>
  <c r="Y17" i="7"/>
  <c r="X17" i="7"/>
  <c r="T17" i="7"/>
  <c r="P17" i="7"/>
  <c r="L17" i="7"/>
  <c r="AK17" i="7" s="1"/>
  <c r="I17" i="7"/>
  <c r="F17" i="7"/>
  <c r="AI16" i="7"/>
  <c r="AH16" i="7"/>
  <c r="AG16" i="7"/>
  <c r="AE16" i="7"/>
  <c r="AD16" i="7"/>
  <c r="AF16" i="7" s="1"/>
  <c r="AB16" i="7"/>
  <c r="W16" i="7"/>
  <c r="V16" i="7"/>
  <c r="X16" i="7" s="1"/>
  <c r="S16" i="7"/>
  <c r="R16" i="7"/>
  <c r="T16" i="7" s="1"/>
  <c r="U16" i="7" s="1"/>
  <c r="O16" i="7"/>
  <c r="N16" i="7"/>
  <c r="P16" i="7" s="1"/>
  <c r="K16" i="7"/>
  <c r="J16" i="7"/>
  <c r="I16" i="7"/>
  <c r="H16" i="7"/>
  <c r="G16" i="7"/>
  <c r="E16" i="7"/>
  <c r="D16" i="7"/>
  <c r="AK15" i="7"/>
  <c r="AJ15" i="7"/>
  <c r="AF15" i="7"/>
  <c r="AB15" i="7"/>
  <c r="X15" i="7"/>
  <c r="T15" i="7"/>
  <c r="P15" i="7"/>
  <c r="L15" i="7"/>
  <c r="I15" i="7"/>
  <c r="Y15" i="7" s="1"/>
  <c r="F15" i="7"/>
  <c r="Q15" i="7" s="1"/>
  <c r="AJ14" i="7"/>
  <c r="AF14" i="7"/>
  <c r="AB14" i="7"/>
  <c r="X14" i="7"/>
  <c r="T14" i="7"/>
  <c r="U14" i="7" s="1"/>
  <c r="P14" i="7"/>
  <c r="L14" i="7"/>
  <c r="I14" i="7"/>
  <c r="F14" i="7"/>
  <c r="Q14" i="7" s="1"/>
  <c r="AJ13" i="7"/>
  <c r="AF13" i="7"/>
  <c r="AK13" i="7" s="1"/>
  <c r="AC13" i="7"/>
  <c r="AB13" i="7"/>
  <c r="X13" i="7"/>
  <c r="T13" i="7"/>
  <c r="Q13" i="7"/>
  <c r="P13" i="7"/>
  <c r="M13" i="7"/>
  <c r="L13" i="7"/>
  <c r="I13" i="7"/>
  <c r="Y13" i="7" s="1"/>
  <c r="F13" i="7"/>
  <c r="AJ12" i="7"/>
  <c r="AF12" i="7"/>
  <c r="AB12" i="7"/>
  <c r="X12" i="7"/>
  <c r="T12" i="7"/>
  <c r="P12" i="7"/>
  <c r="L12" i="7"/>
  <c r="M12" i="7" s="1"/>
  <c r="I12" i="7"/>
  <c r="Y12" i="7" s="1"/>
  <c r="F12" i="7"/>
  <c r="AJ11" i="7"/>
  <c r="AF11" i="7"/>
  <c r="AB11" i="7"/>
  <c r="X11" i="7"/>
  <c r="T11" i="7"/>
  <c r="P11" i="7"/>
  <c r="L11" i="7"/>
  <c r="M11" i="7" s="1"/>
  <c r="I11" i="7"/>
  <c r="Y11" i="7" s="1"/>
  <c r="F11" i="7"/>
  <c r="AI10" i="7"/>
  <c r="AH10" i="7"/>
  <c r="AG10" i="7"/>
  <c r="AF10" i="7"/>
  <c r="AE10" i="7"/>
  <c r="AD10" i="7"/>
  <c r="AB10" i="7"/>
  <c r="W10" i="7"/>
  <c r="V10" i="7"/>
  <c r="X10" i="7" s="1"/>
  <c r="S10" i="7"/>
  <c r="T10" i="7" s="1"/>
  <c r="R10" i="7"/>
  <c r="O10" i="7"/>
  <c r="P10" i="7" s="1"/>
  <c r="N10" i="7"/>
  <c r="K10" i="7"/>
  <c r="J10" i="7"/>
  <c r="L10" i="7" s="1"/>
  <c r="H10" i="7"/>
  <c r="I10" i="7" s="1"/>
  <c r="G10" i="7"/>
  <c r="E10" i="7"/>
  <c r="D10" i="7"/>
  <c r="AJ9" i="7"/>
  <c r="AF9" i="7"/>
  <c r="AB9" i="7"/>
  <c r="X9" i="7"/>
  <c r="T9" i="7"/>
  <c r="P9" i="7"/>
  <c r="L9" i="7"/>
  <c r="I9" i="7"/>
  <c r="F9" i="7"/>
  <c r="Q9" i="7" s="1"/>
  <c r="AI23" i="6"/>
  <c r="AH23" i="6"/>
  <c r="AG23" i="6"/>
  <c r="AJ23" i="6" s="1"/>
  <c r="AE23" i="6"/>
  <c r="AD23" i="6"/>
  <c r="AB23" i="6"/>
  <c r="W23" i="6"/>
  <c r="V23" i="6"/>
  <c r="S23" i="6"/>
  <c r="R23" i="6"/>
  <c r="T23" i="6" s="1"/>
  <c r="O23" i="6"/>
  <c r="N23" i="6"/>
  <c r="K23" i="6"/>
  <c r="L23" i="6" s="1"/>
  <c r="J23" i="6"/>
  <c r="H23" i="6"/>
  <c r="G23" i="6"/>
  <c r="I23" i="6" s="1"/>
  <c r="E23" i="6"/>
  <c r="D23" i="6"/>
  <c r="F23" i="6" s="1"/>
  <c r="AI22" i="6"/>
  <c r="AH22" i="6"/>
  <c r="AG22" i="6"/>
  <c r="AJ22" i="6" s="1"/>
  <c r="AE22" i="6"/>
  <c r="AD22" i="6"/>
  <c r="AB22" i="6"/>
  <c r="W22" i="6"/>
  <c r="V22" i="6"/>
  <c r="X22" i="6" s="1"/>
  <c r="S22" i="6"/>
  <c r="R22" i="6"/>
  <c r="T22" i="6" s="1"/>
  <c r="O22" i="6"/>
  <c r="N22" i="6"/>
  <c r="K22" i="6"/>
  <c r="J22" i="6"/>
  <c r="L22" i="6" s="1"/>
  <c r="H22" i="6"/>
  <c r="G22" i="6"/>
  <c r="I22" i="6" s="1"/>
  <c r="E22" i="6"/>
  <c r="D22" i="6"/>
  <c r="AJ21" i="6"/>
  <c r="AF21" i="6"/>
  <c r="AK21" i="6" s="1"/>
  <c r="AB21" i="6"/>
  <c r="X21" i="6"/>
  <c r="T21" i="6"/>
  <c r="Q21" i="6"/>
  <c r="P21" i="6"/>
  <c r="L21" i="6"/>
  <c r="I21" i="6"/>
  <c r="F21" i="6"/>
  <c r="AK20" i="6"/>
  <c r="AJ20" i="6"/>
  <c r="AF20" i="6"/>
  <c r="AB20" i="6"/>
  <c r="X20" i="6"/>
  <c r="T20" i="6"/>
  <c r="P20" i="6"/>
  <c r="L20" i="6"/>
  <c r="I20" i="6"/>
  <c r="Y20" i="6" s="1"/>
  <c r="F20" i="6"/>
  <c r="AJ19" i="6"/>
  <c r="AF19" i="6"/>
  <c r="AK19" i="6" s="1"/>
  <c r="AB19" i="6"/>
  <c r="X19" i="6"/>
  <c r="T19" i="6"/>
  <c r="Q19" i="6"/>
  <c r="P19" i="6"/>
  <c r="L19" i="6"/>
  <c r="I19" i="6"/>
  <c r="Y19" i="6" s="1"/>
  <c r="F19" i="6"/>
  <c r="AC19" i="6" s="1"/>
  <c r="AJ18" i="6"/>
  <c r="AF18" i="6"/>
  <c r="AK18" i="6" s="1"/>
  <c r="AB18" i="6"/>
  <c r="X18" i="6"/>
  <c r="T18" i="6"/>
  <c r="U18" i="6" s="1"/>
  <c r="P18" i="6"/>
  <c r="L18" i="6"/>
  <c r="I18" i="6"/>
  <c r="F18" i="6"/>
  <c r="AC18" i="6" s="1"/>
  <c r="AI17" i="6"/>
  <c r="AH17" i="6"/>
  <c r="AG17" i="6"/>
  <c r="AJ17" i="6" s="1"/>
  <c r="AE17" i="6"/>
  <c r="AD17" i="6"/>
  <c r="AB17" i="6"/>
  <c r="W17" i="6"/>
  <c r="V17" i="6"/>
  <c r="X17" i="6" s="1"/>
  <c r="S17" i="6"/>
  <c r="R17" i="6"/>
  <c r="T17" i="6" s="1"/>
  <c r="P17" i="6"/>
  <c r="O17" i="6"/>
  <c r="N17" i="6"/>
  <c r="K17" i="6"/>
  <c r="J17" i="6"/>
  <c r="H17" i="6"/>
  <c r="G17" i="6"/>
  <c r="E17" i="6"/>
  <c r="D17" i="6"/>
  <c r="F17" i="6" s="1"/>
  <c r="AJ16" i="6"/>
  <c r="AF16" i="6"/>
  <c r="AK16" i="6" s="1"/>
  <c r="AB16" i="6"/>
  <c r="X16" i="6"/>
  <c r="T16" i="6"/>
  <c r="P16" i="6"/>
  <c r="L16" i="6"/>
  <c r="I16" i="6"/>
  <c r="Y16" i="6" s="1"/>
  <c r="F16" i="6"/>
  <c r="Q16" i="6" s="1"/>
  <c r="AJ15" i="6"/>
  <c r="AF15" i="6"/>
  <c r="AB15" i="6"/>
  <c r="X15" i="6"/>
  <c r="T15" i="6"/>
  <c r="P15" i="6"/>
  <c r="L15" i="6"/>
  <c r="I15" i="6"/>
  <c r="F15" i="6"/>
  <c r="Q15" i="6" s="1"/>
  <c r="AJ14" i="6"/>
  <c r="AF14" i="6"/>
  <c r="AB14" i="6"/>
  <c r="X14" i="6"/>
  <c r="T14" i="6"/>
  <c r="P14" i="6"/>
  <c r="Q14" i="6" s="1"/>
  <c r="L14" i="6"/>
  <c r="M14" i="6" s="1"/>
  <c r="I14" i="6"/>
  <c r="F14" i="6"/>
  <c r="AC14" i="6" s="1"/>
  <c r="AJ13" i="6"/>
  <c r="AF13" i="6"/>
  <c r="AB13" i="6"/>
  <c r="X13" i="6"/>
  <c r="T13" i="6"/>
  <c r="U13" i="6" s="1"/>
  <c r="P13" i="6"/>
  <c r="L13" i="6"/>
  <c r="I13" i="6"/>
  <c r="F13" i="6"/>
  <c r="AI12" i="6"/>
  <c r="AH12" i="6"/>
  <c r="AG12" i="6"/>
  <c r="AJ12" i="6" s="1"/>
  <c r="AE12" i="6"/>
  <c r="AD12" i="6"/>
  <c r="AF12" i="6" s="1"/>
  <c r="AB12" i="6"/>
  <c r="W12" i="6"/>
  <c r="V12" i="6"/>
  <c r="X12" i="6" s="1"/>
  <c r="S12" i="6"/>
  <c r="R12" i="6"/>
  <c r="T12" i="6" s="1"/>
  <c r="O12" i="6"/>
  <c r="N12" i="6"/>
  <c r="P12" i="6" s="1"/>
  <c r="K12" i="6"/>
  <c r="J12" i="6"/>
  <c r="L12" i="6" s="1"/>
  <c r="H12" i="6"/>
  <c r="G12" i="6"/>
  <c r="I12" i="6" s="1"/>
  <c r="E12" i="6"/>
  <c r="D12" i="6"/>
  <c r="F12" i="6" s="1"/>
  <c r="AJ11" i="6"/>
  <c r="AF11" i="6"/>
  <c r="AB11" i="6"/>
  <c r="X11" i="6"/>
  <c r="T11" i="6"/>
  <c r="P11" i="6"/>
  <c r="Q11" i="6" s="1"/>
  <c r="L11" i="6"/>
  <c r="M11" i="6" s="1"/>
  <c r="I11" i="6"/>
  <c r="U11" i="6" s="1"/>
  <c r="F11" i="6"/>
  <c r="AJ10" i="6"/>
  <c r="AF10" i="6"/>
  <c r="AK10" i="6" s="1"/>
  <c r="AB10" i="6"/>
  <c r="X10" i="6"/>
  <c r="T10" i="6"/>
  <c r="P10" i="6"/>
  <c r="L10" i="6"/>
  <c r="I10" i="6"/>
  <c r="F10" i="6"/>
  <c r="AJ9" i="6"/>
  <c r="AF9" i="6"/>
  <c r="AB9" i="6"/>
  <c r="X9" i="6"/>
  <c r="T9" i="6"/>
  <c r="P9" i="6"/>
  <c r="L9" i="6"/>
  <c r="I9" i="6"/>
  <c r="U9" i="6" s="1"/>
  <c r="F9" i="6"/>
  <c r="AC9" i="6" s="1"/>
  <c r="AI37" i="5"/>
  <c r="AH37" i="5"/>
  <c r="AG37" i="5"/>
  <c r="AE37" i="5"/>
  <c r="AD37" i="5"/>
  <c r="AB37" i="5"/>
  <c r="W37" i="5"/>
  <c r="V37" i="5"/>
  <c r="T37" i="5"/>
  <c r="S37" i="5"/>
  <c r="R37" i="5"/>
  <c r="O37" i="5"/>
  <c r="P37" i="5" s="1"/>
  <c r="N37" i="5"/>
  <c r="L37" i="5"/>
  <c r="K37" i="5"/>
  <c r="J37" i="5"/>
  <c r="I37" i="5"/>
  <c r="U37" i="5" s="1"/>
  <c r="H37" i="5"/>
  <c r="G37" i="5"/>
  <c r="E37" i="5"/>
  <c r="D37" i="5"/>
  <c r="AI36" i="5"/>
  <c r="AH36" i="5"/>
  <c r="AG36" i="5"/>
  <c r="AE36" i="5"/>
  <c r="AD36" i="5"/>
  <c r="AB36" i="5"/>
  <c r="W36" i="5"/>
  <c r="X36" i="5" s="1"/>
  <c r="V36" i="5"/>
  <c r="T36" i="5"/>
  <c r="S36" i="5"/>
  <c r="R36" i="5"/>
  <c r="O36" i="5"/>
  <c r="P36" i="5" s="1"/>
  <c r="N36" i="5"/>
  <c r="K36" i="5"/>
  <c r="J36" i="5"/>
  <c r="L36" i="5" s="1"/>
  <c r="I36" i="5"/>
  <c r="H36" i="5"/>
  <c r="G36" i="5"/>
  <c r="E36" i="5"/>
  <c r="D36" i="5"/>
  <c r="AJ35" i="5"/>
  <c r="AF35" i="5"/>
  <c r="AK35" i="5" s="1"/>
  <c r="AB35" i="5"/>
  <c r="X35" i="5"/>
  <c r="T35" i="5"/>
  <c r="P35" i="5"/>
  <c r="L35" i="5"/>
  <c r="I35" i="5"/>
  <c r="F35" i="5"/>
  <c r="AC35" i="5" s="1"/>
  <c r="AK34" i="5"/>
  <c r="AJ34" i="5"/>
  <c r="AF34" i="5"/>
  <c r="AB34" i="5"/>
  <c r="X34" i="5"/>
  <c r="T34" i="5"/>
  <c r="P34" i="5"/>
  <c r="M34" i="5"/>
  <c r="L34" i="5"/>
  <c r="I34" i="5"/>
  <c r="Y34" i="5" s="1"/>
  <c r="F34" i="5"/>
  <c r="AC34" i="5" s="1"/>
  <c r="AJ33" i="5"/>
  <c r="AF33" i="5"/>
  <c r="AB33" i="5"/>
  <c r="X33" i="5"/>
  <c r="T33" i="5"/>
  <c r="P33" i="5"/>
  <c r="L33" i="5"/>
  <c r="I33" i="5"/>
  <c r="F33" i="5"/>
  <c r="AJ32" i="5"/>
  <c r="AF32" i="5"/>
  <c r="AC32" i="5"/>
  <c r="AB32" i="5"/>
  <c r="X32" i="5"/>
  <c r="T32" i="5"/>
  <c r="P32" i="5"/>
  <c r="L32" i="5"/>
  <c r="I32" i="5"/>
  <c r="F32" i="5"/>
  <c r="M32" i="5" s="1"/>
  <c r="AJ31" i="5"/>
  <c r="AF31" i="5"/>
  <c r="AK31" i="5" s="1"/>
  <c r="AB31" i="5"/>
  <c r="X31" i="5"/>
  <c r="T31" i="5"/>
  <c r="P31" i="5"/>
  <c r="L31" i="5"/>
  <c r="I31" i="5"/>
  <c r="Y31" i="5" s="1"/>
  <c r="F31" i="5"/>
  <c r="AI30" i="5"/>
  <c r="AH30" i="5"/>
  <c r="AG30" i="5"/>
  <c r="AE30" i="5"/>
  <c r="AD30" i="5"/>
  <c r="AF30" i="5" s="1"/>
  <c r="AB30" i="5"/>
  <c r="W30" i="5"/>
  <c r="V30" i="5"/>
  <c r="S30" i="5"/>
  <c r="T30" i="5" s="1"/>
  <c r="R30" i="5"/>
  <c r="O30" i="5"/>
  <c r="N30" i="5"/>
  <c r="P30" i="5" s="1"/>
  <c r="K30" i="5"/>
  <c r="L30" i="5" s="1"/>
  <c r="J30" i="5"/>
  <c r="H30" i="5"/>
  <c r="G30" i="5"/>
  <c r="I30" i="5" s="1"/>
  <c r="E30" i="5"/>
  <c r="D30" i="5"/>
  <c r="F30" i="5" s="1"/>
  <c r="AJ29" i="5"/>
  <c r="AF29" i="5"/>
  <c r="AB29" i="5"/>
  <c r="AC29" i="5" s="1"/>
  <c r="X29" i="5"/>
  <c r="T29" i="5"/>
  <c r="U29" i="5" s="1"/>
  <c r="P29" i="5"/>
  <c r="L29" i="5"/>
  <c r="AK29" i="5" s="1"/>
  <c r="I29" i="5"/>
  <c r="Y29" i="5" s="1"/>
  <c r="F29" i="5"/>
  <c r="Q29" i="5" s="1"/>
  <c r="AJ28" i="5"/>
  <c r="AF28" i="5"/>
  <c r="AK28" i="5" s="1"/>
  <c r="AB28" i="5"/>
  <c r="X28" i="5"/>
  <c r="T28" i="5"/>
  <c r="P28" i="5"/>
  <c r="L28" i="5"/>
  <c r="I28" i="5"/>
  <c r="F28" i="5"/>
  <c r="Q28" i="5" s="1"/>
  <c r="AJ27" i="5"/>
  <c r="AF27" i="5"/>
  <c r="AB27" i="5"/>
  <c r="X27" i="5"/>
  <c r="T27" i="5"/>
  <c r="P27" i="5"/>
  <c r="L27" i="5"/>
  <c r="I27" i="5"/>
  <c r="U27" i="5" s="1"/>
  <c r="F27" i="5"/>
  <c r="AC27" i="5" s="1"/>
  <c r="AJ26" i="5"/>
  <c r="AF26" i="5"/>
  <c r="AB26" i="5"/>
  <c r="X26" i="5"/>
  <c r="T26" i="5"/>
  <c r="U26" i="5" s="1"/>
  <c r="P26" i="5"/>
  <c r="L26" i="5"/>
  <c r="I26" i="5"/>
  <c r="Y26" i="5" s="1"/>
  <c r="F26" i="5"/>
  <c r="AK25" i="5"/>
  <c r="AJ25" i="5"/>
  <c r="AF25" i="5"/>
  <c r="AC25" i="5"/>
  <c r="AB25" i="5"/>
  <c r="X25" i="5"/>
  <c r="T25" i="5"/>
  <c r="P25" i="5"/>
  <c r="L25" i="5"/>
  <c r="I25" i="5"/>
  <c r="Y25" i="5" s="1"/>
  <c r="F25" i="5"/>
  <c r="M25" i="5" s="1"/>
  <c r="AJ24" i="5"/>
  <c r="AF24" i="5"/>
  <c r="AK24" i="5" s="1"/>
  <c r="AB24" i="5"/>
  <c r="X24" i="5"/>
  <c r="T24" i="5"/>
  <c r="P24" i="5"/>
  <c r="Q24" i="5" s="1"/>
  <c r="L24" i="5"/>
  <c r="I24" i="5"/>
  <c r="F24" i="5"/>
  <c r="AC24" i="5" s="1"/>
  <c r="AJ23" i="5"/>
  <c r="AF23" i="5"/>
  <c r="AK23" i="5" s="1"/>
  <c r="AB23" i="5"/>
  <c r="X23" i="5"/>
  <c r="T23" i="5"/>
  <c r="P23" i="5"/>
  <c r="Q23" i="5" s="1"/>
  <c r="M23" i="5"/>
  <c r="L23" i="5"/>
  <c r="I23" i="5"/>
  <c r="U23" i="5" s="1"/>
  <c r="F23" i="5"/>
  <c r="AC23" i="5" s="1"/>
  <c r="AI22" i="5"/>
  <c r="AH22" i="5"/>
  <c r="AG22" i="5"/>
  <c r="AE22" i="5"/>
  <c r="AD22" i="5"/>
  <c r="AF22" i="5" s="1"/>
  <c r="AB22" i="5"/>
  <c r="X22" i="5"/>
  <c r="W22" i="5"/>
  <c r="V22" i="5"/>
  <c r="S22" i="5"/>
  <c r="T22" i="5" s="1"/>
  <c r="R22" i="5"/>
  <c r="O22" i="5"/>
  <c r="P22" i="5" s="1"/>
  <c r="N22" i="5"/>
  <c r="K22" i="5"/>
  <c r="L22" i="5" s="1"/>
  <c r="J22" i="5"/>
  <c r="H22" i="5"/>
  <c r="G22" i="5"/>
  <c r="I22" i="5" s="1"/>
  <c r="E22" i="5"/>
  <c r="D22" i="5"/>
  <c r="F22" i="5" s="1"/>
  <c r="AJ21" i="5"/>
  <c r="AF21" i="5"/>
  <c r="AB21" i="5"/>
  <c r="X21" i="5"/>
  <c r="T21" i="5"/>
  <c r="U21" i="5" s="1"/>
  <c r="P21" i="5"/>
  <c r="L21" i="5"/>
  <c r="I21" i="5"/>
  <c r="Y21" i="5" s="1"/>
  <c r="F21" i="5"/>
  <c r="AJ20" i="5"/>
  <c r="AF20" i="5"/>
  <c r="AB20" i="5"/>
  <c r="X20" i="5"/>
  <c r="T20" i="5"/>
  <c r="P20" i="5"/>
  <c r="Q20" i="5" s="1"/>
  <c r="L20" i="5"/>
  <c r="I20" i="5"/>
  <c r="F20" i="5"/>
  <c r="AK19" i="5"/>
  <c r="AJ19" i="5"/>
  <c r="AF19" i="5"/>
  <c r="AB19" i="5"/>
  <c r="X19" i="5"/>
  <c r="T19" i="5"/>
  <c r="P19" i="5"/>
  <c r="L19" i="5"/>
  <c r="I19" i="5"/>
  <c r="Y19" i="5" s="1"/>
  <c r="F19" i="5"/>
  <c r="AJ18" i="5"/>
  <c r="AF18" i="5"/>
  <c r="AK18" i="5" s="1"/>
  <c r="AB18" i="5"/>
  <c r="X18" i="5"/>
  <c r="U18" i="5"/>
  <c r="T18" i="5"/>
  <c r="P18" i="5"/>
  <c r="Q18" i="5" s="1"/>
  <c r="L18" i="5"/>
  <c r="I18" i="5"/>
  <c r="Y18" i="5" s="1"/>
  <c r="F18" i="5"/>
  <c r="AC18" i="5" s="1"/>
  <c r="AJ17" i="5"/>
  <c r="AF17" i="5"/>
  <c r="AK17" i="5" s="1"/>
  <c r="AB17" i="5"/>
  <c r="X17" i="5"/>
  <c r="U17" i="5"/>
  <c r="T17" i="5"/>
  <c r="P17" i="5"/>
  <c r="L17" i="5"/>
  <c r="I17" i="5"/>
  <c r="F17" i="5"/>
  <c r="AC17" i="5" s="1"/>
  <c r="AJ16" i="5"/>
  <c r="AF16" i="5"/>
  <c r="AK16" i="5" s="1"/>
  <c r="AB16" i="5"/>
  <c r="X16" i="5"/>
  <c r="T16" i="5"/>
  <c r="U16" i="5" s="1"/>
  <c r="Q16" i="5"/>
  <c r="P16" i="5"/>
  <c r="M16" i="5"/>
  <c r="L16" i="5"/>
  <c r="I16" i="5"/>
  <c r="F16" i="5"/>
  <c r="AC16" i="5" s="1"/>
  <c r="AI15" i="5"/>
  <c r="AH15" i="5"/>
  <c r="AG15" i="5"/>
  <c r="AJ15" i="5" s="1"/>
  <c r="AE15" i="5"/>
  <c r="AD15" i="5"/>
  <c r="AB15" i="5"/>
  <c r="W15" i="5"/>
  <c r="V15" i="5"/>
  <c r="X15" i="5" s="1"/>
  <c r="S15" i="5"/>
  <c r="R15" i="5"/>
  <c r="O15" i="5"/>
  <c r="N15" i="5"/>
  <c r="K15" i="5"/>
  <c r="J15" i="5"/>
  <c r="H15" i="5"/>
  <c r="G15" i="5"/>
  <c r="I15" i="5" s="1"/>
  <c r="E15" i="5"/>
  <c r="F15" i="5" s="1"/>
  <c r="D15" i="5"/>
  <c r="AJ14" i="5"/>
  <c r="AF14" i="5"/>
  <c r="AB14" i="5"/>
  <c r="X14" i="5"/>
  <c r="T14" i="5"/>
  <c r="P14" i="5"/>
  <c r="Q14" i="5" s="1"/>
  <c r="L14" i="5"/>
  <c r="I14" i="5"/>
  <c r="Y14" i="5" s="1"/>
  <c r="F14" i="5"/>
  <c r="AJ13" i="5"/>
  <c r="AF13" i="5"/>
  <c r="AB13" i="5"/>
  <c r="Y13" i="5"/>
  <c r="X13" i="5"/>
  <c r="T13" i="5"/>
  <c r="P13" i="5"/>
  <c r="M13" i="5"/>
  <c r="L13" i="5"/>
  <c r="I13" i="5"/>
  <c r="F13" i="5"/>
  <c r="AC13" i="5" s="1"/>
  <c r="AJ12" i="5"/>
  <c r="AF12" i="5"/>
  <c r="AK12" i="5" s="1"/>
  <c r="AB12" i="5"/>
  <c r="X12" i="5"/>
  <c r="T12" i="5"/>
  <c r="U12" i="5" s="1"/>
  <c r="P12" i="5"/>
  <c r="L12" i="5"/>
  <c r="I12" i="5"/>
  <c r="Y12" i="5" s="1"/>
  <c r="F12" i="5"/>
  <c r="AJ11" i="5"/>
  <c r="AF11" i="5"/>
  <c r="AB11" i="5"/>
  <c r="X11" i="5"/>
  <c r="T11" i="5"/>
  <c r="P11" i="5"/>
  <c r="Q11" i="5" s="1"/>
  <c r="L11" i="5"/>
  <c r="I11" i="5"/>
  <c r="F11" i="5"/>
  <c r="AI10" i="5"/>
  <c r="AH10" i="5"/>
  <c r="AG10" i="5"/>
  <c r="AE10" i="5"/>
  <c r="AF10" i="5" s="1"/>
  <c r="AD10" i="5"/>
  <c r="AB10" i="5"/>
  <c r="W10" i="5"/>
  <c r="V10" i="5"/>
  <c r="S10" i="5"/>
  <c r="R10" i="5"/>
  <c r="T10" i="5" s="1"/>
  <c r="O10" i="5"/>
  <c r="N10" i="5"/>
  <c r="K10" i="5"/>
  <c r="J10" i="5"/>
  <c r="H10" i="5"/>
  <c r="G10" i="5"/>
  <c r="E10" i="5"/>
  <c r="D10" i="5"/>
  <c r="F10" i="5" s="1"/>
  <c r="AJ9" i="5"/>
  <c r="AF9" i="5"/>
  <c r="AK9" i="5" s="1"/>
  <c r="AB9" i="5"/>
  <c r="X9" i="5"/>
  <c r="T9" i="5"/>
  <c r="P9" i="5"/>
  <c r="L9" i="5"/>
  <c r="I9" i="5"/>
  <c r="F9" i="5"/>
  <c r="Q9" i="5" s="1"/>
  <c r="AI55" i="4"/>
  <c r="AH55" i="4"/>
  <c r="AG55" i="4"/>
  <c r="AJ55" i="4" s="1"/>
  <c r="AE55" i="4"/>
  <c r="AD55" i="4"/>
  <c r="AF55" i="4" s="1"/>
  <c r="AB55" i="4"/>
  <c r="W55" i="4"/>
  <c r="X55" i="4" s="1"/>
  <c r="V55" i="4"/>
  <c r="S55" i="4"/>
  <c r="R55" i="4"/>
  <c r="O55" i="4"/>
  <c r="N55" i="4"/>
  <c r="P55" i="4" s="1"/>
  <c r="K55" i="4"/>
  <c r="J55" i="4"/>
  <c r="H55" i="4"/>
  <c r="G55" i="4"/>
  <c r="E55" i="4"/>
  <c r="D55" i="4"/>
  <c r="AI54" i="4"/>
  <c r="AJ54" i="4" s="1"/>
  <c r="AH54" i="4"/>
  <c r="AG54" i="4"/>
  <c r="AE54" i="4"/>
  <c r="AD54" i="4"/>
  <c r="AB54" i="4"/>
  <c r="W54" i="4"/>
  <c r="X54" i="4" s="1"/>
  <c r="V54" i="4"/>
  <c r="S54" i="4"/>
  <c r="R54" i="4"/>
  <c r="T54" i="4" s="1"/>
  <c r="O54" i="4"/>
  <c r="N54" i="4"/>
  <c r="K54" i="4"/>
  <c r="J54" i="4"/>
  <c r="L54" i="4" s="1"/>
  <c r="H54" i="4"/>
  <c r="I54" i="4" s="1"/>
  <c r="G54" i="4"/>
  <c r="E54" i="4"/>
  <c r="D54" i="4"/>
  <c r="F54" i="4" s="1"/>
  <c r="AJ53" i="4"/>
  <c r="AF53" i="4"/>
  <c r="AK53" i="4" s="1"/>
  <c r="AC53" i="4"/>
  <c r="AB53" i="4"/>
  <c r="X53" i="4"/>
  <c r="T53" i="4"/>
  <c r="P53" i="4"/>
  <c r="M53" i="4"/>
  <c r="L53" i="4"/>
  <c r="I53" i="4"/>
  <c r="Y53" i="4" s="1"/>
  <c r="F53" i="4"/>
  <c r="Q53" i="4" s="1"/>
  <c r="AJ52" i="4"/>
  <c r="AF52" i="4"/>
  <c r="AB52" i="4"/>
  <c r="AC52" i="4" s="1"/>
  <c r="X52" i="4"/>
  <c r="T52" i="4"/>
  <c r="P52" i="4"/>
  <c r="M52" i="4"/>
  <c r="L52" i="4"/>
  <c r="I52" i="4"/>
  <c r="Y52" i="4" s="1"/>
  <c r="F52" i="4"/>
  <c r="AJ51" i="4"/>
  <c r="AF51" i="4"/>
  <c r="AB51" i="4"/>
  <c r="X51" i="4"/>
  <c r="T51" i="4"/>
  <c r="P51" i="4"/>
  <c r="L51" i="4"/>
  <c r="I51" i="4"/>
  <c r="F51" i="4"/>
  <c r="M51" i="4" s="1"/>
  <c r="AJ50" i="4"/>
  <c r="AF50" i="4"/>
  <c r="AK50" i="4" s="1"/>
  <c r="AB50" i="4"/>
  <c r="AC50" i="4" s="1"/>
  <c r="X50" i="4"/>
  <c r="T50" i="4"/>
  <c r="P50" i="4"/>
  <c r="L50" i="4"/>
  <c r="I50" i="4"/>
  <c r="Y50" i="4" s="1"/>
  <c r="F50" i="4"/>
  <c r="AJ49" i="4"/>
  <c r="AF49" i="4"/>
  <c r="AB49" i="4"/>
  <c r="X49" i="4"/>
  <c r="T49" i="4"/>
  <c r="P49" i="4"/>
  <c r="L49" i="4"/>
  <c r="M49" i="4" s="1"/>
  <c r="I49" i="4"/>
  <c r="F49" i="4"/>
  <c r="Q49" i="4" s="1"/>
  <c r="AI48" i="4"/>
  <c r="AH48" i="4"/>
  <c r="AG48" i="4"/>
  <c r="AE48" i="4"/>
  <c r="AF48" i="4" s="1"/>
  <c r="AD48" i="4"/>
  <c r="AB48" i="4"/>
  <c r="W48" i="4"/>
  <c r="V48" i="4"/>
  <c r="X48" i="4" s="1"/>
  <c r="T48" i="4"/>
  <c r="S48" i="4"/>
  <c r="R48" i="4"/>
  <c r="O48" i="4"/>
  <c r="N48" i="4"/>
  <c r="L48" i="4"/>
  <c r="K48" i="4"/>
  <c r="J48" i="4"/>
  <c r="H48" i="4"/>
  <c r="G48" i="4"/>
  <c r="E48" i="4"/>
  <c r="D48" i="4"/>
  <c r="AJ47" i="4"/>
  <c r="AF47" i="4"/>
  <c r="AK47" i="4" s="1"/>
  <c r="AB47" i="4"/>
  <c r="X47" i="4"/>
  <c r="Y47" i="4" s="1"/>
  <c r="T47" i="4"/>
  <c r="P47" i="4"/>
  <c r="L47" i="4"/>
  <c r="I47" i="4"/>
  <c r="F47" i="4"/>
  <c r="Q47" i="4" s="1"/>
  <c r="AJ46" i="4"/>
  <c r="AF46" i="4"/>
  <c r="AB46" i="4"/>
  <c r="X46" i="4"/>
  <c r="T46" i="4"/>
  <c r="P46" i="4"/>
  <c r="L46" i="4"/>
  <c r="AK46" i="4" s="1"/>
  <c r="I46" i="4"/>
  <c r="Y46" i="4" s="1"/>
  <c r="F46" i="4"/>
  <c r="Q46" i="4" s="1"/>
  <c r="AJ45" i="4"/>
  <c r="AF45" i="4"/>
  <c r="AB45" i="4"/>
  <c r="X45" i="4"/>
  <c r="T45" i="4"/>
  <c r="U45" i="4" s="1"/>
  <c r="P45" i="4"/>
  <c r="L45" i="4"/>
  <c r="AK45" i="4" s="1"/>
  <c r="I45" i="4"/>
  <c r="Y45" i="4" s="1"/>
  <c r="F45" i="4"/>
  <c r="AK44" i="4"/>
  <c r="AJ44" i="4"/>
  <c r="AF44" i="4"/>
  <c r="AC44" i="4"/>
  <c r="AB44" i="4"/>
  <c r="X44" i="4"/>
  <c r="T44" i="4"/>
  <c r="P44" i="4"/>
  <c r="M44" i="4"/>
  <c r="L44" i="4"/>
  <c r="I44" i="4"/>
  <c r="Y44" i="4" s="1"/>
  <c r="F44" i="4"/>
  <c r="Q44" i="4" s="1"/>
  <c r="AJ43" i="4"/>
  <c r="AF43" i="4"/>
  <c r="AB43" i="4"/>
  <c r="X43" i="4"/>
  <c r="T43" i="4"/>
  <c r="P43" i="4"/>
  <c r="Q43" i="4" s="1"/>
  <c r="L43" i="4"/>
  <c r="M43" i="4" s="1"/>
  <c r="I43" i="4"/>
  <c r="Y43" i="4" s="1"/>
  <c r="F43" i="4"/>
  <c r="AC43" i="4" s="1"/>
  <c r="AJ42" i="4"/>
  <c r="AF42" i="4"/>
  <c r="AK42" i="4" s="1"/>
  <c r="AB42" i="4"/>
  <c r="X42" i="4"/>
  <c r="T42" i="4"/>
  <c r="P42" i="4"/>
  <c r="Q42" i="4" s="1"/>
  <c r="L42" i="4"/>
  <c r="I42" i="4"/>
  <c r="Y42" i="4" s="1"/>
  <c r="F42" i="4"/>
  <c r="M42" i="4" s="1"/>
  <c r="AI41" i="4"/>
  <c r="AH41" i="4"/>
  <c r="AG41" i="4"/>
  <c r="AF41" i="4"/>
  <c r="AE41" i="4"/>
  <c r="AD41" i="4"/>
  <c r="AB41" i="4"/>
  <c r="W41" i="4"/>
  <c r="V41" i="4"/>
  <c r="S41" i="4"/>
  <c r="R41" i="4"/>
  <c r="O41" i="4"/>
  <c r="P41" i="4" s="1"/>
  <c r="N41" i="4"/>
  <c r="K41" i="4"/>
  <c r="J41" i="4"/>
  <c r="H41" i="4"/>
  <c r="G41" i="4"/>
  <c r="I41" i="4" s="1"/>
  <c r="E41" i="4"/>
  <c r="D41" i="4"/>
  <c r="F41" i="4" s="1"/>
  <c r="AJ40" i="4"/>
  <c r="AF40" i="4"/>
  <c r="AB40" i="4"/>
  <c r="AC40" i="4" s="1"/>
  <c r="X40" i="4"/>
  <c r="T40" i="4"/>
  <c r="P40" i="4"/>
  <c r="L40" i="4"/>
  <c r="M40" i="4" s="1"/>
  <c r="I40" i="4"/>
  <c r="Y40" i="4" s="1"/>
  <c r="F40" i="4"/>
  <c r="AJ39" i="4"/>
  <c r="AF39" i="4"/>
  <c r="AB39" i="4"/>
  <c r="X39" i="4"/>
  <c r="T39" i="4"/>
  <c r="P39" i="4"/>
  <c r="L39" i="4"/>
  <c r="M39" i="4" s="1"/>
  <c r="I39" i="4"/>
  <c r="F39" i="4"/>
  <c r="AJ38" i="4"/>
  <c r="AF38" i="4"/>
  <c r="AB38" i="4"/>
  <c r="X38" i="4"/>
  <c r="T38" i="4"/>
  <c r="P38" i="4"/>
  <c r="L38" i="4"/>
  <c r="I38" i="4"/>
  <c r="F38" i="4"/>
  <c r="AJ37" i="4"/>
  <c r="AF37" i="4"/>
  <c r="AK37" i="4" s="1"/>
  <c r="AB37" i="4"/>
  <c r="X37" i="4"/>
  <c r="Y37" i="4" s="1"/>
  <c r="U37" i="4"/>
  <c r="T37" i="4"/>
  <c r="P37" i="4"/>
  <c r="L37" i="4"/>
  <c r="I37" i="4"/>
  <c r="F37" i="4"/>
  <c r="Q37" i="4" s="1"/>
  <c r="AI36" i="4"/>
  <c r="AJ36" i="4" s="1"/>
  <c r="AH36" i="4"/>
  <c r="AG36" i="4"/>
  <c r="AE36" i="4"/>
  <c r="AD36" i="4"/>
  <c r="AF36" i="4" s="1"/>
  <c r="AB36" i="4"/>
  <c r="X36" i="4"/>
  <c r="W36" i="4"/>
  <c r="V36" i="4"/>
  <c r="S36" i="4"/>
  <c r="T36" i="4" s="1"/>
  <c r="R36" i="4"/>
  <c r="O36" i="4"/>
  <c r="P36" i="4" s="1"/>
  <c r="N36" i="4"/>
  <c r="K36" i="4"/>
  <c r="L36" i="4" s="1"/>
  <c r="J36" i="4"/>
  <c r="I36" i="4"/>
  <c r="H36" i="4"/>
  <c r="G36" i="4"/>
  <c r="E36" i="4"/>
  <c r="D36" i="4"/>
  <c r="F36" i="4" s="1"/>
  <c r="AJ35" i="4"/>
  <c r="AF35" i="4"/>
  <c r="AK35" i="4" s="1"/>
  <c r="AB35" i="4"/>
  <c r="X35" i="4"/>
  <c r="T35" i="4"/>
  <c r="P35" i="4"/>
  <c r="L35" i="4"/>
  <c r="I35" i="4"/>
  <c r="F35" i="4"/>
  <c r="Q35" i="4" s="1"/>
  <c r="AJ34" i="4"/>
  <c r="AF34" i="4"/>
  <c r="AK34" i="4" s="1"/>
  <c r="AB34" i="4"/>
  <c r="X34" i="4"/>
  <c r="T34" i="4"/>
  <c r="U34" i="4" s="1"/>
  <c r="Q34" i="4"/>
  <c r="P34" i="4"/>
  <c r="M34" i="4"/>
  <c r="L34" i="4"/>
  <c r="I34" i="4"/>
  <c r="F34" i="4"/>
  <c r="AC34" i="4" s="1"/>
  <c r="AJ33" i="4"/>
  <c r="AF33" i="4"/>
  <c r="AC33" i="4"/>
  <c r="AB33" i="4"/>
  <c r="X33" i="4"/>
  <c r="T33" i="4"/>
  <c r="P33" i="4"/>
  <c r="L33" i="4"/>
  <c r="I33" i="4"/>
  <c r="F33" i="4"/>
  <c r="M33" i="4" s="1"/>
  <c r="AJ32" i="4"/>
  <c r="AF32" i="4"/>
  <c r="AK32" i="4" s="1"/>
  <c r="AB32" i="4"/>
  <c r="X32" i="4"/>
  <c r="T32" i="4"/>
  <c r="P32" i="4"/>
  <c r="M32" i="4"/>
  <c r="L32" i="4"/>
  <c r="I32" i="4"/>
  <c r="Y32" i="4" s="1"/>
  <c r="F32" i="4"/>
  <c r="AC32" i="4" s="1"/>
  <c r="AJ31" i="4"/>
  <c r="AF31" i="4"/>
  <c r="AB31" i="4"/>
  <c r="AC31" i="4" s="1"/>
  <c r="X31" i="4"/>
  <c r="T31" i="4"/>
  <c r="P31" i="4"/>
  <c r="L31" i="4"/>
  <c r="M31" i="4" s="1"/>
  <c r="I31" i="4"/>
  <c r="Y31" i="4" s="1"/>
  <c r="F31" i="4"/>
  <c r="AJ30" i="4"/>
  <c r="AF30" i="4"/>
  <c r="AB30" i="4"/>
  <c r="X30" i="4"/>
  <c r="T30" i="4"/>
  <c r="P30" i="4"/>
  <c r="L30" i="4"/>
  <c r="M30" i="4" s="1"/>
  <c r="I30" i="4"/>
  <c r="F30" i="4"/>
  <c r="AJ29" i="4"/>
  <c r="AF29" i="4"/>
  <c r="AK29" i="4" s="1"/>
  <c r="AB29" i="4"/>
  <c r="X29" i="4"/>
  <c r="T29" i="4"/>
  <c r="P29" i="4"/>
  <c r="L29" i="4"/>
  <c r="I29" i="4"/>
  <c r="F29" i="4"/>
  <c r="AI28" i="4"/>
  <c r="AJ28" i="4" s="1"/>
  <c r="AH28" i="4"/>
  <c r="AG28" i="4"/>
  <c r="AE28" i="4"/>
  <c r="AD28" i="4"/>
  <c r="AB28" i="4"/>
  <c r="W28" i="4"/>
  <c r="V28" i="4"/>
  <c r="X28" i="4" s="1"/>
  <c r="S28" i="4"/>
  <c r="T28" i="4" s="1"/>
  <c r="R28" i="4"/>
  <c r="O28" i="4"/>
  <c r="N28" i="4"/>
  <c r="K28" i="4"/>
  <c r="J28" i="4"/>
  <c r="L28" i="4" s="1"/>
  <c r="H28" i="4"/>
  <c r="G28" i="4"/>
  <c r="E28" i="4"/>
  <c r="D28" i="4"/>
  <c r="F28" i="4" s="1"/>
  <c r="AJ27" i="4"/>
  <c r="AF27" i="4"/>
  <c r="AB27" i="4"/>
  <c r="X27" i="4"/>
  <c r="T27" i="4"/>
  <c r="P27" i="4"/>
  <c r="L27" i="4"/>
  <c r="I27" i="4"/>
  <c r="F27" i="4"/>
  <c r="AK26" i="4"/>
  <c r="AJ26" i="4"/>
  <c r="AF26" i="4"/>
  <c r="AB26" i="4"/>
  <c r="X26" i="4"/>
  <c r="T26" i="4"/>
  <c r="U26" i="4" s="1"/>
  <c r="P26" i="4"/>
  <c r="L26" i="4"/>
  <c r="I26" i="4"/>
  <c r="Y26" i="4" s="1"/>
  <c r="F26" i="4"/>
  <c r="AK25" i="4"/>
  <c r="AJ25" i="4"/>
  <c r="AF25" i="4"/>
  <c r="AC25" i="4"/>
  <c r="AB25" i="4"/>
  <c r="X25" i="4"/>
  <c r="T25" i="4"/>
  <c r="P25" i="4"/>
  <c r="M25" i="4"/>
  <c r="L25" i="4"/>
  <c r="I25" i="4"/>
  <c r="Y25" i="4" s="1"/>
  <c r="F25" i="4"/>
  <c r="Q25" i="4" s="1"/>
  <c r="AJ24" i="4"/>
  <c r="AF24" i="4"/>
  <c r="AB24" i="4"/>
  <c r="X24" i="4"/>
  <c r="T24" i="4"/>
  <c r="P24" i="4"/>
  <c r="M24" i="4"/>
  <c r="L24" i="4"/>
  <c r="I24" i="4"/>
  <c r="F24" i="4"/>
  <c r="AJ23" i="4"/>
  <c r="AF23" i="4"/>
  <c r="AB23" i="4"/>
  <c r="X23" i="4"/>
  <c r="T23" i="4"/>
  <c r="P23" i="4"/>
  <c r="L23" i="4"/>
  <c r="I23" i="4"/>
  <c r="F23" i="4"/>
  <c r="M23" i="4" s="1"/>
  <c r="AJ22" i="4"/>
  <c r="AF22" i="4"/>
  <c r="AK22" i="4" s="1"/>
  <c r="AB22" i="4"/>
  <c r="AC22" i="4" s="1"/>
  <c r="X22" i="4"/>
  <c r="T22" i="4"/>
  <c r="P22" i="4"/>
  <c r="L22" i="4"/>
  <c r="M22" i="4" s="1"/>
  <c r="I22" i="4"/>
  <c r="Y22" i="4" s="1"/>
  <c r="F22" i="4"/>
  <c r="AJ21" i="4"/>
  <c r="AF21" i="4"/>
  <c r="AB21" i="4"/>
  <c r="X21" i="4"/>
  <c r="T21" i="4"/>
  <c r="P21" i="4"/>
  <c r="L21" i="4"/>
  <c r="AK21" i="4" s="1"/>
  <c r="I21" i="4"/>
  <c r="F21" i="4"/>
  <c r="Q21" i="4" s="1"/>
  <c r="AI20" i="4"/>
  <c r="AH20" i="4"/>
  <c r="AG20" i="4"/>
  <c r="AE20" i="4"/>
  <c r="AF20" i="4" s="1"/>
  <c r="AD20" i="4"/>
  <c r="AB20" i="4"/>
  <c r="W20" i="4"/>
  <c r="V20" i="4"/>
  <c r="X20" i="4" s="1"/>
  <c r="T20" i="4"/>
  <c r="S20" i="4"/>
  <c r="R20" i="4"/>
  <c r="O20" i="4"/>
  <c r="N20" i="4"/>
  <c r="L20" i="4"/>
  <c r="K20" i="4"/>
  <c r="J20" i="4"/>
  <c r="H20" i="4"/>
  <c r="G20" i="4"/>
  <c r="E20" i="4"/>
  <c r="D20" i="4"/>
  <c r="AJ19" i="4"/>
  <c r="AF19" i="4"/>
  <c r="AK19" i="4" s="1"/>
  <c r="AB19" i="4"/>
  <c r="X19" i="4"/>
  <c r="T19" i="4"/>
  <c r="P19" i="4"/>
  <c r="L19" i="4"/>
  <c r="I19" i="4"/>
  <c r="F19" i="4"/>
  <c r="Q19" i="4" s="1"/>
  <c r="AK18" i="4"/>
  <c r="AJ18" i="4"/>
  <c r="AF18" i="4"/>
  <c r="AB18" i="4"/>
  <c r="X18" i="4"/>
  <c r="T18" i="4"/>
  <c r="U18" i="4" s="1"/>
  <c r="P18" i="4"/>
  <c r="L18" i="4"/>
  <c r="I18" i="4"/>
  <c r="Y18" i="4" s="1"/>
  <c r="F18" i="4"/>
  <c r="Q18" i="4" s="1"/>
  <c r="AJ17" i="4"/>
  <c r="AF17" i="4"/>
  <c r="AB17" i="4"/>
  <c r="X17" i="4"/>
  <c r="T17" i="4"/>
  <c r="U17" i="4" s="1"/>
  <c r="P17" i="4"/>
  <c r="L17" i="4"/>
  <c r="AK17" i="4" s="1"/>
  <c r="I17" i="4"/>
  <c r="Y17" i="4" s="1"/>
  <c r="F17" i="4"/>
  <c r="AJ16" i="4"/>
  <c r="AF16" i="4"/>
  <c r="AB16" i="4"/>
  <c r="X16" i="4"/>
  <c r="T16" i="4"/>
  <c r="U16" i="4" s="1"/>
  <c r="P16" i="4"/>
  <c r="L16" i="4"/>
  <c r="I16" i="4"/>
  <c r="F16" i="4"/>
  <c r="Q16" i="4" s="1"/>
  <c r="AJ15" i="4"/>
  <c r="AF15" i="4"/>
  <c r="AK15" i="4" s="1"/>
  <c r="AB15" i="4"/>
  <c r="X15" i="4"/>
  <c r="T15" i="4"/>
  <c r="P15" i="4"/>
  <c r="M15" i="4"/>
  <c r="L15" i="4"/>
  <c r="I15" i="4"/>
  <c r="Y15" i="4" s="1"/>
  <c r="F15" i="4"/>
  <c r="AC15" i="4" s="1"/>
  <c r="AJ14" i="4"/>
  <c r="AF14" i="4"/>
  <c r="AK14" i="4" s="1"/>
  <c r="AB14" i="4"/>
  <c r="X14" i="4"/>
  <c r="T14" i="4"/>
  <c r="P14" i="4"/>
  <c r="Q14" i="4" s="1"/>
  <c r="M14" i="4"/>
  <c r="L14" i="4"/>
  <c r="I14" i="4"/>
  <c r="F14" i="4"/>
  <c r="AC14" i="4" s="1"/>
  <c r="AJ13" i="4"/>
  <c r="AF13" i="4"/>
  <c r="AK13" i="4" s="1"/>
  <c r="AB13" i="4"/>
  <c r="X13" i="4"/>
  <c r="T13" i="4"/>
  <c r="P13" i="4"/>
  <c r="L13" i="4"/>
  <c r="M13" i="4" s="1"/>
  <c r="I13" i="4"/>
  <c r="F13" i="4"/>
  <c r="Q13" i="4" s="1"/>
  <c r="AJ12" i="4"/>
  <c r="AF12" i="4"/>
  <c r="AB12" i="4"/>
  <c r="X12" i="4"/>
  <c r="T12" i="4"/>
  <c r="P12" i="4"/>
  <c r="L12" i="4"/>
  <c r="AK12" i="4" s="1"/>
  <c r="I12" i="4"/>
  <c r="U12" i="4" s="1"/>
  <c r="F12" i="4"/>
  <c r="Q12" i="4" s="1"/>
  <c r="AI11" i="4"/>
  <c r="AH11" i="4"/>
  <c r="AG11" i="4"/>
  <c r="AJ11" i="4" s="1"/>
  <c r="AE11" i="4"/>
  <c r="AD11" i="4"/>
  <c r="AB11" i="4"/>
  <c r="W11" i="4"/>
  <c r="V11" i="4"/>
  <c r="X11" i="4" s="1"/>
  <c r="S11" i="4"/>
  <c r="R11" i="4"/>
  <c r="T11" i="4" s="1"/>
  <c r="O11" i="4"/>
  <c r="N11" i="4"/>
  <c r="P11" i="4" s="1"/>
  <c r="K11" i="4"/>
  <c r="J11" i="4"/>
  <c r="L11" i="4" s="1"/>
  <c r="H11" i="4"/>
  <c r="G11" i="4"/>
  <c r="I11" i="4" s="1"/>
  <c r="E11" i="4"/>
  <c r="F11" i="4" s="1"/>
  <c r="D11" i="4"/>
  <c r="AJ10" i="4"/>
  <c r="AF10" i="4"/>
  <c r="AB10" i="4"/>
  <c r="X10" i="4"/>
  <c r="Y10" i="4" s="1"/>
  <c r="T10" i="4"/>
  <c r="P10" i="4"/>
  <c r="L10" i="4"/>
  <c r="I10" i="4"/>
  <c r="F10" i="4"/>
  <c r="AJ9" i="4"/>
  <c r="AF9" i="4"/>
  <c r="AK9" i="4" s="1"/>
  <c r="AB9" i="4"/>
  <c r="X9" i="4"/>
  <c r="U9" i="4"/>
  <c r="T9" i="4"/>
  <c r="P9" i="4"/>
  <c r="L9" i="4"/>
  <c r="I9" i="4"/>
  <c r="F9" i="4"/>
  <c r="Q9" i="4" s="1"/>
  <c r="AI28" i="3"/>
  <c r="AH28" i="3"/>
  <c r="AG28" i="3"/>
  <c r="AJ28" i="3" s="1"/>
  <c r="AE28" i="3"/>
  <c r="AD28" i="3"/>
  <c r="AF28" i="3" s="1"/>
  <c r="AB28" i="3"/>
  <c r="W28" i="3"/>
  <c r="X28" i="3" s="1"/>
  <c r="V28" i="3"/>
  <c r="S28" i="3"/>
  <c r="T28" i="3" s="1"/>
  <c r="R28" i="3"/>
  <c r="O28" i="3"/>
  <c r="N28" i="3"/>
  <c r="P28" i="3" s="1"/>
  <c r="K28" i="3"/>
  <c r="J28" i="3"/>
  <c r="H28" i="3"/>
  <c r="G28" i="3"/>
  <c r="E28" i="3"/>
  <c r="D28" i="3"/>
  <c r="AK27" i="3"/>
  <c r="AJ27" i="3"/>
  <c r="AF27" i="3"/>
  <c r="AB27" i="3"/>
  <c r="X27" i="3"/>
  <c r="T27" i="3"/>
  <c r="U27" i="3" s="1"/>
  <c r="P27" i="3"/>
  <c r="L27" i="3"/>
  <c r="I27" i="3"/>
  <c r="Y27" i="3" s="1"/>
  <c r="F27" i="3"/>
  <c r="AJ26" i="3"/>
  <c r="AF26" i="3"/>
  <c r="AC26" i="3"/>
  <c r="AB26" i="3"/>
  <c r="X26" i="3"/>
  <c r="T26" i="3"/>
  <c r="P26" i="3"/>
  <c r="M26" i="3"/>
  <c r="L26" i="3"/>
  <c r="AK26" i="3" s="1"/>
  <c r="I26" i="3"/>
  <c r="Y26" i="3" s="1"/>
  <c r="F26" i="3"/>
  <c r="Q26" i="3" s="1"/>
  <c r="AJ25" i="3"/>
  <c r="AF25" i="3"/>
  <c r="AB25" i="3"/>
  <c r="AC25" i="3" s="1"/>
  <c r="X25" i="3"/>
  <c r="T25" i="3"/>
  <c r="P25" i="3"/>
  <c r="M25" i="3"/>
  <c r="L25" i="3"/>
  <c r="I25" i="3"/>
  <c r="F25" i="3"/>
  <c r="AJ24" i="3"/>
  <c r="AF24" i="3"/>
  <c r="AC24" i="3"/>
  <c r="AB24" i="3"/>
  <c r="X24" i="3"/>
  <c r="T24" i="3"/>
  <c r="P24" i="3"/>
  <c r="L24" i="3"/>
  <c r="I24" i="3"/>
  <c r="F24" i="3"/>
  <c r="M24" i="3" s="1"/>
  <c r="AJ23" i="3"/>
  <c r="AF23" i="3"/>
  <c r="AK23" i="3" s="1"/>
  <c r="AB23" i="3"/>
  <c r="AC23" i="3" s="1"/>
  <c r="X23" i="3"/>
  <c r="T23" i="3"/>
  <c r="P23" i="3"/>
  <c r="L23" i="3"/>
  <c r="M23" i="3" s="1"/>
  <c r="I23" i="3"/>
  <c r="Y23" i="3" s="1"/>
  <c r="F23" i="3"/>
  <c r="AJ22" i="3"/>
  <c r="AF22" i="3"/>
  <c r="AB22" i="3"/>
  <c r="X22" i="3"/>
  <c r="T22" i="3"/>
  <c r="P22" i="3"/>
  <c r="L22" i="3"/>
  <c r="M22" i="3" s="1"/>
  <c r="I22" i="3"/>
  <c r="F22" i="3"/>
  <c r="Q22" i="3" s="1"/>
  <c r="AJ21" i="3"/>
  <c r="AF21" i="3"/>
  <c r="AB21" i="3"/>
  <c r="X21" i="3"/>
  <c r="T21" i="3"/>
  <c r="P21" i="3"/>
  <c r="L21" i="3"/>
  <c r="I21" i="3"/>
  <c r="U21" i="3" s="1"/>
  <c r="F21" i="3"/>
  <c r="AJ20" i="3"/>
  <c r="AF20" i="3"/>
  <c r="AK20" i="3" s="1"/>
  <c r="AB20" i="3"/>
  <c r="X20" i="3"/>
  <c r="T20" i="3"/>
  <c r="P20" i="3"/>
  <c r="L20" i="3"/>
  <c r="I20" i="3"/>
  <c r="F20" i="3"/>
  <c r="AJ19" i="3"/>
  <c r="AF19" i="3"/>
  <c r="AK19" i="3" s="1"/>
  <c r="AB19" i="3"/>
  <c r="X19" i="3"/>
  <c r="T19" i="3"/>
  <c r="P19" i="3"/>
  <c r="L19" i="3"/>
  <c r="I19" i="3"/>
  <c r="F19" i="3"/>
  <c r="Q19" i="3" s="1"/>
  <c r="AJ18" i="3"/>
  <c r="AF18" i="3"/>
  <c r="AK18" i="3" s="1"/>
  <c r="AB18" i="3"/>
  <c r="X18" i="3"/>
  <c r="T18" i="3"/>
  <c r="U18" i="3" s="1"/>
  <c r="Q18" i="3"/>
  <c r="P18" i="3"/>
  <c r="M18" i="3"/>
  <c r="L18" i="3"/>
  <c r="I18" i="3"/>
  <c r="F18" i="3"/>
  <c r="AC18" i="3" s="1"/>
  <c r="AJ17" i="3"/>
  <c r="AF17" i="3"/>
  <c r="AK17" i="3" s="1"/>
  <c r="AB17" i="3"/>
  <c r="X17" i="3"/>
  <c r="T17" i="3"/>
  <c r="P17" i="3"/>
  <c r="Q17" i="3" s="1"/>
  <c r="L17" i="3"/>
  <c r="I17" i="3"/>
  <c r="Y17" i="3" s="1"/>
  <c r="F17" i="3"/>
  <c r="AJ16" i="3"/>
  <c r="AF16" i="3"/>
  <c r="AB16" i="3"/>
  <c r="X16" i="3"/>
  <c r="T16" i="3"/>
  <c r="P16" i="3"/>
  <c r="L16" i="3"/>
  <c r="I16" i="3"/>
  <c r="U16" i="3" s="1"/>
  <c r="F16" i="3"/>
  <c r="AJ15" i="3"/>
  <c r="AF15" i="3"/>
  <c r="AB15" i="3"/>
  <c r="X15" i="3"/>
  <c r="T15" i="3"/>
  <c r="P15" i="3"/>
  <c r="L15" i="3"/>
  <c r="I15" i="3"/>
  <c r="Y15" i="3" s="1"/>
  <c r="F15" i="3"/>
  <c r="AJ14" i="3"/>
  <c r="AF14" i="3"/>
  <c r="AB14" i="3"/>
  <c r="AC14" i="3" s="1"/>
  <c r="X14" i="3"/>
  <c r="T14" i="3"/>
  <c r="P14" i="3"/>
  <c r="L14" i="3"/>
  <c r="M14" i="3" s="1"/>
  <c r="I14" i="3"/>
  <c r="F14" i="3"/>
  <c r="AJ13" i="3"/>
  <c r="AF13" i="3"/>
  <c r="AK13" i="3" s="1"/>
  <c r="AB13" i="3"/>
  <c r="X13" i="3"/>
  <c r="T13" i="3"/>
  <c r="P13" i="3"/>
  <c r="L13" i="3"/>
  <c r="I13" i="3"/>
  <c r="F13" i="3"/>
  <c r="AJ12" i="3"/>
  <c r="AF12" i="3"/>
  <c r="AK12" i="3" s="1"/>
  <c r="AB12" i="3"/>
  <c r="X12" i="3"/>
  <c r="U12" i="3"/>
  <c r="T12" i="3"/>
  <c r="P12" i="3"/>
  <c r="L12" i="3"/>
  <c r="I12" i="3"/>
  <c r="F12" i="3"/>
  <c r="Q12" i="3" s="1"/>
  <c r="AJ11" i="3"/>
  <c r="AF11" i="3"/>
  <c r="AB11" i="3"/>
  <c r="X11" i="3"/>
  <c r="T11" i="3"/>
  <c r="U11" i="3" s="1"/>
  <c r="P11" i="3"/>
  <c r="L11" i="3"/>
  <c r="I11" i="3"/>
  <c r="F11" i="3"/>
  <c r="Q11" i="3" s="1"/>
  <c r="AJ10" i="3"/>
  <c r="AF10" i="3"/>
  <c r="AB10" i="3"/>
  <c r="X10" i="3"/>
  <c r="T10" i="3"/>
  <c r="U10" i="3" s="1"/>
  <c r="P10" i="3"/>
  <c r="L10" i="3"/>
  <c r="AK10" i="3" s="1"/>
  <c r="I10" i="3"/>
  <c r="F10" i="3"/>
  <c r="AJ9" i="3"/>
  <c r="AF9" i="3"/>
  <c r="AK9" i="3" s="1"/>
  <c r="AB9" i="3"/>
  <c r="X9" i="3"/>
  <c r="T9" i="3"/>
  <c r="P9" i="3"/>
  <c r="Q9" i="3" s="1"/>
  <c r="L9" i="3"/>
  <c r="I9" i="3"/>
  <c r="Y9" i="3" s="1"/>
  <c r="F9" i="3"/>
  <c r="AI17" i="2"/>
  <c r="AH17" i="2"/>
  <c r="AG17" i="2"/>
  <c r="AE17" i="2"/>
  <c r="AD17" i="2"/>
  <c r="AB17" i="2"/>
  <c r="X17" i="2"/>
  <c r="W17" i="2"/>
  <c r="V17" i="2"/>
  <c r="S17" i="2"/>
  <c r="R17" i="2"/>
  <c r="P17" i="2"/>
  <c r="O17" i="2"/>
  <c r="N17" i="2"/>
  <c r="K17" i="2"/>
  <c r="J17" i="2"/>
  <c r="L17" i="2" s="1"/>
  <c r="H17" i="2"/>
  <c r="G17" i="2"/>
  <c r="I17" i="2" s="1"/>
  <c r="E17" i="2"/>
  <c r="D17" i="2"/>
  <c r="F17" i="2" s="1"/>
  <c r="AJ16" i="2"/>
  <c r="AF16" i="2"/>
  <c r="AB16" i="2"/>
  <c r="X16" i="2"/>
  <c r="T16" i="2"/>
  <c r="Q16" i="2"/>
  <c r="P16" i="2"/>
  <c r="L16" i="2"/>
  <c r="AK16" i="2" s="1"/>
  <c r="I16" i="2"/>
  <c r="Y16" i="2" s="1"/>
  <c r="F16" i="2"/>
  <c r="AJ15" i="2"/>
  <c r="AF15" i="2"/>
  <c r="AK15" i="2" s="1"/>
  <c r="AB15" i="2"/>
  <c r="X15" i="2"/>
  <c r="T15" i="2"/>
  <c r="Q15" i="2"/>
  <c r="P15" i="2"/>
  <c r="L15" i="2"/>
  <c r="I15" i="2"/>
  <c r="F15" i="2"/>
  <c r="AC15" i="2" s="1"/>
  <c r="AJ14" i="2"/>
  <c r="AF14" i="2"/>
  <c r="AK14" i="2" s="1"/>
  <c r="AB14" i="2"/>
  <c r="X14" i="2"/>
  <c r="T14" i="2"/>
  <c r="P14" i="2"/>
  <c r="L14" i="2"/>
  <c r="I14" i="2"/>
  <c r="F14" i="2"/>
  <c r="AJ13" i="2"/>
  <c r="AF13" i="2"/>
  <c r="AB13" i="2"/>
  <c r="X13" i="2"/>
  <c r="T13" i="2"/>
  <c r="U13" i="2" s="1"/>
  <c r="P13" i="2"/>
  <c r="L13" i="2"/>
  <c r="I13" i="2"/>
  <c r="Y13" i="2" s="1"/>
  <c r="F13" i="2"/>
  <c r="Q13" i="2" s="1"/>
  <c r="AJ12" i="2"/>
  <c r="AF12" i="2"/>
  <c r="AB12" i="2"/>
  <c r="AC12" i="2" s="1"/>
  <c r="X12" i="2"/>
  <c r="T12" i="2"/>
  <c r="P12" i="2"/>
  <c r="Q12" i="2" s="1"/>
  <c r="L12" i="2"/>
  <c r="AK12" i="2" s="1"/>
  <c r="I12" i="2"/>
  <c r="Y12" i="2" s="1"/>
  <c r="F12" i="2"/>
  <c r="AK11" i="2"/>
  <c r="AJ11" i="2"/>
  <c r="AF11" i="2"/>
  <c r="AB11" i="2"/>
  <c r="X11" i="2"/>
  <c r="T11" i="2"/>
  <c r="P11" i="2"/>
  <c r="L11" i="2"/>
  <c r="I11" i="2"/>
  <c r="Y11" i="2" s="1"/>
  <c r="F11" i="2"/>
  <c r="AJ10" i="2"/>
  <c r="AF10" i="2"/>
  <c r="AK10" i="2" s="1"/>
  <c r="AB10" i="2"/>
  <c r="X10" i="2"/>
  <c r="T10" i="2"/>
  <c r="P10" i="2"/>
  <c r="Q10" i="2" s="1"/>
  <c r="L10" i="2"/>
  <c r="I10" i="2"/>
  <c r="F10" i="2"/>
  <c r="AC10" i="2" s="1"/>
  <c r="AJ9" i="2"/>
  <c r="AF9" i="2"/>
  <c r="AB9" i="2"/>
  <c r="X9" i="2"/>
  <c r="T9" i="2"/>
  <c r="U9" i="2" s="1"/>
  <c r="P9" i="2"/>
  <c r="M9" i="2"/>
  <c r="L9" i="2"/>
  <c r="I9" i="2"/>
  <c r="F9" i="2"/>
  <c r="Q9" i="2" s="1"/>
  <c r="AI18" i="1"/>
  <c r="AH18" i="1"/>
  <c r="AG18" i="1"/>
  <c r="AJ18" i="1" s="1"/>
  <c r="AE18" i="1"/>
  <c r="AD18" i="1"/>
  <c r="AB18" i="1"/>
  <c r="W18" i="1"/>
  <c r="V18" i="1"/>
  <c r="X18" i="1" s="1"/>
  <c r="S18" i="1"/>
  <c r="R18" i="1"/>
  <c r="T18" i="1" s="1"/>
  <c r="O18" i="1"/>
  <c r="N18" i="1"/>
  <c r="P18" i="1" s="1"/>
  <c r="K18" i="1"/>
  <c r="J18" i="1"/>
  <c r="H18" i="1"/>
  <c r="G18" i="1"/>
  <c r="I18" i="1" s="1"/>
  <c r="E18" i="1"/>
  <c r="D18" i="1"/>
  <c r="F18" i="1" s="1"/>
  <c r="AJ17" i="1"/>
  <c r="AF17" i="1"/>
  <c r="AB17" i="1"/>
  <c r="X17" i="1"/>
  <c r="T17" i="1"/>
  <c r="P17" i="1"/>
  <c r="L17" i="1"/>
  <c r="I17" i="1"/>
  <c r="Y17" i="1" s="1"/>
  <c r="F17" i="1"/>
  <c r="AC17" i="1" s="1"/>
  <c r="AJ16" i="1"/>
  <c r="AF16" i="1"/>
  <c r="AB16" i="1"/>
  <c r="X16" i="1"/>
  <c r="T16" i="1"/>
  <c r="P16" i="1"/>
  <c r="L16" i="1"/>
  <c r="I16" i="1"/>
  <c r="F16" i="1"/>
  <c r="AJ15" i="1"/>
  <c r="AF15" i="1"/>
  <c r="AK15" i="1" s="1"/>
  <c r="AB15" i="1"/>
  <c r="X15" i="1"/>
  <c r="T15" i="1"/>
  <c r="P15" i="1"/>
  <c r="L15" i="1"/>
  <c r="I15" i="1"/>
  <c r="F15" i="1"/>
  <c r="AJ14" i="1"/>
  <c r="AF14" i="1"/>
  <c r="AK14" i="1" s="1"/>
  <c r="AB14" i="1"/>
  <c r="X14" i="1"/>
  <c r="T14" i="1"/>
  <c r="P14" i="1"/>
  <c r="L14" i="1"/>
  <c r="I14" i="1"/>
  <c r="F14" i="1"/>
  <c r="AJ13" i="1"/>
  <c r="AF13" i="1"/>
  <c r="AK13" i="1" s="1"/>
  <c r="AB13" i="1"/>
  <c r="X13" i="1"/>
  <c r="T13" i="1"/>
  <c r="P13" i="1"/>
  <c r="L13" i="1"/>
  <c r="I13" i="1"/>
  <c r="Y13" i="1" s="1"/>
  <c r="F13" i="1"/>
  <c r="AJ12" i="1"/>
  <c r="AF12" i="1"/>
  <c r="AB12" i="1"/>
  <c r="X12" i="1"/>
  <c r="T12" i="1"/>
  <c r="P12" i="1"/>
  <c r="Q12" i="1" s="1"/>
  <c r="L12" i="1"/>
  <c r="I12" i="1"/>
  <c r="Y12" i="1" s="1"/>
  <c r="F12" i="1"/>
  <c r="AJ11" i="1"/>
  <c r="AF11" i="1"/>
  <c r="AK11" i="1" s="1"/>
  <c r="AB11" i="1"/>
  <c r="X11" i="1"/>
  <c r="U11" i="1"/>
  <c r="T11" i="1"/>
  <c r="P11" i="1"/>
  <c r="L11" i="1"/>
  <c r="I11" i="1"/>
  <c r="F11" i="1"/>
  <c r="AJ10" i="1"/>
  <c r="AF10" i="1"/>
  <c r="AB10" i="1"/>
  <c r="AC10" i="1" s="1"/>
  <c r="X10" i="1"/>
  <c r="T10" i="1"/>
  <c r="P10" i="1"/>
  <c r="L10" i="1"/>
  <c r="I10" i="1"/>
  <c r="Y10" i="1" s="1"/>
  <c r="F10" i="1"/>
  <c r="AJ9" i="1"/>
  <c r="AF9" i="1"/>
  <c r="AB9" i="1"/>
  <c r="X9" i="1"/>
  <c r="T9" i="1"/>
  <c r="P9" i="1"/>
  <c r="L9" i="1"/>
  <c r="I9" i="1"/>
  <c r="U9" i="1" s="1"/>
  <c r="F9" i="1"/>
  <c r="AC9" i="1" s="1"/>
  <c r="AK13" i="2" l="1"/>
  <c r="Q14" i="3"/>
  <c r="Q11" i="1"/>
  <c r="M11" i="1"/>
  <c r="AC11" i="1"/>
  <c r="Q14" i="2"/>
  <c r="M14" i="2"/>
  <c r="AK16" i="3"/>
  <c r="AC16" i="4"/>
  <c r="U27" i="4"/>
  <c r="AC51" i="4"/>
  <c r="AC14" i="1"/>
  <c r="AC16" i="3"/>
  <c r="M16" i="3"/>
  <c r="Y11" i="5"/>
  <c r="U11" i="5"/>
  <c r="AK11" i="3"/>
  <c r="AC10" i="5"/>
  <c r="Y20" i="5"/>
  <c r="U20" i="5"/>
  <c r="Q13" i="1"/>
  <c r="AF18" i="1"/>
  <c r="Y10" i="2"/>
  <c r="U10" i="2"/>
  <c r="AC23" i="4"/>
  <c r="U36" i="5"/>
  <c r="Q19" i="8"/>
  <c r="M19" i="8"/>
  <c r="AC19" i="8"/>
  <c r="AC41" i="12"/>
  <c r="Q41" i="12"/>
  <c r="Q9" i="1"/>
  <c r="AK10" i="1"/>
  <c r="Y11" i="1"/>
  <c r="Y14" i="1"/>
  <c r="Y16" i="1"/>
  <c r="Q17" i="1"/>
  <c r="U12" i="2"/>
  <c r="U14" i="2"/>
  <c r="Y12" i="3"/>
  <c r="Y19" i="3"/>
  <c r="Y24" i="3"/>
  <c r="AK24" i="3"/>
  <c r="L28" i="3"/>
  <c r="Y9" i="4"/>
  <c r="Q15" i="4"/>
  <c r="Y16" i="4"/>
  <c r="P20" i="4"/>
  <c r="Y23" i="4"/>
  <c r="AK23" i="4"/>
  <c r="I28" i="4"/>
  <c r="AC30" i="4"/>
  <c r="Q32" i="4"/>
  <c r="Y33" i="4"/>
  <c r="AK33" i="4"/>
  <c r="Y35" i="4"/>
  <c r="AK38" i="4"/>
  <c r="AC39" i="4"/>
  <c r="X41" i="4"/>
  <c r="AC42" i="4"/>
  <c r="P48" i="4"/>
  <c r="M50" i="4"/>
  <c r="Y51" i="4"/>
  <c r="AK51" i="4"/>
  <c r="P54" i="4"/>
  <c r="L55" i="4"/>
  <c r="Y9" i="5"/>
  <c r="P10" i="5"/>
  <c r="Q10" i="5" s="1"/>
  <c r="AK11" i="5"/>
  <c r="T15" i="5"/>
  <c r="Y17" i="5"/>
  <c r="AK20" i="5"/>
  <c r="AK21" i="5"/>
  <c r="Q25" i="5"/>
  <c r="AC26" i="5"/>
  <c r="AK26" i="5"/>
  <c r="U32" i="5"/>
  <c r="AK32" i="5"/>
  <c r="F37" i="5"/>
  <c r="AF37" i="5"/>
  <c r="AK37" i="5" s="1"/>
  <c r="Q10" i="6"/>
  <c r="AK13" i="6"/>
  <c r="AC16" i="6"/>
  <c r="L17" i="6"/>
  <c r="AC21" i="6"/>
  <c r="Q12" i="7"/>
  <c r="F16" i="7"/>
  <c r="U27" i="7"/>
  <c r="U29" i="7"/>
  <c r="Q12" i="8"/>
  <c r="M12" i="8"/>
  <c r="AC12" i="8"/>
  <c r="Q25" i="10"/>
  <c r="AC25" i="10"/>
  <c r="M25" i="10"/>
  <c r="Q15" i="1"/>
  <c r="AC9" i="3"/>
  <c r="Q13" i="3"/>
  <c r="Q16" i="3"/>
  <c r="Y21" i="3"/>
  <c r="Q27" i="3"/>
  <c r="AK10" i="4"/>
  <c r="Y13" i="4"/>
  <c r="M16" i="4"/>
  <c r="U19" i="4"/>
  <c r="AK20" i="4"/>
  <c r="Q26" i="4"/>
  <c r="Y27" i="4"/>
  <c r="Q29" i="4"/>
  <c r="Q38" i="4"/>
  <c r="U47" i="4"/>
  <c r="AK48" i="4"/>
  <c r="Q12" i="5"/>
  <c r="Q21" i="5"/>
  <c r="U25" i="5"/>
  <c r="AK30" i="5"/>
  <c r="Q34" i="5"/>
  <c r="Q9" i="6"/>
  <c r="Y10" i="6"/>
  <c r="Q13" i="6"/>
  <c r="U19" i="6"/>
  <c r="Y21" i="6"/>
  <c r="U15" i="7"/>
  <c r="U19" i="7"/>
  <c r="Y33" i="7"/>
  <c r="U33" i="7"/>
  <c r="U38" i="7"/>
  <c r="Q13" i="8"/>
  <c r="AC10" i="3"/>
  <c r="U13" i="3"/>
  <c r="AK14" i="3"/>
  <c r="AC15" i="3"/>
  <c r="Y20" i="3"/>
  <c r="AK25" i="3"/>
  <c r="U26" i="3"/>
  <c r="Q10" i="4"/>
  <c r="Y14" i="4"/>
  <c r="AK16" i="4"/>
  <c r="F20" i="4"/>
  <c r="AJ20" i="4"/>
  <c r="AC24" i="4"/>
  <c r="AK24" i="4"/>
  <c r="U25" i="4"/>
  <c r="U29" i="4"/>
  <c r="Q30" i="4"/>
  <c r="AK31" i="4"/>
  <c r="U38" i="4"/>
  <c r="Q39" i="4"/>
  <c r="AK40" i="4"/>
  <c r="L41" i="4"/>
  <c r="M41" i="4" s="1"/>
  <c r="U46" i="4"/>
  <c r="F48" i="4"/>
  <c r="AJ48" i="4"/>
  <c r="AK52" i="4"/>
  <c r="U53" i="4"/>
  <c r="Y24" i="5"/>
  <c r="U31" i="5"/>
  <c r="AC33" i="5"/>
  <c r="AK33" i="5"/>
  <c r="U34" i="5"/>
  <c r="Y35" i="5"/>
  <c r="AJ37" i="5"/>
  <c r="AC11" i="6"/>
  <c r="Y13" i="6"/>
  <c r="U15" i="6"/>
  <c r="M16" i="6"/>
  <c r="Y18" i="6"/>
  <c r="M21" i="6"/>
  <c r="P22" i="6"/>
  <c r="AF22" i="6"/>
  <c r="AK22" i="6" s="1"/>
  <c r="AC11" i="7"/>
  <c r="AK14" i="7"/>
  <c r="AJ16" i="7"/>
  <c r="Q20" i="7"/>
  <c r="U23" i="7"/>
  <c r="T30" i="7"/>
  <c r="AC59" i="7"/>
  <c r="I61" i="7"/>
  <c r="AK70" i="7"/>
  <c r="Y20" i="10"/>
  <c r="U20" i="10"/>
  <c r="AK10" i="7"/>
  <c r="M14" i="1"/>
  <c r="Q11" i="2"/>
  <c r="AC17" i="3"/>
  <c r="Q20" i="3"/>
  <c r="U10" i="1"/>
  <c r="AK12" i="1"/>
  <c r="Q14" i="1"/>
  <c r="Y15" i="1"/>
  <c r="AK16" i="1"/>
  <c r="Y15" i="2"/>
  <c r="AC12" i="1"/>
  <c r="AC13" i="1"/>
  <c r="U14" i="1"/>
  <c r="Q16" i="1"/>
  <c r="L18" i="1"/>
  <c r="M18" i="1" s="1"/>
  <c r="Y9" i="2"/>
  <c r="AC9" i="2"/>
  <c r="AC16" i="2"/>
  <c r="Y10" i="3"/>
  <c r="U14" i="3"/>
  <c r="AK15" i="3"/>
  <c r="Y18" i="3"/>
  <c r="U19" i="3"/>
  <c r="AK21" i="3"/>
  <c r="AC22" i="3"/>
  <c r="Q24" i="3"/>
  <c r="Y25" i="3"/>
  <c r="F28" i="3"/>
  <c r="U10" i="4"/>
  <c r="AF11" i="4"/>
  <c r="AK11" i="4" s="1"/>
  <c r="Q17" i="4"/>
  <c r="I20" i="4"/>
  <c r="AC21" i="4"/>
  <c r="Q23" i="4"/>
  <c r="Y24" i="4"/>
  <c r="Q27" i="4"/>
  <c r="AK27" i="4"/>
  <c r="U30" i="4"/>
  <c r="Q31" i="4"/>
  <c r="Q33" i="4"/>
  <c r="Y34" i="4"/>
  <c r="U35" i="4"/>
  <c r="U39" i="4"/>
  <c r="Q40" i="4"/>
  <c r="Q45" i="4"/>
  <c r="I48" i="4"/>
  <c r="AC49" i="4"/>
  <c r="Q51" i="4"/>
  <c r="AJ10" i="5"/>
  <c r="U13" i="5"/>
  <c r="Y16" i="5"/>
  <c r="AJ22" i="5"/>
  <c r="Y27" i="5"/>
  <c r="AK27" i="5"/>
  <c r="AJ30" i="5"/>
  <c r="Q32" i="5"/>
  <c r="Y33" i="5"/>
  <c r="F36" i="5"/>
  <c r="AF36" i="5"/>
  <c r="AK36" i="5" s="1"/>
  <c r="Y11" i="6"/>
  <c r="AK11" i="6"/>
  <c r="U14" i="6"/>
  <c r="AK14" i="6"/>
  <c r="AF17" i="6"/>
  <c r="F22" i="6"/>
  <c r="X23" i="6"/>
  <c r="AC12" i="7"/>
  <c r="Q52" i="7"/>
  <c r="Y65" i="7"/>
  <c r="Y14" i="8"/>
  <c r="U14" i="8"/>
  <c r="U16" i="1"/>
  <c r="AK9" i="2"/>
  <c r="AF17" i="2"/>
  <c r="Q15" i="3"/>
  <c r="Q21" i="3"/>
  <c r="AK22" i="3"/>
  <c r="P28" i="4"/>
  <c r="AF28" i="4"/>
  <c r="AK28" i="4" s="1"/>
  <c r="U36" i="4"/>
  <c r="Q41" i="4"/>
  <c r="AK43" i="4"/>
  <c r="U44" i="4"/>
  <c r="F55" i="4"/>
  <c r="T55" i="4"/>
  <c r="I10" i="5"/>
  <c r="X10" i="5"/>
  <c r="AK13" i="5"/>
  <c r="L15" i="5"/>
  <c r="Q19" i="5"/>
  <c r="AK12" i="6"/>
  <c r="U9" i="7"/>
  <c r="U11" i="7"/>
  <c r="AK12" i="7"/>
  <c r="U13" i="7"/>
  <c r="Q21" i="7"/>
  <c r="L25" i="7"/>
  <c r="AK40" i="7"/>
  <c r="AK43" i="7"/>
  <c r="U58" i="7"/>
  <c r="Y58" i="7"/>
  <c r="Q22" i="8"/>
  <c r="M22" i="8"/>
  <c r="AC22" i="8"/>
  <c r="Q11" i="9"/>
  <c r="M11" i="9"/>
  <c r="AC11" i="9"/>
  <c r="Y16" i="10"/>
  <c r="U16" i="10"/>
  <c r="AJ36" i="5"/>
  <c r="AC15" i="6"/>
  <c r="AK15" i="6"/>
  <c r="F10" i="7"/>
  <c r="AK25" i="7"/>
  <c r="P41" i="7"/>
  <c r="Q41" i="7" s="1"/>
  <c r="AC51" i="7"/>
  <c r="M23" i="9"/>
  <c r="AK23" i="9"/>
  <c r="Y11" i="10"/>
  <c r="U11" i="10"/>
  <c r="AC12" i="4"/>
  <c r="Y36" i="4"/>
  <c r="AJ41" i="4"/>
  <c r="AK9" i="1"/>
  <c r="Q10" i="1"/>
  <c r="M13" i="1"/>
  <c r="U15" i="1"/>
  <c r="AK17" i="1"/>
  <c r="T17" i="2"/>
  <c r="AJ17" i="2"/>
  <c r="Q10" i="3"/>
  <c r="Y11" i="3"/>
  <c r="M15" i="3"/>
  <c r="Y16" i="3"/>
  <c r="U20" i="3"/>
  <c r="Y22" i="3"/>
  <c r="Q23" i="3"/>
  <c r="Q25" i="3"/>
  <c r="I28" i="3"/>
  <c r="AC13" i="4"/>
  <c r="U21" i="4"/>
  <c r="Q22" i="4"/>
  <c r="Q24" i="4"/>
  <c r="T41" i="4"/>
  <c r="U49" i="4"/>
  <c r="Q50" i="4"/>
  <c r="Q52" i="4"/>
  <c r="AF54" i="4"/>
  <c r="I55" i="4"/>
  <c r="L10" i="5"/>
  <c r="AK10" i="5" s="1"/>
  <c r="AC11" i="5"/>
  <c r="Q13" i="5"/>
  <c r="AC14" i="5"/>
  <c r="AK14" i="5"/>
  <c r="P15" i="5"/>
  <c r="AF15" i="5"/>
  <c r="AC20" i="5"/>
  <c r="Q27" i="5"/>
  <c r="Y28" i="5"/>
  <c r="X30" i="5"/>
  <c r="Q31" i="5"/>
  <c r="Q33" i="5"/>
  <c r="U35" i="5"/>
  <c r="X37" i="5"/>
  <c r="Y9" i="6"/>
  <c r="AK9" i="6"/>
  <c r="Y15" i="6"/>
  <c r="I17" i="6"/>
  <c r="Q20" i="6"/>
  <c r="U21" i="6"/>
  <c r="P23" i="6"/>
  <c r="AF23" i="6"/>
  <c r="AK23" i="6" s="1"/>
  <c r="Q11" i="7"/>
  <c r="M31" i="7"/>
  <c r="AK32" i="7"/>
  <c r="Y34" i="7"/>
  <c r="U46" i="7"/>
  <c r="U10" i="8"/>
  <c r="Y29" i="10"/>
  <c r="U29" i="10"/>
  <c r="U17" i="7"/>
  <c r="AK18" i="7"/>
  <c r="M21" i="7"/>
  <c r="AC22" i="7"/>
  <c r="T25" i="7"/>
  <c r="U25" i="7" s="1"/>
  <c r="AC29" i="7"/>
  <c r="L30" i="7"/>
  <c r="Y31" i="7"/>
  <c r="L36" i="7"/>
  <c r="AK36" i="7" s="1"/>
  <c r="I41" i="7"/>
  <c r="Q43" i="7"/>
  <c r="M49" i="7"/>
  <c r="Y53" i="7"/>
  <c r="P54" i="7"/>
  <c r="Y60" i="7"/>
  <c r="AK60" i="7"/>
  <c r="AC62" i="7"/>
  <c r="AK65" i="7"/>
  <c r="Q66" i="7"/>
  <c r="L67" i="7"/>
  <c r="M67" i="7" s="1"/>
  <c r="M68" i="7"/>
  <c r="U70" i="7"/>
  <c r="P73" i="7"/>
  <c r="I74" i="7"/>
  <c r="Y74" i="7" s="1"/>
  <c r="U12" i="8"/>
  <c r="Y19" i="8"/>
  <c r="X21" i="8"/>
  <c r="Y21" i="8" s="1"/>
  <c r="U22" i="8"/>
  <c r="U23" i="8"/>
  <c r="M24" i="8"/>
  <c r="I27" i="8"/>
  <c r="X27" i="8"/>
  <c r="AC28" i="8"/>
  <c r="Y32" i="8"/>
  <c r="Q33" i="8"/>
  <c r="I34" i="8"/>
  <c r="Y37" i="8"/>
  <c r="AJ40" i="8"/>
  <c r="P41" i="8"/>
  <c r="Y11" i="9"/>
  <c r="AK12" i="9"/>
  <c r="M14" i="9"/>
  <c r="AK20" i="9"/>
  <c r="Y24" i="9"/>
  <c r="U24" i="9"/>
  <c r="F25" i="9"/>
  <c r="P25" i="9"/>
  <c r="Y29" i="9"/>
  <c r="Q10" i="10"/>
  <c r="U34" i="10"/>
  <c r="U12" i="11"/>
  <c r="AK35" i="11"/>
  <c r="U56" i="7"/>
  <c r="Q57" i="7"/>
  <c r="Q59" i="7"/>
  <c r="Y62" i="7"/>
  <c r="U66" i="7"/>
  <c r="Y69" i="7"/>
  <c r="Y9" i="8"/>
  <c r="U13" i="8"/>
  <c r="AK16" i="8"/>
  <c r="AK19" i="8"/>
  <c r="AK25" i="8"/>
  <c r="U30" i="8"/>
  <c r="Y33" i="8"/>
  <c r="Q36" i="8"/>
  <c r="M37" i="8"/>
  <c r="Q38" i="8"/>
  <c r="AK16" i="9"/>
  <c r="AK21" i="9"/>
  <c r="Y32" i="9"/>
  <c r="AC37" i="10"/>
  <c r="Q37" i="10"/>
  <c r="M37" i="10"/>
  <c r="Q37" i="12"/>
  <c r="AK23" i="7"/>
  <c r="Q30" i="7"/>
  <c r="Q31" i="7"/>
  <c r="AJ36" i="7"/>
  <c r="U39" i="7"/>
  <c r="AC41" i="7"/>
  <c r="Y42" i="7"/>
  <c r="U43" i="7"/>
  <c r="F48" i="7"/>
  <c r="AF48" i="7"/>
  <c r="AK48" i="7" s="1"/>
  <c r="U52" i="7"/>
  <c r="AK56" i="7"/>
  <c r="U57" i="7"/>
  <c r="AC61" i="7"/>
  <c r="AF67" i="7"/>
  <c r="AK67" i="7" s="1"/>
  <c r="U71" i="7"/>
  <c r="Q10" i="8"/>
  <c r="AK20" i="8"/>
  <c r="AC23" i="8"/>
  <c r="Q28" i="8"/>
  <c r="U29" i="8"/>
  <c r="U31" i="8"/>
  <c r="Q32" i="8"/>
  <c r="AC38" i="8"/>
  <c r="X40" i="8"/>
  <c r="Y40" i="8" s="1"/>
  <c r="F41" i="8"/>
  <c r="U14" i="9"/>
  <c r="Q16" i="9"/>
  <c r="AC9" i="10"/>
  <c r="AK22" i="10"/>
  <c r="Q32" i="10"/>
  <c r="U27" i="11"/>
  <c r="M21" i="12"/>
  <c r="AC21" i="12"/>
  <c r="L16" i="7"/>
  <c r="AK16" i="7" s="1"/>
  <c r="U20" i="7"/>
  <c r="AC20" i="7"/>
  <c r="Y32" i="7"/>
  <c r="Y35" i="7"/>
  <c r="F36" i="7"/>
  <c r="Y37" i="7"/>
  <c r="M39" i="7"/>
  <c r="Y40" i="7"/>
  <c r="U45" i="7"/>
  <c r="I48" i="7"/>
  <c r="AJ48" i="7"/>
  <c r="Y51" i="7"/>
  <c r="AK51" i="7"/>
  <c r="U53" i="7"/>
  <c r="T54" i="7"/>
  <c r="U54" i="7" s="1"/>
  <c r="Q60" i="7"/>
  <c r="AF61" i="7"/>
  <c r="AK61" i="7" s="1"/>
  <c r="Q62" i="7"/>
  <c r="AJ67" i="7"/>
  <c r="Y70" i="7"/>
  <c r="P74" i="7"/>
  <c r="Q74" i="7" s="1"/>
  <c r="Y10" i="8"/>
  <c r="AC10" i="8"/>
  <c r="AC13" i="8"/>
  <c r="F15" i="8"/>
  <c r="Q15" i="8" s="1"/>
  <c r="Y16" i="8"/>
  <c r="AC17" i="8"/>
  <c r="AC18" i="8"/>
  <c r="Q20" i="8"/>
  <c r="AF21" i="8"/>
  <c r="Y25" i="8"/>
  <c r="AC26" i="8"/>
  <c r="Y28" i="8"/>
  <c r="AC31" i="8"/>
  <c r="U32" i="8"/>
  <c r="M33" i="8"/>
  <c r="AK35" i="8"/>
  <c r="AK38" i="8"/>
  <c r="L40" i="8"/>
  <c r="AK40" i="8" s="1"/>
  <c r="I41" i="8"/>
  <c r="U16" i="9"/>
  <c r="T17" i="9"/>
  <c r="Y21" i="9"/>
  <c r="U21" i="9"/>
  <c r="AC22" i="9"/>
  <c r="AC10" i="10"/>
  <c r="U13" i="10"/>
  <c r="X13" i="10"/>
  <c r="Y13" i="10" s="1"/>
  <c r="Q17" i="10"/>
  <c r="Y18" i="10"/>
  <c r="M26" i="10"/>
  <c r="Y27" i="10"/>
  <c r="Q43" i="10"/>
  <c r="AC43" i="10"/>
  <c r="M43" i="10"/>
  <c r="AC9" i="11"/>
  <c r="U10" i="11"/>
  <c r="Q26" i="11"/>
  <c r="M26" i="11"/>
  <c r="Y30" i="11"/>
  <c r="Y12" i="12"/>
  <c r="U12" i="12"/>
  <c r="X73" i="7"/>
  <c r="Y73" i="7" s="1"/>
  <c r="AK10" i="8"/>
  <c r="AF15" i="8"/>
  <c r="AK15" i="8" s="1"/>
  <c r="U20" i="8"/>
  <c r="P27" i="8"/>
  <c r="Q27" i="8" s="1"/>
  <c r="AK39" i="8"/>
  <c r="AC10" i="9"/>
  <c r="U26" i="9"/>
  <c r="AC28" i="9"/>
  <c r="Q34" i="10"/>
  <c r="M34" i="10"/>
  <c r="X45" i="10"/>
  <c r="M35" i="11"/>
  <c r="U27" i="12"/>
  <c r="Y27" i="12"/>
  <c r="U21" i="8"/>
  <c r="AC32" i="8"/>
  <c r="AK36" i="8"/>
  <c r="AC37" i="8"/>
  <c r="AC14" i="9"/>
  <c r="Q24" i="10"/>
  <c r="AC24" i="10"/>
  <c r="M18" i="11"/>
  <c r="Q18" i="7"/>
  <c r="P25" i="7"/>
  <c r="AK27" i="7"/>
  <c r="Q28" i="7"/>
  <c r="I30" i="7"/>
  <c r="X30" i="7"/>
  <c r="T41" i="7"/>
  <c r="AK46" i="7"/>
  <c r="X48" i="7"/>
  <c r="Y48" i="7" s="1"/>
  <c r="L54" i="7"/>
  <c r="L61" i="7"/>
  <c r="U63" i="7"/>
  <c r="X67" i="7"/>
  <c r="AC71" i="7"/>
  <c r="L73" i="7"/>
  <c r="AK73" i="7" s="1"/>
  <c r="Q11" i="8"/>
  <c r="AK13" i="8"/>
  <c r="I15" i="8"/>
  <c r="AJ21" i="8"/>
  <c r="Y24" i="8"/>
  <c r="AC24" i="8"/>
  <c r="T27" i="8"/>
  <c r="AK29" i="8"/>
  <c r="U33" i="8"/>
  <c r="AF34" i="8"/>
  <c r="AK34" i="8" s="1"/>
  <c r="U39" i="8"/>
  <c r="P40" i="8"/>
  <c r="AF41" i="8"/>
  <c r="Y10" i="9"/>
  <c r="U10" i="9"/>
  <c r="AK14" i="9"/>
  <c r="I17" i="9"/>
  <c r="AK24" i="9"/>
  <c r="AF25" i="9"/>
  <c r="AK25" i="9" s="1"/>
  <c r="AK29" i="9"/>
  <c r="X31" i="9"/>
  <c r="Y31" i="9" s="1"/>
  <c r="Q9" i="10"/>
  <c r="Q16" i="10"/>
  <c r="M16" i="10"/>
  <c r="AK21" i="10"/>
  <c r="AF31" i="10"/>
  <c r="AK31" i="10" s="1"/>
  <c r="Y35" i="10"/>
  <c r="AK35" i="10"/>
  <c r="P38" i="10"/>
  <c r="AF45" i="10"/>
  <c r="AK45" i="10" s="1"/>
  <c r="I15" i="11"/>
  <c r="AK18" i="11"/>
  <c r="Y20" i="11"/>
  <c r="Q33" i="11"/>
  <c r="T34" i="11"/>
  <c r="L35" i="11"/>
  <c r="Y9" i="12"/>
  <c r="M11" i="12"/>
  <c r="Q13" i="12"/>
  <c r="Y14" i="12"/>
  <c r="I17" i="12"/>
  <c r="AF24" i="12"/>
  <c r="AK24" i="12" s="1"/>
  <c r="Q29" i="12"/>
  <c r="T30" i="12"/>
  <c r="Q36" i="12"/>
  <c r="M37" i="12"/>
  <c r="AC38" i="12"/>
  <c r="Y40" i="12"/>
  <c r="U42" i="12"/>
  <c r="F44" i="12"/>
  <c r="Q44" i="12" s="1"/>
  <c r="X45" i="12"/>
  <c r="AC9" i="9"/>
  <c r="AC12" i="9"/>
  <c r="Y19" i="9"/>
  <c r="AK26" i="9"/>
  <c r="M29" i="9"/>
  <c r="AC30" i="9"/>
  <c r="AK30" i="9"/>
  <c r="AK16" i="10"/>
  <c r="Y24" i="10"/>
  <c r="Y26" i="10"/>
  <c r="U32" i="10"/>
  <c r="M35" i="10"/>
  <c r="AC36" i="10"/>
  <c r="U39" i="10"/>
  <c r="Y41" i="10"/>
  <c r="AK44" i="10"/>
  <c r="I45" i="10"/>
  <c r="AJ45" i="10"/>
  <c r="AK12" i="11"/>
  <c r="Q13" i="11"/>
  <c r="X15" i="11"/>
  <c r="AK16" i="11"/>
  <c r="Q20" i="11"/>
  <c r="Y21" i="11"/>
  <c r="P22" i="11"/>
  <c r="AF22" i="11"/>
  <c r="AK22" i="11" s="1"/>
  <c r="U24" i="11"/>
  <c r="AC25" i="11"/>
  <c r="AC28" i="11"/>
  <c r="AF29" i="11"/>
  <c r="Q31" i="11"/>
  <c r="AK31" i="11"/>
  <c r="I34" i="11"/>
  <c r="X34" i="11"/>
  <c r="P35" i="11"/>
  <c r="T10" i="12"/>
  <c r="AJ10" i="12"/>
  <c r="U11" i="12"/>
  <c r="AK12" i="12"/>
  <c r="Q15" i="12"/>
  <c r="X17" i="12"/>
  <c r="Q18" i="12"/>
  <c r="AK18" i="12"/>
  <c r="Q20" i="12"/>
  <c r="Y21" i="12"/>
  <c r="U22" i="12"/>
  <c r="AJ24" i="12"/>
  <c r="U25" i="12"/>
  <c r="M27" i="12"/>
  <c r="AK28" i="12"/>
  <c r="I30" i="12"/>
  <c r="AJ30" i="12"/>
  <c r="U32" i="12"/>
  <c r="Q34" i="12"/>
  <c r="AK34" i="12"/>
  <c r="AF39" i="12"/>
  <c r="Q40" i="12"/>
  <c r="Y41" i="12"/>
  <c r="I44" i="12"/>
  <c r="X41" i="8"/>
  <c r="U9" i="9"/>
  <c r="Y12" i="9"/>
  <c r="AC13" i="9"/>
  <c r="Q15" i="9"/>
  <c r="AK15" i="9"/>
  <c r="Q18" i="9"/>
  <c r="M19" i="9"/>
  <c r="Q20" i="9"/>
  <c r="AC20" i="9"/>
  <c r="Q26" i="9"/>
  <c r="AK27" i="9"/>
  <c r="Y30" i="9"/>
  <c r="AF31" i="9"/>
  <c r="AK31" i="9" s="1"/>
  <c r="Y12" i="10"/>
  <c r="AJ13" i="10"/>
  <c r="Y19" i="10"/>
  <c r="I21" i="10"/>
  <c r="AJ21" i="10"/>
  <c r="AC27" i="10"/>
  <c r="Q28" i="10"/>
  <c r="Q29" i="10"/>
  <c r="AK29" i="10"/>
  <c r="L31" i="10"/>
  <c r="Y33" i="10"/>
  <c r="Q35" i="10"/>
  <c r="Y36" i="10"/>
  <c r="U37" i="10"/>
  <c r="T38" i="10"/>
  <c r="U13" i="11"/>
  <c r="AK14" i="11"/>
  <c r="Q16" i="11"/>
  <c r="Q18" i="11"/>
  <c r="Y19" i="11"/>
  <c r="U20" i="11"/>
  <c r="AK21" i="11"/>
  <c r="F22" i="11"/>
  <c r="Y25" i="11"/>
  <c r="AK25" i="11"/>
  <c r="Q27" i="11"/>
  <c r="Y28" i="11"/>
  <c r="Y31" i="11"/>
  <c r="AK32" i="11"/>
  <c r="Y15" i="12"/>
  <c r="U18" i="12"/>
  <c r="AC19" i="12"/>
  <c r="U20" i="12"/>
  <c r="AK21" i="12"/>
  <c r="F24" i="12"/>
  <c r="Q27" i="12"/>
  <c r="Y28" i="12"/>
  <c r="L30" i="12"/>
  <c r="AK30" i="12" s="1"/>
  <c r="AK31" i="12"/>
  <c r="Y34" i="12"/>
  <c r="AK35" i="12"/>
  <c r="AC36" i="12"/>
  <c r="F39" i="12"/>
  <c r="P45" i="12"/>
  <c r="AF45" i="12"/>
  <c r="AK45" i="12" s="1"/>
  <c r="Y42" i="10"/>
  <c r="AC17" i="11"/>
  <c r="U30" i="11"/>
  <c r="AC33" i="11"/>
  <c r="L34" i="11"/>
  <c r="M34" i="11" s="1"/>
  <c r="T35" i="11"/>
  <c r="I10" i="12"/>
  <c r="AC29" i="12"/>
  <c r="Y31" i="12"/>
  <c r="U33" i="12"/>
  <c r="T39" i="12"/>
  <c r="X44" i="12"/>
  <c r="Y44" i="12" s="1"/>
  <c r="F45" i="12"/>
  <c r="Q21" i="12"/>
  <c r="U23" i="12"/>
  <c r="U38" i="12"/>
  <c r="Y42" i="12"/>
  <c r="U10" i="10"/>
  <c r="Q12" i="10"/>
  <c r="Q22" i="10"/>
  <c r="Y25" i="10"/>
  <c r="U30" i="10"/>
  <c r="Y37" i="10"/>
  <c r="Y43" i="10"/>
  <c r="U33" i="11"/>
  <c r="U16" i="12"/>
  <c r="AF17" i="12"/>
  <c r="AK17" i="12" s="1"/>
  <c r="M19" i="12"/>
  <c r="AK26" i="12"/>
  <c r="U36" i="12"/>
  <c r="I39" i="12"/>
  <c r="AJ39" i="12"/>
  <c r="Q43" i="12"/>
  <c r="AK43" i="12"/>
  <c r="AC29" i="9"/>
  <c r="AJ31" i="9"/>
  <c r="Y15" i="10"/>
  <c r="AC18" i="10"/>
  <c r="AK20" i="10"/>
  <c r="AC23" i="10"/>
  <c r="AK23" i="10"/>
  <c r="AK25" i="10"/>
  <c r="Y28" i="10"/>
  <c r="F31" i="10"/>
  <c r="AC31" i="10" s="1"/>
  <c r="T31" i="10"/>
  <c r="U31" i="10" s="1"/>
  <c r="L38" i="10"/>
  <c r="AF38" i="10"/>
  <c r="AK43" i="10"/>
  <c r="F45" i="10"/>
  <c r="M45" i="10" s="1"/>
  <c r="M17" i="11"/>
  <c r="AC18" i="11"/>
  <c r="AC20" i="11"/>
  <c r="X22" i="11"/>
  <c r="I29" i="11"/>
  <c r="M33" i="11"/>
  <c r="AK9" i="12"/>
  <c r="AC14" i="12"/>
  <c r="F17" i="12"/>
  <c r="Q17" i="12" s="1"/>
  <c r="AJ17" i="12"/>
  <c r="Y20" i="12"/>
  <c r="AK20" i="12"/>
  <c r="AC27" i="12"/>
  <c r="F30" i="12"/>
  <c r="M36" i="12"/>
  <c r="Y37" i="12"/>
  <c r="L39" i="12"/>
  <c r="AC40" i="12"/>
  <c r="AK40" i="12"/>
  <c r="Y43" i="12"/>
  <c r="P44" i="12"/>
  <c r="AF44" i="12"/>
  <c r="AK44" i="12" s="1"/>
  <c r="U17" i="12"/>
  <c r="Y17" i="12"/>
  <c r="U30" i="12"/>
  <c r="Y30" i="12"/>
  <c r="U44" i="12"/>
  <c r="Q24" i="12"/>
  <c r="AC24" i="12"/>
  <c r="M24" i="12"/>
  <c r="M39" i="12"/>
  <c r="AC39" i="12"/>
  <c r="Q39" i="12"/>
  <c r="U10" i="12"/>
  <c r="Y10" i="12"/>
  <c r="AC45" i="12"/>
  <c r="Q45" i="12"/>
  <c r="M45" i="12"/>
  <c r="Y24" i="12"/>
  <c r="U24" i="12"/>
  <c r="U39" i="12"/>
  <c r="Y39" i="12"/>
  <c r="Y45" i="12"/>
  <c r="U45" i="12"/>
  <c r="M17" i="12"/>
  <c r="AC30" i="12"/>
  <c r="Q30" i="12"/>
  <c r="Y36" i="12"/>
  <c r="Y16" i="12"/>
  <c r="Y26" i="12"/>
  <c r="Y35" i="12"/>
  <c r="Q10" i="12"/>
  <c r="M18" i="12"/>
  <c r="AC18" i="12"/>
  <c r="M16" i="12"/>
  <c r="AC16" i="12"/>
  <c r="M26" i="12"/>
  <c r="AC26" i="12"/>
  <c r="M35" i="12"/>
  <c r="AC35" i="12"/>
  <c r="AC10" i="12"/>
  <c r="M15" i="12"/>
  <c r="AC15" i="12"/>
  <c r="M25" i="12"/>
  <c r="AC25" i="12"/>
  <c r="M34" i="12"/>
  <c r="AC34" i="12"/>
  <c r="M43" i="12"/>
  <c r="AC43" i="12"/>
  <c r="U9" i="12"/>
  <c r="M14" i="12"/>
  <c r="U19" i="12"/>
  <c r="M23" i="12"/>
  <c r="M33" i="12"/>
  <c r="AC33" i="12"/>
  <c r="U37" i="12"/>
  <c r="M42" i="12"/>
  <c r="AC42" i="12"/>
  <c r="M13" i="12"/>
  <c r="M22" i="12"/>
  <c r="M32" i="12"/>
  <c r="M41" i="12"/>
  <c r="M31" i="12"/>
  <c r="M40" i="12"/>
  <c r="AC22" i="11"/>
  <c r="Q22" i="11"/>
  <c r="M22" i="11"/>
  <c r="U34" i="11"/>
  <c r="Y34" i="11"/>
  <c r="Y22" i="11"/>
  <c r="U22" i="11"/>
  <c r="Q29" i="11"/>
  <c r="M29" i="11"/>
  <c r="AC29" i="11"/>
  <c r="U35" i="11"/>
  <c r="Y35" i="11"/>
  <c r="Y29" i="11"/>
  <c r="U29" i="11"/>
  <c r="AK34" i="11"/>
  <c r="AK29" i="11"/>
  <c r="U15" i="11"/>
  <c r="Y15" i="11"/>
  <c r="Y24" i="11"/>
  <c r="Y13" i="11"/>
  <c r="Y23" i="11"/>
  <c r="Y32" i="11"/>
  <c r="M14" i="11"/>
  <c r="AC14" i="11"/>
  <c r="M24" i="11"/>
  <c r="AC24" i="11"/>
  <c r="Y14" i="11"/>
  <c r="U9" i="11"/>
  <c r="M13" i="11"/>
  <c r="AC13" i="11"/>
  <c r="Q15" i="11"/>
  <c r="M23" i="11"/>
  <c r="AC23" i="11"/>
  <c r="M32" i="11"/>
  <c r="AC32" i="11"/>
  <c r="Q34" i="11"/>
  <c r="Q35" i="11"/>
  <c r="M12" i="11"/>
  <c r="AC12" i="11"/>
  <c r="U17" i="11"/>
  <c r="M21" i="11"/>
  <c r="AC21" i="11"/>
  <c r="U26" i="11"/>
  <c r="M31" i="11"/>
  <c r="AC31" i="11"/>
  <c r="AC15" i="11"/>
  <c r="U16" i="11"/>
  <c r="M20" i="11"/>
  <c r="M30" i="11"/>
  <c r="AC30" i="11"/>
  <c r="AC34" i="11"/>
  <c r="AC35" i="11"/>
  <c r="M10" i="11"/>
  <c r="M28" i="11"/>
  <c r="M27" i="11"/>
  <c r="AC21" i="10"/>
  <c r="Q21" i="10"/>
  <c r="M21" i="10"/>
  <c r="Y31" i="10"/>
  <c r="Q38" i="10"/>
  <c r="M38" i="10"/>
  <c r="AC38" i="10"/>
  <c r="U45" i="10"/>
  <c r="Y45" i="10"/>
  <c r="M44" i="10"/>
  <c r="AC44" i="10"/>
  <c r="Q44" i="10"/>
  <c r="U21" i="10"/>
  <c r="Y21" i="10"/>
  <c r="Y38" i="10"/>
  <c r="U38" i="10"/>
  <c r="U44" i="10"/>
  <c r="Y44" i="10"/>
  <c r="Q31" i="10"/>
  <c r="M31" i="10"/>
  <c r="AK38" i="10"/>
  <c r="AC13" i="10"/>
  <c r="Q13" i="10"/>
  <c r="M13" i="10"/>
  <c r="AK13" i="10"/>
  <c r="Y23" i="10"/>
  <c r="Y22" i="10"/>
  <c r="U9" i="10"/>
  <c r="M14" i="10"/>
  <c r="U18" i="10"/>
  <c r="M23" i="10"/>
  <c r="U27" i="10"/>
  <c r="M32" i="10"/>
  <c r="AC32" i="10"/>
  <c r="U36" i="10"/>
  <c r="M41" i="10"/>
  <c r="Y14" i="10"/>
  <c r="Y30" i="10"/>
  <c r="M12" i="10"/>
  <c r="AC12" i="10"/>
  <c r="U17" i="10"/>
  <c r="M22" i="10"/>
  <c r="AC22" i="10"/>
  <c r="U26" i="10"/>
  <c r="M30" i="10"/>
  <c r="AC30" i="10"/>
  <c r="U35" i="10"/>
  <c r="M40" i="10"/>
  <c r="AC40" i="10"/>
  <c r="Y32" i="10"/>
  <c r="M11" i="10"/>
  <c r="AC11" i="10"/>
  <c r="AK15" i="10"/>
  <c r="M20" i="10"/>
  <c r="AC20" i="10"/>
  <c r="M29" i="10"/>
  <c r="AC29" i="10"/>
  <c r="AK33" i="10"/>
  <c r="M39" i="10"/>
  <c r="AC39" i="10"/>
  <c r="AK42" i="10"/>
  <c r="Y40" i="10"/>
  <c r="U15" i="10"/>
  <c r="U24" i="10"/>
  <c r="U33" i="10"/>
  <c r="U42" i="10"/>
  <c r="M9" i="10"/>
  <c r="M18" i="10"/>
  <c r="M27" i="10"/>
  <c r="M36" i="10"/>
  <c r="U41" i="10"/>
  <c r="AK17" i="9"/>
  <c r="Q31" i="9"/>
  <c r="M31" i="9"/>
  <c r="AC31" i="9"/>
  <c r="M17" i="9"/>
  <c r="AC17" i="9"/>
  <c r="Q17" i="9"/>
  <c r="AC25" i="9"/>
  <c r="Q25" i="9"/>
  <c r="M25" i="9"/>
  <c r="M32" i="9"/>
  <c r="Q32" i="9"/>
  <c r="AC32" i="9"/>
  <c r="AK32" i="9"/>
  <c r="U17" i="9"/>
  <c r="Y17" i="9"/>
  <c r="Y25" i="9"/>
  <c r="U25" i="9"/>
  <c r="M10" i="9"/>
  <c r="Y16" i="9"/>
  <c r="Y26" i="9"/>
  <c r="M28" i="9"/>
  <c r="M9" i="9"/>
  <c r="U13" i="9"/>
  <c r="M18" i="9"/>
  <c r="U22" i="9"/>
  <c r="M27" i="9"/>
  <c r="U12" i="9"/>
  <c r="M16" i="9"/>
  <c r="AC16" i="9"/>
  <c r="M26" i="9"/>
  <c r="AC26" i="9"/>
  <c r="Y9" i="9"/>
  <c r="M15" i="9"/>
  <c r="AC15" i="9"/>
  <c r="AK19" i="9"/>
  <c r="M24" i="9"/>
  <c r="AC24" i="9"/>
  <c r="U31" i="9"/>
  <c r="U32" i="9"/>
  <c r="U28" i="9"/>
  <c r="M13" i="9"/>
  <c r="U18" i="9"/>
  <c r="M22" i="9"/>
  <c r="U27" i="9"/>
  <c r="M12" i="9"/>
  <c r="M21" i="9"/>
  <c r="M30" i="9"/>
  <c r="U15" i="8"/>
  <c r="Y15" i="8"/>
  <c r="AC40" i="8"/>
  <c r="Q40" i="8"/>
  <c r="M40" i="8"/>
  <c r="AK41" i="8"/>
  <c r="Y27" i="8"/>
  <c r="U27" i="8"/>
  <c r="U34" i="8"/>
  <c r="Y34" i="8"/>
  <c r="AC21" i="8"/>
  <c r="Q21" i="8"/>
  <c r="M21" i="8"/>
  <c r="AC41" i="8"/>
  <c r="Q41" i="8"/>
  <c r="M41" i="8"/>
  <c r="M15" i="8"/>
  <c r="AC15" i="8"/>
  <c r="AK21" i="8"/>
  <c r="M34" i="8"/>
  <c r="AC34" i="8"/>
  <c r="Q34" i="8"/>
  <c r="Y22" i="8"/>
  <c r="U9" i="8"/>
  <c r="Y11" i="8"/>
  <c r="M13" i="8"/>
  <c r="Q16" i="8"/>
  <c r="U18" i="8"/>
  <c r="Y20" i="8"/>
  <c r="M23" i="8"/>
  <c r="Q25" i="8"/>
  <c r="AC27" i="8"/>
  <c r="U28" i="8"/>
  <c r="Y30" i="8"/>
  <c r="M32" i="8"/>
  <c r="Q35" i="8"/>
  <c r="U37" i="8"/>
  <c r="Y39" i="8"/>
  <c r="Y12" i="8"/>
  <c r="U17" i="8"/>
  <c r="U26" i="8"/>
  <c r="U36" i="8"/>
  <c r="M11" i="8"/>
  <c r="AC11" i="8"/>
  <c r="U16" i="8"/>
  <c r="M20" i="8"/>
  <c r="AC20" i="8"/>
  <c r="U25" i="8"/>
  <c r="M27" i="8"/>
  <c r="M30" i="8"/>
  <c r="AC30" i="8"/>
  <c r="U35" i="8"/>
  <c r="M39" i="8"/>
  <c r="AC39" i="8"/>
  <c r="M17" i="8"/>
  <c r="M26" i="8"/>
  <c r="M36" i="8"/>
  <c r="M16" i="8"/>
  <c r="M25" i="8"/>
  <c r="M35" i="8"/>
  <c r="Q16" i="7"/>
  <c r="AC16" i="7"/>
  <c r="M16" i="7"/>
  <c r="U30" i="7"/>
  <c r="Y30" i="7"/>
  <c r="Q25" i="7"/>
  <c r="AC25" i="7"/>
  <c r="M25" i="7"/>
  <c r="U41" i="7"/>
  <c r="Y41" i="7"/>
  <c r="AC10" i="7"/>
  <c r="M10" i="7"/>
  <c r="Q10" i="7"/>
  <c r="Q36" i="7"/>
  <c r="AC36" i="7"/>
  <c r="M36" i="7"/>
  <c r="AK74" i="7"/>
  <c r="M74" i="7"/>
  <c r="AC48" i="7"/>
  <c r="Q48" i="7"/>
  <c r="M48" i="7"/>
  <c r="U10" i="7"/>
  <c r="Y10" i="7"/>
  <c r="U61" i="7"/>
  <c r="Y61" i="7"/>
  <c r="Q26" i="7"/>
  <c r="AC26" i="7"/>
  <c r="M26" i="7"/>
  <c r="Q35" i="7"/>
  <c r="AC35" i="7"/>
  <c r="M35" i="7"/>
  <c r="AC53" i="7"/>
  <c r="M53" i="7"/>
  <c r="Q73" i="7"/>
  <c r="M37" i="7"/>
  <c r="AC73" i="7"/>
  <c r="M9" i="7"/>
  <c r="AC23" i="7"/>
  <c r="M23" i="7"/>
  <c r="AK28" i="7"/>
  <c r="AC34" i="7"/>
  <c r="M34" i="7"/>
  <c r="M41" i="7"/>
  <c r="AK47" i="7"/>
  <c r="AK58" i="7"/>
  <c r="AK11" i="7"/>
  <c r="AC18" i="7"/>
  <c r="Y23" i="7"/>
  <c r="M28" i="7"/>
  <c r="M30" i="7"/>
  <c r="AC30" i="7"/>
  <c r="AC38" i="7"/>
  <c r="M47" i="7"/>
  <c r="U48" i="7"/>
  <c r="Q53" i="7"/>
  <c r="F54" i="7"/>
  <c r="AC63" i="7"/>
  <c r="M63" i="7"/>
  <c r="Q65" i="7"/>
  <c r="AC65" i="7"/>
  <c r="M65" i="7"/>
  <c r="AC72" i="7"/>
  <c r="M72" i="7"/>
  <c r="Q64" i="7"/>
  <c r="AC64" i="7"/>
  <c r="M64" i="7"/>
  <c r="AK39" i="7"/>
  <c r="Q45" i="7"/>
  <c r="AC45" i="7"/>
  <c r="M45" i="7"/>
  <c r="AC47" i="7"/>
  <c r="Q56" i="7"/>
  <c r="AC56" i="7"/>
  <c r="M56" i="7"/>
  <c r="AC74" i="7"/>
  <c r="AC15" i="7"/>
  <c r="M15" i="7"/>
  <c r="M18" i="7"/>
  <c r="U24" i="7"/>
  <c r="U26" i="7"/>
  <c r="U35" i="7"/>
  <c r="AK38" i="7"/>
  <c r="AK50" i="7"/>
  <c r="Y63" i="7"/>
  <c r="U64" i="7"/>
  <c r="AC67" i="7"/>
  <c r="Q67" i="7"/>
  <c r="AK68" i="7"/>
  <c r="Y72" i="7"/>
  <c r="U73" i="7"/>
  <c r="AJ10" i="7"/>
  <c r="Q17" i="7"/>
  <c r="AC17" i="7"/>
  <c r="M17" i="7"/>
  <c r="Y19" i="7"/>
  <c r="AK20" i="7"/>
  <c r="AC27" i="7"/>
  <c r="M38" i="7"/>
  <c r="AC44" i="7"/>
  <c r="M44" i="7"/>
  <c r="Q46" i="7"/>
  <c r="AC46" i="7"/>
  <c r="M46" i="7"/>
  <c r="Y49" i="7"/>
  <c r="Q55" i="7"/>
  <c r="AC55" i="7"/>
  <c r="M55" i="7"/>
  <c r="AC57" i="7"/>
  <c r="M61" i="7"/>
  <c r="Y66" i="7"/>
  <c r="Y67" i="7"/>
  <c r="U74" i="7"/>
  <c r="AC9" i="7"/>
  <c r="AC14" i="7"/>
  <c r="M14" i="7"/>
  <c r="AK19" i="7"/>
  <c r="AK49" i="7"/>
  <c r="AK66" i="7"/>
  <c r="AK69" i="7"/>
  <c r="AK9" i="7"/>
  <c r="Y14" i="7"/>
  <c r="AC28" i="7"/>
  <c r="Y9" i="7"/>
  <c r="Y16" i="7"/>
  <c r="Q19" i="7"/>
  <c r="Q23" i="7"/>
  <c r="AC24" i="7"/>
  <c r="M24" i="7"/>
  <c r="M27" i="7"/>
  <c r="AK30" i="7"/>
  <c r="AC33" i="7"/>
  <c r="M33" i="7"/>
  <c r="Q34" i="7"/>
  <c r="Y36" i="7"/>
  <c r="Y39" i="7"/>
  <c r="L41" i="7"/>
  <c r="AK41" i="7" s="1"/>
  <c r="Y44" i="7"/>
  <c r="AF54" i="7"/>
  <c r="AK54" i="7" s="1"/>
  <c r="AK57" i="7"/>
  <c r="AK59" i="7"/>
  <c r="M73" i="7"/>
  <c r="U12" i="7"/>
  <c r="U21" i="7"/>
  <c r="U31" i="7"/>
  <c r="U40" i="7"/>
  <c r="U50" i="7"/>
  <c r="U59" i="7"/>
  <c r="U69" i="7"/>
  <c r="M43" i="7"/>
  <c r="M52" i="7"/>
  <c r="M62" i="7"/>
  <c r="M71" i="7"/>
  <c r="AC22" i="6"/>
  <c r="Q22" i="6"/>
  <c r="M22" i="6"/>
  <c r="M17" i="6"/>
  <c r="AC17" i="6"/>
  <c r="Q17" i="6"/>
  <c r="AC12" i="6"/>
  <c r="Q12" i="6"/>
  <c r="M12" i="6"/>
  <c r="Y22" i="6"/>
  <c r="U22" i="6"/>
  <c r="U17" i="6"/>
  <c r="Y17" i="6"/>
  <c r="Y12" i="6"/>
  <c r="U12" i="6"/>
  <c r="AC23" i="6"/>
  <c r="Q23" i="6"/>
  <c r="M23" i="6"/>
  <c r="Y23" i="6"/>
  <c r="U23" i="6"/>
  <c r="Y14" i="6"/>
  <c r="U10" i="6"/>
  <c r="M15" i="6"/>
  <c r="Q18" i="6"/>
  <c r="U20" i="6"/>
  <c r="M13" i="6"/>
  <c r="AC13" i="6"/>
  <c r="U16" i="6"/>
  <c r="M10" i="6"/>
  <c r="AC10" i="6"/>
  <c r="M20" i="6"/>
  <c r="AC20" i="6"/>
  <c r="M9" i="6"/>
  <c r="M19" i="6"/>
  <c r="M18" i="6"/>
  <c r="U15" i="5"/>
  <c r="Y15" i="5"/>
  <c r="M36" i="5"/>
  <c r="AC36" i="5"/>
  <c r="Q36" i="5"/>
  <c r="Y10" i="5"/>
  <c r="U10" i="5"/>
  <c r="Y22" i="5"/>
  <c r="U22" i="5"/>
  <c r="Y30" i="5"/>
  <c r="U30" i="5"/>
  <c r="AC22" i="5"/>
  <c r="Q22" i="5"/>
  <c r="M22" i="5"/>
  <c r="AK15" i="5"/>
  <c r="AC30" i="5"/>
  <c r="Q30" i="5"/>
  <c r="M30" i="5"/>
  <c r="M37" i="5"/>
  <c r="AC37" i="5"/>
  <c r="Q37" i="5"/>
  <c r="M15" i="5"/>
  <c r="AC15" i="5"/>
  <c r="Q15" i="5"/>
  <c r="AK22" i="5"/>
  <c r="Y23" i="5"/>
  <c r="Y32" i="5"/>
  <c r="Y36" i="5"/>
  <c r="Y37" i="5"/>
  <c r="U9" i="5"/>
  <c r="M14" i="5"/>
  <c r="Q17" i="5"/>
  <c r="U19" i="5"/>
  <c r="M24" i="5"/>
  <c r="Q26" i="5"/>
  <c r="U28" i="5"/>
  <c r="M33" i="5"/>
  <c r="Q35" i="5"/>
  <c r="M10" i="5"/>
  <c r="M12" i="5"/>
  <c r="AC12" i="5"/>
  <c r="M21" i="5"/>
  <c r="AC21" i="5"/>
  <c r="M31" i="5"/>
  <c r="AC31" i="5"/>
  <c r="M11" i="5"/>
  <c r="M20" i="5"/>
  <c r="M29" i="5"/>
  <c r="M9" i="5"/>
  <c r="AC9" i="5"/>
  <c r="U14" i="5"/>
  <c r="M19" i="5"/>
  <c r="AC19" i="5"/>
  <c r="U24" i="5"/>
  <c r="M28" i="5"/>
  <c r="AC28" i="5"/>
  <c r="U33" i="5"/>
  <c r="M18" i="5"/>
  <c r="M27" i="5"/>
  <c r="M17" i="5"/>
  <c r="M26" i="5"/>
  <c r="M35" i="5"/>
  <c r="AC28" i="4"/>
  <c r="M28" i="4"/>
  <c r="Q28" i="4"/>
  <c r="AK54" i="4"/>
  <c r="Y55" i="4"/>
  <c r="U55" i="4"/>
  <c r="Y11" i="4"/>
  <c r="U11" i="4"/>
  <c r="U41" i="4"/>
  <c r="Y41" i="4"/>
  <c r="M36" i="4"/>
  <c r="Q36" i="4"/>
  <c r="AC36" i="4"/>
  <c r="AK36" i="4"/>
  <c r="Q54" i="4"/>
  <c r="AC54" i="4"/>
  <c r="M54" i="4"/>
  <c r="AK55" i="4"/>
  <c r="AC20" i="4"/>
  <c r="M20" i="4"/>
  <c r="Q20" i="4"/>
  <c r="AC48" i="4"/>
  <c r="Q48" i="4"/>
  <c r="M48" i="4"/>
  <c r="U20" i="4"/>
  <c r="Y20" i="4"/>
  <c r="U48" i="4"/>
  <c r="Y48" i="4"/>
  <c r="U28" i="4"/>
  <c r="Y28" i="4"/>
  <c r="AC11" i="4"/>
  <c r="M11" i="4"/>
  <c r="Q11" i="4"/>
  <c r="AK41" i="4"/>
  <c r="Y54" i="4"/>
  <c r="U54" i="4"/>
  <c r="Q55" i="4"/>
  <c r="AC55" i="4"/>
  <c r="M55" i="4"/>
  <c r="Y21" i="4"/>
  <c r="M10" i="4"/>
  <c r="AC10" i="4"/>
  <c r="U15" i="4"/>
  <c r="M19" i="4"/>
  <c r="AC19" i="4"/>
  <c r="U24" i="4"/>
  <c r="M29" i="4"/>
  <c r="AC29" i="4"/>
  <c r="U33" i="4"/>
  <c r="M38" i="4"/>
  <c r="AC38" i="4"/>
  <c r="U43" i="4"/>
  <c r="M47" i="4"/>
  <c r="AC47" i="4"/>
  <c r="U52" i="4"/>
  <c r="Y30" i="4"/>
  <c r="Y49" i="4"/>
  <c r="Y19" i="4"/>
  <c r="M9" i="4"/>
  <c r="AC9" i="4"/>
  <c r="U14" i="4"/>
  <c r="M18" i="4"/>
  <c r="AC18" i="4"/>
  <c r="U23" i="4"/>
  <c r="M27" i="4"/>
  <c r="AC27" i="4"/>
  <c r="U32" i="4"/>
  <c r="M37" i="4"/>
  <c r="AC37" i="4"/>
  <c r="AC41" i="4"/>
  <c r="U42" i="4"/>
  <c r="M46" i="4"/>
  <c r="AC46" i="4"/>
  <c r="U51" i="4"/>
  <c r="Y29" i="4"/>
  <c r="Y38" i="4"/>
  <c r="M12" i="4"/>
  <c r="M21" i="4"/>
  <c r="U13" i="4"/>
  <c r="M17" i="4"/>
  <c r="AC17" i="4"/>
  <c r="U22" i="4"/>
  <c r="M26" i="4"/>
  <c r="AC26" i="4"/>
  <c r="AK30" i="4"/>
  <c r="U31" i="4"/>
  <c r="M35" i="4"/>
  <c r="AC35" i="4"/>
  <c r="AK39" i="4"/>
  <c r="U40" i="4"/>
  <c r="M45" i="4"/>
  <c r="AC45" i="4"/>
  <c r="AK49" i="4"/>
  <c r="U50" i="4"/>
  <c r="Y12" i="4"/>
  <c r="Y39" i="4"/>
  <c r="Y28" i="3"/>
  <c r="U28" i="3"/>
  <c r="AK28" i="3"/>
  <c r="Q28" i="3"/>
  <c r="M28" i="3"/>
  <c r="AC28" i="3"/>
  <c r="Y14" i="3"/>
  <c r="U9" i="3"/>
  <c r="M13" i="3"/>
  <c r="AC13" i="3"/>
  <c r="U17" i="3"/>
  <c r="M21" i="3"/>
  <c r="AC21" i="3"/>
  <c r="U25" i="3"/>
  <c r="M12" i="3"/>
  <c r="AC12" i="3"/>
  <c r="M20" i="3"/>
  <c r="AC20" i="3"/>
  <c r="U24" i="3"/>
  <c r="Y13" i="3"/>
  <c r="M11" i="3"/>
  <c r="AC11" i="3"/>
  <c r="U15" i="3"/>
  <c r="M19" i="3"/>
  <c r="AC19" i="3"/>
  <c r="U23" i="3"/>
  <c r="M27" i="3"/>
  <c r="AC27" i="3"/>
  <c r="M10" i="3"/>
  <c r="U22" i="3"/>
  <c r="M9" i="3"/>
  <c r="M17" i="3"/>
  <c r="U17" i="2"/>
  <c r="Y17" i="2"/>
  <c r="M17" i="2"/>
  <c r="AC17" i="2"/>
  <c r="Q17" i="2"/>
  <c r="AK17" i="2"/>
  <c r="Y14" i="2"/>
  <c r="M16" i="2"/>
  <c r="U11" i="2"/>
  <c r="M15" i="2"/>
  <c r="AC14" i="2"/>
  <c r="M13" i="2"/>
  <c r="AC13" i="2"/>
  <c r="M12" i="2"/>
  <c r="U16" i="2"/>
  <c r="M11" i="2"/>
  <c r="AC11" i="2"/>
  <c r="U15" i="2"/>
  <c r="M10" i="2"/>
  <c r="U18" i="1"/>
  <c r="Y18" i="1"/>
  <c r="M10" i="1"/>
  <c r="M9" i="1"/>
  <c r="U13" i="1"/>
  <c r="M17" i="1"/>
  <c r="U12" i="1"/>
  <c r="M16" i="1"/>
  <c r="AC16" i="1"/>
  <c r="Q18" i="1"/>
  <c r="M15" i="1"/>
  <c r="AC15" i="1"/>
  <c r="Y9" i="1"/>
  <c r="AC18" i="1"/>
  <c r="U17" i="1"/>
  <c r="M12" i="1"/>
  <c r="Q45" i="10" l="1"/>
  <c r="AC44" i="12"/>
  <c r="AC17" i="12"/>
  <c r="AK39" i="12"/>
  <c r="AK17" i="6"/>
  <c r="Y41" i="8"/>
  <c r="AC45" i="10"/>
  <c r="M30" i="12"/>
  <c r="M44" i="12"/>
  <c r="AK18" i="1"/>
  <c r="U41" i="8"/>
  <c r="Q54" i="7"/>
  <c r="AC54" i="7"/>
  <c r="M54" i="7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<sst xmlns="http://schemas.openxmlformats.org/spreadsheetml/2006/main" count="1719" uniqueCount="618">
  <si>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</si>
  <si>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1st Quarter Ended 30 September 2024</t>
  </si>
  <si>
    <t>Figures Finalised as at 2024/10/25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</si>
  <si>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</si>
  <si>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</si>
  <si>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</si>
  <si>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</si>
  <si>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</si>
  <si>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</si>
  <si>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30 September 2024</t>
  </si>
  <si>
    <t>First Quarter 2023/24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</si>
  <si>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</si>
  <si>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</si>
  <si>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</si>
  <si>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</si>
  <si>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</si>
  <si>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</si>
  <si>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</si>
  <si>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</si>
  <si>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</si>
  <si>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Main app</t>
  </si>
  <si>
    <t>Q1 of 2023/24 to Q1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</si>
  <si>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</si>
  <si>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</si>
  <si>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</si>
  <si>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</si>
  <si>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</si>
  <si>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</si>
  <si>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</si>
  <si>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</si>
  <si>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</si>
  <si>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</si>
  <si>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</si>
  <si>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</si>
  <si>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</si>
  <si>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</si>
  <si>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</si>
  <si>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</si>
  <si>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</si>
  <si>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</si>
  <si>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</si>
  <si>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</si>
  <si>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1st Quarter Ended 30 September 2024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</si>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</sst>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51334604439</v>
      </c>
      <c r="E9" s="65">
        <v>10162199892</v>
      </c>
      <c r="F9" s="66">
        <f>$D9       +$E9</f>
        <v>61496804331</v>
      </c>
      <c r="G9" s="64">
        <v>51451078625</v>
      </c>
      <c r="H9" s="65">
        <v>10564633118</v>
      </c>
      <c r="I9" s="67">
        <f>$G9       +$H9</f>
        <v>62015711743</v>
      </c>
      <c r="J9" s="64">
        <v>11125579594</v>
      </c>
      <c r="K9" s="65">
        <v>1409795855</v>
      </c>
      <c r="L9" s="65">
        <f>$J9       +$K9</f>
        <v>12535375449</v>
      </c>
      <c r="M9" s="90">
        <f>IF(($F9       =0),0,($L9       /$F9       ))</f>
        <v>0.2038378349146352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11125579594</v>
      </c>
      <c r="AA9" s="65">
        <v>1409795855</v>
      </c>
      <c r="AB9" s="65">
        <f>$Z9       +$AA9</f>
        <v>12535375449</v>
      </c>
      <c r="AC9" s="90">
        <f>IF(($F9       =0),0,($AB9       /$F9       ))</f>
        <v>0.2038378349146352</v>
      </c>
      <c r="AD9" s="64">
        <v>13055271175</v>
      </c>
      <c r="AE9" s="65">
        <v>33688942085</v>
      </c>
      <c r="AF9" s="65">
        <f>$AD9       +$AE9</f>
        <v>46744213260</v>
      </c>
      <c r="AG9" s="65">
        <v>57799277500</v>
      </c>
      <c r="AH9" s="65">
        <v>59627843410</v>
      </c>
      <c r="AI9" s="65">
        <v>46744213260</v>
      </c>
      <c r="AJ9" s="90">
        <f>IF(($AG9       =0),0,($AI9       /$AG9       ))</f>
        <v>0.80873352197179282</v>
      </c>
      <c r="AK9" s="90">
        <f>IF(($AF9       =0),0,(($L9       /$AF9       )-1))</f>
        <v>-0.73183043258689773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26399237138</v>
      </c>
      <c r="E10" s="65">
        <v>3288714490</v>
      </c>
      <c r="F10" s="67">
        <f t="shared" ref="F10:F18" si="0">$D10      +$E10</f>
        <v>29687951628</v>
      </c>
      <c r="G10" s="64">
        <v>26399237138</v>
      </c>
      <c r="H10" s="65">
        <v>3288714490</v>
      </c>
      <c r="I10" s="67">
        <f t="shared" ref="I10:I18" si="1">$G10      +$H10</f>
        <v>29687951628</v>
      </c>
      <c r="J10" s="64">
        <v>6101516003</v>
      </c>
      <c r="K10" s="65">
        <v>359048486</v>
      </c>
      <c r="L10" s="65">
        <f t="shared" ref="L10:L18" si="2">$J10      +$K10</f>
        <v>6460564489</v>
      </c>
      <c r="M10" s="90">
        <f t="shared" ref="M10:M18" si="3">IF(($F10      =0),0,($L10      /$F10      ))</f>
        <v>0.21761570383679688</v>
      </c>
      <c r="N10" s="100">
        <v>0</v>
      </c>
      <c r="O10" s="101">
        <v>0</v>
      </c>
      <c r="P10" s="102">
        <f t="shared" ref="P10:P18" si="4">$N10      +$O10</f>
        <v>0</v>
      </c>
      <c r="Q10" s="90">
        <f t="shared" ref="Q10:Q18" si="5">IF(($F10      =0),0,($P10      /$F10      ))</f>
        <v>0</v>
      </c>
      <c r="R10" s="100">
        <v>0</v>
      </c>
      <c r="S10" s="102">
        <v>0</v>
      </c>
      <c r="T10" s="102">
        <f t="shared" ref="T10:T18" si="6">$R10      +$S10</f>
        <v>0</v>
      </c>
      <c r="U10" s="90">
        <f t="shared" ref="U10:U18" si="7">IF(($I10      =0),0,($T10      /$I10      ))</f>
        <v>0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v>6101516003</v>
      </c>
      <c r="AA10" s="65">
        <v>359048486</v>
      </c>
      <c r="AB10" s="65">
        <f t="shared" ref="AB10:AB18" si="10">$Z10      +$AA10</f>
        <v>6460564489</v>
      </c>
      <c r="AC10" s="90">
        <f t="shared" ref="AC10:AC18" si="11">IF(($F10      =0),0,($AB10      /$F10      ))</f>
        <v>0.21761570383679688</v>
      </c>
      <c r="AD10" s="64">
        <v>5038136600</v>
      </c>
      <c r="AE10" s="65">
        <v>196459351</v>
      </c>
      <c r="AF10" s="65">
        <f t="shared" ref="AF10:AF18" si="12">$AD10      +$AE10</f>
        <v>5234595951</v>
      </c>
      <c r="AG10" s="65">
        <v>28663670992</v>
      </c>
      <c r="AH10" s="65">
        <v>29862509461</v>
      </c>
      <c r="AI10" s="65">
        <v>5234595951</v>
      </c>
      <c r="AJ10" s="90">
        <f t="shared" ref="AJ10:AJ18" si="13">IF(($AG10      =0),0,($AI10      /$AG10      ))</f>
        <v>0.18262126831071185</v>
      </c>
      <c r="AK10" s="90">
        <f t="shared" ref="AK10:AK18" si="14">IF(($AF10      =0),0,(($L10      /$AF10      )-1))</f>
        <v>0.23420499871929845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206161783904</v>
      </c>
      <c r="E11" s="65">
        <v>14139852901</v>
      </c>
      <c r="F11" s="67">
        <f t="shared" si="0"/>
        <v>220301636805</v>
      </c>
      <c r="G11" s="64">
        <v>206161783904</v>
      </c>
      <c r="H11" s="65">
        <v>14139852901</v>
      </c>
      <c r="I11" s="67">
        <f t="shared" si="1"/>
        <v>220301636805</v>
      </c>
      <c r="J11" s="64">
        <v>782388676468</v>
      </c>
      <c r="K11" s="65">
        <v>1046594223</v>
      </c>
      <c r="L11" s="65">
        <f t="shared" si="2"/>
        <v>783435270691</v>
      </c>
      <c r="M11" s="90">
        <f t="shared" si="3"/>
        <v>3.5561935991626688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782388676468</v>
      </c>
      <c r="AA11" s="65">
        <v>1046594223</v>
      </c>
      <c r="AB11" s="65">
        <f t="shared" si="10"/>
        <v>783435270691</v>
      </c>
      <c r="AC11" s="90">
        <f t="shared" si="11"/>
        <v>3.5561935991626688</v>
      </c>
      <c r="AD11" s="64">
        <v>45501855642</v>
      </c>
      <c r="AE11" s="65">
        <v>1397347261</v>
      </c>
      <c r="AF11" s="65">
        <f t="shared" si="12"/>
        <v>46899202903</v>
      </c>
      <c r="AG11" s="65">
        <v>207949452590</v>
      </c>
      <c r="AH11" s="65">
        <v>204185116744</v>
      </c>
      <c r="AI11" s="65">
        <v>46899202903</v>
      </c>
      <c r="AJ11" s="90">
        <f t="shared" si="13"/>
        <v>0.22553174494509498</v>
      </c>
      <c r="AK11" s="90">
        <f t="shared" si="14"/>
        <v>15.704660680723126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98900260547</v>
      </c>
      <c r="E12" s="65">
        <v>15006751223</v>
      </c>
      <c r="F12" s="67">
        <f t="shared" si="0"/>
        <v>113907011770</v>
      </c>
      <c r="G12" s="64">
        <v>98906768665</v>
      </c>
      <c r="H12" s="65">
        <v>14993632000</v>
      </c>
      <c r="I12" s="67">
        <f t="shared" si="1"/>
        <v>113900400665</v>
      </c>
      <c r="J12" s="64">
        <v>24711488279</v>
      </c>
      <c r="K12" s="65">
        <v>1825179106</v>
      </c>
      <c r="L12" s="65">
        <f t="shared" si="2"/>
        <v>26536667385</v>
      </c>
      <c r="M12" s="90">
        <f t="shared" si="3"/>
        <v>0.23296781271536293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24711488279</v>
      </c>
      <c r="AA12" s="65">
        <v>1825179106</v>
      </c>
      <c r="AB12" s="65">
        <f t="shared" si="10"/>
        <v>26536667385</v>
      </c>
      <c r="AC12" s="90">
        <f t="shared" si="11"/>
        <v>0.23296781271536293</v>
      </c>
      <c r="AD12" s="64">
        <v>21438657339</v>
      </c>
      <c r="AE12" s="65">
        <v>1902526484</v>
      </c>
      <c r="AF12" s="65">
        <f t="shared" si="12"/>
        <v>23341183823</v>
      </c>
      <c r="AG12" s="65">
        <v>109814474286</v>
      </c>
      <c r="AH12" s="65">
        <v>112016464491</v>
      </c>
      <c r="AI12" s="65">
        <v>23341183823</v>
      </c>
      <c r="AJ12" s="90">
        <f t="shared" si="13"/>
        <v>0.21255106828823306</v>
      </c>
      <c r="AK12" s="90">
        <f t="shared" si="14"/>
        <v>0.13690323448167296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27022350155</v>
      </c>
      <c r="E13" s="65">
        <v>6833345997</v>
      </c>
      <c r="F13" s="67">
        <f t="shared" si="0"/>
        <v>33855696152</v>
      </c>
      <c r="G13" s="64">
        <v>27106687183</v>
      </c>
      <c r="H13" s="65">
        <v>6818011146</v>
      </c>
      <c r="I13" s="67">
        <f t="shared" si="1"/>
        <v>33924698329</v>
      </c>
      <c r="J13" s="64">
        <v>5856177213</v>
      </c>
      <c r="K13" s="65">
        <v>1150975648</v>
      </c>
      <c r="L13" s="65">
        <f t="shared" si="2"/>
        <v>7007152861</v>
      </c>
      <c r="M13" s="90">
        <f t="shared" si="3"/>
        <v>0.20697116460226908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5856177213</v>
      </c>
      <c r="AA13" s="65">
        <v>1150975648</v>
      </c>
      <c r="AB13" s="65">
        <f t="shared" si="10"/>
        <v>7007152861</v>
      </c>
      <c r="AC13" s="90">
        <f t="shared" si="11"/>
        <v>0.20697116460226908</v>
      </c>
      <c r="AD13" s="64">
        <v>6092346160</v>
      </c>
      <c r="AE13" s="65">
        <v>1353496537</v>
      </c>
      <c r="AF13" s="65">
        <f t="shared" si="12"/>
        <v>7445842697</v>
      </c>
      <c r="AG13" s="65">
        <v>32476516995</v>
      </c>
      <c r="AH13" s="65">
        <v>34098231559</v>
      </c>
      <c r="AI13" s="65">
        <v>7445842697</v>
      </c>
      <c r="AJ13" s="90">
        <f t="shared" si="13"/>
        <v>0.22926851109515045</v>
      </c>
      <c r="AK13" s="90">
        <f t="shared" si="14"/>
        <v>-5.8917419270320126E-2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30519627036</v>
      </c>
      <c r="E14" s="65">
        <v>4259066764</v>
      </c>
      <c r="F14" s="67">
        <f t="shared" si="0"/>
        <v>34778693800</v>
      </c>
      <c r="G14" s="64">
        <v>30519627036</v>
      </c>
      <c r="H14" s="65">
        <v>4259066764</v>
      </c>
      <c r="I14" s="67">
        <f t="shared" si="1"/>
        <v>34778693800</v>
      </c>
      <c r="J14" s="64">
        <v>6525671082</v>
      </c>
      <c r="K14" s="65">
        <v>672220241</v>
      </c>
      <c r="L14" s="65">
        <f t="shared" si="2"/>
        <v>7197891323</v>
      </c>
      <c r="M14" s="90">
        <f t="shared" si="3"/>
        <v>0.20696266985737113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6525671082</v>
      </c>
      <c r="AA14" s="65">
        <v>672220241</v>
      </c>
      <c r="AB14" s="65">
        <f t="shared" si="10"/>
        <v>7197891323</v>
      </c>
      <c r="AC14" s="90">
        <f t="shared" si="11"/>
        <v>0.20696266985737113</v>
      </c>
      <c r="AD14" s="64">
        <v>6130900265</v>
      </c>
      <c r="AE14" s="65">
        <v>676062989</v>
      </c>
      <c r="AF14" s="65">
        <f t="shared" si="12"/>
        <v>6806963254</v>
      </c>
      <c r="AG14" s="65">
        <v>31252685198</v>
      </c>
      <c r="AH14" s="65">
        <v>34125514408</v>
      </c>
      <c r="AI14" s="65">
        <v>6806963254</v>
      </c>
      <c r="AJ14" s="90">
        <f t="shared" si="13"/>
        <v>0.21780410901894626</v>
      </c>
      <c r="AK14" s="90">
        <f t="shared" si="14"/>
        <v>5.7430612508489354E-2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27154554218</v>
      </c>
      <c r="E15" s="65">
        <v>3899665085</v>
      </c>
      <c r="F15" s="67">
        <f t="shared" si="0"/>
        <v>31054219303</v>
      </c>
      <c r="G15" s="64">
        <v>27154554218</v>
      </c>
      <c r="H15" s="65">
        <v>3899665085</v>
      </c>
      <c r="I15" s="67">
        <f t="shared" si="1"/>
        <v>31054219303</v>
      </c>
      <c r="J15" s="64">
        <v>4895359279</v>
      </c>
      <c r="K15" s="65">
        <v>364260147</v>
      </c>
      <c r="L15" s="65">
        <f t="shared" si="2"/>
        <v>5259619426</v>
      </c>
      <c r="M15" s="90">
        <f t="shared" si="3"/>
        <v>0.16936891488661232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4895359279</v>
      </c>
      <c r="AA15" s="65">
        <v>364260147</v>
      </c>
      <c r="AB15" s="65">
        <f t="shared" si="10"/>
        <v>5259619426</v>
      </c>
      <c r="AC15" s="90">
        <f t="shared" si="11"/>
        <v>0.16936891488661232</v>
      </c>
      <c r="AD15" s="64">
        <v>4366805858</v>
      </c>
      <c r="AE15" s="65">
        <v>333516038</v>
      </c>
      <c r="AF15" s="65">
        <f t="shared" si="12"/>
        <v>4700321896</v>
      </c>
      <c r="AG15" s="65">
        <v>29689786501</v>
      </c>
      <c r="AH15" s="65">
        <v>28953404894</v>
      </c>
      <c r="AI15" s="65">
        <v>4700321896</v>
      </c>
      <c r="AJ15" s="90">
        <f t="shared" si="13"/>
        <v>0.15831443906953274</v>
      </c>
      <c r="AK15" s="90">
        <f t="shared" si="14"/>
        <v>0.11899132492946185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10453177217</v>
      </c>
      <c r="E16" s="65">
        <v>1859580632</v>
      </c>
      <c r="F16" s="67">
        <f t="shared" si="0"/>
        <v>12312757849</v>
      </c>
      <c r="G16" s="64">
        <v>10769905920</v>
      </c>
      <c r="H16" s="65">
        <v>1947844632</v>
      </c>
      <c r="I16" s="67">
        <f t="shared" si="1"/>
        <v>12717750552</v>
      </c>
      <c r="J16" s="64">
        <v>1953559815</v>
      </c>
      <c r="K16" s="65">
        <v>224663408</v>
      </c>
      <c r="L16" s="65">
        <f t="shared" si="2"/>
        <v>2178223223</v>
      </c>
      <c r="M16" s="90">
        <f t="shared" si="3"/>
        <v>0.1769078259893585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1953559815</v>
      </c>
      <c r="AA16" s="65">
        <v>224663408</v>
      </c>
      <c r="AB16" s="65">
        <f t="shared" si="10"/>
        <v>2178223223</v>
      </c>
      <c r="AC16" s="90">
        <f t="shared" si="11"/>
        <v>0.1769078259893585</v>
      </c>
      <c r="AD16" s="64">
        <v>1694245182</v>
      </c>
      <c r="AE16" s="65">
        <v>168711899</v>
      </c>
      <c r="AF16" s="65">
        <f t="shared" si="12"/>
        <v>1862957081</v>
      </c>
      <c r="AG16" s="65">
        <v>11696021972</v>
      </c>
      <c r="AH16" s="65">
        <v>12091872955</v>
      </c>
      <c r="AI16" s="65">
        <v>1862957081</v>
      </c>
      <c r="AJ16" s="90">
        <f t="shared" si="13"/>
        <v>0.15928125694871942</v>
      </c>
      <c r="AK16" s="90">
        <f t="shared" si="14"/>
        <v>0.16922888090946842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94571991619</v>
      </c>
      <c r="E17" s="65">
        <v>17961595495</v>
      </c>
      <c r="F17" s="67">
        <f t="shared" si="0"/>
        <v>112533587114</v>
      </c>
      <c r="G17" s="64">
        <v>94700522909</v>
      </c>
      <c r="H17" s="65">
        <v>19423412056</v>
      </c>
      <c r="I17" s="67">
        <f t="shared" si="1"/>
        <v>114123934965</v>
      </c>
      <c r="J17" s="64">
        <v>20122522249</v>
      </c>
      <c r="K17" s="65">
        <v>2173830109</v>
      </c>
      <c r="L17" s="65">
        <f t="shared" si="2"/>
        <v>22296352358</v>
      </c>
      <c r="M17" s="90">
        <f t="shared" si="3"/>
        <v>0.19813064641237382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20122522249</v>
      </c>
      <c r="AA17" s="65">
        <v>2173830109</v>
      </c>
      <c r="AB17" s="65">
        <f t="shared" si="10"/>
        <v>22296352358</v>
      </c>
      <c r="AC17" s="90">
        <f t="shared" si="11"/>
        <v>0.19813064641237382</v>
      </c>
      <c r="AD17" s="64">
        <v>16658367425</v>
      </c>
      <c r="AE17" s="65">
        <v>1719445693</v>
      </c>
      <c r="AF17" s="65">
        <f t="shared" si="12"/>
        <v>18377813118</v>
      </c>
      <c r="AG17" s="65">
        <v>102609664088</v>
      </c>
      <c r="AH17" s="65">
        <v>106489422424</v>
      </c>
      <c r="AI17" s="65">
        <v>18377813118</v>
      </c>
      <c r="AJ17" s="90">
        <f t="shared" si="13"/>
        <v>0.1791041154002691</v>
      </c>
      <c r="AK17" s="90">
        <f t="shared" si="14"/>
        <v>0.21322119312237531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572517586273</v>
      </c>
      <c r="E18" s="69">
        <f>SUM(E9:E17)</f>
        <v>77410772479</v>
      </c>
      <c r="F18" s="70">
        <f t="shared" si="0"/>
        <v>649928358752</v>
      </c>
      <c r="G18" s="68">
        <f>SUM(G9:G17)</f>
        <v>573170165598</v>
      </c>
      <c r="H18" s="69">
        <f>SUM(H9:H17)</f>
        <v>79334832192</v>
      </c>
      <c r="I18" s="70">
        <f t="shared" si="1"/>
        <v>652504997790</v>
      </c>
      <c r="J18" s="68">
        <f>SUM(J9:J17)</f>
        <v>863680549982</v>
      </c>
      <c r="K18" s="69">
        <f>SUM(K9:K17)</f>
        <v>9226567223</v>
      </c>
      <c r="L18" s="69">
        <f t="shared" si="2"/>
        <v>872907117205</v>
      </c>
      <c r="M18" s="91">
        <f t="shared" si="3"/>
        <v>1.3430820573534696</v>
      </c>
      <c r="N18" s="103">
        <f>SUM(N9:N17)</f>
        <v>0</v>
      </c>
      <c r="O18" s="104">
        <f>SUM(O9:O17)</f>
        <v>0</v>
      </c>
      <c r="P18" s="105">
        <f t="shared" si="4"/>
        <v>0</v>
      </c>
      <c r="Q18" s="91">
        <f t="shared" si="5"/>
        <v>0</v>
      </c>
      <c r="R18" s="103">
        <f>SUM(R9:R17)</f>
        <v>0</v>
      </c>
      <c r="S18" s="105">
        <f>SUM(S9:S17)</f>
        <v>0</v>
      </c>
      <c r="T18" s="105">
        <f t="shared" si="6"/>
        <v>0</v>
      </c>
      <c r="U18" s="91">
        <f t="shared" si="7"/>
        <v>0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v>863680549982</v>
      </c>
      <c r="AA18" s="69">
        <v>9226567223</v>
      </c>
      <c r="AB18" s="69">
        <f t="shared" si="10"/>
        <v>872907117205</v>
      </c>
      <c r="AC18" s="91">
        <f t="shared" si="11"/>
        <v>1.3430820573534696</v>
      </c>
      <c r="AD18" s="68">
        <f>SUM(AD9:AD17)</f>
        <v>119976585646</v>
      </c>
      <c r="AE18" s="69">
        <f>SUM(AE9:AE17)</f>
        <v>41436508337</v>
      </c>
      <c r="AF18" s="69">
        <f t="shared" si="12"/>
        <v>161413093983</v>
      </c>
      <c r="AG18" s="69">
        <f>SUM(AG9:AG17)</f>
        <v>611951550122</v>
      </c>
      <c r="AH18" s="69">
        <f>SUM(AH9:AH17)</f>
        <v>621450380346</v>
      </c>
      <c r="AI18" s="69">
        <f>SUM(AI9:AI17)</f>
        <v>161413093983</v>
      </c>
      <c r="AJ18" s="91">
        <f t="shared" si="13"/>
        <v>0.26376776715545591</v>
      </c>
      <c r="AK18" s="91">
        <f t="shared" si="14"/>
        <v>4.4079077208998569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415162251</v>
      </c>
      <c r="E9" s="78">
        <v>145035200</v>
      </c>
      <c r="F9" s="79">
        <f>$D9       +$E9</f>
        <v>560197451</v>
      </c>
      <c r="G9" s="77">
        <v>415162251</v>
      </c>
      <c r="H9" s="78">
        <v>145035200</v>
      </c>
      <c r="I9" s="79">
        <f>$G9       +$H9</f>
        <v>560197451</v>
      </c>
      <c r="J9" s="77">
        <v>64518221</v>
      </c>
      <c r="K9" s="78">
        <v>19321655</v>
      </c>
      <c r="L9" s="78">
        <f>$J9       +$K9</f>
        <v>83839876</v>
      </c>
      <c r="M9" s="95">
        <f>IF(($F9       =0),0,($L9       /$F9       ))</f>
        <v>0.14966129504934145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64518221</v>
      </c>
      <c r="AA9" s="78">
        <v>19321655</v>
      </c>
      <c r="AB9" s="78">
        <f>$Z9       +$AA9</f>
        <v>83839876</v>
      </c>
      <c r="AC9" s="95">
        <f>IF(($F9       =0),0,($AB9       /$F9       ))</f>
        <v>0.14966129504934145</v>
      </c>
      <c r="AD9" s="77">
        <v>54516226</v>
      </c>
      <c r="AE9" s="78">
        <v>8335686</v>
      </c>
      <c r="AF9" s="78">
        <f>$AD9       +$AE9</f>
        <v>62851912</v>
      </c>
      <c r="AG9" s="78">
        <v>461108849</v>
      </c>
      <c r="AH9" s="78">
        <v>568508662</v>
      </c>
      <c r="AI9" s="79">
        <v>62851912</v>
      </c>
      <c r="AJ9" s="114">
        <f>IF(($AG9       =0),0,($AI9       /$AG9       ))</f>
        <v>0.13630602001307504</v>
      </c>
      <c r="AK9" s="115">
        <f>IF(($AF9       =0),0,(($L9       /$AF9       )-1))</f>
        <v>0.33392721608850984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686086824</v>
      </c>
      <c r="E10" s="78">
        <v>165413000</v>
      </c>
      <c r="F10" s="79">
        <f t="shared" ref="F10:F45" si="0">$D10      +$E10</f>
        <v>851499824</v>
      </c>
      <c r="G10" s="77">
        <v>686086824</v>
      </c>
      <c r="H10" s="78">
        <v>165413000</v>
      </c>
      <c r="I10" s="79">
        <f t="shared" ref="I10:I45" si="1">$G10      +$H10</f>
        <v>851499824</v>
      </c>
      <c r="J10" s="77">
        <v>175954512</v>
      </c>
      <c r="K10" s="78">
        <v>22943703</v>
      </c>
      <c r="L10" s="78">
        <f t="shared" ref="L10:L45" si="2">$J10      +$K10</f>
        <v>198898215</v>
      </c>
      <c r="M10" s="95">
        <f t="shared" ref="M10:M45" si="3">IF(($F10      =0),0,($L10      /$F10      ))</f>
        <v>0.23358573823968284</v>
      </c>
      <c r="N10" s="77">
        <v>0</v>
      </c>
      <c r="O10" s="78">
        <v>0</v>
      </c>
      <c r="P10" s="78">
        <f t="shared" ref="P10:P45" si="4">$N10      +$O10</f>
        <v>0</v>
      </c>
      <c r="Q10" s="95">
        <f t="shared" ref="Q10:Q45" si="5">IF(($F10      =0),0,($P10      /$F10      ))</f>
        <v>0</v>
      </c>
      <c r="R10" s="77">
        <v>0</v>
      </c>
      <c r="S10" s="78">
        <v>0</v>
      </c>
      <c r="T10" s="78">
        <f t="shared" ref="T10:T45" si="6">$R10      +$S10</f>
        <v>0</v>
      </c>
      <c r="U10" s="95">
        <f t="shared" ref="U10:U45" si="7">IF(($I10      =0),0,($T10      /$I10      ))</f>
        <v>0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v>175954512</v>
      </c>
      <c r="AA10" s="78">
        <v>22943703</v>
      </c>
      <c r="AB10" s="78">
        <f t="shared" ref="AB10:AB45" si="10">$Z10      +$AA10</f>
        <v>198898215</v>
      </c>
      <c r="AC10" s="95">
        <f t="shared" ref="AC10:AC45" si="11">IF(($F10      =0),0,($AB10      /$F10      ))</f>
        <v>0.23358573823968284</v>
      </c>
      <c r="AD10" s="77">
        <v>156684441</v>
      </c>
      <c r="AE10" s="78">
        <v>34035567</v>
      </c>
      <c r="AF10" s="78">
        <f t="shared" ref="AF10:AF45" si="12">$AD10      +$AE10</f>
        <v>190720008</v>
      </c>
      <c r="AG10" s="78">
        <v>838908897</v>
      </c>
      <c r="AH10" s="78">
        <v>887129076</v>
      </c>
      <c r="AI10" s="79">
        <v>190720008</v>
      </c>
      <c r="AJ10" s="114">
        <f t="shared" ref="AJ10:AJ45" si="13">IF(($AG10      =0),0,($AI10      /$AG10      ))</f>
        <v>0.22734293161275174</v>
      </c>
      <c r="AK10" s="115">
        <f t="shared" ref="AK10:AK45" si="14">IF(($AF10      =0),0,(($L10      /$AF10      )-1))</f>
        <v>4.2880697656010991E-2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829968284</v>
      </c>
      <c r="E11" s="78">
        <v>90871846</v>
      </c>
      <c r="F11" s="79">
        <f t="shared" si="0"/>
        <v>920840130</v>
      </c>
      <c r="G11" s="77">
        <v>829968284</v>
      </c>
      <c r="H11" s="78">
        <v>90871846</v>
      </c>
      <c r="I11" s="79">
        <f t="shared" si="1"/>
        <v>920840130</v>
      </c>
      <c r="J11" s="77">
        <v>141170363</v>
      </c>
      <c r="K11" s="78">
        <v>12105470</v>
      </c>
      <c r="L11" s="78">
        <f t="shared" si="2"/>
        <v>153275833</v>
      </c>
      <c r="M11" s="95">
        <f t="shared" si="3"/>
        <v>0.16645216472049279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141170363</v>
      </c>
      <c r="AA11" s="78">
        <v>12105470</v>
      </c>
      <c r="AB11" s="78">
        <f t="shared" si="10"/>
        <v>153275833</v>
      </c>
      <c r="AC11" s="95">
        <f t="shared" si="11"/>
        <v>0.16645216472049279</v>
      </c>
      <c r="AD11" s="77">
        <v>103913765</v>
      </c>
      <c r="AE11" s="78">
        <v>636327</v>
      </c>
      <c r="AF11" s="78">
        <f t="shared" si="12"/>
        <v>104550092</v>
      </c>
      <c r="AG11" s="78">
        <v>830959186</v>
      </c>
      <c r="AH11" s="78">
        <v>836069729</v>
      </c>
      <c r="AI11" s="79">
        <v>104550092</v>
      </c>
      <c r="AJ11" s="114">
        <f t="shared" si="13"/>
        <v>0.12581856457147342</v>
      </c>
      <c r="AK11" s="115">
        <f t="shared" si="14"/>
        <v>0.46605163197752142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130343255</v>
      </c>
      <c r="E12" s="78">
        <v>680000</v>
      </c>
      <c r="F12" s="79">
        <f t="shared" si="0"/>
        <v>131023255</v>
      </c>
      <c r="G12" s="77">
        <v>130343255</v>
      </c>
      <c r="H12" s="78">
        <v>680000</v>
      </c>
      <c r="I12" s="79">
        <f t="shared" si="1"/>
        <v>131023255</v>
      </c>
      <c r="J12" s="77">
        <v>31889539</v>
      </c>
      <c r="K12" s="78">
        <v>-13422800</v>
      </c>
      <c r="L12" s="78">
        <f t="shared" si="2"/>
        <v>18466739</v>
      </c>
      <c r="M12" s="95">
        <f t="shared" si="3"/>
        <v>0.14094245330723923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31889539</v>
      </c>
      <c r="AA12" s="78">
        <v>-13422800</v>
      </c>
      <c r="AB12" s="78">
        <f t="shared" si="10"/>
        <v>18466739</v>
      </c>
      <c r="AC12" s="95">
        <f t="shared" si="11"/>
        <v>0.14094245330723923</v>
      </c>
      <c r="AD12" s="77">
        <v>22949568</v>
      </c>
      <c r="AE12" s="78">
        <v>0</v>
      </c>
      <c r="AF12" s="78">
        <f t="shared" si="12"/>
        <v>22949568</v>
      </c>
      <c r="AG12" s="78">
        <v>120181586</v>
      </c>
      <c r="AH12" s="78">
        <v>130045295</v>
      </c>
      <c r="AI12" s="79">
        <v>22949568</v>
      </c>
      <c r="AJ12" s="114">
        <f t="shared" si="13"/>
        <v>0.19095744001913903</v>
      </c>
      <c r="AK12" s="115">
        <f t="shared" si="14"/>
        <v>-0.19533391652513898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2061560614</v>
      </c>
      <c r="E13" s="81">
        <f>SUM(E9:E12)</f>
        <v>402000046</v>
      </c>
      <c r="F13" s="82">
        <f t="shared" si="0"/>
        <v>2463560660</v>
      </c>
      <c r="G13" s="80">
        <f>SUM(G9:G12)</f>
        <v>2061560614</v>
      </c>
      <c r="H13" s="81">
        <f>SUM(H9:H12)</f>
        <v>402000046</v>
      </c>
      <c r="I13" s="82">
        <f t="shared" si="1"/>
        <v>2463560660</v>
      </c>
      <c r="J13" s="80">
        <f>SUM(J9:J12)</f>
        <v>413532635</v>
      </c>
      <c r="K13" s="81">
        <f>SUM(K9:K12)</f>
        <v>40948028</v>
      </c>
      <c r="L13" s="81">
        <f t="shared" si="2"/>
        <v>454480663</v>
      </c>
      <c r="M13" s="96">
        <f t="shared" si="3"/>
        <v>0.18448121468216658</v>
      </c>
      <c r="N13" s="80">
        <f>SUM(N9:N12)</f>
        <v>0</v>
      </c>
      <c r="O13" s="81">
        <f>SUM(O9:O12)</f>
        <v>0</v>
      </c>
      <c r="P13" s="81">
        <f t="shared" si="4"/>
        <v>0</v>
      </c>
      <c r="Q13" s="96">
        <f t="shared" si="5"/>
        <v>0</v>
      </c>
      <c r="R13" s="80">
        <f>SUM(R9:R12)</f>
        <v>0</v>
      </c>
      <c r="S13" s="81">
        <f>SUM(S9:S12)</f>
        <v>0</v>
      </c>
      <c r="T13" s="81">
        <f t="shared" si="6"/>
        <v>0</v>
      </c>
      <c r="U13" s="96">
        <f t="shared" si="7"/>
        <v>0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v>413532635</v>
      </c>
      <c r="AA13" s="81">
        <v>40948028</v>
      </c>
      <c r="AB13" s="81">
        <f t="shared" si="10"/>
        <v>454480663</v>
      </c>
      <c r="AC13" s="96">
        <f t="shared" si="11"/>
        <v>0.18448121468216658</v>
      </c>
      <c r="AD13" s="80">
        <f>SUM(AD9:AD12)</f>
        <v>338064000</v>
      </c>
      <c r="AE13" s="81">
        <f>SUM(AE9:AE12)</f>
        <v>43007580</v>
      </c>
      <c r="AF13" s="81">
        <f t="shared" si="12"/>
        <v>381071580</v>
      </c>
      <c r="AG13" s="81">
        <f>SUM(AG9:AG12)</f>
        <v>2251158518</v>
      </c>
      <c r="AH13" s="81">
        <f>SUM(AH9:AH12)</f>
        <v>2421752762</v>
      </c>
      <c r="AI13" s="82">
        <f>SUM(AI9:AI12)</f>
        <v>381071580</v>
      </c>
      <c r="AJ13" s="116">
        <f t="shared" si="13"/>
        <v>0.16927798595833934</v>
      </c>
      <c r="AK13" s="117">
        <f t="shared" si="14"/>
        <v>0.19263856674906066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128551973</v>
      </c>
      <c r="E14" s="78">
        <v>14064000</v>
      </c>
      <c r="F14" s="79">
        <f t="shared" si="0"/>
        <v>142615973</v>
      </c>
      <c r="G14" s="77">
        <v>128551973</v>
      </c>
      <c r="H14" s="78">
        <v>14064000</v>
      </c>
      <c r="I14" s="79">
        <f t="shared" si="1"/>
        <v>142615973</v>
      </c>
      <c r="J14" s="77">
        <v>17383790</v>
      </c>
      <c r="K14" s="78">
        <v>3040105</v>
      </c>
      <c r="L14" s="78">
        <f t="shared" si="2"/>
        <v>20423895</v>
      </c>
      <c r="M14" s="95">
        <f t="shared" si="3"/>
        <v>0.143209028907302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17383790</v>
      </c>
      <c r="AA14" s="78">
        <v>3040105</v>
      </c>
      <c r="AB14" s="78">
        <f t="shared" si="10"/>
        <v>20423895</v>
      </c>
      <c r="AC14" s="95">
        <f t="shared" si="11"/>
        <v>0.143209028907302</v>
      </c>
      <c r="AD14" s="77">
        <v>7838130</v>
      </c>
      <c r="AE14" s="78">
        <v>16634061</v>
      </c>
      <c r="AF14" s="78">
        <f t="shared" si="12"/>
        <v>24472191</v>
      </c>
      <c r="AG14" s="78">
        <v>136735219</v>
      </c>
      <c r="AH14" s="78">
        <v>149429041</v>
      </c>
      <c r="AI14" s="79">
        <v>24472191</v>
      </c>
      <c r="AJ14" s="114">
        <f t="shared" si="13"/>
        <v>0.17897503787959707</v>
      </c>
      <c r="AK14" s="115">
        <f t="shared" si="14"/>
        <v>-0.1654243381804269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454758149</v>
      </c>
      <c r="E15" s="78">
        <v>28122000</v>
      </c>
      <c r="F15" s="79">
        <f t="shared" si="0"/>
        <v>482880149</v>
      </c>
      <c r="G15" s="77">
        <v>454758230</v>
      </c>
      <c r="H15" s="78">
        <v>52565000</v>
      </c>
      <c r="I15" s="79">
        <f t="shared" si="1"/>
        <v>507323230</v>
      </c>
      <c r="J15" s="77">
        <v>74622458</v>
      </c>
      <c r="K15" s="78">
        <v>223985</v>
      </c>
      <c r="L15" s="78">
        <f t="shared" si="2"/>
        <v>74846443</v>
      </c>
      <c r="M15" s="95">
        <f t="shared" si="3"/>
        <v>0.15500004122140876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74622458</v>
      </c>
      <c r="AA15" s="78">
        <v>223985</v>
      </c>
      <c r="AB15" s="78">
        <f t="shared" si="10"/>
        <v>74846443</v>
      </c>
      <c r="AC15" s="95">
        <f t="shared" si="11"/>
        <v>0.15500004122140876</v>
      </c>
      <c r="AD15" s="77">
        <v>89988674</v>
      </c>
      <c r="AE15" s="78">
        <v>28556</v>
      </c>
      <c r="AF15" s="78">
        <f t="shared" si="12"/>
        <v>90017230</v>
      </c>
      <c r="AG15" s="78">
        <v>560022361</v>
      </c>
      <c r="AH15" s="78">
        <v>485448380</v>
      </c>
      <c r="AI15" s="79">
        <v>90017230</v>
      </c>
      <c r="AJ15" s="114">
        <f t="shared" si="13"/>
        <v>0.16073863522031756</v>
      </c>
      <c r="AK15" s="115">
        <f t="shared" si="14"/>
        <v>-0.16853203547809681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110302225</v>
      </c>
      <c r="E16" s="78">
        <v>8129125</v>
      </c>
      <c r="F16" s="79">
        <f t="shared" si="0"/>
        <v>118431350</v>
      </c>
      <c r="G16" s="77">
        <v>110302225</v>
      </c>
      <c r="H16" s="78">
        <v>8129125</v>
      </c>
      <c r="I16" s="79">
        <f t="shared" si="1"/>
        <v>118431350</v>
      </c>
      <c r="J16" s="77">
        <v>11549309</v>
      </c>
      <c r="K16" s="78">
        <v>0</v>
      </c>
      <c r="L16" s="78">
        <f t="shared" si="2"/>
        <v>11549309</v>
      </c>
      <c r="M16" s="95">
        <f t="shared" si="3"/>
        <v>9.7519018401799856E-2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11549309</v>
      </c>
      <c r="AA16" s="78">
        <v>0</v>
      </c>
      <c r="AB16" s="78">
        <f t="shared" si="10"/>
        <v>11549309</v>
      </c>
      <c r="AC16" s="95">
        <f t="shared" si="11"/>
        <v>9.7519018401799856E-2</v>
      </c>
      <c r="AD16" s="77">
        <v>10824441</v>
      </c>
      <c r="AE16" s="78">
        <v>0</v>
      </c>
      <c r="AF16" s="78">
        <f t="shared" si="12"/>
        <v>10824441</v>
      </c>
      <c r="AG16" s="78">
        <v>132933935</v>
      </c>
      <c r="AH16" s="78">
        <v>132392935</v>
      </c>
      <c r="AI16" s="79">
        <v>10824441</v>
      </c>
      <c r="AJ16" s="114">
        <f t="shared" si="13"/>
        <v>8.1427221724836477E-2</v>
      </c>
      <c r="AK16" s="115">
        <f t="shared" si="14"/>
        <v>6.6965859946024109E-2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152159783</v>
      </c>
      <c r="E17" s="78">
        <v>133826000</v>
      </c>
      <c r="F17" s="79">
        <f t="shared" si="0"/>
        <v>285985783</v>
      </c>
      <c r="G17" s="77">
        <v>152159783</v>
      </c>
      <c r="H17" s="78">
        <v>133826000</v>
      </c>
      <c r="I17" s="79">
        <f t="shared" si="1"/>
        <v>285985783</v>
      </c>
      <c r="J17" s="77">
        <v>28965315</v>
      </c>
      <c r="K17" s="78">
        <v>40032848</v>
      </c>
      <c r="L17" s="78">
        <f t="shared" si="2"/>
        <v>68998163</v>
      </c>
      <c r="M17" s="95">
        <f t="shared" si="3"/>
        <v>0.241264311380122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28965315</v>
      </c>
      <c r="AA17" s="78">
        <v>40032848</v>
      </c>
      <c r="AB17" s="78">
        <f t="shared" si="10"/>
        <v>68998163</v>
      </c>
      <c r="AC17" s="95">
        <f t="shared" si="11"/>
        <v>0.241264311380122</v>
      </c>
      <c r="AD17" s="77">
        <v>28587869</v>
      </c>
      <c r="AE17" s="78">
        <v>26264878</v>
      </c>
      <c r="AF17" s="78">
        <f t="shared" si="12"/>
        <v>54852747</v>
      </c>
      <c r="AG17" s="78">
        <v>293359090</v>
      </c>
      <c r="AH17" s="78">
        <v>300274701</v>
      </c>
      <c r="AI17" s="79">
        <v>54852747</v>
      </c>
      <c r="AJ17" s="114">
        <f t="shared" si="13"/>
        <v>0.18698158287851246</v>
      </c>
      <c r="AK17" s="115">
        <f t="shared" si="14"/>
        <v>0.25787981046783304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81617923</v>
      </c>
      <c r="E18" s="78">
        <v>32334000</v>
      </c>
      <c r="F18" s="79">
        <f t="shared" si="0"/>
        <v>113951923</v>
      </c>
      <c r="G18" s="77">
        <v>81617923</v>
      </c>
      <c r="H18" s="78">
        <v>32334000</v>
      </c>
      <c r="I18" s="79">
        <f t="shared" si="1"/>
        <v>113951923</v>
      </c>
      <c r="J18" s="77">
        <v>17473736</v>
      </c>
      <c r="K18" s="78">
        <v>5648114</v>
      </c>
      <c r="L18" s="78">
        <f t="shared" si="2"/>
        <v>23121850</v>
      </c>
      <c r="M18" s="95">
        <f t="shared" si="3"/>
        <v>0.20290881795825419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17473736</v>
      </c>
      <c r="AA18" s="78">
        <v>5648114</v>
      </c>
      <c r="AB18" s="78">
        <f t="shared" si="10"/>
        <v>23121850</v>
      </c>
      <c r="AC18" s="95">
        <f t="shared" si="11"/>
        <v>0.20290881795825419</v>
      </c>
      <c r="AD18" s="77">
        <v>10609006</v>
      </c>
      <c r="AE18" s="78">
        <v>3914528</v>
      </c>
      <c r="AF18" s="78">
        <f t="shared" si="12"/>
        <v>14523534</v>
      </c>
      <c r="AG18" s="78">
        <v>109382187</v>
      </c>
      <c r="AH18" s="78">
        <v>116264417</v>
      </c>
      <c r="AI18" s="79">
        <v>14523534</v>
      </c>
      <c r="AJ18" s="114">
        <f t="shared" si="13"/>
        <v>0.13277787177541076</v>
      </c>
      <c r="AK18" s="115">
        <f t="shared" si="14"/>
        <v>0.59202643103255714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102520973</v>
      </c>
      <c r="E19" s="78">
        <v>14127000</v>
      </c>
      <c r="F19" s="79">
        <f t="shared" si="0"/>
        <v>116647973</v>
      </c>
      <c r="G19" s="77">
        <v>102520973</v>
      </c>
      <c r="H19" s="78">
        <v>14127000</v>
      </c>
      <c r="I19" s="79">
        <f t="shared" si="1"/>
        <v>116647973</v>
      </c>
      <c r="J19" s="77">
        <v>16378452</v>
      </c>
      <c r="K19" s="78">
        <v>4150529</v>
      </c>
      <c r="L19" s="78">
        <f t="shared" si="2"/>
        <v>20528981</v>
      </c>
      <c r="M19" s="95">
        <f t="shared" si="3"/>
        <v>0.17599089355800465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16378452</v>
      </c>
      <c r="AA19" s="78">
        <v>4150529</v>
      </c>
      <c r="AB19" s="78">
        <f t="shared" si="10"/>
        <v>20528981</v>
      </c>
      <c r="AC19" s="95">
        <f t="shared" si="11"/>
        <v>0.17599089355800465</v>
      </c>
      <c r="AD19" s="77">
        <v>10285615</v>
      </c>
      <c r="AE19" s="78">
        <v>2299185</v>
      </c>
      <c r="AF19" s="78">
        <f t="shared" si="12"/>
        <v>12584800</v>
      </c>
      <c r="AG19" s="78">
        <v>112254206</v>
      </c>
      <c r="AH19" s="78">
        <v>112254206</v>
      </c>
      <c r="AI19" s="79">
        <v>12584800</v>
      </c>
      <c r="AJ19" s="114">
        <f t="shared" si="13"/>
        <v>0.11210983043254522</v>
      </c>
      <c r="AK19" s="115">
        <f t="shared" si="14"/>
        <v>0.63125206598436212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80790223</v>
      </c>
      <c r="E20" s="78">
        <v>1</v>
      </c>
      <c r="F20" s="79">
        <f t="shared" si="0"/>
        <v>80790224</v>
      </c>
      <c r="G20" s="77">
        <v>80790223</v>
      </c>
      <c r="H20" s="78">
        <v>1</v>
      </c>
      <c r="I20" s="79">
        <f t="shared" si="1"/>
        <v>80790224</v>
      </c>
      <c r="J20" s="77">
        <v>15471975</v>
      </c>
      <c r="K20" s="78">
        <v>0</v>
      </c>
      <c r="L20" s="78">
        <f t="shared" si="2"/>
        <v>15471975</v>
      </c>
      <c r="M20" s="95">
        <f t="shared" si="3"/>
        <v>0.19150800968196349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15471975</v>
      </c>
      <c r="AA20" s="78">
        <v>0</v>
      </c>
      <c r="AB20" s="78">
        <f t="shared" si="10"/>
        <v>15471975</v>
      </c>
      <c r="AC20" s="95">
        <f t="shared" si="11"/>
        <v>0.19150800968196349</v>
      </c>
      <c r="AD20" s="77">
        <v>16899432</v>
      </c>
      <c r="AE20" s="78">
        <v>0</v>
      </c>
      <c r="AF20" s="78">
        <f t="shared" si="12"/>
        <v>16899432</v>
      </c>
      <c r="AG20" s="78">
        <v>85184694</v>
      </c>
      <c r="AH20" s="78">
        <v>89487103</v>
      </c>
      <c r="AI20" s="79">
        <v>16899432</v>
      </c>
      <c r="AJ20" s="114">
        <f t="shared" si="13"/>
        <v>0.19838578043140004</v>
      </c>
      <c r="AK20" s="115">
        <f t="shared" si="14"/>
        <v>-8.4467750158703558E-2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1110701249</v>
      </c>
      <c r="E21" s="81">
        <f>SUM(E14:E20)</f>
        <v>230602126</v>
      </c>
      <c r="F21" s="82">
        <f t="shared" si="0"/>
        <v>1341303375</v>
      </c>
      <c r="G21" s="80">
        <f>SUM(G14:G20)</f>
        <v>1110701330</v>
      </c>
      <c r="H21" s="81">
        <f>SUM(H14:H20)</f>
        <v>255045126</v>
      </c>
      <c r="I21" s="82">
        <f t="shared" si="1"/>
        <v>1365746456</v>
      </c>
      <c r="J21" s="80">
        <f>SUM(J14:J20)</f>
        <v>181845035</v>
      </c>
      <c r="K21" s="81">
        <f>SUM(K14:K20)</f>
        <v>53095581</v>
      </c>
      <c r="L21" s="81">
        <f t="shared" si="2"/>
        <v>234940616</v>
      </c>
      <c r="M21" s="96">
        <f t="shared" si="3"/>
        <v>0.17515844690989463</v>
      </c>
      <c r="N21" s="80">
        <f>SUM(N14:N20)</f>
        <v>0</v>
      </c>
      <c r="O21" s="81">
        <f>SUM(O14:O20)</f>
        <v>0</v>
      </c>
      <c r="P21" s="81">
        <f t="shared" si="4"/>
        <v>0</v>
      </c>
      <c r="Q21" s="96">
        <f t="shared" si="5"/>
        <v>0</v>
      </c>
      <c r="R21" s="80">
        <f>SUM(R14:R20)</f>
        <v>0</v>
      </c>
      <c r="S21" s="81">
        <f>SUM(S14:S20)</f>
        <v>0</v>
      </c>
      <c r="T21" s="81">
        <f t="shared" si="6"/>
        <v>0</v>
      </c>
      <c r="U21" s="96">
        <f t="shared" si="7"/>
        <v>0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v>181845035</v>
      </c>
      <c r="AA21" s="81">
        <v>53095581</v>
      </c>
      <c r="AB21" s="81">
        <f t="shared" si="10"/>
        <v>234940616</v>
      </c>
      <c r="AC21" s="96">
        <f t="shared" si="11"/>
        <v>0.17515844690989463</v>
      </c>
      <c r="AD21" s="80">
        <f>SUM(AD14:AD20)</f>
        <v>175033167</v>
      </c>
      <c r="AE21" s="81">
        <f>SUM(AE14:AE20)</f>
        <v>49141208</v>
      </c>
      <c r="AF21" s="81">
        <f t="shared" si="12"/>
        <v>224174375</v>
      </c>
      <c r="AG21" s="81">
        <f>SUM(AG14:AG20)</f>
        <v>1429871692</v>
      </c>
      <c r="AH21" s="81">
        <f>SUM(AH14:AH20)</f>
        <v>1385550783</v>
      </c>
      <c r="AI21" s="82">
        <f>SUM(AI14:AI20)</f>
        <v>224174375</v>
      </c>
      <c r="AJ21" s="116">
        <f t="shared" si="13"/>
        <v>0.15677936436831005</v>
      </c>
      <c r="AK21" s="117">
        <f t="shared" si="14"/>
        <v>4.8026189434006383E-2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177569544</v>
      </c>
      <c r="E22" s="78">
        <v>30872004</v>
      </c>
      <c r="F22" s="79">
        <f t="shared" si="0"/>
        <v>208441548</v>
      </c>
      <c r="G22" s="77">
        <v>177569544</v>
      </c>
      <c r="H22" s="78">
        <v>30872004</v>
      </c>
      <c r="I22" s="79">
        <f t="shared" si="1"/>
        <v>208441548</v>
      </c>
      <c r="J22" s="77">
        <v>31190992</v>
      </c>
      <c r="K22" s="78">
        <v>7195873</v>
      </c>
      <c r="L22" s="78">
        <f t="shared" si="2"/>
        <v>38386865</v>
      </c>
      <c r="M22" s="95">
        <f t="shared" si="3"/>
        <v>0.18416129302589904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31190992</v>
      </c>
      <c r="AA22" s="78">
        <v>7195873</v>
      </c>
      <c r="AB22" s="78">
        <f t="shared" si="10"/>
        <v>38386865</v>
      </c>
      <c r="AC22" s="95">
        <f t="shared" si="11"/>
        <v>0.18416129302589904</v>
      </c>
      <c r="AD22" s="77">
        <v>17974070</v>
      </c>
      <c r="AE22" s="78">
        <v>1630855</v>
      </c>
      <c r="AF22" s="78">
        <f t="shared" si="12"/>
        <v>19604925</v>
      </c>
      <c r="AG22" s="78">
        <v>200881159</v>
      </c>
      <c r="AH22" s="78">
        <v>202326518</v>
      </c>
      <c r="AI22" s="79">
        <v>19604925</v>
      </c>
      <c r="AJ22" s="114">
        <f t="shared" si="13"/>
        <v>9.7594643009800641E-2</v>
      </c>
      <c r="AK22" s="115">
        <f t="shared" si="14"/>
        <v>0.95802151755234966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244035406</v>
      </c>
      <c r="E23" s="78">
        <v>21676300</v>
      </c>
      <c r="F23" s="79">
        <f t="shared" si="0"/>
        <v>265711706</v>
      </c>
      <c r="G23" s="77">
        <v>244035406</v>
      </c>
      <c r="H23" s="78">
        <v>21676300</v>
      </c>
      <c r="I23" s="79">
        <f t="shared" si="1"/>
        <v>265711706</v>
      </c>
      <c r="J23" s="77">
        <v>41722086</v>
      </c>
      <c r="K23" s="78">
        <v>7044281</v>
      </c>
      <c r="L23" s="78">
        <f t="shared" si="2"/>
        <v>48766367</v>
      </c>
      <c r="M23" s="95">
        <f t="shared" si="3"/>
        <v>0.18353112000266936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41722086</v>
      </c>
      <c r="AA23" s="78">
        <v>7044281</v>
      </c>
      <c r="AB23" s="78">
        <f t="shared" si="10"/>
        <v>48766367</v>
      </c>
      <c r="AC23" s="95">
        <f t="shared" si="11"/>
        <v>0.18353112000266936</v>
      </c>
      <c r="AD23" s="77">
        <v>34148052</v>
      </c>
      <c r="AE23" s="78">
        <v>1104939</v>
      </c>
      <c r="AF23" s="78">
        <f t="shared" si="12"/>
        <v>35252991</v>
      </c>
      <c r="AG23" s="78">
        <v>253303744</v>
      </c>
      <c r="AH23" s="78">
        <v>247670564</v>
      </c>
      <c r="AI23" s="79">
        <v>35252991</v>
      </c>
      <c r="AJ23" s="114">
        <f t="shared" si="13"/>
        <v>0.13917279880395295</v>
      </c>
      <c r="AK23" s="115">
        <f t="shared" si="14"/>
        <v>0.38332565880722003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0</v>
      </c>
      <c r="E24" s="78">
        <v>0</v>
      </c>
      <c r="F24" s="79">
        <f t="shared" si="0"/>
        <v>0</v>
      </c>
      <c r="G24" s="77">
        <v>316728622</v>
      </c>
      <c r="H24" s="78">
        <v>63821000</v>
      </c>
      <c r="I24" s="79">
        <f t="shared" si="1"/>
        <v>380549622</v>
      </c>
      <c r="J24" s="77">
        <v>18000989</v>
      </c>
      <c r="K24" s="78">
        <v>1113299</v>
      </c>
      <c r="L24" s="78">
        <f t="shared" si="2"/>
        <v>19114288</v>
      </c>
      <c r="M24" s="95">
        <f t="shared" si="3"/>
        <v>0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18000989</v>
      </c>
      <c r="AA24" s="78">
        <v>1113299</v>
      </c>
      <c r="AB24" s="78">
        <f t="shared" si="10"/>
        <v>19114288</v>
      </c>
      <c r="AC24" s="95">
        <f t="shared" si="11"/>
        <v>0</v>
      </c>
      <c r="AD24" s="77">
        <v>22843452</v>
      </c>
      <c r="AE24" s="78">
        <v>3156687</v>
      </c>
      <c r="AF24" s="78">
        <f t="shared" si="12"/>
        <v>26000139</v>
      </c>
      <c r="AG24" s="78">
        <v>332614238</v>
      </c>
      <c r="AH24" s="78">
        <v>349780429</v>
      </c>
      <c r="AI24" s="79">
        <v>26000139</v>
      </c>
      <c r="AJ24" s="114">
        <f t="shared" si="13"/>
        <v>7.816904999719225E-2</v>
      </c>
      <c r="AK24" s="115">
        <f t="shared" si="14"/>
        <v>-0.26483900720684606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101939936</v>
      </c>
      <c r="E25" s="78">
        <v>13413000</v>
      </c>
      <c r="F25" s="79">
        <f t="shared" si="0"/>
        <v>115352936</v>
      </c>
      <c r="G25" s="77">
        <v>101939936</v>
      </c>
      <c r="H25" s="78">
        <v>13413000</v>
      </c>
      <c r="I25" s="79">
        <f t="shared" si="1"/>
        <v>115352936</v>
      </c>
      <c r="J25" s="77">
        <v>0</v>
      </c>
      <c r="K25" s="78">
        <v>0</v>
      </c>
      <c r="L25" s="78">
        <f t="shared" si="2"/>
        <v>0</v>
      </c>
      <c r="M25" s="95">
        <f t="shared" si="3"/>
        <v>0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0</v>
      </c>
      <c r="AA25" s="78">
        <v>0</v>
      </c>
      <c r="AB25" s="78">
        <f t="shared" si="10"/>
        <v>0</v>
      </c>
      <c r="AC25" s="95">
        <f t="shared" si="11"/>
        <v>0</v>
      </c>
      <c r="AD25" s="77">
        <v>4074218</v>
      </c>
      <c r="AE25" s="78">
        <v>728</v>
      </c>
      <c r="AF25" s="78">
        <f t="shared" si="12"/>
        <v>4074946</v>
      </c>
      <c r="AG25" s="78">
        <v>102647812</v>
      </c>
      <c r="AH25" s="78">
        <v>102647812</v>
      </c>
      <c r="AI25" s="79">
        <v>4074946</v>
      </c>
      <c r="AJ25" s="114">
        <f t="shared" si="13"/>
        <v>3.969832303878041E-2</v>
      </c>
      <c r="AK25" s="115">
        <f t="shared" si="14"/>
        <v>-1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93410855</v>
      </c>
      <c r="E26" s="78">
        <v>21871000</v>
      </c>
      <c r="F26" s="79">
        <f t="shared" si="0"/>
        <v>115281855</v>
      </c>
      <c r="G26" s="77">
        <v>93410855</v>
      </c>
      <c r="H26" s="78">
        <v>21871000</v>
      </c>
      <c r="I26" s="79">
        <f t="shared" si="1"/>
        <v>115281855</v>
      </c>
      <c r="J26" s="77">
        <v>17846803</v>
      </c>
      <c r="K26" s="78">
        <v>5406068</v>
      </c>
      <c r="L26" s="78">
        <f t="shared" si="2"/>
        <v>23252871</v>
      </c>
      <c r="M26" s="95">
        <f t="shared" si="3"/>
        <v>0.20170451802670941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17846803</v>
      </c>
      <c r="AA26" s="78">
        <v>5406068</v>
      </c>
      <c r="AB26" s="78">
        <f t="shared" si="10"/>
        <v>23252871</v>
      </c>
      <c r="AC26" s="95">
        <f t="shared" si="11"/>
        <v>0.20170451802670941</v>
      </c>
      <c r="AD26" s="77">
        <v>14770870</v>
      </c>
      <c r="AE26" s="78">
        <v>2083208</v>
      </c>
      <c r="AF26" s="78">
        <f t="shared" si="12"/>
        <v>16854078</v>
      </c>
      <c r="AG26" s="78">
        <v>93074948</v>
      </c>
      <c r="AH26" s="78">
        <v>130261435</v>
      </c>
      <c r="AI26" s="79">
        <v>16854078</v>
      </c>
      <c r="AJ26" s="114">
        <f t="shared" si="13"/>
        <v>0.18108071357719158</v>
      </c>
      <c r="AK26" s="115">
        <f t="shared" si="14"/>
        <v>0.37965844230695978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117815437</v>
      </c>
      <c r="E27" s="78">
        <v>23764212</v>
      </c>
      <c r="F27" s="79">
        <f t="shared" si="0"/>
        <v>141579649</v>
      </c>
      <c r="G27" s="77">
        <v>117815437</v>
      </c>
      <c r="H27" s="78">
        <v>23764212</v>
      </c>
      <c r="I27" s="79">
        <f t="shared" si="1"/>
        <v>141579649</v>
      </c>
      <c r="J27" s="77">
        <v>18156346</v>
      </c>
      <c r="K27" s="78">
        <v>0</v>
      </c>
      <c r="L27" s="78">
        <f t="shared" si="2"/>
        <v>18156346</v>
      </c>
      <c r="M27" s="95">
        <f t="shared" si="3"/>
        <v>0.12824121353768861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18156346</v>
      </c>
      <c r="AA27" s="78">
        <v>0</v>
      </c>
      <c r="AB27" s="78">
        <f t="shared" si="10"/>
        <v>18156346</v>
      </c>
      <c r="AC27" s="95">
        <f t="shared" si="11"/>
        <v>0.12824121353768861</v>
      </c>
      <c r="AD27" s="77">
        <v>8889154</v>
      </c>
      <c r="AE27" s="78">
        <v>493393</v>
      </c>
      <c r="AF27" s="78">
        <f t="shared" si="12"/>
        <v>9382547</v>
      </c>
      <c r="AG27" s="78">
        <v>123120984</v>
      </c>
      <c r="AH27" s="78">
        <v>116396656</v>
      </c>
      <c r="AI27" s="79">
        <v>9382547</v>
      </c>
      <c r="AJ27" s="114">
        <f t="shared" si="13"/>
        <v>7.6205913039161549E-2</v>
      </c>
      <c r="AK27" s="115">
        <f t="shared" si="14"/>
        <v>0.93511910998154346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195789555</v>
      </c>
      <c r="E28" s="78">
        <v>20710004</v>
      </c>
      <c r="F28" s="79">
        <f t="shared" si="0"/>
        <v>216499559</v>
      </c>
      <c r="G28" s="77">
        <v>195789555</v>
      </c>
      <c r="H28" s="78">
        <v>20710004</v>
      </c>
      <c r="I28" s="79">
        <f t="shared" si="1"/>
        <v>216499559</v>
      </c>
      <c r="J28" s="77">
        <v>22392331</v>
      </c>
      <c r="K28" s="78">
        <v>0</v>
      </c>
      <c r="L28" s="78">
        <f t="shared" si="2"/>
        <v>22392331</v>
      </c>
      <c r="M28" s="95">
        <f t="shared" si="3"/>
        <v>0.10342899128030095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22392331</v>
      </c>
      <c r="AA28" s="78">
        <v>0</v>
      </c>
      <c r="AB28" s="78">
        <f t="shared" si="10"/>
        <v>22392331</v>
      </c>
      <c r="AC28" s="95">
        <f t="shared" si="11"/>
        <v>0.10342899128030095</v>
      </c>
      <c r="AD28" s="77">
        <v>1144620</v>
      </c>
      <c r="AE28" s="78">
        <v>2224022</v>
      </c>
      <c r="AF28" s="78">
        <f t="shared" si="12"/>
        <v>3368642</v>
      </c>
      <c r="AG28" s="78">
        <v>213340860</v>
      </c>
      <c r="AH28" s="78">
        <v>209160864</v>
      </c>
      <c r="AI28" s="79">
        <v>3368642</v>
      </c>
      <c r="AJ28" s="114">
        <f t="shared" si="13"/>
        <v>1.5789952285745919E-2</v>
      </c>
      <c r="AK28" s="115">
        <f t="shared" si="14"/>
        <v>5.6472872451272647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236135637</v>
      </c>
      <c r="E29" s="78">
        <v>46620000</v>
      </c>
      <c r="F29" s="79">
        <f t="shared" si="0"/>
        <v>282755637</v>
      </c>
      <c r="G29" s="77">
        <v>236135637</v>
      </c>
      <c r="H29" s="78">
        <v>46620000</v>
      </c>
      <c r="I29" s="79">
        <f t="shared" si="1"/>
        <v>282755637</v>
      </c>
      <c r="J29" s="77">
        <v>46623908</v>
      </c>
      <c r="K29" s="78">
        <v>10054134</v>
      </c>
      <c r="L29" s="78">
        <f t="shared" si="2"/>
        <v>56678042</v>
      </c>
      <c r="M29" s="95">
        <f t="shared" si="3"/>
        <v>0.20044884905336122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46623908</v>
      </c>
      <c r="AA29" s="78">
        <v>10054134</v>
      </c>
      <c r="AB29" s="78">
        <f t="shared" si="10"/>
        <v>56678042</v>
      </c>
      <c r="AC29" s="95">
        <f t="shared" si="11"/>
        <v>0.20044884905336122</v>
      </c>
      <c r="AD29" s="77">
        <v>25806949</v>
      </c>
      <c r="AE29" s="78">
        <v>354000</v>
      </c>
      <c r="AF29" s="78">
        <f t="shared" si="12"/>
        <v>26160949</v>
      </c>
      <c r="AG29" s="78">
        <v>254625248</v>
      </c>
      <c r="AH29" s="78">
        <v>270094105</v>
      </c>
      <c r="AI29" s="79">
        <v>26160949</v>
      </c>
      <c r="AJ29" s="114">
        <f t="shared" si="13"/>
        <v>0.10274294951300351</v>
      </c>
      <c r="AK29" s="115">
        <f t="shared" si="14"/>
        <v>1.1665132254949926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67467896</v>
      </c>
      <c r="E30" s="78">
        <v>150000</v>
      </c>
      <c r="F30" s="79">
        <f t="shared" si="0"/>
        <v>67617896</v>
      </c>
      <c r="G30" s="77">
        <v>67467896</v>
      </c>
      <c r="H30" s="78">
        <v>150000</v>
      </c>
      <c r="I30" s="79">
        <f t="shared" si="1"/>
        <v>67617896</v>
      </c>
      <c r="J30" s="77">
        <v>18433063</v>
      </c>
      <c r="K30" s="78">
        <v>0</v>
      </c>
      <c r="L30" s="78">
        <f t="shared" si="2"/>
        <v>18433063</v>
      </c>
      <c r="M30" s="95">
        <f t="shared" si="3"/>
        <v>0.27260627866918546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18433063</v>
      </c>
      <c r="AA30" s="78">
        <v>0</v>
      </c>
      <c r="AB30" s="78">
        <f t="shared" si="10"/>
        <v>18433063</v>
      </c>
      <c r="AC30" s="95">
        <f t="shared" si="11"/>
        <v>0.27260627866918546</v>
      </c>
      <c r="AD30" s="77">
        <v>18232815</v>
      </c>
      <c r="AE30" s="78">
        <v>320619</v>
      </c>
      <c r="AF30" s="78">
        <f t="shared" si="12"/>
        <v>18553434</v>
      </c>
      <c r="AG30" s="78">
        <v>71545942</v>
      </c>
      <c r="AH30" s="78">
        <v>82422120</v>
      </c>
      <c r="AI30" s="79">
        <v>18553434</v>
      </c>
      <c r="AJ30" s="114">
        <f t="shared" si="13"/>
        <v>0.2593219612651127</v>
      </c>
      <c r="AK30" s="115">
        <f t="shared" si="14"/>
        <v>-6.4878016651795933E-3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1234164266</v>
      </c>
      <c r="E31" s="81">
        <f>SUM(E22:E30)</f>
        <v>179076520</v>
      </c>
      <c r="F31" s="82">
        <f t="shared" si="0"/>
        <v>1413240786</v>
      </c>
      <c r="G31" s="80">
        <f>SUM(G22:G30)</f>
        <v>1550892888</v>
      </c>
      <c r="H31" s="81">
        <f>SUM(H22:H30)</f>
        <v>242897520</v>
      </c>
      <c r="I31" s="82">
        <f t="shared" si="1"/>
        <v>1793790408</v>
      </c>
      <c r="J31" s="80">
        <f>SUM(J22:J30)</f>
        <v>214366518</v>
      </c>
      <c r="K31" s="81">
        <f>SUM(K22:K30)</f>
        <v>30813655</v>
      </c>
      <c r="L31" s="81">
        <f t="shared" si="2"/>
        <v>245180173</v>
      </c>
      <c r="M31" s="96">
        <f t="shared" si="3"/>
        <v>0.17348789776578102</v>
      </c>
      <c r="N31" s="80">
        <f>SUM(N22:N30)</f>
        <v>0</v>
      </c>
      <c r="O31" s="81">
        <f>SUM(O22:O30)</f>
        <v>0</v>
      </c>
      <c r="P31" s="81">
        <f t="shared" si="4"/>
        <v>0</v>
      </c>
      <c r="Q31" s="96">
        <f t="shared" si="5"/>
        <v>0</v>
      </c>
      <c r="R31" s="80">
        <f>SUM(R22:R30)</f>
        <v>0</v>
      </c>
      <c r="S31" s="81">
        <f>SUM(S22:S30)</f>
        <v>0</v>
      </c>
      <c r="T31" s="81">
        <f t="shared" si="6"/>
        <v>0</v>
      </c>
      <c r="U31" s="96">
        <f t="shared" si="7"/>
        <v>0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v>214366518</v>
      </c>
      <c r="AA31" s="81">
        <v>30813655</v>
      </c>
      <c r="AB31" s="81">
        <f t="shared" si="10"/>
        <v>245180173</v>
      </c>
      <c r="AC31" s="96">
        <f t="shared" si="11"/>
        <v>0.17348789776578102</v>
      </c>
      <c r="AD31" s="80">
        <f>SUM(AD22:AD30)</f>
        <v>147884200</v>
      </c>
      <c r="AE31" s="81">
        <f>SUM(AE22:AE30)</f>
        <v>11368451</v>
      </c>
      <c r="AF31" s="81">
        <f t="shared" si="12"/>
        <v>159252651</v>
      </c>
      <c r="AG31" s="81">
        <f>SUM(AG22:AG30)</f>
        <v>1645154935</v>
      </c>
      <c r="AH31" s="81">
        <f>SUM(AH22:AH30)</f>
        <v>1710760503</v>
      </c>
      <c r="AI31" s="82">
        <f>SUM(AI22:AI30)</f>
        <v>159252651</v>
      </c>
      <c r="AJ31" s="116">
        <f t="shared" si="13"/>
        <v>9.6801004946078226E-2</v>
      </c>
      <c r="AK31" s="117">
        <f t="shared" si="14"/>
        <v>0.53956729423612537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381142328</v>
      </c>
      <c r="E32" s="78">
        <v>75053404</v>
      </c>
      <c r="F32" s="79">
        <f t="shared" si="0"/>
        <v>456195732</v>
      </c>
      <c r="G32" s="77">
        <v>381142328</v>
      </c>
      <c r="H32" s="78">
        <v>75053404</v>
      </c>
      <c r="I32" s="79">
        <f t="shared" si="1"/>
        <v>456195732</v>
      </c>
      <c r="J32" s="77">
        <v>45957127</v>
      </c>
      <c r="K32" s="78">
        <v>9833022</v>
      </c>
      <c r="L32" s="78">
        <f t="shared" si="2"/>
        <v>55790149</v>
      </c>
      <c r="M32" s="95">
        <f t="shared" si="3"/>
        <v>0.1222943247526919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45957127</v>
      </c>
      <c r="AA32" s="78">
        <v>9833022</v>
      </c>
      <c r="AB32" s="78">
        <f t="shared" si="10"/>
        <v>55790149</v>
      </c>
      <c r="AC32" s="95">
        <f t="shared" si="11"/>
        <v>0.1222943247526919</v>
      </c>
      <c r="AD32" s="77">
        <v>39481163</v>
      </c>
      <c r="AE32" s="78">
        <v>5236577</v>
      </c>
      <c r="AF32" s="78">
        <f t="shared" si="12"/>
        <v>44717740</v>
      </c>
      <c r="AG32" s="78">
        <v>398830074</v>
      </c>
      <c r="AH32" s="78">
        <v>398830074</v>
      </c>
      <c r="AI32" s="79">
        <v>44717740</v>
      </c>
      <c r="AJ32" s="114">
        <f t="shared" si="13"/>
        <v>0.112122286946696</v>
      </c>
      <c r="AK32" s="115">
        <f t="shared" si="14"/>
        <v>0.24760663217774415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75727564</v>
      </c>
      <c r="E33" s="78">
        <v>22652000</v>
      </c>
      <c r="F33" s="79">
        <f t="shared" si="0"/>
        <v>98379564</v>
      </c>
      <c r="G33" s="77">
        <v>75727564</v>
      </c>
      <c r="H33" s="78">
        <v>22652000</v>
      </c>
      <c r="I33" s="79">
        <f t="shared" si="1"/>
        <v>98379564</v>
      </c>
      <c r="J33" s="77">
        <v>11306392</v>
      </c>
      <c r="K33" s="78">
        <v>0</v>
      </c>
      <c r="L33" s="78">
        <f t="shared" si="2"/>
        <v>11306392</v>
      </c>
      <c r="M33" s="95">
        <f t="shared" si="3"/>
        <v>0.11492622593854959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11306392</v>
      </c>
      <c r="AA33" s="78">
        <v>0</v>
      </c>
      <c r="AB33" s="78">
        <f t="shared" si="10"/>
        <v>11306392</v>
      </c>
      <c r="AC33" s="95">
        <f t="shared" si="11"/>
        <v>0.11492622593854959</v>
      </c>
      <c r="AD33" s="77">
        <v>10799688</v>
      </c>
      <c r="AE33" s="78">
        <v>5651212</v>
      </c>
      <c r="AF33" s="78">
        <f t="shared" si="12"/>
        <v>16450900</v>
      </c>
      <c r="AG33" s="78">
        <v>91764937</v>
      </c>
      <c r="AH33" s="78">
        <v>81461797</v>
      </c>
      <c r="AI33" s="79">
        <v>16450900</v>
      </c>
      <c r="AJ33" s="114">
        <f t="shared" si="13"/>
        <v>0.17927217669206269</v>
      </c>
      <c r="AK33" s="115">
        <f t="shared" si="14"/>
        <v>-0.31271893938933437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240391882</v>
      </c>
      <c r="E34" s="78">
        <v>33458450</v>
      </c>
      <c r="F34" s="79">
        <f t="shared" si="0"/>
        <v>273850332</v>
      </c>
      <c r="G34" s="77">
        <v>240391882</v>
      </c>
      <c r="H34" s="78">
        <v>33458450</v>
      </c>
      <c r="I34" s="79">
        <f t="shared" si="1"/>
        <v>273850332</v>
      </c>
      <c r="J34" s="77">
        <v>38566049</v>
      </c>
      <c r="K34" s="78">
        <v>4284101</v>
      </c>
      <c r="L34" s="78">
        <f t="shared" si="2"/>
        <v>42850150</v>
      </c>
      <c r="M34" s="95">
        <f t="shared" si="3"/>
        <v>0.15647287949974076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38566049</v>
      </c>
      <c r="AA34" s="78">
        <v>4284101</v>
      </c>
      <c r="AB34" s="78">
        <f t="shared" si="10"/>
        <v>42850150</v>
      </c>
      <c r="AC34" s="95">
        <f t="shared" si="11"/>
        <v>0.15647287949974076</v>
      </c>
      <c r="AD34" s="77">
        <v>23382875</v>
      </c>
      <c r="AE34" s="78">
        <v>0</v>
      </c>
      <c r="AF34" s="78">
        <f t="shared" si="12"/>
        <v>23382875</v>
      </c>
      <c r="AG34" s="78">
        <v>286547080</v>
      </c>
      <c r="AH34" s="78">
        <v>291569008</v>
      </c>
      <c r="AI34" s="79">
        <v>23382875</v>
      </c>
      <c r="AJ34" s="114">
        <f t="shared" si="13"/>
        <v>8.1602210010306153E-2</v>
      </c>
      <c r="AK34" s="115">
        <f t="shared" si="14"/>
        <v>0.83254411615338153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136915739</v>
      </c>
      <c r="E35" s="78">
        <v>39750000</v>
      </c>
      <c r="F35" s="79">
        <f t="shared" si="0"/>
        <v>176665739</v>
      </c>
      <c r="G35" s="77">
        <v>136915739</v>
      </c>
      <c r="H35" s="78">
        <v>39750000</v>
      </c>
      <c r="I35" s="79">
        <f t="shared" si="1"/>
        <v>176665739</v>
      </c>
      <c r="J35" s="77">
        <v>9493936</v>
      </c>
      <c r="K35" s="78">
        <v>13668630</v>
      </c>
      <c r="L35" s="78">
        <f t="shared" si="2"/>
        <v>23162566</v>
      </c>
      <c r="M35" s="95">
        <f t="shared" si="3"/>
        <v>0.1311095525997828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9493936</v>
      </c>
      <c r="AA35" s="78">
        <v>13668630</v>
      </c>
      <c r="AB35" s="78">
        <f t="shared" si="10"/>
        <v>23162566</v>
      </c>
      <c r="AC35" s="95">
        <f t="shared" si="11"/>
        <v>0.1311095525997828</v>
      </c>
      <c r="AD35" s="77">
        <v>17565567</v>
      </c>
      <c r="AE35" s="78">
        <v>15350563</v>
      </c>
      <c r="AF35" s="78">
        <f t="shared" si="12"/>
        <v>32916130</v>
      </c>
      <c r="AG35" s="78">
        <v>157230303</v>
      </c>
      <c r="AH35" s="78">
        <v>231709972</v>
      </c>
      <c r="AI35" s="79">
        <v>32916130</v>
      </c>
      <c r="AJ35" s="114">
        <f t="shared" si="13"/>
        <v>0.20934978418250583</v>
      </c>
      <c r="AK35" s="115">
        <f t="shared" si="14"/>
        <v>-0.29631563613340939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1016098337</v>
      </c>
      <c r="E36" s="78">
        <v>86374465</v>
      </c>
      <c r="F36" s="79">
        <f t="shared" si="0"/>
        <v>1102472802</v>
      </c>
      <c r="G36" s="77">
        <v>1016098337</v>
      </c>
      <c r="H36" s="78">
        <v>86374465</v>
      </c>
      <c r="I36" s="79">
        <f t="shared" si="1"/>
        <v>1102472802</v>
      </c>
      <c r="J36" s="77">
        <v>190684190</v>
      </c>
      <c r="K36" s="78">
        <v>12066997</v>
      </c>
      <c r="L36" s="78">
        <f t="shared" si="2"/>
        <v>202751187</v>
      </c>
      <c r="M36" s="95">
        <f t="shared" si="3"/>
        <v>0.183905840245844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190684190</v>
      </c>
      <c r="AA36" s="78">
        <v>12066997</v>
      </c>
      <c r="AB36" s="78">
        <f t="shared" si="10"/>
        <v>202751187</v>
      </c>
      <c r="AC36" s="95">
        <f t="shared" si="11"/>
        <v>0.183905840245844</v>
      </c>
      <c r="AD36" s="77">
        <v>194135374</v>
      </c>
      <c r="AE36" s="78">
        <v>11869211</v>
      </c>
      <c r="AF36" s="78">
        <f t="shared" si="12"/>
        <v>206004585</v>
      </c>
      <c r="AG36" s="78">
        <v>1090870377</v>
      </c>
      <c r="AH36" s="78">
        <v>1084832609</v>
      </c>
      <c r="AI36" s="79">
        <v>206004585</v>
      </c>
      <c r="AJ36" s="114">
        <f t="shared" si="13"/>
        <v>0.18884423790710378</v>
      </c>
      <c r="AK36" s="115">
        <f t="shared" si="14"/>
        <v>-1.5792842669011486E-2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99882243</v>
      </c>
      <c r="E37" s="78">
        <v>3296217</v>
      </c>
      <c r="F37" s="79">
        <f t="shared" si="0"/>
        <v>103178460</v>
      </c>
      <c r="G37" s="77">
        <v>99882243</v>
      </c>
      <c r="H37" s="78">
        <v>3296217</v>
      </c>
      <c r="I37" s="79">
        <f t="shared" si="1"/>
        <v>103178460</v>
      </c>
      <c r="J37" s="77">
        <v>19827911</v>
      </c>
      <c r="K37" s="78">
        <v>299261</v>
      </c>
      <c r="L37" s="78">
        <f t="shared" si="2"/>
        <v>20127172</v>
      </c>
      <c r="M37" s="95">
        <f t="shared" si="3"/>
        <v>0.19507145192901695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19827911</v>
      </c>
      <c r="AA37" s="78">
        <v>299261</v>
      </c>
      <c r="AB37" s="78">
        <f t="shared" si="10"/>
        <v>20127172</v>
      </c>
      <c r="AC37" s="95">
        <f t="shared" si="11"/>
        <v>0.19507145192901695</v>
      </c>
      <c r="AD37" s="77">
        <v>6976118</v>
      </c>
      <c r="AE37" s="78">
        <v>727167</v>
      </c>
      <c r="AF37" s="78">
        <f t="shared" si="12"/>
        <v>7703285</v>
      </c>
      <c r="AG37" s="78">
        <v>92611989</v>
      </c>
      <c r="AH37" s="78">
        <v>96939885</v>
      </c>
      <c r="AI37" s="79">
        <v>7703285</v>
      </c>
      <c r="AJ37" s="114">
        <f t="shared" si="13"/>
        <v>8.3178053761484377E-2</v>
      </c>
      <c r="AK37" s="115">
        <f t="shared" si="14"/>
        <v>1.6128037583965802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1950158093</v>
      </c>
      <c r="E38" s="81">
        <f>SUM(E32:E37)</f>
        <v>260584536</v>
      </c>
      <c r="F38" s="82">
        <f t="shared" si="0"/>
        <v>2210742629</v>
      </c>
      <c r="G38" s="80">
        <f>SUM(G32:G37)</f>
        <v>1950158093</v>
      </c>
      <c r="H38" s="81">
        <f>SUM(H32:H37)</f>
        <v>260584536</v>
      </c>
      <c r="I38" s="82">
        <f t="shared" si="1"/>
        <v>2210742629</v>
      </c>
      <c r="J38" s="80">
        <f>SUM(J32:J37)</f>
        <v>315835605</v>
      </c>
      <c r="K38" s="81">
        <f>SUM(K32:K37)</f>
        <v>40152011</v>
      </c>
      <c r="L38" s="81">
        <f t="shared" si="2"/>
        <v>355987616</v>
      </c>
      <c r="M38" s="96">
        <f t="shared" si="3"/>
        <v>0.16102625938010082</v>
      </c>
      <c r="N38" s="80">
        <f>SUM(N32:N37)</f>
        <v>0</v>
      </c>
      <c r="O38" s="81">
        <f>SUM(O32:O37)</f>
        <v>0</v>
      </c>
      <c r="P38" s="81">
        <f t="shared" si="4"/>
        <v>0</v>
      </c>
      <c r="Q38" s="96">
        <f t="shared" si="5"/>
        <v>0</v>
      </c>
      <c r="R38" s="80">
        <f>SUM(R32:R37)</f>
        <v>0</v>
      </c>
      <c r="S38" s="81">
        <f>SUM(S32:S37)</f>
        <v>0</v>
      </c>
      <c r="T38" s="81">
        <f t="shared" si="6"/>
        <v>0</v>
      </c>
      <c r="U38" s="96">
        <f t="shared" si="7"/>
        <v>0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v>315835605</v>
      </c>
      <c r="AA38" s="81">
        <v>40152011</v>
      </c>
      <c r="AB38" s="81">
        <f t="shared" si="10"/>
        <v>355987616</v>
      </c>
      <c r="AC38" s="96">
        <f t="shared" si="11"/>
        <v>0.16102625938010082</v>
      </c>
      <c r="AD38" s="80">
        <f>SUM(AD32:AD37)</f>
        <v>292340785</v>
      </c>
      <c r="AE38" s="81">
        <f>SUM(AE32:AE37)</f>
        <v>38834730</v>
      </c>
      <c r="AF38" s="81">
        <f t="shared" si="12"/>
        <v>331175515</v>
      </c>
      <c r="AG38" s="81">
        <f>SUM(AG32:AG37)</f>
        <v>2117854760</v>
      </c>
      <c r="AH38" s="81">
        <f>SUM(AH32:AH37)</f>
        <v>2185343345</v>
      </c>
      <c r="AI38" s="82">
        <f>SUM(AI32:AI37)</f>
        <v>331175515</v>
      </c>
      <c r="AJ38" s="116">
        <f t="shared" si="13"/>
        <v>0.15637310039145461</v>
      </c>
      <c r="AK38" s="117">
        <f t="shared" si="14"/>
        <v>7.4921302681449697E-2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2928504730</v>
      </c>
      <c r="E39" s="78">
        <v>613729000</v>
      </c>
      <c r="F39" s="79">
        <f t="shared" si="0"/>
        <v>3542233730</v>
      </c>
      <c r="G39" s="77">
        <v>2928504730</v>
      </c>
      <c r="H39" s="78">
        <v>613729000</v>
      </c>
      <c r="I39" s="79">
        <f t="shared" si="1"/>
        <v>3542233730</v>
      </c>
      <c r="J39" s="77">
        <v>664058237</v>
      </c>
      <c r="K39" s="78">
        <v>41782642</v>
      </c>
      <c r="L39" s="78">
        <f t="shared" si="2"/>
        <v>705840879</v>
      </c>
      <c r="M39" s="95">
        <f t="shared" si="3"/>
        <v>0.1992643435756567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664058237</v>
      </c>
      <c r="AA39" s="78">
        <v>41782642</v>
      </c>
      <c r="AB39" s="78">
        <f t="shared" si="10"/>
        <v>705840879</v>
      </c>
      <c r="AC39" s="95">
        <f t="shared" si="11"/>
        <v>0.1992643435756567</v>
      </c>
      <c r="AD39" s="77">
        <v>572678348</v>
      </c>
      <c r="AE39" s="78">
        <v>10202884</v>
      </c>
      <c r="AF39" s="78">
        <f t="shared" si="12"/>
        <v>582881232</v>
      </c>
      <c r="AG39" s="78">
        <v>2940725382</v>
      </c>
      <c r="AH39" s="78">
        <v>2999649897</v>
      </c>
      <c r="AI39" s="79">
        <v>582881232</v>
      </c>
      <c r="AJ39" s="114">
        <f t="shared" si="13"/>
        <v>0.19821001837430327</v>
      </c>
      <c r="AK39" s="115">
        <f t="shared" si="14"/>
        <v>0.21095146017671063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258948316</v>
      </c>
      <c r="E40" s="78">
        <v>30602003</v>
      </c>
      <c r="F40" s="79">
        <f t="shared" si="0"/>
        <v>289550319</v>
      </c>
      <c r="G40" s="77">
        <v>258948316</v>
      </c>
      <c r="H40" s="78">
        <v>30602003</v>
      </c>
      <c r="I40" s="79">
        <f t="shared" si="1"/>
        <v>289550319</v>
      </c>
      <c r="J40" s="77">
        <v>45453602</v>
      </c>
      <c r="K40" s="78">
        <v>7386798</v>
      </c>
      <c r="L40" s="78">
        <f t="shared" si="2"/>
        <v>52840400</v>
      </c>
      <c r="M40" s="95">
        <f t="shared" si="3"/>
        <v>0.18249125120114271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45453602</v>
      </c>
      <c r="AA40" s="78">
        <v>7386798</v>
      </c>
      <c r="AB40" s="78">
        <f t="shared" si="10"/>
        <v>52840400</v>
      </c>
      <c r="AC40" s="95">
        <f t="shared" si="11"/>
        <v>0.18249125120114271</v>
      </c>
      <c r="AD40" s="77">
        <v>54205728</v>
      </c>
      <c r="AE40" s="78">
        <v>5059442</v>
      </c>
      <c r="AF40" s="78">
        <f t="shared" si="12"/>
        <v>59265170</v>
      </c>
      <c r="AG40" s="78">
        <v>304006027</v>
      </c>
      <c r="AH40" s="78">
        <v>338047194</v>
      </c>
      <c r="AI40" s="79">
        <v>59265170</v>
      </c>
      <c r="AJ40" s="114">
        <f t="shared" si="13"/>
        <v>0.19494735214575204</v>
      </c>
      <c r="AK40" s="115">
        <f t="shared" si="14"/>
        <v>-0.108407180811259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164908066</v>
      </c>
      <c r="E41" s="78">
        <v>42258000</v>
      </c>
      <c r="F41" s="79">
        <f t="shared" si="0"/>
        <v>207166066</v>
      </c>
      <c r="G41" s="77">
        <v>164908066</v>
      </c>
      <c r="H41" s="78">
        <v>42258000</v>
      </c>
      <c r="I41" s="79">
        <f t="shared" si="1"/>
        <v>207166066</v>
      </c>
      <c r="J41" s="77">
        <v>33147131</v>
      </c>
      <c r="K41" s="78">
        <v>18459252</v>
      </c>
      <c r="L41" s="78">
        <f t="shared" si="2"/>
        <v>51606383</v>
      </c>
      <c r="M41" s="95">
        <f t="shared" si="3"/>
        <v>0.24910635219573074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33147131</v>
      </c>
      <c r="AA41" s="78">
        <v>18459252</v>
      </c>
      <c r="AB41" s="78">
        <f t="shared" si="10"/>
        <v>51606383</v>
      </c>
      <c r="AC41" s="95">
        <f t="shared" si="11"/>
        <v>0.24910635219573074</v>
      </c>
      <c r="AD41" s="77">
        <v>26007397</v>
      </c>
      <c r="AE41" s="78">
        <v>5002266</v>
      </c>
      <c r="AF41" s="78">
        <f t="shared" si="12"/>
        <v>31009663</v>
      </c>
      <c r="AG41" s="78">
        <v>232930719</v>
      </c>
      <c r="AH41" s="78">
        <v>260943975</v>
      </c>
      <c r="AI41" s="79">
        <v>31009663</v>
      </c>
      <c r="AJ41" s="114">
        <f t="shared" si="13"/>
        <v>0.13312826720807056</v>
      </c>
      <c r="AK41" s="115">
        <f t="shared" si="14"/>
        <v>0.66420328398925199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565438074</v>
      </c>
      <c r="E42" s="78">
        <v>90011001</v>
      </c>
      <c r="F42" s="79">
        <f t="shared" si="0"/>
        <v>655449075</v>
      </c>
      <c r="G42" s="77">
        <v>565438074</v>
      </c>
      <c r="H42" s="78">
        <v>90011001</v>
      </c>
      <c r="I42" s="79">
        <f t="shared" si="1"/>
        <v>655449075</v>
      </c>
      <c r="J42" s="77">
        <v>61188845</v>
      </c>
      <c r="K42" s="78">
        <v>2476737</v>
      </c>
      <c r="L42" s="78">
        <f t="shared" si="2"/>
        <v>63665582</v>
      </c>
      <c r="M42" s="95">
        <f t="shared" si="3"/>
        <v>9.7132766569241094E-2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61188845</v>
      </c>
      <c r="AA42" s="78">
        <v>2476737</v>
      </c>
      <c r="AB42" s="78">
        <f t="shared" si="10"/>
        <v>63665582</v>
      </c>
      <c r="AC42" s="95">
        <f t="shared" si="11"/>
        <v>9.7132766569241094E-2</v>
      </c>
      <c r="AD42" s="77">
        <v>61577252</v>
      </c>
      <c r="AE42" s="78">
        <v>5043511</v>
      </c>
      <c r="AF42" s="78">
        <f t="shared" si="12"/>
        <v>66620763</v>
      </c>
      <c r="AG42" s="78">
        <v>586187095</v>
      </c>
      <c r="AH42" s="78">
        <v>592046686</v>
      </c>
      <c r="AI42" s="79">
        <v>66620763</v>
      </c>
      <c r="AJ42" s="114">
        <f t="shared" si="13"/>
        <v>0.11365102297245216</v>
      </c>
      <c r="AK42" s="115">
        <f t="shared" si="14"/>
        <v>-4.4358258100406278E-2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178793809</v>
      </c>
      <c r="E43" s="78">
        <v>10717400</v>
      </c>
      <c r="F43" s="79">
        <f t="shared" si="0"/>
        <v>189511209</v>
      </c>
      <c r="G43" s="77">
        <v>178793809</v>
      </c>
      <c r="H43" s="78">
        <v>10717400</v>
      </c>
      <c r="I43" s="79">
        <f t="shared" si="1"/>
        <v>189511209</v>
      </c>
      <c r="J43" s="77">
        <v>24132207</v>
      </c>
      <c r="K43" s="78">
        <v>-10451296</v>
      </c>
      <c r="L43" s="78">
        <f t="shared" si="2"/>
        <v>13680911</v>
      </c>
      <c r="M43" s="95">
        <f t="shared" si="3"/>
        <v>7.2190510905347033E-2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24132207</v>
      </c>
      <c r="AA43" s="78">
        <v>-10451296</v>
      </c>
      <c r="AB43" s="78">
        <f t="shared" si="10"/>
        <v>13680911</v>
      </c>
      <c r="AC43" s="95">
        <f t="shared" si="11"/>
        <v>7.2190510905347033E-2</v>
      </c>
      <c r="AD43" s="77">
        <v>26454305</v>
      </c>
      <c r="AE43" s="78">
        <v>1051827</v>
      </c>
      <c r="AF43" s="78">
        <f t="shared" si="12"/>
        <v>27506132</v>
      </c>
      <c r="AG43" s="78">
        <v>188132844</v>
      </c>
      <c r="AH43" s="78">
        <v>197777810</v>
      </c>
      <c r="AI43" s="79">
        <v>27506132</v>
      </c>
      <c r="AJ43" s="114">
        <f t="shared" si="13"/>
        <v>0.14620590118756724</v>
      </c>
      <c r="AK43" s="115">
        <f t="shared" si="14"/>
        <v>-0.50262323324849889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4096592995</v>
      </c>
      <c r="E44" s="81">
        <f>SUM(E39:E43)</f>
        <v>787317404</v>
      </c>
      <c r="F44" s="82">
        <f t="shared" si="0"/>
        <v>4883910399</v>
      </c>
      <c r="G44" s="80">
        <f>SUM(G39:G43)</f>
        <v>4096592995</v>
      </c>
      <c r="H44" s="81">
        <f>SUM(H39:H43)</f>
        <v>787317404</v>
      </c>
      <c r="I44" s="82">
        <f t="shared" si="1"/>
        <v>4883910399</v>
      </c>
      <c r="J44" s="80">
        <f>SUM(J39:J43)</f>
        <v>827980022</v>
      </c>
      <c r="K44" s="81">
        <f>SUM(K39:K43)</f>
        <v>59654133</v>
      </c>
      <c r="L44" s="81">
        <f t="shared" si="2"/>
        <v>887634155</v>
      </c>
      <c r="M44" s="96">
        <f t="shared" si="3"/>
        <v>0.18174660927066694</v>
      </c>
      <c r="N44" s="80">
        <f>SUM(N39:N43)</f>
        <v>0</v>
      </c>
      <c r="O44" s="81">
        <f>SUM(O39:O43)</f>
        <v>0</v>
      </c>
      <c r="P44" s="81">
        <f t="shared" si="4"/>
        <v>0</v>
      </c>
      <c r="Q44" s="96">
        <f t="shared" si="5"/>
        <v>0</v>
      </c>
      <c r="R44" s="80">
        <f>SUM(R39:R43)</f>
        <v>0</v>
      </c>
      <c r="S44" s="81">
        <f>SUM(S39:S43)</f>
        <v>0</v>
      </c>
      <c r="T44" s="81">
        <f t="shared" si="6"/>
        <v>0</v>
      </c>
      <c r="U44" s="96">
        <f t="shared" si="7"/>
        <v>0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v>827980022</v>
      </c>
      <c r="AA44" s="81">
        <v>59654133</v>
      </c>
      <c r="AB44" s="81">
        <f t="shared" si="10"/>
        <v>887634155</v>
      </c>
      <c r="AC44" s="96">
        <f t="shared" si="11"/>
        <v>0.18174660927066694</v>
      </c>
      <c r="AD44" s="80">
        <f>SUM(AD39:AD43)</f>
        <v>740923030</v>
      </c>
      <c r="AE44" s="81">
        <f>SUM(AE39:AE43)</f>
        <v>26359930</v>
      </c>
      <c r="AF44" s="81">
        <f t="shared" si="12"/>
        <v>767282960</v>
      </c>
      <c r="AG44" s="81">
        <f>SUM(AG39:AG43)</f>
        <v>4251982067</v>
      </c>
      <c r="AH44" s="81">
        <f>SUM(AH39:AH43)</f>
        <v>4388465562</v>
      </c>
      <c r="AI44" s="82">
        <f>SUM(AI39:AI43)</f>
        <v>767282960</v>
      </c>
      <c r="AJ44" s="116">
        <f t="shared" si="13"/>
        <v>0.18045300942234666</v>
      </c>
      <c r="AK44" s="117">
        <f t="shared" si="14"/>
        <v>0.15685373098863042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10453177217</v>
      </c>
      <c r="E45" s="84">
        <f>SUM(E9:E12,E14:E20,E22:E30,E32:E37,E39:E43)</f>
        <v>1859580632</v>
      </c>
      <c r="F45" s="85">
        <f t="shared" si="0"/>
        <v>12312757849</v>
      </c>
      <c r="G45" s="83">
        <f>SUM(G9:G12,G14:G20,G22:G30,G32:G37,G39:G43)</f>
        <v>10769905920</v>
      </c>
      <c r="H45" s="84">
        <f>SUM(H9:H12,H14:H20,H22:H30,H32:H37,H39:H43)</f>
        <v>1947844632</v>
      </c>
      <c r="I45" s="85">
        <f t="shared" si="1"/>
        <v>12717750552</v>
      </c>
      <c r="J45" s="83">
        <f>SUM(J9:J12,J14:J20,J22:J30,J32:J37,J39:J43)</f>
        <v>1953559815</v>
      </c>
      <c r="K45" s="84">
        <f>SUM(K9:K12,K14:K20,K22:K30,K32:K37,K39:K43)</f>
        <v>224663408</v>
      </c>
      <c r="L45" s="84">
        <f t="shared" si="2"/>
        <v>2178223223</v>
      </c>
      <c r="M45" s="97">
        <f t="shared" si="3"/>
        <v>0.1769078259893585</v>
      </c>
      <c r="N45" s="83">
        <f>SUM(N9:N12,N14:N20,N22:N30,N32:N37,N39:N43)</f>
        <v>0</v>
      </c>
      <c r="O45" s="84">
        <f>SUM(O9:O12,O14:O20,O22:O30,O32:O37,O39:O43)</f>
        <v>0</v>
      </c>
      <c r="P45" s="84">
        <f t="shared" si="4"/>
        <v>0</v>
      </c>
      <c r="Q45" s="97">
        <f t="shared" si="5"/>
        <v>0</v>
      </c>
      <c r="R45" s="83">
        <f>SUM(R9:R12,R14:R20,R22:R30,R32:R37,R39:R43)</f>
        <v>0</v>
      </c>
      <c r="S45" s="84">
        <f>SUM(S9:S12,S14:S20,S22:S30,S32:S37,S39:S43)</f>
        <v>0</v>
      </c>
      <c r="T45" s="84">
        <f t="shared" si="6"/>
        <v>0</v>
      </c>
      <c r="U45" s="97">
        <f t="shared" si="7"/>
        <v>0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v>1953559815</v>
      </c>
      <c r="AA45" s="84">
        <v>224663408</v>
      </c>
      <c r="AB45" s="84">
        <f t="shared" si="10"/>
        <v>2178223223</v>
      </c>
      <c r="AC45" s="97">
        <f t="shared" si="11"/>
        <v>0.1769078259893585</v>
      </c>
      <c r="AD45" s="83">
        <f>SUM(AD9:AD12,AD14:AD20,AD22:AD30,AD32:AD37,AD39:AD43)</f>
        <v>1694245182</v>
      </c>
      <c r="AE45" s="84">
        <f>SUM(AE9:AE12,AE14:AE20,AE22:AE30,AE32:AE37,AE39:AE43)</f>
        <v>168711899</v>
      </c>
      <c r="AF45" s="84">
        <f t="shared" si="12"/>
        <v>1862957081</v>
      </c>
      <c r="AG45" s="84">
        <f>SUM(AG9:AG12,AG14:AG20,AG22:AG30,AG32:AG37,AG39:AG43)</f>
        <v>11696021972</v>
      </c>
      <c r="AH45" s="84">
        <f>SUM(AH9:AH12,AH14:AH20,AH22:AH30,AH32:AH37,AH39:AH43)</f>
        <v>12091872955</v>
      </c>
      <c r="AI45" s="85">
        <f>SUM(AI9:AI12,AI14:AI20,AI22:AI30,AI32:AI37,AI39:AI43)</f>
        <v>1862957081</v>
      </c>
      <c r="AJ45" s="118">
        <f t="shared" si="13"/>
        <v>0.15928125694871942</v>
      </c>
      <c r="AK45" s="119">
        <f t="shared" si="14"/>
        <v>0.16922888090946842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722495076</v>
      </c>
      <c r="E9" s="78">
        <v>243559324</v>
      </c>
      <c r="F9" s="79">
        <f>$D9       +$E9</f>
        <v>966054400</v>
      </c>
      <c r="G9" s="77">
        <v>722495076</v>
      </c>
      <c r="H9" s="78">
        <v>243559324</v>
      </c>
      <c r="I9" s="79">
        <f>$G9       +$H9</f>
        <v>966054400</v>
      </c>
      <c r="J9" s="77">
        <v>118365254</v>
      </c>
      <c r="K9" s="78">
        <v>54550497</v>
      </c>
      <c r="L9" s="78">
        <f>$J9       +$K9</f>
        <v>172915751</v>
      </c>
      <c r="M9" s="95">
        <f>IF(($F9       =0),0,($L9       /$F9       ))</f>
        <v>0.17899173276370359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118365254</v>
      </c>
      <c r="AA9" s="78">
        <v>54550497</v>
      </c>
      <c r="AB9" s="78">
        <f>$Z9       +$AA9</f>
        <v>172915751</v>
      </c>
      <c r="AC9" s="95">
        <f>IF(($F9       =0),0,($AB9       /$F9       ))</f>
        <v>0.17899173276370359</v>
      </c>
      <c r="AD9" s="77">
        <v>146759336</v>
      </c>
      <c r="AE9" s="78">
        <v>63691748</v>
      </c>
      <c r="AF9" s="78">
        <f>$AD9       +$AE9</f>
        <v>210451084</v>
      </c>
      <c r="AG9" s="78">
        <v>752283305</v>
      </c>
      <c r="AH9" s="78">
        <v>873928367</v>
      </c>
      <c r="AI9" s="79">
        <v>210451084</v>
      </c>
      <c r="AJ9" s="114">
        <f>IF(($AG9       =0),0,($AI9       /$AG9       ))</f>
        <v>0.27974977325862627</v>
      </c>
      <c r="AK9" s="115">
        <f>IF(($AF9       =0),0,(($L9       /$AF9       )-1))</f>
        <v>-0.1783565676478055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2699685951</v>
      </c>
      <c r="E10" s="78">
        <v>346202000</v>
      </c>
      <c r="F10" s="79">
        <f t="shared" ref="F10:F35" si="0">$D10      +$E10</f>
        <v>3045887951</v>
      </c>
      <c r="G10" s="77">
        <v>2699685951</v>
      </c>
      <c r="H10" s="78">
        <v>346202000</v>
      </c>
      <c r="I10" s="79">
        <f t="shared" ref="I10:I35" si="1">$G10      +$H10</f>
        <v>3045887951</v>
      </c>
      <c r="J10" s="77">
        <v>315073930</v>
      </c>
      <c r="K10" s="78">
        <v>48751812</v>
      </c>
      <c r="L10" s="78">
        <f t="shared" ref="L10:L35" si="2">$J10      +$K10</f>
        <v>363825742</v>
      </c>
      <c r="M10" s="95">
        <f t="shared" ref="M10:M35" si="3">IF(($F10      =0),0,($L10      /$F10      ))</f>
        <v>0.11944817007485513</v>
      </c>
      <c r="N10" s="77">
        <v>0</v>
      </c>
      <c r="O10" s="78">
        <v>0</v>
      </c>
      <c r="P10" s="78">
        <f t="shared" ref="P10:P35" si="4">$N10      +$O10</f>
        <v>0</v>
      </c>
      <c r="Q10" s="95">
        <f t="shared" ref="Q10:Q35" si="5">IF(($F10      =0),0,($P10      /$F10      ))</f>
        <v>0</v>
      </c>
      <c r="R10" s="77">
        <v>0</v>
      </c>
      <c r="S10" s="78">
        <v>0</v>
      </c>
      <c r="T10" s="78">
        <f t="shared" ref="T10:T35" si="6">$R10      +$S10</f>
        <v>0</v>
      </c>
      <c r="U10" s="95">
        <f t="shared" ref="U10:U35" si="7">IF(($I10      =0),0,($T10      /$I10      ))</f>
        <v>0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v>315073930</v>
      </c>
      <c r="AA10" s="78">
        <v>48751812</v>
      </c>
      <c r="AB10" s="78">
        <f t="shared" ref="AB10:AB35" si="10">$Z10      +$AA10</f>
        <v>363825742</v>
      </c>
      <c r="AC10" s="95">
        <f t="shared" ref="AC10:AC35" si="11">IF(($F10      =0),0,($AB10      /$F10      ))</f>
        <v>0.11944817007485513</v>
      </c>
      <c r="AD10" s="77">
        <v>358630678</v>
      </c>
      <c r="AE10" s="78">
        <v>67556883</v>
      </c>
      <c r="AF10" s="78">
        <f t="shared" ref="AF10:AF35" si="12">$AD10      +$AE10</f>
        <v>426187561</v>
      </c>
      <c r="AG10" s="78">
        <v>2913445031</v>
      </c>
      <c r="AH10" s="78">
        <v>2896516331</v>
      </c>
      <c r="AI10" s="79">
        <v>426187561</v>
      </c>
      <c r="AJ10" s="114">
        <f t="shared" ref="AJ10:AJ35" si="13">IF(($AG10      =0),0,($AI10      /$AG10      ))</f>
        <v>0.14628302798413087</v>
      </c>
      <c r="AK10" s="115">
        <f t="shared" ref="AK10:AK35" si="14">IF(($AF10      =0),0,(($L10      /$AF10      )-1))</f>
        <v>-0.14632482199545005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7531866059</v>
      </c>
      <c r="E11" s="78">
        <v>641611253</v>
      </c>
      <c r="F11" s="79">
        <f t="shared" si="0"/>
        <v>8173477312</v>
      </c>
      <c r="G11" s="77">
        <v>7531866059</v>
      </c>
      <c r="H11" s="78">
        <v>641611253</v>
      </c>
      <c r="I11" s="79">
        <f t="shared" si="1"/>
        <v>8173477312</v>
      </c>
      <c r="J11" s="77">
        <v>1158646380</v>
      </c>
      <c r="K11" s="78">
        <v>81291465</v>
      </c>
      <c r="L11" s="78">
        <f t="shared" si="2"/>
        <v>1239937845</v>
      </c>
      <c r="M11" s="95">
        <f t="shared" si="3"/>
        <v>0.15170261048863115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1158646380</v>
      </c>
      <c r="AA11" s="78">
        <v>81291465</v>
      </c>
      <c r="AB11" s="78">
        <f t="shared" si="10"/>
        <v>1239937845</v>
      </c>
      <c r="AC11" s="95">
        <f t="shared" si="11"/>
        <v>0.15170261048863115</v>
      </c>
      <c r="AD11" s="77">
        <v>625692822</v>
      </c>
      <c r="AE11" s="78">
        <v>16926241</v>
      </c>
      <c r="AF11" s="78">
        <f t="shared" si="12"/>
        <v>642619063</v>
      </c>
      <c r="AG11" s="78">
        <v>7964866142</v>
      </c>
      <c r="AH11" s="78">
        <v>7847128951</v>
      </c>
      <c r="AI11" s="79">
        <v>642619063</v>
      </c>
      <c r="AJ11" s="114">
        <f t="shared" si="13"/>
        <v>8.0681715366359763E-2</v>
      </c>
      <c r="AK11" s="115">
        <f t="shared" si="14"/>
        <v>0.92950678931228659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272580885</v>
      </c>
      <c r="E12" s="78">
        <v>69622397</v>
      </c>
      <c r="F12" s="79">
        <f t="shared" si="0"/>
        <v>342203282</v>
      </c>
      <c r="G12" s="77">
        <v>272580885</v>
      </c>
      <c r="H12" s="78">
        <v>69622397</v>
      </c>
      <c r="I12" s="79">
        <f t="shared" si="1"/>
        <v>342203282</v>
      </c>
      <c r="J12" s="77">
        <v>58491341</v>
      </c>
      <c r="K12" s="78">
        <v>3835335</v>
      </c>
      <c r="L12" s="78">
        <f t="shared" si="2"/>
        <v>62326676</v>
      </c>
      <c r="M12" s="95">
        <f t="shared" si="3"/>
        <v>0.18213348403829746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58491341</v>
      </c>
      <c r="AA12" s="78">
        <v>3835335</v>
      </c>
      <c r="AB12" s="78">
        <f t="shared" si="10"/>
        <v>62326676</v>
      </c>
      <c r="AC12" s="95">
        <f t="shared" si="11"/>
        <v>0.18213348403829746</v>
      </c>
      <c r="AD12" s="77">
        <v>36253906</v>
      </c>
      <c r="AE12" s="78">
        <v>11454442</v>
      </c>
      <c r="AF12" s="78">
        <f t="shared" si="12"/>
        <v>47708348</v>
      </c>
      <c r="AG12" s="78">
        <v>316440087</v>
      </c>
      <c r="AH12" s="78">
        <v>315534138</v>
      </c>
      <c r="AI12" s="79">
        <v>47708348</v>
      </c>
      <c r="AJ12" s="114">
        <f t="shared" si="13"/>
        <v>0.15076581621594612</v>
      </c>
      <c r="AK12" s="115">
        <f t="shared" si="14"/>
        <v>0.30641027436120827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1346201465</v>
      </c>
      <c r="E13" s="78">
        <v>252554010</v>
      </c>
      <c r="F13" s="79">
        <f t="shared" si="0"/>
        <v>1598755475</v>
      </c>
      <c r="G13" s="77">
        <v>1346201465</v>
      </c>
      <c r="H13" s="78">
        <v>252554010</v>
      </c>
      <c r="I13" s="79">
        <f t="shared" si="1"/>
        <v>1598755475</v>
      </c>
      <c r="J13" s="77">
        <v>272332999</v>
      </c>
      <c r="K13" s="78">
        <v>37448391</v>
      </c>
      <c r="L13" s="78">
        <f t="shared" si="2"/>
        <v>309781390</v>
      </c>
      <c r="M13" s="95">
        <f t="shared" si="3"/>
        <v>0.19376408390407546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272332999</v>
      </c>
      <c r="AA13" s="78">
        <v>37448391</v>
      </c>
      <c r="AB13" s="78">
        <f t="shared" si="10"/>
        <v>309781390</v>
      </c>
      <c r="AC13" s="95">
        <f t="shared" si="11"/>
        <v>0.19376408390407546</v>
      </c>
      <c r="AD13" s="77">
        <v>946807880</v>
      </c>
      <c r="AE13" s="78">
        <v>36273454</v>
      </c>
      <c r="AF13" s="78">
        <f t="shared" si="12"/>
        <v>983081334</v>
      </c>
      <c r="AG13" s="78">
        <v>1456948664</v>
      </c>
      <c r="AH13" s="78">
        <v>1465122327</v>
      </c>
      <c r="AI13" s="79">
        <v>983081334</v>
      </c>
      <c r="AJ13" s="114">
        <f t="shared" si="13"/>
        <v>0.67475358486618575</v>
      </c>
      <c r="AK13" s="115">
        <f t="shared" si="14"/>
        <v>-0.68488732388036566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430026425</v>
      </c>
      <c r="E14" s="78">
        <v>81250000</v>
      </c>
      <c r="F14" s="79">
        <f t="shared" si="0"/>
        <v>511276425</v>
      </c>
      <c r="G14" s="77">
        <v>430026425</v>
      </c>
      <c r="H14" s="78">
        <v>81250000</v>
      </c>
      <c r="I14" s="79">
        <f t="shared" si="1"/>
        <v>511276425</v>
      </c>
      <c r="J14" s="77">
        <v>94159512</v>
      </c>
      <c r="K14" s="78">
        <v>1482197</v>
      </c>
      <c r="L14" s="78">
        <f t="shared" si="2"/>
        <v>95641709</v>
      </c>
      <c r="M14" s="95">
        <f t="shared" si="3"/>
        <v>0.18706457861811251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94159512</v>
      </c>
      <c r="AA14" s="78">
        <v>1482197</v>
      </c>
      <c r="AB14" s="78">
        <f t="shared" si="10"/>
        <v>95641709</v>
      </c>
      <c r="AC14" s="95">
        <f t="shared" si="11"/>
        <v>0.18706457861811251</v>
      </c>
      <c r="AD14" s="77">
        <v>51027573</v>
      </c>
      <c r="AE14" s="78">
        <v>925413</v>
      </c>
      <c r="AF14" s="78">
        <f t="shared" si="12"/>
        <v>51952986</v>
      </c>
      <c r="AG14" s="78">
        <v>409758970</v>
      </c>
      <c r="AH14" s="78">
        <v>409758970</v>
      </c>
      <c r="AI14" s="79">
        <v>51952986</v>
      </c>
      <c r="AJ14" s="114">
        <f t="shared" si="13"/>
        <v>0.12678913655020169</v>
      </c>
      <c r="AK14" s="115">
        <f t="shared" si="14"/>
        <v>0.8409280459837285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13002855861</v>
      </c>
      <c r="E15" s="81">
        <f>SUM(E9:E14)</f>
        <v>1634798984</v>
      </c>
      <c r="F15" s="82">
        <f t="shared" si="0"/>
        <v>14637654845</v>
      </c>
      <c r="G15" s="80">
        <f>SUM(G9:G14)</f>
        <v>13002855861</v>
      </c>
      <c r="H15" s="81">
        <f>SUM(H9:H14)</f>
        <v>1634798984</v>
      </c>
      <c r="I15" s="82">
        <f t="shared" si="1"/>
        <v>14637654845</v>
      </c>
      <c r="J15" s="80">
        <f>SUM(J9:J14)</f>
        <v>2017069416</v>
      </c>
      <c r="K15" s="81">
        <f>SUM(K9:K14)</f>
        <v>227359697</v>
      </c>
      <c r="L15" s="81">
        <f t="shared" si="2"/>
        <v>2244429113</v>
      </c>
      <c r="M15" s="96">
        <f t="shared" si="3"/>
        <v>0.15333256158630237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2017069416</v>
      </c>
      <c r="AA15" s="81">
        <v>227359697</v>
      </c>
      <c r="AB15" s="81">
        <f t="shared" si="10"/>
        <v>2244429113</v>
      </c>
      <c r="AC15" s="96">
        <f t="shared" si="11"/>
        <v>0.15333256158630237</v>
      </c>
      <c r="AD15" s="80">
        <f>SUM(AD9:AD14)</f>
        <v>2165172195</v>
      </c>
      <c r="AE15" s="81">
        <f>SUM(AE9:AE14)</f>
        <v>196828181</v>
      </c>
      <c r="AF15" s="81">
        <f t="shared" si="12"/>
        <v>2362000376</v>
      </c>
      <c r="AG15" s="81">
        <f>SUM(AG9:AG14)</f>
        <v>13813742199</v>
      </c>
      <c r="AH15" s="81">
        <f>SUM(AH9:AH14)</f>
        <v>13807989084</v>
      </c>
      <c r="AI15" s="82">
        <f>SUM(AI9:AI14)</f>
        <v>2362000376</v>
      </c>
      <c r="AJ15" s="116">
        <f t="shared" si="13"/>
        <v>0.17098917454612619</v>
      </c>
      <c r="AK15" s="117">
        <f t="shared" si="14"/>
        <v>-4.9776140679157921E-2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257525484</v>
      </c>
      <c r="E16" s="78">
        <v>50831772</v>
      </c>
      <c r="F16" s="79">
        <f t="shared" si="0"/>
        <v>308357256</v>
      </c>
      <c r="G16" s="77">
        <v>257525484</v>
      </c>
      <c r="H16" s="78">
        <v>50831772</v>
      </c>
      <c r="I16" s="79">
        <f t="shared" si="1"/>
        <v>308357256</v>
      </c>
      <c r="J16" s="77">
        <v>56852806</v>
      </c>
      <c r="K16" s="78">
        <v>15856016</v>
      </c>
      <c r="L16" s="78">
        <f t="shared" si="2"/>
        <v>72708822</v>
      </c>
      <c r="M16" s="95">
        <f t="shared" si="3"/>
        <v>0.23579410111237986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56852806</v>
      </c>
      <c r="AA16" s="78">
        <v>15856016</v>
      </c>
      <c r="AB16" s="78">
        <f t="shared" si="10"/>
        <v>72708822</v>
      </c>
      <c r="AC16" s="95">
        <f t="shared" si="11"/>
        <v>0.23579410111237986</v>
      </c>
      <c r="AD16" s="77">
        <v>40744972</v>
      </c>
      <c r="AE16" s="78">
        <v>4080580</v>
      </c>
      <c r="AF16" s="78">
        <f t="shared" si="12"/>
        <v>44825552</v>
      </c>
      <c r="AG16" s="78">
        <v>260024004</v>
      </c>
      <c r="AH16" s="78">
        <v>276217200</v>
      </c>
      <c r="AI16" s="79">
        <v>44825552</v>
      </c>
      <c r="AJ16" s="114">
        <f t="shared" si="13"/>
        <v>0.17239005365058527</v>
      </c>
      <c r="AK16" s="115">
        <f t="shared" si="14"/>
        <v>0.6220396348939552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342753838</v>
      </c>
      <c r="E17" s="78">
        <v>43845000</v>
      </c>
      <c r="F17" s="79">
        <f t="shared" si="0"/>
        <v>386598838</v>
      </c>
      <c r="G17" s="77">
        <v>342753838</v>
      </c>
      <c r="H17" s="78">
        <v>43845000</v>
      </c>
      <c r="I17" s="79">
        <f t="shared" si="1"/>
        <v>386598838</v>
      </c>
      <c r="J17" s="77">
        <v>73437833</v>
      </c>
      <c r="K17" s="78">
        <v>6503860</v>
      </c>
      <c r="L17" s="78">
        <f t="shared" si="2"/>
        <v>79941693</v>
      </c>
      <c r="M17" s="95">
        <f t="shared" si="3"/>
        <v>0.20678203124862987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73437833</v>
      </c>
      <c r="AA17" s="78">
        <v>6503860</v>
      </c>
      <c r="AB17" s="78">
        <f t="shared" si="10"/>
        <v>79941693</v>
      </c>
      <c r="AC17" s="95">
        <f t="shared" si="11"/>
        <v>0.20678203124862987</v>
      </c>
      <c r="AD17" s="77">
        <v>58848048</v>
      </c>
      <c r="AE17" s="78">
        <v>3060135</v>
      </c>
      <c r="AF17" s="78">
        <f t="shared" si="12"/>
        <v>61908183</v>
      </c>
      <c r="AG17" s="78">
        <v>1439547189</v>
      </c>
      <c r="AH17" s="78">
        <v>296104620</v>
      </c>
      <c r="AI17" s="79">
        <v>61908183</v>
      </c>
      <c r="AJ17" s="114">
        <f t="shared" si="13"/>
        <v>4.3005316861481506E-2</v>
      </c>
      <c r="AK17" s="115">
        <f t="shared" si="14"/>
        <v>0.29129444810228078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1166284788</v>
      </c>
      <c r="E18" s="78">
        <v>175973376</v>
      </c>
      <c r="F18" s="79">
        <f t="shared" si="0"/>
        <v>1342258164</v>
      </c>
      <c r="G18" s="77">
        <v>1166284788</v>
      </c>
      <c r="H18" s="78">
        <v>175973376</v>
      </c>
      <c r="I18" s="79">
        <f t="shared" si="1"/>
        <v>1342258164</v>
      </c>
      <c r="J18" s="77">
        <v>836854083</v>
      </c>
      <c r="K18" s="78">
        <v>41355021</v>
      </c>
      <c r="L18" s="78">
        <f t="shared" si="2"/>
        <v>878209104</v>
      </c>
      <c r="M18" s="95">
        <f t="shared" si="3"/>
        <v>0.65427734213431088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836854083</v>
      </c>
      <c r="AA18" s="78">
        <v>41355021</v>
      </c>
      <c r="AB18" s="78">
        <f t="shared" si="10"/>
        <v>878209104</v>
      </c>
      <c r="AC18" s="95">
        <f t="shared" si="11"/>
        <v>0.65427734213431088</v>
      </c>
      <c r="AD18" s="77">
        <v>178256601</v>
      </c>
      <c r="AE18" s="78">
        <v>22224274</v>
      </c>
      <c r="AF18" s="78">
        <f t="shared" si="12"/>
        <v>200480875</v>
      </c>
      <c r="AG18" s="78">
        <v>1288693966</v>
      </c>
      <c r="AH18" s="78">
        <v>1326466553</v>
      </c>
      <c r="AI18" s="79">
        <v>200480875</v>
      </c>
      <c r="AJ18" s="114">
        <f t="shared" si="13"/>
        <v>0.15556903368010339</v>
      </c>
      <c r="AK18" s="115">
        <f t="shared" si="14"/>
        <v>3.3805131237580639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715487587</v>
      </c>
      <c r="E19" s="78">
        <v>42449900</v>
      </c>
      <c r="F19" s="79">
        <f t="shared" si="0"/>
        <v>757937487</v>
      </c>
      <c r="G19" s="77">
        <v>715487587</v>
      </c>
      <c r="H19" s="78">
        <v>42449900</v>
      </c>
      <c r="I19" s="79">
        <f t="shared" si="1"/>
        <v>757937487</v>
      </c>
      <c r="J19" s="77">
        <v>98072013</v>
      </c>
      <c r="K19" s="78">
        <v>-119915683</v>
      </c>
      <c r="L19" s="78">
        <f t="shared" si="2"/>
        <v>-21843670</v>
      </c>
      <c r="M19" s="95">
        <f t="shared" si="3"/>
        <v>-2.881988340022559E-2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98072013</v>
      </c>
      <c r="AA19" s="78">
        <v>-119915683</v>
      </c>
      <c r="AB19" s="78">
        <f t="shared" si="10"/>
        <v>-21843670</v>
      </c>
      <c r="AC19" s="95">
        <f t="shared" si="11"/>
        <v>-2.881988340022559E-2</v>
      </c>
      <c r="AD19" s="77">
        <v>0</v>
      </c>
      <c r="AE19" s="78">
        <v>0</v>
      </c>
      <c r="AF19" s="78">
        <f t="shared" si="12"/>
        <v>0</v>
      </c>
      <c r="AG19" s="78">
        <v>634569419</v>
      </c>
      <c r="AH19" s="78">
        <v>634569419</v>
      </c>
      <c r="AI19" s="79">
        <v>0</v>
      </c>
      <c r="AJ19" s="114">
        <f t="shared" si="13"/>
        <v>0</v>
      </c>
      <c r="AK19" s="115">
        <f t="shared" si="14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532831203</v>
      </c>
      <c r="E20" s="78">
        <v>77713000</v>
      </c>
      <c r="F20" s="79">
        <f t="shared" si="0"/>
        <v>610544203</v>
      </c>
      <c r="G20" s="77">
        <v>532831203</v>
      </c>
      <c r="H20" s="78">
        <v>77713000</v>
      </c>
      <c r="I20" s="79">
        <f t="shared" si="1"/>
        <v>610544203</v>
      </c>
      <c r="J20" s="77">
        <v>66598794</v>
      </c>
      <c r="K20" s="78">
        <v>18900</v>
      </c>
      <c r="L20" s="78">
        <f t="shared" si="2"/>
        <v>66617694</v>
      </c>
      <c r="M20" s="95">
        <f t="shared" si="3"/>
        <v>0.10911199168326229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66598794</v>
      </c>
      <c r="AA20" s="78">
        <v>18900</v>
      </c>
      <c r="AB20" s="78">
        <f t="shared" si="10"/>
        <v>66617694</v>
      </c>
      <c r="AC20" s="95">
        <f t="shared" si="11"/>
        <v>0.10911199168326229</v>
      </c>
      <c r="AD20" s="77">
        <v>75886758</v>
      </c>
      <c r="AE20" s="78">
        <v>-1951193</v>
      </c>
      <c r="AF20" s="78">
        <f t="shared" si="12"/>
        <v>73935565</v>
      </c>
      <c r="AG20" s="78">
        <v>551165953</v>
      </c>
      <c r="AH20" s="78">
        <v>578348256</v>
      </c>
      <c r="AI20" s="79">
        <v>73935565</v>
      </c>
      <c r="AJ20" s="114">
        <f t="shared" si="13"/>
        <v>0.13414392633936878</v>
      </c>
      <c r="AK20" s="115">
        <f t="shared" si="14"/>
        <v>-9.8976331620648339E-2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1085396184</v>
      </c>
      <c r="E21" s="78">
        <v>402590000</v>
      </c>
      <c r="F21" s="79">
        <f t="shared" si="0"/>
        <v>1487986184</v>
      </c>
      <c r="G21" s="77">
        <v>1085396184</v>
      </c>
      <c r="H21" s="78">
        <v>402590000</v>
      </c>
      <c r="I21" s="79">
        <f t="shared" si="1"/>
        <v>1487986184</v>
      </c>
      <c r="J21" s="77">
        <v>145505530</v>
      </c>
      <c r="K21" s="78">
        <v>35345265</v>
      </c>
      <c r="L21" s="78">
        <f t="shared" si="2"/>
        <v>180850795</v>
      </c>
      <c r="M21" s="95">
        <f t="shared" si="3"/>
        <v>0.12154064126713693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145505530</v>
      </c>
      <c r="AA21" s="78">
        <v>35345265</v>
      </c>
      <c r="AB21" s="78">
        <f t="shared" si="10"/>
        <v>180850795</v>
      </c>
      <c r="AC21" s="95">
        <f t="shared" si="11"/>
        <v>0.12154064126713693</v>
      </c>
      <c r="AD21" s="77">
        <v>251614213</v>
      </c>
      <c r="AE21" s="78">
        <v>6539717</v>
      </c>
      <c r="AF21" s="78">
        <f t="shared" si="12"/>
        <v>258153930</v>
      </c>
      <c r="AG21" s="78">
        <v>1283712313</v>
      </c>
      <c r="AH21" s="78">
        <v>1694501870</v>
      </c>
      <c r="AI21" s="79">
        <v>258153930</v>
      </c>
      <c r="AJ21" s="114">
        <f t="shared" si="13"/>
        <v>0.20109952002929804</v>
      </c>
      <c r="AK21" s="115">
        <f t="shared" si="14"/>
        <v>-0.29944589648509323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4100279084</v>
      </c>
      <c r="E22" s="81">
        <f>SUM(E16:E21)</f>
        <v>793403048</v>
      </c>
      <c r="F22" s="82">
        <f t="shared" si="0"/>
        <v>4893682132</v>
      </c>
      <c r="G22" s="80">
        <f>SUM(G16:G21)</f>
        <v>4100279084</v>
      </c>
      <c r="H22" s="81">
        <f>SUM(H16:H21)</f>
        <v>793403048</v>
      </c>
      <c r="I22" s="82">
        <f t="shared" si="1"/>
        <v>4893682132</v>
      </c>
      <c r="J22" s="80">
        <f>SUM(J16:J21)</f>
        <v>1277321059</v>
      </c>
      <c r="K22" s="81">
        <f>SUM(K16:K21)</f>
        <v>-20836621</v>
      </c>
      <c r="L22" s="81">
        <f t="shared" si="2"/>
        <v>1256484438</v>
      </c>
      <c r="M22" s="96">
        <f t="shared" si="3"/>
        <v>0.25675644721257918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1277321059</v>
      </c>
      <c r="AA22" s="81">
        <v>-20836621</v>
      </c>
      <c r="AB22" s="81">
        <f t="shared" si="10"/>
        <v>1256484438</v>
      </c>
      <c r="AC22" s="96">
        <f t="shared" si="11"/>
        <v>0.25675644721257918</v>
      </c>
      <c r="AD22" s="80">
        <f>SUM(AD16:AD21)</f>
        <v>605350592</v>
      </c>
      <c r="AE22" s="81">
        <f>SUM(AE16:AE21)</f>
        <v>33953513</v>
      </c>
      <c r="AF22" s="81">
        <f t="shared" si="12"/>
        <v>639304105</v>
      </c>
      <c r="AG22" s="81">
        <f>SUM(AG16:AG21)</f>
        <v>5457712844</v>
      </c>
      <c r="AH22" s="81">
        <f>SUM(AH16:AH21)</f>
        <v>4806207918</v>
      </c>
      <c r="AI22" s="82">
        <f>SUM(AI16:AI21)</f>
        <v>639304105</v>
      </c>
      <c r="AJ22" s="116">
        <f t="shared" si="13"/>
        <v>0.11713773210014639</v>
      </c>
      <c r="AK22" s="117">
        <f t="shared" si="14"/>
        <v>0.96539397787849346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794819265</v>
      </c>
      <c r="E23" s="78">
        <v>64133045</v>
      </c>
      <c r="F23" s="79">
        <f t="shared" si="0"/>
        <v>858952310</v>
      </c>
      <c r="G23" s="77">
        <v>794819265</v>
      </c>
      <c r="H23" s="78">
        <v>64133045</v>
      </c>
      <c r="I23" s="79">
        <f t="shared" si="1"/>
        <v>858952310</v>
      </c>
      <c r="J23" s="77">
        <v>149475462</v>
      </c>
      <c r="K23" s="78">
        <v>29911630</v>
      </c>
      <c r="L23" s="78">
        <f t="shared" si="2"/>
        <v>179387092</v>
      </c>
      <c r="M23" s="95">
        <f t="shared" si="3"/>
        <v>0.20884406492835442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149475462</v>
      </c>
      <c r="AA23" s="78">
        <v>29911630</v>
      </c>
      <c r="AB23" s="78">
        <f t="shared" si="10"/>
        <v>179387092</v>
      </c>
      <c r="AC23" s="95">
        <f t="shared" si="11"/>
        <v>0.20884406492835442</v>
      </c>
      <c r="AD23" s="77">
        <v>32265133</v>
      </c>
      <c r="AE23" s="78">
        <v>4157817</v>
      </c>
      <c r="AF23" s="78">
        <f t="shared" si="12"/>
        <v>36422950</v>
      </c>
      <c r="AG23" s="78">
        <v>597940767</v>
      </c>
      <c r="AH23" s="78">
        <v>841904706</v>
      </c>
      <c r="AI23" s="79">
        <v>36422950</v>
      </c>
      <c r="AJ23" s="114">
        <f t="shared" si="13"/>
        <v>6.0913976785262412E-2</v>
      </c>
      <c r="AK23" s="115">
        <f t="shared" si="14"/>
        <v>3.9251115574109186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235529043</v>
      </c>
      <c r="E24" s="78">
        <v>34301768</v>
      </c>
      <c r="F24" s="79">
        <f t="shared" si="0"/>
        <v>269830811</v>
      </c>
      <c r="G24" s="77">
        <v>235529043</v>
      </c>
      <c r="H24" s="78">
        <v>34301768</v>
      </c>
      <c r="I24" s="79">
        <f t="shared" si="1"/>
        <v>269830811</v>
      </c>
      <c r="J24" s="77">
        <v>20330641</v>
      </c>
      <c r="K24" s="78">
        <v>801901</v>
      </c>
      <c r="L24" s="78">
        <f t="shared" si="2"/>
        <v>21132542</v>
      </c>
      <c r="M24" s="95">
        <f t="shared" si="3"/>
        <v>7.8317750006688447E-2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20330641</v>
      </c>
      <c r="AA24" s="78">
        <v>801901</v>
      </c>
      <c r="AB24" s="78">
        <f t="shared" si="10"/>
        <v>21132542</v>
      </c>
      <c r="AC24" s="95">
        <f t="shared" si="11"/>
        <v>7.8317750006688447E-2</v>
      </c>
      <c r="AD24" s="77">
        <v>64988185</v>
      </c>
      <c r="AE24" s="78">
        <v>3949065</v>
      </c>
      <c r="AF24" s="78">
        <f t="shared" si="12"/>
        <v>68937250</v>
      </c>
      <c r="AG24" s="78">
        <v>256909506</v>
      </c>
      <c r="AH24" s="78">
        <v>293367000</v>
      </c>
      <c r="AI24" s="79">
        <v>68937250</v>
      </c>
      <c r="AJ24" s="114">
        <f t="shared" si="13"/>
        <v>0.26833281132073017</v>
      </c>
      <c r="AK24" s="115">
        <f t="shared" si="14"/>
        <v>-0.6934524948413231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355797258</v>
      </c>
      <c r="E25" s="78">
        <v>72600200</v>
      </c>
      <c r="F25" s="79">
        <f t="shared" si="0"/>
        <v>428397458</v>
      </c>
      <c r="G25" s="77">
        <v>355797258</v>
      </c>
      <c r="H25" s="78">
        <v>72600200</v>
      </c>
      <c r="I25" s="79">
        <f t="shared" si="1"/>
        <v>428397458</v>
      </c>
      <c r="J25" s="77">
        <v>85436381</v>
      </c>
      <c r="K25" s="78">
        <v>12237361</v>
      </c>
      <c r="L25" s="78">
        <f t="shared" si="2"/>
        <v>97673742</v>
      </c>
      <c r="M25" s="95">
        <f t="shared" si="3"/>
        <v>0.22799794951164254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85436381</v>
      </c>
      <c r="AA25" s="78">
        <v>12237361</v>
      </c>
      <c r="AB25" s="78">
        <f t="shared" si="10"/>
        <v>97673742</v>
      </c>
      <c r="AC25" s="95">
        <f t="shared" si="11"/>
        <v>0.22799794951164254</v>
      </c>
      <c r="AD25" s="77">
        <v>63823762</v>
      </c>
      <c r="AE25" s="78">
        <v>14567983</v>
      </c>
      <c r="AF25" s="78">
        <f t="shared" si="12"/>
        <v>78391745</v>
      </c>
      <c r="AG25" s="78">
        <v>424117257</v>
      </c>
      <c r="AH25" s="78">
        <v>420156815</v>
      </c>
      <c r="AI25" s="79">
        <v>78391745</v>
      </c>
      <c r="AJ25" s="114">
        <f t="shared" si="13"/>
        <v>0.18483507498493512</v>
      </c>
      <c r="AK25" s="115">
        <f t="shared" si="14"/>
        <v>0.24596973826772195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340733571</v>
      </c>
      <c r="E26" s="78">
        <v>40441958</v>
      </c>
      <c r="F26" s="79">
        <f t="shared" si="0"/>
        <v>381175529</v>
      </c>
      <c r="G26" s="77">
        <v>340733571</v>
      </c>
      <c r="H26" s="78">
        <v>40441958</v>
      </c>
      <c r="I26" s="79">
        <f t="shared" si="1"/>
        <v>381175529</v>
      </c>
      <c r="J26" s="77">
        <v>66073644</v>
      </c>
      <c r="K26" s="78">
        <v>4536417</v>
      </c>
      <c r="L26" s="78">
        <f t="shared" si="2"/>
        <v>70610061</v>
      </c>
      <c r="M26" s="95">
        <f t="shared" si="3"/>
        <v>0.18524290157146997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66073644</v>
      </c>
      <c r="AA26" s="78">
        <v>4536417</v>
      </c>
      <c r="AB26" s="78">
        <f t="shared" si="10"/>
        <v>70610061</v>
      </c>
      <c r="AC26" s="95">
        <f t="shared" si="11"/>
        <v>0.18524290157146997</v>
      </c>
      <c r="AD26" s="77">
        <v>56677579</v>
      </c>
      <c r="AE26" s="78">
        <v>17844210</v>
      </c>
      <c r="AF26" s="78">
        <f t="shared" si="12"/>
        <v>74521789</v>
      </c>
      <c r="AG26" s="78">
        <v>367993006</v>
      </c>
      <c r="AH26" s="78">
        <v>420555560</v>
      </c>
      <c r="AI26" s="79">
        <v>74521789</v>
      </c>
      <c r="AJ26" s="114">
        <f t="shared" si="13"/>
        <v>0.20250871017912769</v>
      </c>
      <c r="AK26" s="115">
        <f t="shared" si="14"/>
        <v>-5.2491064056446657E-2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229882932</v>
      </c>
      <c r="E27" s="78">
        <v>45929652</v>
      </c>
      <c r="F27" s="79">
        <f t="shared" si="0"/>
        <v>275812584</v>
      </c>
      <c r="G27" s="77">
        <v>229882932</v>
      </c>
      <c r="H27" s="78">
        <v>45929652</v>
      </c>
      <c r="I27" s="79">
        <f t="shared" si="1"/>
        <v>275812584</v>
      </c>
      <c r="J27" s="77">
        <v>23848259</v>
      </c>
      <c r="K27" s="78">
        <v>1260131</v>
      </c>
      <c r="L27" s="78">
        <f t="shared" si="2"/>
        <v>25108390</v>
      </c>
      <c r="M27" s="95">
        <f t="shared" si="3"/>
        <v>9.1034243745745841E-2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23848259</v>
      </c>
      <c r="AA27" s="78">
        <v>1260131</v>
      </c>
      <c r="AB27" s="78">
        <f t="shared" si="10"/>
        <v>25108390</v>
      </c>
      <c r="AC27" s="95">
        <f t="shared" si="11"/>
        <v>9.1034243745745841E-2</v>
      </c>
      <c r="AD27" s="77">
        <v>51513079</v>
      </c>
      <c r="AE27" s="78">
        <v>759918</v>
      </c>
      <c r="AF27" s="78">
        <f t="shared" si="12"/>
        <v>52272997</v>
      </c>
      <c r="AG27" s="78">
        <v>253781544</v>
      </c>
      <c r="AH27" s="78">
        <v>260846482</v>
      </c>
      <c r="AI27" s="79">
        <v>52272997</v>
      </c>
      <c r="AJ27" s="114">
        <f t="shared" si="13"/>
        <v>0.20597635342623655</v>
      </c>
      <c r="AK27" s="115">
        <f t="shared" si="14"/>
        <v>-0.51966806112150032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691594914</v>
      </c>
      <c r="E28" s="78">
        <v>651979370</v>
      </c>
      <c r="F28" s="79">
        <f t="shared" si="0"/>
        <v>1343574284</v>
      </c>
      <c r="G28" s="77">
        <v>691594914</v>
      </c>
      <c r="H28" s="78">
        <v>651979370</v>
      </c>
      <c r="I28" s="79">
        <f t="shared" si="1"/>
        <v>1343574284</v>
      </c>
      <c r="J28" s="77">
        <v>71250307</v>
      </c>
      <c r="K28" s="78">
        <v>43119617</v>
      </c>
      <c r="L28" s="78">
        <f t="shared" si="2"/>
        <v>114369924</v>
      </c>
      <c r="M28" s="95">
        <f t="shared" si="3"/>
        <v>8.5123632806892877E-2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71250307</v>
      </c>
      <c r="AA28" s="78">
        <v>43119617</v>
      </c>
      <c r="AB28" s="78">
        <f t="shared" si="10"/>
        <v>114369924</v>
      </c>
      <c r="AC28" s="95">
        <f t="shared" si="11"/>
        <v>8.5123632806892877E-2</v>
      </c>
      <c r="AD28" s="77">
        <v>101703894</v>
      </c>
      <c r="AE28" s="78">
        <v>14872112</v>
      </c>
      <c r="AF28" s="78">
        <f t="shared" si="12"/>
        <v>116576006</v>
      </c>
      <c r="AG28" s="78">
        <v>589597511</v>
      </c>
      <c r="AH28" s="78">
        <v>565945741</v>
      </c>
      <c r="AI28" s="79">
        <v>116576006</v>
      </c>
      <c r="AJ28" s="114">
        <f t="shared" si="13"/>
        <v>0.19772133332496378</v>
      </c>
      <c r="AK28" s="115">
        <f t="shared" si="14"/>
        <v>-1.8923979948326619E-2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2648356983</v>
      </c>
      <c r="E29" s="81">
        <f>SUM(E23:E28)</f>
        <v>909385993</v>
      </c>
      <c r="F29" s="82">
        <f t="shared" si="0"/>
        <v>3557742976</v>
      </c>
      <c r="G29" s="80">
        <f>SUM(G23:G28)</f>
        <v>2648356983</v>
      </c>
      <c r="H29" s="81">
        <f>SUM(H23:H28)</f>
        <v>909385993</v>
      </c>
      <c r="I29" s="82">
        <f t="shared" si="1"/>
        <v>3557742976</v>
      </c>
      <c r="J29" s="80">
        <f>SUM(J23:J28)</f>
        <v>416414694</v>
      </c>
      <c r="K29" s="81">
        <f>SUM(K23:K28)</f>
        <v>91867057</v>
      </c>
      <c r="L29" s="81">
        <f t="shared" si="2"/>
        <v>508281751</v>
      </c>
      <c r="M29" s="96">
        <f t="shared" si="3"/>
        <v>0.14286634937621756</v>
      </c>
      <c r="N29" s="80">
        <f>SUM(N23:N28)</f>
        <v>0</v>
      </c>
      <c r="O29" s="81">
        <f>SUM(O23:O28)</f>
        <v>0</v>
      </c>
      <c r="P29" s="81">
        <f t="shared" si="4"/>
        <v>0</v>
      </c>
      <c r="Q29" s="96">
        <f t="shared" si="5"/>
        <v>0</v>
      </c>
      <c r="R29" s="80">
        <f>SUM(R23:R28)</f>
        <v>0</v>
      </c>
      <c r="S29" s="81">
        <f>SUM(S23:S28)</f>
        <v>0</v>
      </c>
      <c r="T29" s="81">
        <f t="shared" si="6"/>
        <v>0</v>
      </c>
      <c r="U29" s="96">
        <f t="shared" si="7"/>
        <v>0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v>416414694</v>
      </c>
      <c r="AA29" s="81">
        <v>91867057</v>
      </c>
      <c r="AB29" s="81">
        <f t="shared" si="10"/>
        <v>508281751</v>
      </c>
      <c r="AC29" s="96">
        <f t="shared" si="11"/>
        <v>0.14286634937621756</v>
      </c>
      <c r="AD29" s="80">
        <f>SUM(AD23:AD28)</f>
        <v>370971632</v>
      </c>
      <c r="AE29" s="81">
        <f>SUM(AE23:AE28)</f>
        <v>56151105</v>
      </c>
      <c r="AF29" s="81">
        <f t="shared" si="12"/>
        <v>427122737</v>
      </c>
      <c r="AG29" s="81">
        <f>SUM(AG23:AG28)</f>
        <v>2490339591</v>
      </c>
      <c r="AH29" s="81">
        <f>SUM(AH23:AH28)</f>
        <v>2802776304</v>
      </c>
      <c r="AI29" s="82">
        <f>SUM(AI23:AI28)</f>
        <v>427122737</v>
      </c>
      <c r="AJ29" s="116">
        <f t="shared" si="13"/>
        <v>0.17151184462697641</v>
      </c>
      <c r="AK29" s="117">
        <f t="shared" si="14"/>
        <v>0.19001333099249185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4262640805</v>
      </c>
      <c r="E30" s="78">
        <v>236249799</v>
      </c>
      <c r="F30" s="79">
        <f t="shared" si="0"/>
        <v>4498890604</v>
      </c>
      <c r="G30" s="77">
        <v>4262640805</v>
      </c>
      <c r="H30" s="78">
        <v>236249799</v>
      </c>
      <c r="I30" s="79">
        <f t="shared" si="1"/>
        <v>4498890604</v>
      </c>
      <c r="J30" s="77">
        <v>547838430</v>
      </c>
      <c r="K30" s="78">
        <v>26030543</v>
      </c>
      <c r="L30" s="78">
        <f t="shared" si="2"/>
        <v>573868973</v>
      </c>
      <c r="M30" s="95">
        <f t="shared" si="3"/>
        <v>0.12755788560179002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547838430</v>
      </c>
      <c r="AA30" s="78">
        <v>26030543</v>
      </c>
      <c r="AB30" s="78">
        <f t="shared" si="10"/>
        <v>573868973</v>
      </c>
      <c r="AC30" s="95">
        <f t="shared" si="11"/>
        <v>0.12755788560179002</v>
      </c>
      <c r="AD30" s="77">
        <v>613696980</v>
      </c>
      <c r="AE30" s="78">
        <v>4097595</v>
      </c>
      <c r="AF30" s="78">
        <f t="shared" si="12"/>
        <v>617794575</v>
      </c>
      <c r="AG30" s="78">
        <v>4519177346</v>
      </c>
      <c r="AH30" s="78">
        <v>4144481526</v>
      </c>
      <c r="AI30" s="79">
        <v>617794575</v>
      </c>
      <c r="AJ30" s="114">
        <f t="shared" si="13"/>
        <v>0.13670509645894299</v>
      </c>
      <c r="AK30" s="115">
        <f t="shared" si="14"/>
        <v>-7.1100659956426449E-2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670618556</v>
      </c>
      <c r="E31" s="78">
        <v>65843861</v>
      </c>
      <c r="F31" s="79">
        <f t="shared" si="0"/>
        <v>736462417</v>
      </c>
      <c r="G31" s="77">
        <v>670618556</v>
      </c>
      <c r="H31" s="78">
        <v>65843861</v>
      </c>
      <c r="I31" s="79">
        <f t="shared" si="1"/>
        <v>736462417</v>
      </c>
      <c r="J31" s="77">
        <v>74203734</v>
      </c>
      <c r="K31" s="78">
        <v>8254948</v>
      </c>
      <c r="L31" s="78">
        <f t="shared" si="2"/>
        <v>82458682</v>
      </c>
      <c r="M31" s="95">
        <f t="shared" si="3"/>
        <v>0.1119659063335475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74203734</v>
      </c>
      <c r="AA31" s="78">
        <v>8254948</v>
      </c>
      <c r="AB31" s="78">
        <f t="shared" si="10"/>
        <v>82458682</v>
      </c>
      <c r="AC31" s="95">
        <f t="shared" si="11"/>
        <v>0.1119659063335475</v>
      </c>
      <c r="AD31" s="77">
        <v>68414891</v>
      </c>
      <c r="AE31" s="78">
        <v>17654563</v>
      </c>
      <c r="AF31" s="78">
        <f t="shared" si="12"/>
        <v>86069454</v>
      </c>
      <c r="AG31" s="78">
        <v>679710467</v>
      </c>
      <c r="AH31" s="78">
        <v>659539631</v>
      </c>
      <c r="AI31" s="79">
        <v>86069454</v>
      </c>
      <c r="AJ31" s="114">
        <f t="shared" si="13"/>
        <v>0.12662664204639945</v>
      </c>
      <c r="AK31" s="115">
        <f t="shared" si="14"/>
        <v>-4.195184042877742E-2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2228843929</v>
      </c>
      <c r="E32" s="78">
        <v>230033400</v>
      </c>
      <c r="F32" s="79">
        <f t="shared" si="0"/>
        <v>2458877329</v>
      </c>
      <c r="G32" s="77">
        <v>2228843929</v>
      </c>
      <c r="H32" s="78">
        <v>230033400</v>
      </c>
      <c r="I32" s="79">
        <f t="shared" si="1"/>
        <v>2458877329</v>
      </c>
      <c r="J32" s="77">
        <v>507919750</v>
      </c>
      <c r="K32" s="78">
        <v>31406399</v>
      </c>
      <c r="L32" s="78">
        <f t="shared" si="2"/>
        <v>539326149</v>
      </c>
      <c r="M32" s="95">
        <f t="shared" si="3"/>
        <v>0.21933837147513918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507919750</v>
      </c>
      <c r="AA32" s="78">
        <v>31406399</v>
      </c>
      <c r="AB32" s="78">
        <f t="shared" si="10"/>
        <v>539326149</v>
      </c>
      <c r="AC32" s="95">
        <f t="shared" si="11"/>
        <v>0.21933837147513918</v>
      </c>
      <c r="AD32" s="77">
        <v>492292615</v>
      </c>
      <c r="AE32" s="78">
        <v>23087629</v>
      </c>
      <c r="AF32" s="78">
        <f t="shared" si="12"/>
        <v>515380244</v>
      </c>
      <c r="AG32" s="78">
        <v>2459137054</v>
      </c>
      <c r="AH32" s="78">
        <v>2445906273</v>
      </c>
      <c r="AI32" s="79">
        <v>515380244</v>
      </c>
      <c r="AJ32" s="114">
        <f t="shared" si="13"/>
        <v>0.20957768220428757</v>
      </c>
      <c r="AK32" s="115">
        <f t="shared" si="14"/>
        <v>4.6462597817389373E-2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240959000</v>
      </c>
      <c r="E33" s="78">
        <v>29950000</v>
      </c>
      <c r="F33" s="79">
        <f t="shared" si="0"/>
        <v>270909000</v>
      </c>
      <c r="G33" s="77">
        <v>240959000</v>
      </c>
      <c r="H33" s="78">
        <v>29950000</v>
      </c>
      <c r="I33" s="79">
        <f t="shared" si="1"/>
        <v>270909000</v>
      </c>
      <c r="J33" s="77">
        <v>54592196</v>
      </c>
      <c r="K33" s="78">
        <v>178124</v>
      </c>
      <c r="L33" s="78">
        <f t="shared" si="2"/>
        <v>54770320</v>
      </c>
      <c r="M33" s="95">
        <f t="shared" si="3"/>
        <v>0.20217238999073489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54592196</v>
      </c>
      <c r="AA33" s="78">
        <v>178124</v>
      </c>
      <c r="AB33" s="78">
        <f t="shared" si="10"/>
        <v>54770320</v>
      </c>
      <c r="AC33" s="95">
        <f t="shared" si="11"/>
        <v>0.20217238999073489</v>
      </c>
      <c r="AD33" s="77">
        <v>50906953</v>
      </c>
      <c r="AE33" s="78">
        <v>1743452</v>
      </c>
      <c r="AF33" s="78">
        <f t="shared" si="12"/>
        <v>52650405</v>
      </c>
      <c r="AG33" s="78">
        <v>269967000</v>
      </c>
      <c r="AH33" s="78">
        <v>286504158</v>
      </c>
      <c r="AI33" s="79">
        <v>52650405</v>
      </c>
      <c r="AJ33" s="114">
        <f t="shared" si="13"/>
        <v>0.19502533643000811</v>
      </c>
      <c r="AK33" s="115">
        <f t="shared" si="14"/>
        <v>4.0263982774681351E-2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7403062290</v>
      </c>
      <c r="E34" s="81">
        <f>SUM(E30:E33)</f>
        <v>562077060</v>
      </c>
      <c r="F34" s="82">
        <f t="shared" si="0"/>
        <v>7965139350</v>
      </c>
      <c r="G34" s="80">
        <f>SUM(G30:G33)</f>
        <v>7403062290</v>
      </c>
      <c r="H34" s="81">
        <f>SUM(H30:H33)</f>
        <v>562077060</v>
      </c>
      <c r="I34" s="82">
        <f t="shared" si="1"/>
        <v>7965139350</v>
      </c>
      <c r="J34" s="80">
        <f>SUM(J30:J33)</f>
        <v>1184554110</v>
      </c>
      <c r="K34" s="81">
        <f>SUM(K30:K33)</f>
        <v>65870014</v>
      </c>
      <c r="L34" s="81">
        <f t="shared" si="2"/>
        <v>1250424124</v>
      </c>
      <c r="M34" s="96">
        <f t="shared" si="3"/>
        <v>0.15698709954145373</v>
      </c>
      <c r="N34" s="80">
        <f>SUM(N30:N33)</f>
        <v>0</v>
      </c>
      <c r="O34" s="81">
        <f>SUM(O30:O33)</f>
        <v>0</v>
      </c>
      <c r="P34" s="81">
        <f t="shared" si="4"/>
        <v>0</v>
      </c>
      <c r="Q34" s="96">
        <f t="shared" si="5"/>
        <v>0</v>
      </c>
      <c r="R34" s="80">
        <f>SUM(R30:R33)</f>
        <v>0</v>
      </c>
      <c r="S34" s="81">
        <f>SUM(S30:S33)</f>
        <v>0</v>
      </c>
      <c r="T34" s="81">
        <f t="shared" si="6"/>
        <v>0</v>
      </c>
      <c r="U34" s="96">
        <f t="shared" si="7"/>
        <v>0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v>1184554110</v>
      </c>
      <c r="AA34" s="81">
        <v>65870014</v>
      </c>
      <c r="AB34" s="81">
        <f t="shared" si="10"/>
        <v>1250424124</v>
      </c>
      <c r="AC34" s="96">
        <f t="shared" si="11"/>
        <v>0.15698709954145373</v>
      </c>
      <c r="AD34" s="80">
        <f>SUM(AD30:AD33)</f>
        <v>1225311439</v>
      </c>
      <c r="AE34" s="81">
        <f>SUM(AE30:AE33)</f>
        <v>46583239</v>
      </c>
      <c r="AF34" s="81">
        <f t="shared" si="12"/>
        <v>1271894678</v>
      </c>
      <c r="AG34" s="81">
        <f>SUM(AG30:AG33)</f>
        <v>7927991867</v>
      </c>
      <c r="AH34" s="81">
        <f>SUM(AH30:AH33)</f>
        <v>7536431588</v>
      </c>
      <c r="AI34" s="82">
        <f>SUM(AI30:AI33)</f>
        <v>1271894678</v>
      </c>
      <c r="AJ34" s="116">
        <f t="shared" si="13"/>
        <v>0.16043087572960549</v>
      </c>
      <c r="AK34" s="117">
        <f t="shared" si="14"/>
        <v>-1.6880764084775901E-2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27154554218</v>
      </c>
      <c r="E35" s="84">
        <f>SUM(E9:E14,E16:E21,E23:E28,E30:E33)</f>
        <v>3899665085</v>
      </c>
      <c r="F35" s="85">
        <f t="shared" si="0"/>
        <v>31054219303</v>
      </c>
      <c r="G35" s="83">
        <f>SUM(G9:G14,G16:G21,G23:G28,G30:G33)</f>
        <v>27154554218</v>
      </c>
      <c r="H35" s="84">
        <f>SUM(H9:H14,H16:H21,H23:H28,H30:H33)</f>
        <v>3899665085</v>
      </c>
      <c r="I35" s="85">
        <f t="shared" si="1"/>
        <v>31054219303</v>
      </c>
      <c r="J35" s="83">
        <f>SUM(J9:J14,J16:J21,J23:J28,J30:J33)</f>
        <v>4895359279</v>
      </c>
      <c r="K35" s="84">
        <f>SUM(K9:K14,K16:K21,K23:K28,K30:K33)</f>
        <v>364260147</v>
      </c>
      <c r="L35" s="84">
        <f t="shared" si="2"/>
        <v>5259619426</v>
      </c>
      <c r="M35" s="97">
        <f t="shared" si="3"/>
        <v>0.16936891488661232</v>
      </c>
      <c r="N35" s="83">
        <f>SUM(N9:N14,N16:N21,N23:N28,N30:N33)</f>
        <v>0</v>
      </c>
      <c r="O35" s="84">
        <f>SUM(O9:O14,O16:O21,O23:O28,O30:O33)</f>
        <v>0</v>
      </c>
      <c r="P35" s="84">
        <f t="shared" si="4"/>
        <v>0</v>
      </c>
      <c r="Q35" s="97">
        <f t="shared" si="5"/>
        <v>0</v>
      </c>
      <c r="R35" s="83">
        <f>SUM(R9:R14,R16:R21,R23:R28,R30:R33)</f>
        <v>0</v>
      </c>
      <c r="S35" s="84">
        <f>SUM(S9:S14,S16:S21,S23:S28,S30:S33)</f>
        <v>0</v>
      </c>
      <c r="T35" s="84">
        <f t="shared" si="6"/>
        <v>0</v>
      </c>
      <c r="U35" s="97">
        <f t="shared" si="7"/>
        <v>0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v>4895359279</v>
      </c>
      <c r="AA35" s="84">
        <v>364260147</v>
      </c>
      <c r="AB35" s="84">
        <f t="shared" si="10"/>
        <v>5259619426</v>
      </c>
      <c r="AC35" s="97">
        <f t="shared" si="11"/>
        <v>0.16936891488661232</v>
      </c>
      <c r="AD35" s="83">
        <f>SUM(AD9:AD14,AD16:AD21,AD23:AD28,AD30:AD33)</f>
        <v>4366805858</v>
      </c>
      <c r="AE35" s="84">
        <f>SUM(AE9:AE14,AE16:AE21,AE23:AE28,AE30:AE33)</f>
        <v>333516038</v>
      </c>
      <c r="AF35" s="84">
        <f t="shared" si="12"/>
        <v>4700321896</v>
      </c>
      <c r="AG35" s="84">
        <f>SUM(AG9:AG14,AG16:AG21,AG23:AG28,AG30:AG33)</f>
        <v>29689786501</v>
      </c>
      <c r="AH35" s="84">
        <f>SUM(AH9:AH14,AH16:AH21,AH23:AH28,AH30:AH33)</f>
        <v>28953404894</v>
      </c>
      <c r="AI35" s="85">
        <f>SUM(AI9:AI14,AI16:AI21,AI23:AI28,AI30:AI33)</f>
        <v>4700321896</v>
      </c>
      <c r="AJ35" s="118">
        <f t="shared" si="13"/>
        <v>0.15831443906953274</v>
      </c>
      <c r="AK35" s="119">
        <f t="shared" si="14"/>
        <v>0.11899132492946185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tabSelected="1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64671269910</v>
      </c>
      <c r="E9" s="78">
        <v>12073294723</v>
      </c>
      <c r="F9" s="79">
        <f>$D9       +$E9</f>
        <v>76744564633</v>
      </c>
      <c r="G9" s="77">
        <v>64673138958</v>
      </c>
      <c r="H9" s="78">
        <v>12965375207</v>
      </c>
      <c r="I9" s="79">
        <f>$G9       +$H9</f>
        <v>77638514165</v>
      </c>
      <c r="J9" s="77">
        <v>13824573150</v>
      </c>
      <c r="K9" s="78">
        <v>1389403187</v>
      </c>
      <c r="L9" s="78">
        <f>$J9       +$K9</f>
        <v>15213976337</v>
      </c>
      <c r="M9" s="95">
        <f>IF(($F9       =0),0,($L9       /$F9       ))</f>
        <v>0.19824174402128308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13824573150</v>
      </c>
      <c r="AA9" s="78">
        <v>1389403187</v>
      </c>
      <c r="AB9" s="78">
        <f>$Z9       +$AA9</f>
        <v>15213976337</v>
      </c>
      <c r="AC9" s="95">
        <f>IF(($F9       =0),0,($AB9       /$F9       ))</f>
        <v>0.19824174402128308</v>
      </c>
      <c r="AD9" s="77">
        <v>11433466081</v>
      </c>
      <c r="AE9" s="78">
        <v>1175806543</v>
      </c>
      <c r="AF9" s="78">
        <f>$AD9       +$AE9</f>
        <v>12609272624</v>
      </c>
      <c r="AG9" s="78">
        <v>70410790323</v>
      </c>
      <c r="AH9" s="78">
        <v>72272562425</v>
      </c>
      <c r="AI9" s="79">
        <v>12609272624</v>
      </c>
      <c r="AJ9" s="114">
        <f>IF(($AG9       =0),0,($AI9       /$AG9       ))</f>
        <v>0.17908153801649809</v>
      </c>
      <c r="AK9" s="115">
        <f>IF(($AF9       =0),0,(($L9       /$AF9       )-1))</f>
        <v>0.20657049701997154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64671269910</v>
      </c>
      <c r="E10" s="81">
        <f>E9</f>
        <v>12073294723</v>
      </c>
      <c r="F10" s="82">
        <f t="shared" ref="F10:F45" si="0">$D10      +$E10</f>
        <v>76744564633</v>
      </c>
      <c r="G10" s="80">
        <f>G9</f>
        <v>64673138958</v>
      </c>
      <c r="H10" s="81">
        <f>H9</f>
        <v>12965375207</v>
      </c>
      <c r="I10" s="82">
        <f t="shared" ref="I10:I45" si="1">$G10      +$H10</f>
        <v>77638514165</v>
      </c>
      <c r="J10" s="80">
        <f>J9</f>
        <v>13824573150</v>
      </c>
      <c r="K10" s="81">
        <f>K9</f>
        <v>1389403187</v>
      </c>
      <c r="L10" s="81">
        <f t="shared" ref="L10:L45" si="2">$J10      +$K10</f>
        <v>15213976337</v>
      </c>
      <c r="M10" s="96">
        <f t="shared" ref="M10:M45" si="3">IF(($F10      =0),0,($L10      /$F10      ))</f>
        <v>0.19824174402128308</v>
      </c>
      <c r="N10" s="80">
        <f>N9</f>
        <v>0</v>
      </c>
      <c r="O10" s="81">
        <f>O9</f>
        <v>0</v>
      </c>
      <c r="P10" s="81">
        <f t="shared" ref="P10:P45" si="4">$N10      +$O10</f>
        <v>0</v>
      </c>
      <c r="Q10" s="96">
        <f t="shared" ref="Q10:Q45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5" si="6">$R10      +$S10</f>
        <v>0</v>
      </c>
      <c r="U10" s="96">
        <f t="shared" ref="U10:U45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v>13824573150</v>
      </c>
      <c r="AA10" s="81">
        <v>1389403187</v>
      </c>
      <c r="AB10" s="81">
        <f t="shared" ref="AB10:AB45" si="10">$Z10      +$AA10</f>
        <v>15213976337</v>
      </c>
      <c r="AC10" s="96">
        <f t="shared" ref="AC10:AC45" si="11">IF(($F10      =0),0,($AB10      /$F10      ))</f>
        <v>0.19824174402128308</v>
      </c>
      <c r="AD10" s="80">
        <f>AD9</f>
        <v>11433466081</v>
      </c>
      <c r="AE10" s="81">
        <f>AE9</f>
        <v>1175806543</v>
      </c>
      <c r="AF10" s="81">
        <f t="shared" ref="AF10:AF45" si="12">$AD10      +$AE10</f>
        <v>12609272624</v>
      </c>
      <c r="AG10" s="81">
        <f>AG9</f>
        <v>70410790323</v>
      </c>
      <c r="AH10" s="81">
        <f>AH9</f>
        <v>72272562425</v>
      </c>
      <c r="AI10" s="82">
        <f>AI9</f>
        <v>12609272624</v>
      </c>
      <c r="AJ10" s="116">
        <f t="shared" ref="AJ10:AJ45" si="13">IF(($AG10      =0),0,($AI10      /$AG10      ))</f>
        <v>0.17908153801649809</v>
      </c>
      <c r="AK10" s="117">
        <f t="shared" ref="AK10:AK45" si="14">IF(($AF10      =0),0,(($L10      /$AF10      )-1))</f>
        <v>0.20657049701997154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534568193</v>
      </c>
      <c r="E11" s="78">
        <v>49100614</v>
      </c>
      <c r="F11" s="79">
        <f t="shared" si="0"/>
        <v>583668807</v>
      </c>
      <c r="G11" s="77">
        <v>534568193</v>
      </c>
      <c r="H11" s="78">
        <v>49100614</v>
      </c>
      <c r="I11" s="79">
        <f t="shared" si="1"/>
        <v>583668807</v>
      </c>
      <c r="J11" s="77">
        <v>103690405</v>
      </c>
      <c r="K11" s="78">
        <v>7350252</v>
      </c>
      <c r="L11" s="78">
        <f t="shared" si="2"/>
        <v>111040657</v>
      </c>
      <c r="M11" s="95">
        <f t="shared" si="3"/>
        <v>0.19024600195912131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103690405</v>
      </c>
      <c r="AA11" s="78">
        <v>7350252</v>
      </c>
      <c r="AB11" s="78">
        <f t="shared" si="10"/>
        <v>111040657</v>
      </c>
      <c r="AC11" s="95">
        <f t="shared" si="11"/>
        <v>0.19024600195912131</v>
      </c>
      <c r="AD11" s="77">
        <v>99801930</v>
      </c>
      <c r="AE11" s="78">
        <v>9405061</v>
      </c>
      <c r="AF11" s="78">
        <f t="shared" si="12"/>
        <v>109206991</v>
      </c>
      <c r="AG11" s="78">
        <v>519735587</v>
      </c>
      <c r="AH11" s="78">
        <v>570485717</v>
      </c>
      <c r="AI11" s="79">
        <v>109206991</v>
      </c>
      <c r="AJ11" s="114">
        <f t="shared" si="13"/>
        <v>0.21012028756845547</v>
      </c>
      <c r="AK11" s="115">
        <f t="shared" si="14"/>
        <v>1.6790738241290848E-2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451159155</v>
      </c>
      <c r="E12" s="78">
        <v>80568025</v>
      </c>
      <c r="F12" s="79">
        <f t="shared" si="0"/>
        <v>531727180</v>
      </c>
      <c r="G12" s="77">
        <v>451159155</v>
      </c>
      <c r="H12" s="78">
        <v>80568025</v>
      </c>
      <c r="I12" s="79">
        <f t="shared" si="1"/>
        <v>531727180</v>
      </c>
      <c r="J12" s="77">
        <v>103519968</v>
      </c>
      <c r="K12" s="78">
        <v>3410248</v>
      </c>
      <c r="L12" s="78">
        <f t="shared" si="2"/>
        <v>106930216</v>
      </c>
      <c r="M12" s="95">
        <f t="shared" si="3"/>
        <v>0.201099774512185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103519968</v>
      </c>
      <c r="AA12" s="78">
        <v>3410248</v>
      </c>
      <c r="AB12" s="78">
        <f t="shared" si="10"/>
        <v>106930216</v>
      </c>
      <c r="AC12" s="95">
        <f t="shared" si="11"/>
        <v>0.201099774512185</v>
      </c>
      <c r="AD12" s="77">
        <v>86451463</v>
      </c>
      <c r="AE12" s="78">
        <v>2920159</v>
      </c>
      <c r="AF12" s="78">
        <f t="shared" si="12"/>
        <v>89371622</v>
      </c>
      <c r="AG12" s="78">
        <v>481794861</v>
      </c>
      <c r="AH12" s="78">
        <v>533357534</v>
      </c>
      <c r="AI12" s="79">
        <v>89371622</v>
      </c>
      <c r="AJ12" s="114">
        <f t="shared" si="13"/>
        <v>0.18549725045738916</v>
      </c>
      <c r="AK12" s="115">
        <f t="shared" si="14"/>
        <v>0.19646721864351968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591416419</v>
      </c>
      <c r="E13" s="78">
        <v>75594298</v>
      </c>
      <c r="F13" s="79">
        <f t="shared" si="0"/>
        <v>667010717</v>
      </c>
      <c r="G13" s="77">
        <v>591416419</v>
      </c>
      <c r="H13" s="78">
        <v>80340223</v>
      </c>
      <c r="I13" s="79">
        <f t="shared" si="1"/>
        <v>671756642</v>
      </c>
      <c r="J13" s="77">
        <v>119035212</v>
      </c>
      <c r="K13" s="78">
        <v>6823319</v>
      </c>
      <c r="L13" s="78">
        <f t="shared" si="2"/>
        <v>125858531</v>
      </c>
      <c r="M13" s="95">
        <f t="shared" si="3"/>
        <v>0.18869041799818637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119035212</v>
      </c>
      <c r="AA13" s="78">
        <v>6823319</v>
      </c>
      <c r="AB13" s="78">
        <f t="shared" si="10"/>
        <v>125858531</v>
      </c>
      <c r="AC13" s="95">
        <f t="shared" si="11"/>
        <v>0.18869041799818637</v>
      </c>
      <c r="AD13" s="77">
        <v>116045380</v>
      </c>
      <c r="AE13" s="78">
        <v>11009382</v>
      </c>
      <c r="AF13" s="78">
        <f t="shared" si="12"/>
        <v>127054762</v>
      </c>
      <c r="AG13" s="78">
        <v>642815885</v>
      </c>
      <c r="AH13" s="78">
        <v>657396574</v>
      </c>
      <c r="AI13" s="79">
        <v>127054762</v>
      </c>
      <c r="AJ13" s="114">
        <f t="shared" si="13"/>
        <v>0.1976534260661589</v>
      </c>
      <c r="AK13" s="115">
        <f t="shared" si="14"/>
        <v>-9.4150819785880913E-3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1825844325</v>
      </c>
      <c r="E14" s="78">
        <v>326852540</v>
      </c>
      <c r="F14" s="79">
        <f t="shared" si="0"/>
        <v>2152696865</v>
      </c>
      <c r="G14" s="77">
        <v>1851050462</v>
      </c>
      <c r="H14" s="78">
        <v>419890061</v>
      </c>
      <c r="I14" s="79">
        <f t="shared" si="1"/>
        <v>2270940523</v>
      </c>
      <c r="J14" s="77">
        <v>384473137</v>
      </c>
      <c r="K14" s="78">
        <v>17654768</v>
      </c>
      <c r="L14" s="78">
        <f t="shared" si="2"/>
        <v>402127905</v>
      </c>
      <c r="M14" s="95">
        <f t="shared" si="3"/>
        <v>0.18680191881080294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384473137</v>
      </c>
      <c r="AA14" s="78">
        <v>17654768</v>
      </c>
      <c r="AB14" s="78">
        <f t="shared" si="10"/>
        <v>402127905</v>
      </c>
      <c r="AC14" s="95">
        <f t="shared" si="11"/>
        <v>0.18680191881080294</v>
      </c>
      <c r="AD14" s="77">
        <v>340475592</v>
      </c>
      <c r="AE14" s="78">
        <v>23906789</v>
      </c>
      <c r="AF14" s="78">
        <f t="shared" si="12"/>
        <v>364382381</v>
      </c>
      <c r="AG14" s="78">
        <v>1922037842</v>
      </c>
      <c r="AH14" s="78">
        <v>1930573279</v>
      </c>
      <c r="AI14" s="79">
        <v>364382381</v>
      </c>
      <c r="AJ14" s="114">
        <f t="shared" si="13"/>
        <v>0.18958127308296774</v>
      </c>
      <c r="AK14" s="115">
        <f t="shared" si="14"/>
        <v>0.10358767593650464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1189045717</v>
      </c>
      <c r="E15" s="78">
        <v>376477670</v>
      </c>
      <c r="F15" s="79">
        <f t="shared" si="0"/>
        <v>1565523387</v>
      </c>
      <c r="G15" s="77">
        <v>1189045717</v>
      </c>
      <c r="H15" s="78">
        <v>376477670</v>
      </c>
      <c r="I15" s="79">
        <f t="shared" si="1"/>
        <v>1565523387</v>
      </c>
      <c r="J15" s="77">
        <v>238085280</v>
      </c>
      <c r="K15" s="78">
        <v>24395493</v>
      </c>
      <c r="L15" s="78">
        <f t="shared" si="2"/>
        <v>262480773</v>
      </c>
      <c r="M15" s="95">
        <f t="shared" si="3"/>
        <v>0.16766327170812173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238085280</v>
      </c>
      <c r="AA15" s="78">
        <v>24395493</v>
      </c>
      <c r="AB15" s="78">
        <f t="shared" si="10"/>
        <v>262480773</v>
      </c>
      <c r="AC15" s="95">
        <f t="shared" si="11"/>
        <v>0.16766327170812173</v>
      </c>
      <c r="AD15" s="77">
        <v>184988235</v>
      </c>
      <c r="AE15" s="78">
        <v>8175527</v>
      </c>
      <c r="AF15" s="78">
        <f t="shared" si="12"/>
        <v>193163762</v>
      </c>
      <c r="AG15" s="78">
        <v>1280382457</v>
      </c>
      <c r="AH15" s="78">
        <v>1320042125</v>
      </c>
      <c r="AI15" s="79">
        <v>193163762</v>
      </c>
      <c r="AJ15" s="114">
        <f t="shared" si="13"/>
        <v>0.15086411169096486</v>
      </c>
      <c r="AK15" s="115">
        <f t="shared" si="14"/>
        <v>0.35885100953873539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542287662</v>
      </c>
      <c r="E16" s="78">
        <v>10500000</v>
      </c>
      <c r="F16" s="79">
        <f t="shared" si="0"/>
        <v>552787662</v>
      </c>
      <c r="G16" s="77">
        <v>554166662</v>
      </c>
      <c r="H16" s="78">
        <v>106450000</v>
      </c>
      <c r="I16" s="79">
        <f t="shared" si="1"/>
        <v>660616662</v>
      </c>
      <c r="J16" s="77">
        <v>94912633</v>
      </c>
      <c r="K16" s="78">
        <v>10566594</v>
      </c>
      <c r="L16" s="78">
        <f t="shared" si="2"/>
        <v>105479227</v>
      </c>
      <c r="M16" s="95">
        <f t="shared" si="3"/>
        <v>0.19081328012708068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94912633</v>
      </c>
      <c r="AA16" s="78">
        <v>10566594</v>
      </c>
      <c r="AB16" s="78">
        <f t="shared" si="10"/>
        <v>105479227</v>
      </c>
      <c r="AC16" s="95">
        <f t="shared" si="11"/>
        <v>0.19081328012708068</v>
      </c>
      <c r="AD16" s="77">
        <v>96820856</v>
      </c>
      <c r="AE16" s="78">
        <v>66183</v>
      </c>
      <c r="AF16" s="78">
        <f t="shared" si="12"/>
        <v>96887039</v>
      </c>
      <c r="AG16" s="78">
        <v>544874303</v>
      </c>
      <c r="AH16" s="78">
        <v>745550297</v>
      </c>
      <c r="AI16" s="79">
        <v>96887039</v>
      </c>
      <c r="AJ16" s="114">
        <f t="shared" si="13"/>
        <v>0.17781539424148618</v>
      </c>
      <c r="AK16" s="115">
        <f t="shared" si="14"/>
        <v>8.8682532655373958E-2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5134321471</v>
      </c>
      <c r="E17" s="81">
        <f>SUM(E11:E16)</f>
        <v>919093147</v>
      </c>
      <c r="F17" s="82">
        <f t="shared" si="0"/>
        <v>6053414618</v>
      </c>
      <c r="G17" s="80">
        <f>SUM(G11:G16)</f>
        <v>5171406608</v>
      </c>
      <c r="H17" s="81">
        <f>SUM(H11:H16)</f>
        <v>1112826593</v>
      </c>
      <c r="I17" s="82">
        <f t="shared" si="1"/>
        <v>6284233201</v>
      </c>
      <c r="J17" s="80">
        <f>SUM(J11:J16)</f>
        <v>1043716635</v>
      </c>
      <c r="K17" s="81">
        <f>SUM(K11:K16)</f>
        <v>70200674</v>
      </c>
      <c r="L17" s="81">
        <f t="shared" si="2"/>
        <v>1113917309</v>
      </c>
      <c r="M17" s="96">
        <f t="shared" si="3"/>
        <v>0.18401470563204697</v>
      </c>
      <c r="N17" s="80">
        <f>SUM(N11:N16)</f>
        <v>0</v>
      </c>
      <c r="O17" s="81">
        <f>SUM(O11:O16)</f>
        <v>0</v>
      </c>
      <c r="P17" s="81">
        <f t="shared" si="4"/>
        <v>0</v>
      </c>
      <c r="Q17" s="96">
        <f t="shared" si="5"/>
        <v>0</v>
      </c>
      <c r="R17" s="80">
        <f>SUM(R11:R16)</f>
        <v>0</v>
      </c>
      <c r="S17" s="81">
        <f>SUM(S11:S16)</f>
        <v>0</v>
      </c>
      <c r="T17" s="81">
        <f t="shared" si="6"/>
        <v>0</v>
      </c>
      <c r="U17" s="96">
        <f t="shared" si="7"/>
        <v>0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v>1043716635</v>
      </c>
      <c r="AA17" s="81">
        <v>70200674</v>
      </c>
      <c r="AB17" s="81">
        <f t="shared" si="10"/>
        <v>1113917309</v>
      </c>
      <c r="AC17" s="96">
        <f t="shared" si="11"/>
        <v>0.18401470563204697</v>
      </c>
      <c r="AD17" s="80">
        <f>SUM(AD11:AD16)</f>
        <v>924583456</v>
      </c>
      <c r="AE17" s="81">
        <f>SUM(AE11:AE16)</f>
        <v>55483101</v>
      </c>
      <c r="AF17" s="81">
        <f t="shared" si="12"/>
        <v>980066557</v>
      </c>
      <c r="AG17" s="81">
        <f>SUM(AG11:AG16)</f>
        <v>5391640935</v>
      </c>
      <c r="AH17" s="81">
        <f>SUM(AH11:AH16)</f>
        <v>5757405526</v>
      </c>
      <c r="AI17" s="82">
        <f>SUM(AI11:AI16)</f>
        <v>980066557</v>
      </c>
      <c r="AJ17" s="116">
        <f t="shared" si="13"/>
        <v>0.18177519030205969</v>
      </c>
      <c r="AK17" s="117">
        <f t="shared" si="14"/>
        <v>0.13657312459443505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996730171</v>
      </c>
      <c r="E18" s="78">
        <v>85364560</v>
      </c>
      <c r="F18" s="79">
        <f t="shared" si="0"/>
        <v>1082094731</v>
      </c>
      <c r="G18" s="77">
        <v>996730171</v>
      </c>
      <c r="H18" s="78">
        <v>85364560</v>
      </c>
      <c r="I18" s="79">
        <f t="shared" si="1"/>
        <v>1082094731</v>
      </c>
      <c r="J18" s="77">
        <v>205155935</v>
      </c>
      <c r="K18" s="78">
        <v>6092113</v>
      </c>
      <c r="L18" s="78">
        <f t="shared" si="2"/>
        <v>211248048</v>
      </c>
      <c r="M18" s="95">
        <f t="shared" si="3"/>
        <v>0.19522139970571578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205155935</v>
      </c>
      <c r="AA18" s="78">
        <v>6092113</v>
      </c>
      <c r="AB18" s="78">
        <f t="shared" si="10"/>
        <v>211248048</v>
      </c>
      <c r="AC18" s="95">
        <f t="shared" si="11"/>
        <v>0.19522139970571578</v>
      </c>
      <c r="AD18" s="77">
        <v>155353004</v>
      </c>
      <c r="AE18" s="78">
        <v>10014357</v>
      </c>
      <c r="AF18" s="78">
        <f t="shared" si="12"/>
        <v>165367361</v>
      </c>
      <c r="AG18" s="78">
        <v>986001177</v>
      </c>
      <c r="AH18" s="78">
        <v>1032771847</v>
      </c>
      <c r="AI18" s="79">
        <v>165367361</v>
      </c>
      <c r="AJ18" s="114">
        <f t="shared" si="13"/>
        <v>0.16771517606413566</v>
      </c>
      <c r="AK18" s="115">
        <f t="shared" si="14"/>
        <v>0.27744705317030482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3328778915</v>
      </c>
      <c r="E19" s="78">
        <v>766225474</v>
      </c>
      <c r="F19" s="79">
        <f t="shared" si="0"/>
        <v>4095004389</v>
      </c>
      <c r="G19" s="77">
        <v>3329892030</v>
      </c>
      <c r="H19" s="78">
        <v>780407932</v>
      </c>
      <c r="I19" s="79">
        <f t="shared" si="1"/>
        <v>4110299962</v>
      </c>
      <c r="J19" s="77">
        <v>901412461</v>
      </c>
      <c r="K19" s="78">
        <v>36422773</v>
      </c>
      <c r="L19" s="78">
        <f t="shared" si="2"/>
        <v>937835234</v>
      </c>
      <c r="M19" s="95">
        <f t="shared" si="3"/>
        <v>0.22901934770063076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901412461</v>
      </c>
      <c r="AA19" s="78">
        <v>36422773</v>
      </c>
      <c r="AB19" s="78">
        <f t="shared" si="10"/>
        <v>937835234</v>
      </c>
      <c r="AC19" s="95">
        <f t="shared" si="11"/>
        <v>0.22901934770063076</v>
      </c>
      <c r="AD19" s="77">
        <v>597500482</v>
      </c>
      <c r="AE19" s="78">
        <v>14549722</v>
      </c>
      <c r="AF19" s="78">
        <f t="shared" si="12"/>
        <v>612050204</v>
      </c>
      <c r="AG19" s="78">
        <v>3522383471</v>
      </c>
      <c r="AH19" s="78">
        <v>3625773197</v>
      </c>
      <c r="AI19" s="79">
        <v>612050204</v>
      </c>
      <c r="AJ19" s="114">
        <f t="shared" si="13"/>
        <v>0.17376024190411038</v>
      </c>
      <c r="AK19" s="115">
        <f t="shared" si="14"/>
        <v>0.53228481564234564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2511734132</v>
      </c>
      <c r="E20" s="78">
        <v>599345303</v>
      </c>
      <c r="F20" s="79">
        <f t="shared" si="0"/>
        <v>3111079435</v>
      </c>
      <c r="G20" s="77">
        <v>2511293732</v>
      </c>
      <c r="H20" s="78">
        <v>651807465</v>
      </c>
      <c r="I20" s="79">
        <f t="shared" si="1"/>
        <v>3163101197</v>
      </c>
      <c r="J20" s="77">
        <v>336995631</v>
      </c>
      <c r="K20" s="78">
        <v>27342746</v>
      </c>
      <c r="L20" s="78">
        <f t="shared" si="2"/>
        <v>364338377</v>
      </c>
      <c r="M20" s="95">
        <f t="shared" si="3"/>
        <v>0.11710995640328289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336995631</v>
      </c>
      <c r="AA20" s="78">
        <v>27342746</v>
      </c>
      <c r="AB20" s="78">
        <f t="shared" si="10"/>
        <v>364338377</v>
      </c>
      <c r="AC20" s="95">
        <f t="shared" si="11"/>
        <v>0.11710995640328289</v>
      </c>
      <c r="AD20" s="77">
        <v>346456254</v>
      </c>
      <c r="AE20" s="78">
        <v>26847318</v>
      </c>
      <c r="AF20" s="78">
        <f t="shared" si="12"/>
        <v>373303572</v>
      </c>
      <c r="AG20" s="78">
        <v>2763148733</v>
      </c>
      <c r="AH20" s="78">
        <v>2852103449</v>
      </c>
      <c r="AI20" s="79">
        <v>373303572</v>
      </c>
      <c r="AJ20" s="114">
        <f t="shared" si="13"/>
        <v>0.1351007882933242</v>
      </c>
      <c r="AK20" s="115">
        <f t="shared" si="14"/>
        <v>-2.4015829669050137E-2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1617631207</v>
      </c>
      <c r="E21" s="78">
        <v>187437290</v>
      </c>
      <c r="F21" s="79">
        <f t="shared" si="0"/>
        <v>1805068497</v>
      </c>
      <c r="G21" s="77">
        <v>1614983707</v>
      </c>
      <c r="H21" s="78">
        <v>225524920</v>
      </c>
      <c r="I21" s="79">
        <f t="shared" si="1"/>
        <v>1840508627</v>
      </c>
      <c r="J21" s="77">
        <v>307261585</v>
      </c>
      <c r="K21" s="78">
        <v>27289530</v>
      </c>
      <c r="L21" s="78">
        <f t="shared" si="2"/>
        <v>334551115</v>
      </c>
      <c r="M21" s="95">
        <f t="shared" si="3"/>
        <v>0.18533984475160889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307261585</v>
      </c>
      <c r="AA21" s="78">
        <v>27289530</v>
      </c>
      <c r="AB21" s="78">
        <f t="shared" si="10"/>
        <v>334551115</v>
      </c>
      <c r="AC21" s="95">
        <f t="shared" si="11"/>
        <v>0.18533984475160889</v>
      </c>
      <c r="AD21" s="77">
        <v>240578891</v>
      </c>
      <c r="AE21" s="78">
        <v>46088072</v>
      </c>
      <c r="AF21" s="78">
        <f t="shared" si="12"/>
        <v>286666963</v>
      </c>
      <c r="AG21" s="78">
        <v>1674490457</v>
      </c>
      <c r="AH21" s="78">
        <v>1743400933</v>
      </c>
      <c r="AI21" s="79">
        <v>286666963</v>
      </c>
      <c r="AJ21" s="114">
        <f t="shared" si="13"/>
        <v>0.17119653432578505</v>
      </c>
      <c r="AK21" s="115">
        <f t="shared" si="14"/>
        <v>0.16703756686465465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1109354310</v>
      </c>
      <c r="E22" s="78">
        <v>118426599</v>
      </c>
      <c r="F22" s="79">
        <f t="shared" si="0"/>
        <v>1227780909</v>
      </c>
      <c r="G22" s="77">
        <v>1106989930</v>
      </c>
      <c r="H22" s="78">
        <v>159437826</v>
      </c>
      <c r="I22" s="79">
        <f t="shared" si="1"/>
        <v>1266427756</v>
      </c>
      <c r="J22" s="77">
        <v>251256556</v>
      </c>
      <c r="K22" s="78">
        <v>22877114</v>
      </c>
      <c r="L22" s="78">
        <f t="shared" si="2"/>
        <v>274133670</v>
      </c>
      <c r="M22" s="95">
        <f t="shared" si="3"/>
        <v>0.22327572288387815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251256556</v>
      </c>
      <c r="AA22" s="78">
        <v>22877114</v>
      </c>
      <c r="AB22" s="78">
        <f t="shared" si="10"/>
        <v>274133670</v>
      </c>
      <c r="AC22" s="95">
        <f t="shared" si="11"/>
        <v>0.22327572288387815</v>
      </c>
      <c r="AD22" s="77">
        <v>217834348</v>
      </c>
      <c r="AE22" s="78">
        <v>18623483</v>
      </c>
      <c r="AF22" s="78">
        <f t="shared" si="12"/>
        <v>236457831</v>
      </c>
      <c r="AG22" s="78">
        <v>1190432560</v>
      </c>
      <c r="AH22" s="78">
        <v>1220009530</v>
      </c>
      <c r="AI22" s="79">
        <v>236457831</v>
      </c>
      <c r="AJ22" s="114">
        <f t="shared" si="13"/>
        <v>0.1986318578181363</v>
      </c>
      <c r="AK22" s="115">
        <f t="shared" si="14"/>
        <v>0.15933428316019693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516409348</v>
      </c>
      <c r="E23" s="78">
        <v>127179000</v>
      </c>
      <c r="F23" s="79">
        <f t="shared" si="0"/>
        <v>643588348</v>
      </c>
      <c r="G23" s="77">
        <v>532524348</v>
      </c>
      <c r="H23" s="78">
        <v>147545100</v>
      </c>
      <c r="I23" s="79">
        <f t="shared" si="1"/>
        <v>680069448</v>
      </c>
      <c r="J23" s="77">
        <v>93357634</v>
      </c>
      <c r="K23" s="78">
        <v>14994131</v>
      </c>
      <c r="L23" s="78">
        <f t="shared" si="2"/>
        <v>108351765</v>
      </c>
      <c r="M23" s="95">
        <f t="shared" si="3"/>
        <v>0.16835569714198742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93357634</v>
      </c>
      <c r="AA23" s="78">
        <v>14994131</v>
      </c>
      <c r="AB23" s="78">
        <f t="shared" si="10"/>
        <v>108351765</v>
      </c>
      <c r="AC23" s="95">
        <f t="shared" si="11"/>
        <v>0.16835569714198742</v>
      </c>
      <c r="AD23" s="77">
        <v>83794292</v>
      </c>
      <c r="AE23" s="78">
        <v>6243853</v>
      </c>
      <c r="AF23" s="78">
        <f t="shared" si="12"/>
        <v>90038145</v>
      </c>
      <c r="AG23" s="78">
        <v>582853358</v>
      </c>
      <c r="AH23" s="78">
        <v>581090258</v>
      </c>
      <c r="AI23" s="79">
        <v>90038145</v>
      </c>
      <c r="AJ23" s="114">
        <f t="shared" si="13"/>
        <v>0.154478212682786</v>
      </c>
      <c r="AK23" s="115">
        <f t="shared" si="14"/>
        <v>0.20339845961953129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10080638083</v>
      </c>
      <c r="E24" s="81">
        <f>SUM(E18:E23)</f>
        <v>1883978226</v>
      </c>
      <c r="F24" s="82">
        <f t="shared" si="0"/>
        <v>11964616309</v>
      </c>
      <c r="G24" s="80">
        <f>SUM(G18:G23)</f>
        <v>10092413918</v>
      </c>
      <c r="H24" s="81">
        <f>SUM(H18:H23)</f>
        <v>2050087803</v>
      </c>
      <c r="I24" s="82">
        <f t="shared" si="1"/>
        <v>12142501721</v>
      </c>
      <c r="J24" s="80">
        <f>SUM(J18:J23)</f>
        <v>2095439802</v>
      </c>
      <c r="K24" s="81">
        <f>SUM(K18:K23)</f>
        <v>135018407</v>
      </c>
      <c r="L24" s="81">
        <f t="shared" si="2"/>
        <v>2230458209</v>
      </c>
      <c r="M24" s="96">
        <f t="shared" si="3"/>
        <v>0.18642120661422373</v>
      </c>
      <c r="N24" s="80">
        <f>SUM(N18:N23)</f>
        <v>0</v>
      </c>
      <c r="O24" s="81">
        <f>SUM(O18:O23)</f>
        <v>0</v>
      </c>
      <c r="P24" s="81">
        <f t="shared" si="4"/>
        <v>0</v>
      </c>
      <c r="Q24" s="96">
        <f t="shared" si="5"/>
        <v>0</v>
      </c>
      <c r="R24" s="80">
        <f>SUM(R18:R23)</f>
        <v>0</v>
      </c>
      <c r="S24" s="81">
        <f>SUM(S18:S23)</f>
        <v>0</v>
      </c>
      <c r="T24" s="81">
        <f t="shared" si="6"/>
        <v>0</v>
      </c>
      <c r="U24" s="96">
        <f t="shared" si="7"/>
        <v>0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v>2095439802</v>
      </c>
      <c r="AA24" s="81">
        <v>135018407</v>
      </c>
      <c r="AB24" s="81">
        <f t="shared" si="10"/>
        <v>2230458209</v>
      </c>
      <c r="AC24" s="96">
        <f t="shared" si="11"/>
        <v>0.18642120661422373</v>
      </c>
      <c r="AD24" s="80">
        <f>SUM(AD18:AD23)</f>
        <v>1641517271</v>
      </c>
      <c r="AE24" s="81">
        <f>SUM(AE18:AE23)</f>
        <v>122366805</v>
      </c>
      <c r="AF24" s="81">
        <f t="shared" si="12"/>
        <v>1763884076</v>
      </c>
      <c r="AG24" s="81">
        <f>SUM(AG18:AG23)</f>
        <v>10719309756</v>
      </c>
      <c r="AH24" s="81">
        <f>SUM(AH18:AH23)</f>
        <v>11055149214</v>
      </c>
      <c r="AI24" s="82">
        <f>SUM(AI18:AI23)</f>
        <v>1763884076</v>
      </c>
      <c r="AJ24" s="116">
        <f t="shared" si="13"/>
        <v>0.16455202024670365</v>
      </c>
      <c r="AK24" s="117">
        <f t="shared" si="14"/>
        <v>0.26451519084976427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787444506</v>
      </c>
      <c r="E25" s="78">
        <v>219174818</v>
      </c>
      <c r="F25" s="79">
        <f t="shared" si="0"/>
        <v>1006619324</v>
      </c>
      <c r="G25" s="77">
        <v>787444506</v>
      </c>
      <c r="H25" s="78">
        <v>241297203</v>
      </c>
      <c r="I25" s="79">
        <f t="shared" si="1"/>
        <v>1028741709</v>
      </c>
      <c r="J25" s="77">
        <v>180965881</v>
      </c>
      <c r="K25" s="78">
        <v>9860574</v>
      </c>
      <c r="L25" s="78">
        <f t="shared" si="2"/>
        <v>190826455</v>
      </c>
      <c r="M25" s="95">
        <f t="shared" si="3"/>
        <v>0.18957161903241984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180965881</v>
      </c>
      <c r="AA25" s="78">
        <v>9860574</v>
      </c>
      <c r="AB25" s="78">
        <f t="shared" si="10"/>
        <v>190826455</v>
      </c>
      <c r="AC25" s="95">
        <f t="shared" si="11"/>
        <v>0.18957161903241984</v>
      </c>
      <c r="AD25" s="77">
        <v>195748363</v>
      </c>
      <c r="AE25" s="78">
        <v>8045636</v>
      </c>
      <c r="AF25" s="78">
        <f t="shared" si="12"/>
        <v>203793999</v>
      </c>
      <c r="AG25" s="78">
        <v>910115320</v>
      </c>
      <c r="AH25" s="78">
        <v>1110988621</v>
      </c>
      <c r="AI25" s="79">
        <v>203793999</v>
      </c>
      <c r="AJ25" s="114">
        <f t="shared" si="13"/>
        <v>0.22392107299105787</v>
      </c>
      <c r="AK25" s="115">
        <f t="shared" si="14"/>
        <v>-6.3630646945595282E-2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1944208811</v>
      </c>
      <c r="E26" s="78">
        <v>184628415</v>
      </c>
      <c r="F26" s="79">
        <f t="shared" si="0"/>
        <v>2128837226</v>
      </c>
      <c r="G26" s="77">
        <v>1944208811</v>
      </c>
      <c r="H26" s="78">
        <v>184628415</v>
      </c>
      <c r="I26" s="79">
        <f t="shared" si="1"/>
        <v>2128837226</v>
      </c>
      <c r="J26" s="77">
        <v>396311845</v>
      </c>
      <c r="K26" s="78">
        <v>10866422</v>
      </c>
      <c r="L26" s="78">
        <f t="shared" si="2"/>
        <v>407178267</v>
      </c>
      <c r="M26" s="95">
        <f t="shared" si="3"/>
        <v>0.19126791941959398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396311845</v>
      </c>
      <c r="AA26" s="78">
        <v>10866422</v>
      </c>
      <c r="AB26" s="78">
        <f t="shared" si="10"/>
        <v>407178267</v>
      </c>
      <c r="AC26" s="95">
        <f t="shared" si="11"/>
        <v>0.19126791941959398</v>
      </c>
      <c r="AD26" s="77">
        <v>350107589</v>
      </c>
      <c r="AE26" s="78">
        <v>15307022</v>
      </c>
      <c r="AF26" s="78">
        <f t="shared" si="12"/>
        <v>365414611</v>
      </c>
      <c r="AG26" s="78">
        <v>1951620928</v>
      </c>
      <c r="AH26" s="78">
        <v>2060004295</v>
      </c>
      <c r="AI26" s="79">
        <v>365414611</v>
      </c>
      <c r="AJ26" s="114">
        <f t="shared" si="13"/>
        <v>0.18723646880261371</v>
      </c>
      <c r="AK26" s="115">
        <f t="shared" si="14"/>
        <v>0.1142911496770993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501230966</v>
      </c>
      <c r="E27" s="78">
        <v>72876151</v>
      </c>
      <c r="F27" s="79">
        <f t="shared" si="0"/>
        <v>574107117</v>
      </c>
      <c r="G27" s="77">
        <v>501230966</v>
      </c>
      <c r="H27" s="78">
        <v>72876151</v>
      </c>
      <c r="I27" s="79">
        <f t="shared" si="1"/>
        <v>574107117</v>
      </c>
      <c r="J27" s="77">
        <v>104683906</v>
      </c>
      <c r="K27" s="78">
        <v>1471967</v>
      </c>
      <c r="L27" s="78">
        <f t="shared" si="2"/>
        <v>106155873</v>
      </c>
      <c r="M27" s="95">
        <f t="shared" si="3"/>
        <v>0.18490603905890962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104683906</v>
      </c>
      <c r="AA27" s="78">
        <v>1471967</v>
      </c>
      <c r="AB27" s="78">
        <f t="shared" si="10"/>
        <v>106155873</v>
      </c>
      <c r="AC27" s="95">
        <f t="shared" si="11"/>
        <v>0.18490603905890962</v>
      </c>
      <c r="AD27" s="77">
        <v>110809518</v>
      </c>
      <c r="AE27" s="78">
        <v>8594055</v>
      </c>
      <c r="AF27" s="78">
        <f t="shared" si="12"/>
        <v>119403573</v>
      </c>
      <c r="AG27" s="78">
        <v>514138703</v>
      </c>
      <c r="AH27" s="78">
        <v>523206977</v>
      </c>
      <c r="AI27" s="79">
        <v>119403573</v>
      </c>
      <c r="AJ27" s="114">
        <f t="shared" si="13"/>
        <v>0.23224000119671986</v>
      </c>
      <c r="AK27" s="115">
        <f t="shared" si="14"/>
        <v>-0.11094894120128218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522616507</v>
      </c>
      <c r="E28" s="78">
        <v>61003609</v>
      </c>
      <c r="F28" s="79">
        <f t="shared" si="0"/>
        <v>583620116</v>
      </c>
      <c r="G28" s="77">
        <v>552542315</v>
      </c>
      <c r="H28" s="78">
        <v>76410593</v>
      </c>
      <c r="I28" s="79">
        <f t="shared" si="1"/>
        <v>628952908</v>
      </c>
      <c r="J28" s="77">
        <v>89406835</v>
      </c>
      <c r="K28" s="78">
        <v>5760144</v>
      </c>
      <c r="L28" s="78">
        <f t="shared" si="2"/>
        <v>95166979</v>
      </c>
      <c r="M28" s="95">
        <f t="shared" si="3"/>
        <v>0.16306322621682903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89406835</v>
      </c>
      <c r="AA28" s="78">
        <v>5760144</v>
      </c>
      <c r="AB28" s="78">
        <f t="shared" si="10"/>
        <v>95166979</v>
      </c>
      <c r="AC28" s="95">
        <f t="shared" si="11"/>
        <v>0.16306322621682903</v>
      </c>
      <c r="AD28" s="77">
        <v>70811675</v>
      </c>
      <c r="AE28" s="78">
        <v>4719898</v>
      </c>
      <c r="AF28" s="78">
        <f t="shared" si="12"/>
        <v>75531573</v>
      </c>
      <c r="AG28" s="78">
        <v>502389795</v>
      </c>
      <c r="AH28" s="78">
        <v>572579296</v>
      </c>
      <c r="AI28" s="79">
        <v>75531573</v>
      </c>
      <c r="AJ28" s="114">
        <f t="shared" si="13"/>
        <v>0.15034456064140395</v>
      </c>
      <c r="AK28" s="115">
        <f t="shared" si="14"/>
        <v>0.25996288995596584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303306838</v>
      </c>
      <c r="E29" s="78">
        <v>11504500</v>
      </c>
      <c r="F29" s="79">
        <f t="shared" si="0"/>
        <v>314811338</v>
      </c>
      <c r="G29" s="77">
        <v>303057838</v>
      </c>
      <c r="H29" s="78">
        <v>12813800</v>
      </c>
      <c r="I29" s="79">
        <f t="shared" si="1"/>
        <v>315871638</v>
      </c>
      <c r="J29" s="77">
        <v>67056870</v>
      </c>
      <c r="K29" s="78">
        <v>330643</v>
      </c>
      <c r="L29" s="78">
        <f t="shared" si="2"/>
        <v>67387513</v>
      </c>
      <c r="M29" s="95">
        <f t="shared" si="3"/>
        <v>0.21405681710231161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67056870</v>
      </c>
      <c r="AA29" s="78">
        <v>330643</v>
      </c>
      <c r="AB29" s="78">
        <f t="shared" si="10"/>
        <v>67387513</v>
      </c>
      <c r="AC29" s="95">
        <f t="shared" si="11"/>
        <v>0.21405681710231161</v>
      </c>
      <c r="AD29" s="77">
        <v>52388869</v>
      </c>
      <c r="AE29" s="78">
        <v>1638708</v>
      </c>
      <c r="AF29" s="78">
        <f t="shared" si="12"/>
        <v>54027577</v>
      </c>
      <c r="AG29" s="78">
        <v>283165560</v>
      </c>
      <c r="AH29" s="78">
        <v>294122376</v>
      </c>
      <c r="AI29" s="79">
        <v>54027577</v>
      </c>
      <c r="AJ29" s="114">
        <f t="shared" si="13"/>
        <v>0.19079854555758829</v>
      </c>
      <c r="AK29" s="115">
        <f t="shared" si="14"/>
        <v>0.24727994002026032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4058807628</v>
      </c>
      <c r="E30" s="81">
        <f>SUM(E25:E29)</f>
        <v>549187493</v>
      </c>
      <c r="F30" s="82">
        <f t="shared" si="0"/>
        <v>4607995121</v>
      </c>
      <c r="G30" s="80">
        <f>SUM(G25:G29)</f>
        <v>4088484436</v>
      </c>
      <c r="H30" s="81">
        <f>SUM(H25:H29)</f>
        <v>588026162</v>
      </c>
      <c r="I30" s="82">
        <f t="shared" si="1"/>
        <v>4676510598</v>
      </c>
      <c r="J30" s="80">
        <f>SUM(J25:J29)</f>
        <v>838425337</v>
      </c>
      <c r="K30" s="81">
        <f>SUM(K25:K29)</f>
        <v>28289750</v>
      </c>
      <c r="L30" s="81">
        <f t="shared" si="2"/>
        <v>866715087</v>
      </c>
      <c r="M30" s="96">
        <f t="shared" si="3"/>
        <v>0.18808941073963434</v>
      </c>
      <c r="N30" s="80">
        <f>SUM(N25:N29)</f>
        <v>0</v>
      </c>
      <c r="O30" s="81">
        <f>SUM(O25:O29)</f>
        <v>0</v>
      </c>
      <c r="P30" s="81">
        <f t="shared" si="4"/>
        <v>0</v>
      </c>
      <c r="Q30" s="96">
        <f t="shared" si="5"/>
        <v>0</v>
      </c>
      <c r="R30" s="80">
        <f>SUM(R25:R29)</f>
        <v>0</v>
      </c>
      <c r="S30" s="81">
        <f>SUM(S25:S29)</f>
        <v>0</v>
      </c>
      <c r="T30" s="81">
        <f t="shared" si="6"/>
        <v>0</v>
      </c>
      <c r="U30" s="96">
        <f t="shared" si="7"/>
        <v>0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v>838425337</v>
      </c>
      <c r="AA30" s="81">
        <v>28289750</v>
      </c>
      <c r="AB30" s="81">
        <f t="shared" si="10"/>
        <v>866715087</v>
      </c>
      <c r="AC30" s="96">
        <f t="shared" si="11"/>
        <v>0.18808941073963434</v>
      </c>
      <c r="AD30" s="80">
        <f>SUM(AD25:AD29)</f>
        <v>779866014</v>
      </c>
      <c r="AE30" s="81">
        <f>SUM(AE25:AE29)</f>
        <v>38305319</v>
      </c>
      <c r="AF30" s="81">
        <f t="shared" si="12"/>
        <v>818171333</v>
      </c>
      <c r="AG30" s="81">
        <f>SUM(AG25:AG29)</f>
        <v>4161430306</v>
      </c>
      <c r="AH30" s="81">
        <f>SUM(AH25:AH29)</f>
        <v>4560901565</v>
      </c>
      <c r="AI30" s="82">
        <f>SUM(AI25:AI29)</f>
        <v>818171333</v>
      </c>
      <c r="AJ30" s="116">
        <f t="shared" si="13"/>
        <v>0.19660820267020951</v>
      </c>
      <c r="AK30" s="117">
        <f t="shared" si="14"/>
        <v>5.9332015241849057E-2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250575508</v>
      </c>
      <c r="E31" s="78">
        <v>32938300</v>
      </c>
      <c r="F31" s="79">
        <f t="shared" si="0"/>
        <v>283513808</v>
      </c>
      <c r="G31" s="77">
        <v>250575508</v>
      </c>
      <c r="H31" s="78">
        <v>32938300</v>
      </c>
      <c r="I31" s="79">
        <f t="shared" si="1"/>
        <v>283513808</v>
      </c>
      <c r="J31" s="77">
        <v>40852308</v>
      </c>
      <c r="K31" s="78">
        <v>2447179</v>
      </c>
      <c r="L31" s="78">
        <f t="shared" si="2"/>
        <v>43299487</v>
      </c>
      <c r="M31" s="95">
        <f t="shared" si="3"/>
        <v>0.15272443802807656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40852308</v>
      </c>
      <c r="AA31" s="78">
        <v>2447179</v>
      </c>
      <c r="AB31" s="78">
        <f t="shared" si="10"/>
        <v>43299487</v>
      </c>
      <c r="AC31" s="95">
        <f t="shared" si="11"/>
        <v>0.15272443802807656</v>
      </c>
      <c r="AD31" s="77">
        <v>37513665</v>
      </c>
      <c r="AE31" s="78">
        <v>530077</v>
      </c>
      <c r="AF31" s="78">
        <f t="shared" si="12"/>
        <v>38043742</v>
      </c>
      <c r="AG31" s="78">
        <v>254654644</v>
      </c>
      <c r="AH31" s="78">
        <v>268604962</v>
      </c>
      <c r="AI31" s="79">
        <v>38043742</v>
      </c>
      <c r="AJ31" s="114">
        <f t="shared" si="13"/>
        <v>0.14939347424584962</v>
      </c>
      <c r="AK31" s="115">
        <f t="shared" si="14"/>
        <v>0.13815005369345634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737167372</v>
      </c>
      <c r="E32" s="78">
        <v>194772700</v>
      </c>
      <c r="F32" s="79">
        <f t="shared" si="0"/>
        <v>931940072</v>
      </c>
      <c r="G32" s="77">
        <v>741762372</v>
      </c>
      <c r="H32" s="78">
        <v>190609450</v>
      </c>
      <c r="I32" s="79">
        <f t="shared" si="1"/>
        <v>932371822</v>
      </c>
      <c r="J32" s="77">
        <v>118502597</v>
      </c>
      <c r="K32" s="78">
        <v>7322706</v>
      </c>
      <c r="L32" s="78">
        <f t="shared" si="2"/>
        <v>125825303</v>
      </c>
      <c r="M32" s="95">
        <f t="shared" si="3"/>
        <v>0.13501437139618994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118502597</v>
      </c>
      <c r="AA32" s="78">
        <v>7322706</v>
      </c>
      <c r="AB32" s="78">
        <f t="shared" si="10"/>
        <v>125825303</v>
      </c>
      <c r="AC32" s="95">
        <f t="shared" si="11"/>
        <v>0.13501437139618994</v>
      </c>
      <c r="AD32" s="77">
        <v>145802233</v>
      </c>
      <c r="AE32" s="78">
        <v>14837638</v>
      </c>
      <c r="AF32" s="78">
        <f t="shared" si="12"/>
        <v>160639871</v>
      </c>
      <c r="AG32" s="78">
        <v>838640238</v>
      </c>
      <c r="AH32" s="78">
        <v>912168716</v>
      </c>
      <c r="AI32" s="79">
        <v>160639871</v>
      </c>
      <c r="AJ32" s="114">
        <f t="shared" si="13"/>
        <v>0.19154801274870381</v>
      </c>
      <c r="AK32" s="115">
        <f t="shared" si="14"/>
        <v>-0.21672432742429182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1723453997</v>
      </c>
      <c r="E33" s="78">
        <v>437965003</v>
      </c>
      <c r="F33" s="79">
        <f t="shared" si="0"/>
        <v>2161419000</v>
      </c>
      <c r="G33" s="77">
        <v>1744862530</v>
      </c>
      <c r="H33" s="78">
        <v>477231652</v>
      </c>
      <c r="I33" s="79">
        <f t="shared" si="1"/>
        <v>2222094182</v>
      </c>
      <c r="J33" s="77">
        <v>635485652</v>
      </c>
      <c r="K33" s="78">
        <v>344992392</v>
      </c>
      <c r="L33" s="78">
        <f t="shared" si="2"/>
        <v>980478044</v>
      </c>
      <c r="M33" s="95">
        <f t="shared" si="3"/>
        <v>0.45362701262457672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635485652</v>
      </c>
      <c r="AA33" s="78">
        <v>344992392</v>
      </c>
      <c r="AB33" s="78">
        <f t="shared" si="10"/>
        <v>980478044</v>
      </c>
      <c r="AC33" s="95">
        <f t="shared" si="11"/>
        <v>0.45362701262457672</v>
      </c>
      <c r="AD33" s="77">
        <v>280115651</v>
      </c>
      <c r="AE33" s="78">
        <v>50133561</v>
      </c>
      <c r="AF33" s="78">
        <f t="shared" si="12"/>
        <v>330249212</v>
      </c>
      <c r="AG33" s="78">
        <v>2024183552</v>
      </c>
      <c r="AH33" s="78">
        <v>2082610949</v>
      </c>
      <c r="AI33" s="79">
        <v>330249212</v>
      </c>
      <c r="AJ33" s="114">
        <f t="shared" si="13"/>
        <v>0.1631518108492169</v>
      </c>
      <c r="AK33" s="115">
        <f t="shared" si="14"/>
        <v>1.9689035079363038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3501713253</v>
      </c>
      <c r="E34" s="78">
        <v>1224723645</v>
      </c>
      <c r="F34" s="79">
        <f t="shared" si="0"/>
        <v>4726436898</v>
      </c>
      <c r="G34" s="77">
        <v>3501743253</v>
      </c>
      <c r="H34" s="78">
        <v>1338801635</v>
      </c>
      <c r="I34" s="79">
        <f t="shared" si="1"/>
        <v>4840544888</v>
      </c>
      <c r="J34" s="77">
        <v>587597406</v>
      </c>
      <c r="K34" s="78">
        <v>206024955</v>
      </c>
      <c r="L34" s="78">
        <f t="shared" si="2"/>
        <v>793622361</v>
      </c>
      <c r="M34" s="95">
        <f t="shared" si="3"/>
        <v>0.16791134169924551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587597406</v>
      </c>
      <c r="AA34" s="78">
        <v>206024955</v>
      </c>
      <c r="AB34" s="78">
        <f t="shared" si="10"/>
        <v>793622361</v>
      </c>
      <c r="AC34" s="95">
        <f t="shared" si="11"/>
        <v>0.16791134169924551</v>
      </c>
      <c r="AD34" s="77">
        <v>574412373</v>
      </c>
      <c r="AE34" s="78">
        <v>117830353</v>
      </c>
      <c r="AF34" s="78">
        <f t="shared" si="12"/>
        <v>692242726</v>
      </c>
      <c r="AG34" s="78">
        <v>4088100953</v>
      </c>
      <c r="AH34" s="78">
        <v>4904075428</v>
      </c>
      <c r="AI34" s="79">
        <v>692242726</v>
      </c>
      <c r="AJ34" s="114">
        <f t="shared" si="13"/>
        <v>0.16933112316906132</v>
      </c>
      <c r="AK34" s="115">
        <f t="shared" si="14"/>
        <v>0.146450993549335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956301100</v>
      </c>
      <c r="E35" s="78">
        <v>67627200</v>
      </c>
      <c r="F35" s="79">
        <f t="shared" si="0"/>
        <v>1023928300</v>
      </c>
      <c r="G35" s="77">
        <v>958953100</v>
      </c>
      <c r="H35" s="78">
        <v>73015200</v>
      </c>
      <c r="I35" s="79">
        <f t="shared" si="1"/>
        <v>1031968300</v>
      </c>
      <c r="J35" s="77">
        <v>200389478</v>
      </c>
      <c r="K35" s="78">
        <v>-48721078</v>
      </c>
      <c r="L35" s="78">
        <f t="shared" si="2"/>
        <v>151668400</v>
      </c>
      <c r="M35" s="95">
        <f t="shared" si="3"/>
        <v>0.14812404345108929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200389478</v>
      </c>
      <c r="AA35" s="78">
        <v>-48721078</v>
      </c>
      <c r="AB35" s="78">
        <f t="shared" si="10"/>
        <v>151668400</v>
      </c>
      <c r="AC35" s="95">
        <f t="shared" si="11"/>
        <v>0.14812404345108929</v>
      </c>
      <c r="AD35" s="77">
        <v>171539536</v>
      </c>
      <c r="AE35" s="78">
        <v>11626729</v>
      </c>
      <c r="AF35" s="78">
        <f t="shared" si="12"/>
        <v>183166265</v>
      </c>
      <c r="AG35" s="78">
        <v>935986700</v>
      </c>
      <c r="AH35" s="78">
        <v>977111100</v>
      </c>
      <c r="AI35" s="79">
        <v>183166265</v>
      </c>
      <c r="AJ35" s="114">
        <f t="shared" si="13"/>
        <v>0.19569323474361333</v>
      </c>
      <c r="AK35" s="115">
        <f t="shared" si="14"/>
        <v>-0.17196324334068835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970876746</v>
      </c>
      <c r="E36" s="78">
        <v>183159962</v>
      </c>
      <c r="F36" s="79">
        <f t="shared" si="0"/>
        <v>1154036708</v>
      </c>
      <c r="G36" s="77">
        <v>973843569</v>
      </c>
      <c r="H36" s="78">
        <v>193191570</v>
      </c>
      <c r="I36" s="79">
        <f t="shared" si="1"/>
        <v>1167035139</v>
      </c>
      <c r="J36" s="77">
        <v>173590197</v>
      </c>
      <c r="K36" s="78">
        <v>4937054</v>
      </c>
      <c r="L36" s="78">
        <f t="shared" si="2"/>
        <v>178527251</v>
      </c>
      <c r="M36" s="95">
        <f t="shared" si="3"/>
        <v>0.15469806962154276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173590197</v>
      </c>
      <c r="AA36" s="78">
        <v>4937054</v>
      </c>
      <c r="AB36" s="78">
        <f t="shared" si="10"/>
        <v>178527251</v>
      </c>
      <c r="AC36" s="95">
        <f t="shared" si="11"/>
        <v>0.15469806962154276</v>
      </c>
      <c r="AD36" s="77">
        <v>166428143</v>
      </c>
      <c r="AE36" s="78">
        <v>4075116</v>
      </c>
      <c r="AF36" s="78">
        <f t="shared" si="12"/>
        <v>170503259</v>
      </c>
      <c r="AG36" s="78">
        <v>1009706544</v>
      </c>
      <c r="AH36" s="78">
        <v>1034506445</v>
      </c>
      <c r="AI36" s="79">
        <v>170503259</v>
      </c>
      <c r="AJ36" s="114">
        <f t="shared" si="13"/>
        <v>0.16886417148941446</v>
      </c>
      <c r="AK36" s="115">
        <f t="shared" si="14"/>
        <v>4.706063712248465E-2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1228728808</v>
      </c>
      <c r="E37" s="78">
        <v>88818583</v>
      </c>
      <c r="F37" s="79">
        <f t="shared" si="0"/>
        <v>1317547391</v>
      </c>
      <c r="G37" s="77">
        <v>1245059863</v>
      </c>
      <c r="H37" s="78">
        <v>95158766</v>
      </c>
      <c r="I37" s="79">
        <f t="shared" si="1"/>
        <v>1340218629</v>
      </c>
      <c r="J37" s="77">
        <v>306912114</v>
      </c>
      <c r="K37" s="78">
        <v>12145217</v>
      </c>
      <c r="L37" s="78">
        <f t="shared" si="2"/>
        <v>319057331</v>
      </c>
      <c r="M37" s="95">
        <f t="shared" si="3"/>
        <v>0.24216004158897081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306912114</v>
      </c>
      <c r="AA37" s="78">
        <v>12145217</v>
      </c>
      <c r="AB37" s="78">
        <f t="shared" si="10"/>
        <v>319057331</v>
      </c>
      <c r="AC37" s="95">
        <f t="shared" si="11"/>
        <v>0.24216004158897081</v>
      </c>
      <c r="AD37" s="77">
        <v>232886950</v>
      </c>
      <c r="AE37" s="78">
        <v>106359400</v>
      </c>
      <c r="AF37" s="78">
        <f t="shared" si="12"/>
        <v>339246350</v>
      </c>
      <c r="AG37" s="78">
        <v>1266536967</v>
      </c>
      <c r="AH37" s="78">
        <v>1286291168</v>
      </c>
      <c r="AI37" s="79">
        <v>339246350</v>
      </c>
      <c r="AJ37" s="114">
        <f t="shared" si="13"/>
        <v>0.26785349250686341</v>
      </c>
      <c r="AK37" s="115">
        <f t="shared" si="14"/>
        <v>-5.9511381625771409E-2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476267847</v>
      </c>
      <c r="E38" s="78">
        <v>224925909</v>
      </c>
      <c r="F38" s="79">
        <f t="shared" si="0"/>
        <v>701193756</v>
      </c>
      <c r="G38" s="77">
        <v>476408898</v>
      </c>
      <c r="H38" s="78">
        <v>225039114</v>
      </c>
      <c r="I38" s="79">
        <f t="shared" si="1"/>
        <v>701448012</v>
      </c>
      <c r="J38" s="77">
        <v>104053499</v>
      </c>
      <c r="K38" s="78">
        <v>7083909</v>
      </c>
      <c r="L38" s="78">
        <f t="shared" si="2"/>
        <v>111137408</v>
      </c>
      <c r="M38" s="95">
        <f t="shared" si="3"/>
        <v>0.1584974296319889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104053499</v>
      </c>
      <c r="AA38" s="78">
        <v>7083909</v>
      </c>
      <c r="AB38" s="78">
        <f t="shared" si="10"/>
        <v>111137408</v>
      </c>
      <c r="AC38" s="95">
        <f t="shared" si="11"/>
        <v>0.1584974296319889</v>
      </c>
      <c r="AD38" s="77">
        <v>103440128</v>
      </c>
      <c r="AE38" s="78">
        <v>-11241094</v>
      </c>
      <c r="AF38" s="78">
        <f t="shared" si="12"/>
        <v>92199034</v>
      </c>
      <c r="AG38" s="78">
        <v>690504503</v>
      </c>
      <c r="AH38" s="78">
        <v>533409127</v>
      </c>
      <c r="AI38" s="79">
        <v>92199034</v>
      </c>
      <c r="AJ38" s="114">
        <f t="shared" si="13"/>
        <v>0.13352416037756093</v>
      </c>
      <c r="AK38" s="115">
        <f t="shared" si="14"/>
        <v>0.20540751001794666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9845084631</v>
      </c>
      <c r="E39" s="81">
        <f>SUM(E31:E38)</f>
        <v>2454931302</v>
      </c>
      <c r="F39" s="82">
        <f t="shared" si="0"/>
        <v>12300015933</v>
      </c>
      <c r="G39" s="80">
        <f>SUM(G31:G38)</f>
        <v>9893209093</v>
      </c>
      <c r="H39" s="81">
        <f>SUM(H31:H38)</f>
        <v>2625985687</v>
      </c>
      <c r="I39" s="82">
        <f t="shared" si="1"/>
        <v>12519194780</v>
      </c>
      <c r="J39" s="80">
        <f>SUM(J31:J38)</f>
        <v>2167383251</v>
      </c>
      <c r="K39" s="81">
        <f>SUM(K31:K38)</f>
        <v>536232334</v>
      </c>
      <c r="L39" s="81">
        <f t="shared" si="2"/>
        <v>2703615585</v>
      </c>
      <c r="M39" s="96">
        <f t="shared" si="3"/>
        <v>0.21980586039294522</v>
      </c>
      <c r="N39" s="80">
        <f>SUM(N31:N38)</f>
        <v>0</v>
      </c>
      <c r="O39" s="81">
        <f>SUM(O31:O38)</f>
        <v>0</v>
      </c>
      <c r="P39" s="81">
        <f t="shared" si="4"/>
        <v>0</v>
      </c>
      <c r="Q39" s="96">
        <f t="shared" si="5"/>
        <v>0</v>
      </c>
      <c r="R39" s="80">
        <f>SUM(R31:R38)</f>
        <v>0</v>
      </c>
      <c r="S39" s="81">
        <f>SUM(S31:S38)</f>
        <v>0</v>
      </c>
      <c r="T39" s="81">
        <f t="shared" si="6"/>
        <v>0</v>
      </c>
      <c r="U39" s="96">
        <f t="shared" si="7"/>
        <v>0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v>2167383251</v>
      </c>
      <c r="AA39" s="81">
        <v>536232334</v>
      </c>
      <c r="AB39" s="81">
        <f t="shared" si="10"/>
        <v>2703615585</v>
      </c>
      <c r="AC39" s="96">
        <f t="shared" si="11"/>
        <v>0.21980586039294522</v>
      </c>
      <c r="AD39" s="80">
        <f>SUM(AD31:AD38)</f>
        <v>1712138679</v>
      </c>
      <c r="AE39" s="81">
        <f>SUM(AE31:AE38)</f>
        <v>294151780</v>
      </c>
      <c r="AF39" s="81">
        <f t="shared" si="12"/>
        <v>2006290459</v>
      </c>
      <c r="AG39" s="81">
        <f>SUM(AG31:AG38)</f>
        <v>11108314101</v>
      </c>
      <c r="AH39" s="81">
        <f>SUM(AH31:AH38)</f>
        <v>11998777895</v>
      </c>
      <c r="AI39" s="82">
        <f>SUM(AI31:AI38)</f>
        <v>2006290459</v>
      </c>
      <c r="AJ39" s="116">
        <f t="shared" si="13"/>
        <v>0.18061160683414493</v>
      </c>
      <c r="AK39" s="117">
        <f t="shared" si="14"/>
        <v>0.34756937754046313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109747277</v>
      </c>
      <c r="E40" s="78">
        <v>22782041</v>
      </c>
      <c r="F40" s="79">
        <f t="shared" si="0"/>
        <v>132529318</v>
      </c>
      <c r="G40" s="77">
        <v>109747277</v>
      </c>
      <c r="H40" s="78">
        <v>22782041</v>
      </c>
      <c r="I40" s="79">
        <f t="shared" si="1"/>
        <v>132529318</v>
      </c>
      <c r="J40" s="77">
        <v>25034676</v>
      </c>
      <c r="K40" s="78">
        <v>-3835908</v>
      </c>
      <c r="L40" s="78">
        <f t="shared" si="2"/>
        <v>21198768</v>
      </c>
      <c r="M40" s="95">
        <f t="shared" si="3"/>
        <v>0.1599553089075732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25034676</v>
      </c>
      <c r="AA40" s="78">
        <v>-3835908</v>
      </c>
      <c r="AB40" s="78">
        <f t="shared" si="10"/>
        <v>21198768</v>
      </c>
      <c r="AC40" s="95">
        <f t="shared" si="11"/>
        <v>0.1599553089075732</v>
      </c>
      <c r="AD40" s="77">
        <v>24738754</v>
      </c>
      <c r="AE40" s="78">
        <v>26398295</v>
      </c>
      <c r="AF40" s="78">
        <f t="shared" si="12"/>
        <v>51137049</v>
      </c>
      <c r="AG40" s="78">
        <v>161206756</v>
      </c>
      <c r="AH40" s="78">
        <v>147511704</v>
      </c>
      <c r="AI40" s="79">
        <v>51137049</v>
      </c>
      <c r="AJ40" s="114">
        <f t="shared" si="13"/>
        <v>0.31721405646299339</v>
      </c>
      <c r="AK40" s="115">
        <f t="shared" si="14"/>
        <v>-0.58545187071706073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99606674</v>
      </c>
      <c r="E41" s="78">
        <v>29988625</v>
      </c>
      <c r="F41" s="79">
        <f t="shared" si="0"/>
        <v>129595299</v>
      </c>
      <c r="G41" s="77">
        <v>99606674</v>
      </c>
      <c r="H41" s="78">
        <v>29988625</v>
      </c>
      <c r="I41" s="79">
        <f t="shared" si="1"/>
        <v>129595299</v>
      </c>
      <c r="J41" s="77">
        <v>24793409</v>
      </c>
      <c r="K41" s="78">
        <v>5107751</v>
      </c>
      <c r="L41" s="78">
        <f t="shared" si="2"/>
        <v>29901160</v>
      </c>
      <c r="M41" s="95">
        <f t="shared" si="3"/>
        <v>0.23072719636226929</v>
      </c>
      <c r="N41" s="77">
        <v>0</v>
      </c>
      <c r="O41" s="78">
        <v>0</v>
      </c>
      <c r="P41" s="78">
        <f t="shared" si="4"/>
        <v>0</v>
      </c>
      <c r="Q41" s="95">
        <f t="shared" si="5"/>
        <v>0</v>
      </c>
      <c r="R41" s="77">
        <v>0</v>
      </c>
      <c r="S41" s="78">
        <v>0</v>
      </c>
      <c r="T41" s="78">
        <f t="shared" si="6"/>
        <v>0</v>
      </c>
      <c r="U41" s="95">
        <f t="shared" si="7"/>
        <v>0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v>24793409</v>
      </c>
      <c r="AA41" s="78">
        <v>5107751</v>
      </c>
      <c r="AB41" s="78">
        <f t="shared" si="10"/>
        <v>29901160</v>
      </c>
      <c r="AC41" s="95">
        <f t="shared" si="11"/>
        <v>0.23072719636226929</v>
      </c>
      <c r="AD41" s="77">
        <v>23173659</v>
      </c>
      <c r="AE41" s="78">
        <v>4658036</v>
      </c>
      <c r="AF41" s="78">
        <f t="shared" si="12"/>
        <v>27831695</v>
      </c>
      <c r="AG41" s="78">
        <v>115933387</v>
      </c>
      <c r="AH41" s="78">
        <v>123692822</v>
      </c>
      <c r="AI41" s="79">
        <v>27831695</v>
      </c>
      <c r="AJ41" s="114">
        <f t="shared" si="13"/>
        <v>0.24006626322407021</v>
      </c>
      <c r="AK41" s="115">
        <f t="shared" si="14"/>
        <v>7.4356412715790299E-2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449397625</v>
      </c>
      <c r="E42" s="78">
        <v>25575158</v>
      </c>
      <c r="F42" s="79">
        <f t="shared" si="0"/>
        <v>474972783</v>
      </c>
      <c r="G42" s="77">
        <v>449397625</v>
      </c>
      <c r="H42" s="78">
        <v>25575158</v>
      </c>
      <c r="I42" s="79">
        <f t="shared" si="1"/>
        <v>474972783</v>
      </c>
      <c r="J42" s="77">
        <v>75310369</v>
      </c>
      <c r="K42" s="78">
        <v>12875626</v>
      </c>
      <c r="L42" s="78">
        <f t="shared" si="2"/>
        <v>88185995</v>
      </c>
      <c r="M42" s="95">
        <f t="shared" si="3"/>
        <v>0.18566536474575218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75310369</v>
      </c>
      <c r="AA42" s="78">
        <v>12875626</v>
      </c>
      <c r="AB42" s="78">
        <f t="shared" si="10"/>
        <v>88185995</v>
      </c>
      <c r="AC42" s="95">
        <f t="shared" si="11"/>
        <v>0.18566536474575218</v>
      </c>
      <c r="AD42" s="77">
        <v>92551306</v>
      </c>
      <c r="AE42" s="78">
        <v>2232730</v>
      </c>
      <c r="AF42" s="78">
        <f t="shared" si="12"/>
        <v>94784036</v>
      </c>
      <c r="AG42" s="78">
        <v>426187960</v>
      </c>
      <c r="AH42" s="78">
        <v>451613655</v>
      </c>
      <c r="AI42" s="79">
        <v>94784036</v>
      </c>
      <c r="AJ42" s="114">
        <f t="shared" si="13"/>
        <v>0.22239960978719342</v>
      </c>
      <c r="AK42" s="115">
        <f t="shared" si="14"/>
        <v>-6.9611310917378488E-2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123118320</v>
      </c>
      <c r="E43" s="78">
        <v>2764780</v>
      </c>
      <c r="F43" s="79">
        <f t="shared" si="0"/>
        <v>125883100</v>
      </c>
      <c r="G43" s="77">
        <v>123118320</v>
      </c>
      <c r="H43" s="78">
        <v>2764780</v>
      </c>
      <c r="I43" s="79">
        <f t="shared" si="1"/>
        <v>125883100</v>
      </c>
      <c r="J43" s="77">
        <v>27845620</v>
      </c>
      <c r="K43" s="78">
        <v>538288</v>
      </c>
      <c r="L43" s="78">
        <f t="shared" si="2"/>
        <v>28383908</v>
      </c>
      <c r="M43" s="95">
        <f t="shared" si="3"/>
        <v>0.22547830487174211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27845620</v>
      </c>
      <c r="AA43" s="78">
        <v>538288</v>
      </c>
      <c r="AB43" s="78">
        <f t="shared" si="10"/>
        <v>28383908</v>
      </c>
      <c r="AC43" s="95">
        <f t="shared" si="11"/>
        <v>0.22547830487174211</v>
      </c>
      <c r="AD43" s="77">
        <v>26332205</v>
      </c>
      <c r="AE43" s="78">
        <v>43084</v>
      </c>
      <c r="AF43" s="78">
        <f t="shared" si="12"/>
        <v>26375289</v>
      </c>
      <c r="AG43" s="78">
        <v>114850564</v>
      </c>
      <c r="AH43" s="78">
        <v>121807618</v>
      </c>
      <c r="AI43" s="79">
        <v>26375289</v>
      </c>
      <c r="AJ43" s="114">
        <f t="shared" si="13"/>
        <v>0.22964875470702956</v>
      </c>
      <c r="AK43" s="115">
        <f t="shared" si="14"/>
        <v>7.6155336155747877E-2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781869896</v>
      </c>
      <c r="E44" s="81">
        <f>SUM(E40:E43)</f>
        <v>81110604</v>
      </c>
      <c r="F44" s="82">
        <f t="shared" si="0"/>
        <v>862980500</v>
      </c>
      <c r="G44" s="80">
        <f>SUM(G40:G43)</f>
        <v>781869896</v>
      </c>
      <c r="H44" s="81">
        <f>SUM(H40:H43)</f>
        <v>81110604</v>
      </c>
      <c r="I44" s="82">
        <f t="shared" si="1"/>
        <v>862980500</v>
      </c>
      <c r="J44" s="80">
        <f>SUM(J40:J43)</f>
        <v>152984074</v>
      </c>
      <c r="K44" s="81">
        <f>SUM(K40:K43)</f>
        <v>14685757</v>
      </c>
      <c r="L44" s="81">
        <f t="shared" si="2"/>
        <v>167669831</v>
      </c>
      <c r="M44" s="96">
        <f t="shared" si="3"/>
        <v>0.19429156394611466</v>
      </c>
      <c r="N44" s="80">
        <f>SUM(N40:N43)</f>
        <v>0</v>
      </c>
      <c r="O44" s="81">
        <f>SUM(O40:O43)</f>
        <v>0</v>
      </c>
      <c r="P44" s="81">
        <f t="shared" si="4"/>
        <v>0</v>
      </c>
      <c r="Q44" s="96">
        <f t="shared" si="5"/>
        <v>0</v>
      </c>
      <c r="R44" s="80">
        <f>SUM(R40:R43)</f>
        <v>0</v>
      </c>
      <c r="S44" s="81">
        <f>SUM(S40:S43)</f>
        <v>0</v>
      </c>
      <c r="T44" s="81">
        <f t="shared" si="6"/>
        <v>0</v>
      </c>
      <c r="U44" s="96">
        <f t="shared" si="7"/>
        <v>0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v>152984074</v>
      </c>
      <c r="AA44" s="81">
        <v>14685757</v>
      </c>
      <c r="AB44" s="81">
        <f t="shared" si="10"/>
        <v>167669831</v>
      </c>
      <c r="AC44" s="96">
        <f t="shared" si="11"/>
        <v>0.19429156394611466</v>
      </c>
      <c r="AD44" s="80">
        <f>SUM(AD40:AD43)</f>
        <v>166795924</v>
      </c>
      <c r="AE44" s="81">
        <f>SUM(AE40:AE43)</f>
        <v>33332145</v>
      </c>
      <c r="AF44" s="81">
        <f t="shared" si="12"/>
        <v>200128069</v>
      </c>
      <c r="AG44" s="81">
        <f>SUM(AG40:AG43)</f>
        <v>818178667</v>
      </c>
      <c r="AH44" s="81">
        <f>SUM(AH40:AH43)</f>
        <v>844625799</v>
      </c>
      <c r="AI44" s="82">
        <f>SUM(AI40:AI43)</f>
        <v>200128069</v>
      </c>
      <c r="AJ44" s="116">
        <f t="shared" si="13"/>
        <v>0.24460191529290998</v>
      </c>
      <c r="AK44" s="117">
        <f t="shared" si="14"/>
        <v>-0.16218733415151276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94571991619</v>
      </c>
      <c r="E45" s="84">
        <f>SUM(E9,E11:E16,E18:E23,E25:E29,E31:E38,E40:E43)</f>
        <v>17961595495</v>
      </c>
      <c r="F45" s="85">
        <f t="shared" si="0"/>
        <v>112533587114</v>
      </c>
      <c r="G45" s="83">
        <f>SUM(G9,G11:G16,G18:G23,G25:G29,G31:G38,G40:G43)</f>
        <v>94700522909</v>
      </c>
      <c r="H45" s="84">
        <f>SUM(H9,H11:H16,H18:H23,H25:H29,H31:H38,H40:H43)</f>
        <v>19423412056</v>
      </c>
      <c r="I45" s="85">
        <f t="shared" si="1"/>
        <v>114123934965</v>
      </c>
      <c r="J45" s="83">
        <f>SUM(J9,J11:J16,J18:J23,J25:J29,J31:J38,J40:J43)</f>
        <v>20122522249</v>
      </c>
      <c r="K45" s="84">
        <f>SUM(K9,K11:K16,K18:K23,K25:K29,K31:K38,K40:K43)</f>
        <v>2173830109</v>
      </c>
      <c r="L45" s="84">
        <f t="shared" si="2"/>
        <v>22296352358</v>
      </c>
      <c r="M45" s="97">
        <f t="shared" si="3"/>
        <v>0.19813064641237382</v>
      </c>
      <c r="N45" s="83">
        <f>SUM(N9,N11:N16,N18:N23,N25:N29,N31:N38,N40:N43)</f>
        <v>0</v>
      </c>
      <c r="O45" s="84">
        <f>SUM(O9,O11:O16,O18:O23,O25:O29,O31:O38,O40:O43)</f>
        <v>0</v>
      </c>
      <c r="P45" s="84">
        <f t="shared" si="4"/>
        <v>0</v>
      </c>
      <c r="Q45" s="97">
        <f t="shared" si="5"/>
        <v>0</v>
      </c>
      <c r="R45" s="83">
        <f>SUM(R9,R11:R16,R18:R23,R25:R29,R31:R38,R40:R43)</f>
        <v>0</v>
      </c>
      <c r="S45" s="84">
        <f>SUM(S9,S11:S16,S18:S23,S25:S29,S31:S38,S40:S43)</f>
        <v>0</v>
      </c>
      <c r="T45" s="84">
        <f t="shared" si="6"/>
        <v>0</v>
      </c>
      <c r="U45" s="97">
        <f t="shared" si="7"/>
        <v>0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v>20122522249</v>
      </c>
      <c r="AA45" s="84">
        <v>2173830109</v>
      </c>
      <c r="AB45" s="84">
        <f t="shared" si="10"/>
        <v>22296352358</v>
      </c>
      <c r="AC45" s="97">
        <f t="shared" si="11"/>
        <v>0.19813064641237382</v>
      </c>
      <c r="AD45" s="83">
        <f>SUM(AD9,AD11:AD16,AD18:AD23,AD25:AD29,AD31:AD38,AD40:AD43)</f>
        <v>16658367425</v>
      </c>
      <c r="AE45" s="84">
        <f>SUM(AE9,AE11:AE16,AE18:AE23,AE25:AE29,AE31:AE38,AE40:AE43)</f>
        <v>1719445693</v>
      </c>
      <c r="AF45" s="84">
        <f t="shared" si="12"/>
        <v>18377813118</v>
      </c>
      <c r="AG45" s="84">
        <f>SUM(AG9,AG11:AG16,AG18:AG23,AG25:AG29,AG31:AG38,AG40:AG43)</f>
        <v>102609664088</v>
      </c>
      <c r="AH45" s="84">
        <f>SUM(AH9,AH11:AH16,AH18:AH23,AH25:AH29,AH31:AH38,AH40:AH43)</f>
        <v>106489422424</v>
      </c>
      <c r="AI45" s="85">
        <f>SUM(AI9,AI11:AI16,AI18:AI23,AI25:AI29,AI31:AI38,AI40:AI43)</f>
        <v>18377813118</v>
      </c>
      <c r="AJ45" s="118">
        <f t="shared" si="13"/>
        <v>0.1791041154002691</v>
      </c>
      <c r="AK45" s="119">
        <f t="shared" si="14"/>
        <v>0.21322119312237531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10129615381</v>
      </c>
      <c r="E9" s="65">
        <v>1231114811</v>
      </c>
      <c r="F9" s="66">
        <f>$D9       +$E9</f>
        <v>11360730192</v>
      </c>
      <c r="G9" s="64">
        <v>10171721239</v>
      </c>
      <c r="H9" s="65">
        <v>1321603872</v>
      </c>
      <c r="I9" s="67">
        <f>$G9       +$H9</f>
        <v>11493325111</v>
      </c>
      <c r="J9" s="64">
        <v>2899297325</v>
      </c>
      <c r="K9" s="65">
        <v>92807527</v>
      </c>
      <c r="L9" s="65">
        <f>$J9       +$K9</f>
        <v>2992104852</v>
      </c>
      <c r="M9" s="90">
        <f>IF(($F9       =0),0,($L9       /$F9       ))</f>
        <v>0.26337258269780761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2899297325</v>
      </c>
      <c r="AA9" s="65">
        <v>92807527</v>
      </c>
      <c r="AB9" s="65">
        <f>$Z9       +$AA9</f>
        <v>2992104852</v>
      </c>
      <c r="AC9" s="90">
        <f>IF(($F9       =0),0,($AB9       /$F9       ))</f>
        <v>0.26337258269780761</v>
      </c>
      <c r="AD9" s="64">
        <v>2696082707</v>
      </c>
      <c r="AE9" s="65">
        <v>160140142</v>
      </c>
      <c r="AF9" s="65">
        <f>$AD9       +$AE9</f>
        <v>2856222849</v>
      </c>
      <c r="AG9" s="65">
        <v>10624668134</v>
      </c>
      <c r="AH9" s="65">
        <v>10720126320</v>
      </c>
      <c r="AI9" s="65">
        <v>2856222849</v>
      </c>
      <c r="AJ9" s="90">
        <f>IF(($AG9       =0),0,($AI9       /$AG9       ))</f>
        <v>0.2688293707602783</v>
      </c>
      <c r="AK9" s="90">
        <f>IF(($AF9       =0),0,(($L9       /$AF9       )-1))</f>
        <v>4.7574020020032304E-2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64671269910</v>
      </c>
      <c r="E10" s="65">
        <v>12073294723</v>
      </c>
      <c r="F10" s="67">
        <f t="shared" ref="F10:F17" si="0">$D10      +$E10</f>
        <v>76744564633</v>
      </c>
      <c r="G10" s="64">
        <v>64673138958</v>
      </c>
      <c r="H10" s="65">
        <v>12965375207</v>
      </c>
      <c r="I10" s="67">
        <f t="shared" ref="I10:I17" si="1">$G10      +$H10</f>
        <v>77638514165</v>
      </c>
      <c r="J10" s="64">
        <v>13824573150</v>
      </c>
      <c r="K10" s="65">
        <v>1389403187</v>
      </c>
      <c r="L10" s="65">
        <f t="shared" ref="L10:L17" si="2">$J10      +$K10</f>
        <v>15213976337</v>
      </c>
      <c r="M10" s="90">
        <f t="shared" ref="M10:M17" si="3">IF(($F10      =0),0,($L10      /$F10      ))</f>
        <v>0.19824174402128308</v>
      </c>
      <c r="N10" s="100">
        <v>0</v>
      </c>
      <c r="O10" s="101">
        <v>0</v>
      </c>
      <c r="P10" s="102">
        <f t="shared" ref="P10:P17" si="4">$N10      +$O10</f>
        <v>0</v>
      </c>
      <c r="Q10" s="90">
        <f t="shared" ref="Q10:Q17" si="5">IF(($F10      =0),0,($P10      /$F10      ))</f>
        <v>0</v>
      </c>
      <c r="R10" s="100">
        <v>0</v>
      </c>
      <c r="S10" s="102">
        <v>0</v>
      </c>
      <c r="T10" s="102">
        <f t="shared" ref="T10:T17" si="6">$R10      +$S10</f>
        <v>0</v>
      </c>
      <c r="U10" s="90">
        <f t="shared" ref="U10:U17" si="7">IF(($I10      =0),0,($T10      /$I10      ))</f>
        <v>0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v>13824573150</v>
      </c>
      <c r="AA10" s="65">
        <v>1389403187</v>
      </c>
      <c r="AB10" s="65">
        <f t="shared" ref="AB10:AB17" si="10">$Z10      +$AA10</f>
        <v>15213976337</v>
      </c>
      <c r="AC10" s="90">
        <f t="shared" ref="AC10:AC17" si="11">IF(($F10      =0),0,($AB10      /$F10      ))</f>
        <v>0.19824174402128308</v>
      </c>
      <c r="AD10" s="64">
        <v>11433466081</v>
      </c>
      <c r="AE10" s="65">
        <v>1175806543</v>
      </c>
      <c r="AF10" s="65">
        <f t="shared" ref="AF10:AF17" si="12">$AD10      +$AE10</f>
        <v>12609272624</v>
      </c>
      <c r="AG10" s="65">
        <v>70410790323</v>
      </c>
      <c r="AH10" s="65">
        <v>72272562425</v>
      </c>
      <c r="AI10" s="65">
        <v>12609272624</v>
      </c>
      <c r="AJ10" s="90">
        <f t="shared" ref="AJ10:AJ17" si="13">IF(($AG10      =0),0,($AI10      /$AG10      ))</f>
        <v>0.17908153801649809</v>
      </c>
      <c r="AK10" s="90">
        <f t="shared" ref="AK10:AK17" si="14">IF(($AF10      =0),0,(($L10      /$AF10      )-1))</f>
        <v>0.20657049701997154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60073376514</v>
      </c>
      <c r="E11" s="65">
        <v>2910313343</v>
      </c>
      <c r="F11" s="67">
        <f t="shared" si="0"/>
        <v>62983689857</v>
      </c>
      <c r="G11" s="64">
        <v>60073376514</v>
      </c>
      <c r="H11" s="65">
        <v>2910313343</v>
      </c>
      <c r="I11" s="67">
        <f t="shared" si="1"/>
        <v>62983689857</v>
      </c>
      <c r="J11" s="64">
        <v>14835416058</v>
      </c>
      <c r="K11" s="65">
        <v>38234275</v>
      </c>
      <c r="L11" s="65">
        <f t="shared" si="2"/>
        <v>14873650333</v>
      </c>
      <c r="M11" s="90">
        <f t="shared" si="3"/>
        <v>0.23615082518616434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14835416058</v>
      </c>
      <c r="AA11" s="65">
        <v>38234275</v>
      </c>
      <c r="AB11" s="65">
        <f t="shared" si="10"/>
        <v>14873650333</v>
      </c>
      <c r="AC11" s="90">
        <f t="shared" si="11"/>
        <v>0.23615082518616434</v>
      </c>
      <c r="AD11" s="64">
        <v>12268055217</v>
      </c>
      <c r="AE11" s="65">
        <v>217657645</v>
      </c>
      <c r="AF11" s="65">
        <f t="shared" si="12"/>
        <v>12485712862</v>
      </c>
      <c r="AG11" s="65">
        <v>57695331991</v>
      </c>
      <c r="AH11" s="65">
        <v>57788837073</v>
      </c>
      <c r="AI11" s="65">
        <v>12485712862</v>
      </c>
      <c r="AJ11" s="90">
        <f t="shared" si="13"/>
        <v>0.21640767859603735</v>
      </c>
      <c r="AK11" s="90">
        <f t="shared" si="14"/>
        <v>0.1912535950003813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55634316230</v>
      </c>
      <c r="E12" s="65">
        <v>7680538000</v>
      </c>
      <c r="F12" s="67">
        <f t="shared" si="0"/>
        <v>63314854230</v>
      </c>
      <c r="G12" s="64">
        <v>55634316230</v>
      </c>
      <c r="H12" s="65">
        <v>7680538000</v>
      </c>
      <c r="I12" s="67">
        <f t="shared" si="1"/>
        <v>63314854230</v>
      </c>
      <c r="J12" s="64">
        <v>14490558815</v>
      </c>
      <c r="K12" s="65">
        <v>600527338</v>
      </c>
      <c r="L12" s="65">
        <f t="shared" si="2"/>
        <v>15091086153</v>
      </c>
      <c r="M12" s="90">
        <f t="shared" si="3"/>
        <v>0.23834985228236544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14490558815</v>
      </c>
      <c r="AA12" s="65">
        <v>600527338</v>
      </c>
      <c r="AB12" s="65">
        <f t="shared" si="10"/>
        <v>15091086153</v>
      </c>
      <c r="AC12" s="90">
        <f t="shared" si="11"/>
        <v>0.23834985228236544</v>
      </c>
      <c r="AD12" s="64">
        <v>12244282511</v>
      </c>
      <c r="AE12" s="65">
        <v>520517151</v>
      </c>
      <c r="AF12" s="65">
        <f t="shared" si="12"/>
        <v>12764799662</v>
      </c>
      <c r="AG12" s="65">
        <v>60432692580</v>
      </c>
      <c r="AH12" s="65">
        <v>60554666405</v>
      </c>
      <c r="AI12" s="65">
        <v>12764799662</v>
      </c>
      <c r="AJ12" s="90">
        <f t="shared" si="13"/>
        <v>0.2112234142985128</v>
      </c>
      <c r="AK12" s="90">
        <f t="shared" si="14"/>
        <v>0.18224230325566393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75709915895</v>
      </c>
      <c r="E13" s="65">
        <v>7414826000</v>
      </c>
      <c r="F13" s="67">
        <f t="shared" si="0"/>
        <v>83124741895</v>
      </c>
      <c r="G13" s="64">
        <v>75709915895</v>
      </c>
      <c r="H13" s="65">
        <v>7414826000</v>
      </c>
      <c r="I13" s="67">
        <f t="shared" si="1"/>
        <v>83124741895</v>
      </c>
      <c r="J13" s="64">
        <v>23396118236</v>
      </c>
      <c r="K13" s="65">
        <v>806420182</v>
      </c>
      <c r="L13" s="65">
        <f t="shared" si="2"/>
        <v>24202538418</v>
      </c>
      <c r="M13" s="90">
        <f t="shared" si="3"/>
        <v>0.29115926096434347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23396118236</v>
      </c>
      <c r="AA13" s="65">
        <v>806420182</v>
      </c>
      <c r="AB13" s="65">
        <f t="shared" si="10"/>
        <v>24202538418</v>
      </c>
      <c r="AC13" s="90">
        <f t="shared" si="11"/>
        <v>0.29115926096434347</v>
      </c>
      <c r="AD13" s="64">
        <v>24263227014</v>
      </c>
      <c r="AE13" s="65">
        <v>924276495</v>
      </c>
      <c r="AF13" s="65">
        <f t="shared" si="12"/>
        <v>25187503509</v>
      </c>
      <c r="AG13" s="65">
        <v>81021892139</v>
      </c>
      <c r="AH13" s="65">
        <v>77054929351</v>
      </c>
      <c r="AI13" s="65">
        <v>25187503509</v>
      </c>
      <c r="AJ13" s="90">
        <f t="shared" si="13"/>
        <v>0.31087281281691964</v>
      </c>
      <c r="AK13" s="90">
        <f t="shared" si="14"/>
        <v>-3.9105308338639122E-2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9754653080</v>
      </c>
      <c r="E14" s="65">
        <v>1339880477</v>
      </c>
      <c r="F14" s="67">
        <f t="shared" si="0"/>
        <v>11094533557</v>
      </c>
      <c r="G14" s="64">
        <v>9754653080</v>
      </c>
      <c r="H14" s="65">
        <v>1339880477</v>
      </c>
      <c r="I14" s="67">
        <f t="shared" si="1"/>
        <v>11094533557</v>
      </c>
      <c r="J14" s="64">
        <v>3132831847</v>
      </c>
      <c r="K14" s="65">
        <v>49782221</v>
      </c>
      <c r="L14" s="65">
        <f t="shared" si="2"/>
        <v>3182614068</v>
      </c>
      <c r="M14" s="90">
        <f t="shared" si="3"/>
        <v>0.28686326032985471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3132831847</v>
      </c>
      <c r="AA14" s="65">
        <v>49782221</v>
      </c>
      <c r="AB14" s="65">
        <f t="shared" si="10"/>
        <v>3182614068</v>
      </c>
      <c r="AC14" s="90">
        <f t="shared" si="11"/>
        <v>0.28686326032985471</v>
      </c>
      <c r="AD14" s="64">
        <v>2231079536</v>
      </c>
      <c r="AE14" s="65">
        <v>-32300072</v>
      </c>
      <c r="AF14" s="65">
        <f t="shared" si="12"/>
        <v>2198779464</v>
      </c>
      <c r="AG14" s="65">
        <v>9900511301</v>
      </c>
      <c r="AH14" s="65">
        <v>9633124849</v>
      </c>
      <c r="AI14" s="65">
        <v>2198779464</v>
      </c>
      <c r="AJ14" s="90">
        <f t="shared" si="13"/>
        <v>0.22208746570269686</v>
      </c>
      <c r="AK14" s="90">
        <f t="shared" si="14"/>
        <v>0.44744578531319235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18116061470</v>
      </c>
      <c r="E15" s="65">
        <v>1965324410</v>
      </c>
      <c r="F15" s="67">
        <f t="shared" si="0"/>
        <v>20081385880</v>
      </c>
      <c r="G15" s="64">
        <v>18116061470</v>
      </c>
      <c r="H15" s="65">
        <v>1965324410</v>
      </c>
      <c r="I15" s="67">
        <f t="shared" si="1"/>
        <v>20081385880</v>
      </c>
      <c r="J15" s="64">
        <v>3659129855</v>
      </c>
      <c r="K15" s="65">
        <v>93095505</v>
      </c>
      <c r="L15" s="65">
        <f t="shared" si="2"/>
        <v>3752225360</v>
      </c>
      <c r="M15" s="90">
        <f t="shared" si="3"/>
        <v>0.18685091668583584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3659129855</v>
      </c>
      <c r="AA15" s="65">
        <v>93095505</v>
      </c>
      <c r="AB15" s="65">
        <f t="shared" si="10"/>
        <v>3752225360</v>
      </c>
      <c r="AC15" s="90">
        <f t="shared" si="11"/>
        <v>0.18685091668583584</v>
      </c>
      <c r="AD15" s="64">
        <v>6404833510</v>
      </c>
      <c r="AE15" s="65">
        <v>32126890443</v>
      </c>
      <c r="AF15" s="65">
        <f t="shared" si="12"/>
        <v>38531723953</v>
      </c>
      <c r="AG15" s="65">
        <v>19268499150</v>
      </c>
      <c r="AH15" s="65">
        <v>18698793986</v>
      </c>
      <c r="AI15" s="65">
        <v>38531723953</v>
      </c>
      <c r="AJ15" s="90">
        <f t="shared" si="13"/>
        <v>1.9997262710001988</v>
      </c>
      <c r="AK15" s="90">
        <f t="shared" si="14"/>
        <v>-0.90261984217013314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48319289278</v>
      </c>
      <c r="E16" s="65">
        <v>2277552577</v>
      </c>
      <c r="F16" s="67">
        <f t="shared" si="0"/>
        <v>50596841855</v>
      </c>
      <c r="G16" s="64">
        <v>48319289278</v>
      </c>
      <c r="H16" s="65">
        <v>2277552577</v>
      </c>
      <c r="I16" s="67">
        <f t="shared" si="1"/>
        <v>50596841855</v>
      </c>
      <c r="J16" s="64">
        <v>739385404395</v>
      </c>
      <c r="K16" s="65">
        <v>248906396</v>
      </c>
      <c r="L16" s="65">
        <f t="shared" si="2"/>
        <v>739634310791</v>
      </c>
      <c r="M16" s="90">
        <f t="shared" si="3"/>
        <v>14.618191248193666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739385404395</v>
      </c>
      <c r="AA16" s="65">
        <v>248906396</v>
      </c>
      <c r="AB16" s="65">
        <f t="shared" si="10"/>
        <v>739634310791</v>
      </c>
      <c r="AC16" s="90">
        <f t="shared" si="11"/>
        <v>14.618191248193666</v>
      </c>
      <c r="AD16" s="64">
        <v>4182660839</v>
      </c>
      <c r="AE16" s="65">
        <v>82151767</v>
      </c>
      <c r="AF16" s="65">
        <f t="shared" si="12"/>
        <v>4264812606</v>
      </c>
      <c r="AG16" s="65">
        <v>46846129283</v>
      </c>
      <c r="AH16" s="65">
        <v>47033457193</v>
      </c>
      <c r="AI16" s="65">
        <v>4264812606</v>
      </c>
      <c r="AJ16" s="90">
        <f t="shared" si="13"/>
        <v>9.1038740473861485E-2</v>
      </c>
      <c r="AK16" s="90">
        <f t="shared" si="14"/>
        <v>172.42715357538501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342408497758</v>
      </c>
      <c r="E17" s="69">
        <f>SUM(E9:E16)</f>
        <v>36892844341</v>
      </c>
      <c r="F17" s="70">
        <f t="shared" si="0"/>
        <v>379301342099</v>
      </c>
      <c r="G17" s="68">
        <f>SUM(G9:G16)</f>
        <v>342452472664</v>
      </c>
      <c r="H17" s="69">
        <f>SUM(H9:H16)</f>
        <v>37875413886</v>
      </c>
      <c r="I17" s="70">
        <f t="shared" si="1"/>
        <v>380327886550</v>
      </c>
      <c r="J17" s="68">
        <f>SUM(J9:J16)</f>
        <v>815623329681</v>
      </c>
      <c r="K17" s="69">
        <f>SUM(K9:K16)</f>
        <v>3319176631</v>
      </c>
      <c r="L17" s="69">
        <f t="shared" si="2"/>
        <v>818942506312</v>
      </c>
      <c r="M17" s="91">
        <f t="shared" si="3"/>
        <v>2.1590814885602247</v>
      </c>
      <c r="N17" s="106">
        <f>SUM(N9:N16)</f>
        <v>0</v>
      </c>
      <c r="O17" s="107">
        <f>SUM(O9:O16)</f>
        <v>0</v>
      </c>
      <c r="P17" s="108">
        <f t="shared" si="4"/>
        <v>0</v>
      </c>
      <c r="Q17" s="91">
        <f t="shared" si="5"/>
        <v>0</v>
      </c>
      <c r="R17" s="106">
        <f>SUM(R9:R16)</f>
        <v>0</v>
      </c>
      <c r="S17" s="108">
        <f>SUM(S9:S16)</f>
        <v>0</v>
      </c>
      <c r="T17" s="108">
        <f t="shared" si="6"/>
        <v>0</v>
      </c>
      <c r="U17" s="91">
        <f t="shared" si="7"/>
        <v>0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v>815623329681</v>
      </c>
      <c r="AA17" s="69">
        <v>3319176631</v>
      </c>
      <c r="AB17" s="69">
        <f t="shared" si="10"/>
        <v>818942506312</v>
      </c>
      <c r="AC17" s="91">
        <f t="shared" si="11"/>
        <v>2.1590814885602247</v>
      </c>
      <c r="AD17" s="68">
        <f>SUM(AD9:AD16)</f>
        <v>75723687415</v>
      </c>
      <c r="AE17" s="69">
        <f>SUM(AE9:AE16)</f>
        <v>35175140114</v>
      </c>
      <c r="AF17" s="69">
        <f t="shared" si="12"/>
        <v>110898827529</v>
      </c>
      <c r="AG17" s="69">
        <f>SUM(AG9:AG16)</f>
        <v>356200514901</v>
      </c>
      <c r="AH17" s="69">
        <f>SUM(AH9:AH16)</f>
        <v>353756497602</v>
      </c>
      <c r="AI17" s="69">
        <f>SUM(AI9:AI16)</f>
        <v>110898827529</v>
      </c>
      <c r="AJ17" s="91">
        <f t="shared" si="13"/>
        <v>0.31133820106863819</v>
      </c>
      <c r="AK17" s="91">
        <f t="shared" si="14"/>
        <v>6.3845912040670303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view="pageBreakPreview" topLeftCell="A21" zoomScale="60" zoomScaleNormal="100" workbookViewId="0">
      <selection activeCell="M40" sqref="M40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6" width="10.7109375" customWidth="1"/>
    <col min="7" max="9" width="10.7109375" hidden="1" customWidth="1"/>
    <col min="10" max="12" width="10.7109375" customWidth="1"/>
    <col min="13" max="13" width="11.7109375" customWidth="1"/>
    <col min="14" max="16" width="10.7109375" hidden="1" customWidth="1"/>
    <col min="17" max="17" width="11.7109375" hidden="1" customWidth="1"/>
    <col min="18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3423312595</v>
      </c>
      <c r="E9" s="65">
        <v>200574000</v>
      </c>
      <c r="F9" s="66">
        <f>$D9       +$E9</f>
        <v>3623886595</v>
      </c>
      <c r="G9" s="64">
        <v>3423312595</v>
      </c>
      <c r="H9" s="65">
        <v>200574000</v>
      </c>
      <c r="I9" s="67">
        <f>$G9       +$H9</f>
        <v>3623886595</v>
      </c>
      <c r="J9" s="64">
        <v>105129254</v>
      </c>
      <c r="K9" s="65">
        <v>27680411</v>
      </c>
      <c r="L9" s="65">
        <f>$J9       +$K9</f>
        <v>132809665</v>
      </c>
      <c r="M9" s="90">
        <f>IF(($F9       =0),0,($L9       /$F9       ))</f>
        <v>3.6648405384219811E-2</v>
      </c>
      <c r="N9" s="100">
        <v>0</v>
      </c>
      <c r="O9" s="101">
        <v>0</v>
      </c>
      <c r="P9" s="102">
        <f>$N9       +$O9</f>
        <v>0</v>
      </c>
      <c r="Q9" s="90">
        <f>IF(($F9       =0),0,($P9       /$F9       ))</f>
        <v>0</v>
      </c>
      <c r="R9" s="100">
        <v>0</v>
      </c>
      <c r="S9" s="102">
        <v>0</v>
      </c>
      <c r="T9" s="102">
        <f>$R9       +$S9</f>
        <v>0</v>
      </c>
      <c r="U9" s="90">
        <f>IF(($I9       =0),0,($T9       /$I9       ))</f>
        <v>0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v>105129254</v>
      </c>
      <c r="AA9" s="65">
        <v>27680411</v>
      </c>
      <c r="AB9" s="65">
        <f>$Z9       +$AA9</f>
        <v>132809665</v>
      </c>
      <c r="AC9" s="90">
        <f>IF(($F9       =0),0,($AB9       /$F9       ))</f>
        <v>3.6648405384219811E-2</v>
      </c>
      <c r="AD9" s="64">
        <v>812424179</v>
      </c>
      <c r="AE9" s="65">
        <v>35993609</v>
      </c>
      <c r="AF9" s="65">
        <f>$AD9       +$AE9</f>
        <v>848417788</v>
      </c>
      <c r="AG9" s="65">
        <v>4177132901</v>
      </c>
      <c r="AH9" s="65">
        <v>4265909710</v>
      </c>
      <c r="AI9" s="65">
        <v>848417788</v>
      </c>
      <c r="AJ9" s="90">
        <f>IF(($AG9       =0),0,($AI9       /$AG9       ))</f>
        <v>0.20311007767957057</v>
      </c>
      <c r="AK9" s="90">
        <f>IF(($AF9       =0),0,(($L9       /$AF9       )-1))</f>
        <v>-0.84346195131872936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8343899520</v>
      </c>
      <c r="E10" s="65">
        <v>308853700</v>
      </c>
      <c r="F10" s="67">
        <f t="shared" ref="F10:F28" si="0">$D10      +$E10</f>
        <v>8652753220</v>
      </c>
      <c r="G10" s="64">
        <v>8343899520</v>
      </c>
      <c r="H10" s="65">
        <v>308853700</v>
      </c>
      <c r="I10" s="67">
        <f t="shared" ref="I10:I28" si="1">$G10      +$H10</f>
        <v>8652753220</v>
      </c>
      <c r="J10" s="64">
        <v>1806723970</v>
      </c>
      <c r="K10" s="65">
        <v>17767126</v>
      </c>
      <c r="L10" s="65">
        <f t="shared" ref="L10:L28" si="2">$J10      +$K10</f>
        <v>1824491096</v>
      </c>
      <c r="M10" s="90">
        <f t="shared" ref="M10:M28" si="3">IF(($F10      =0),0,($L10      /$F10      ))</f>
        <v>0.21085671226389141</v>
      </c>
      <c r="N10" s="100">
        <v>0</v>
      </c>
      <c r="O10" s="101">
        <v>0</v>
      </c>
      <c r="P10" s="102">
        <f t="shared" ref="P10:P28" si="4">$N10      +$O10</f>
        <v>0</v>
      </c>
      <c r="Q10" s="90">
        <f t="shared" ref="Q10:Q28" si="5">IF(($F10      =0),0,($P10      /$F10      ))</f>
        <v>0</v>
      </c>
      <c r="R10" s="100">
        <v>0</v>
      </c>
      <c r="S10" s="102">
        <v>0</v>
      </c>
      <c r="T10" s="102">
        <f t="shared" ref="T10:T28" si="6">$R10      +$S10</f>
        <v>0</v>
      </c>
      <c r="U10" s="90">
        <f t="shared" ref="U10:U28" si="7">IF(($I10      =0),0,($T10      /$I10      ))</f>
        <v>0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v>1806723970</v>
      </c>
      <c r="AA10" s="65">
        <v>17767126</v>
      </c>
      <c r="AB10" s="65">
        <f t="shared" ref="AB10:AB28" si="10">$Z10      +$AA10</f>
        <v>1824491096</v>
      </c>
      <c r="AC10" s="90">
        <f t="shared" ref="AC10:AC28" si="11">IF(($F10      =0),0,($AB10      /$F10      ))</f>
        <v>0.21085671226389141</v>
      </c>
      <c r="AD10" s="64">
        <v>2033612951</v>
      </c>
      <c r="AE10" s="65">
        <v>5857634</v>
      </c>
      <c r="AF10" s="65">
        <f t="shared" ref="AF10:AF28" si="12">$AD10      +$AE10</f>
        <v>2039470585</v>
      </c>
      <c r="AG10" s="65">
        <v>8174227467</v>
      </c>
      <c r="AH10" s="65">
        <v>8135522932</v>
      </c>
      <c r="AI10" s="65">
        <v>2039470585</v>
      </c>
      <c r="AJ10" s="90">
        <f t="shared" ref="AJ10:AJ28" si="13">IF(($AG10      =0),0,($AI10      /$AG10      ))</f>
        <v>0.24950010178130022</v>
      </c>
      <c r="AK10" s="90">
        <f t="shared" ref="AK10:AK28" si="14">IF(($AF10      =0),0,(($L10      /$AF10      )-1))</f>
        <v>-0.10540945801383061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4103136931</v>
      </c>
      <c r="E11" s="65">
        <v>412503079</v>
      </c>
      <c r="F11" s="67">
        <f t="shared" si="0"/>
        <v>4515640010</v>
      </c>
      <c r="G11" s="64">
        <v>4103136931</v>
      </c>
      <c r="H11" s="65">
        <v>412503079</v>
      </c>
      <c r="I11" s="67">
        <f t="shared" si="1"/>
        <v>4515640010</v>
      </c>
      <c r="J11" s="64">
        <v>647948765</v>
      </c>
      <c r="K11" s="65">
        <v>61697382</v>
      </c>
      <c r="L11" s="65">
        <f t="shared" si="2"/>
        <v>709646147</v>
      </c>
      <c r="M11" s="90">
        <f t="shared" si="3"/>
        <v>0.15715294962142032</v>
      </c>
      <c r="N11" s="100">
        <v>0</v>
      </c>
      <c r="O11" s="101">
        <v>0</v>
      </c>
      <c r="P11" s="102">
        <f t="shared" si="4"/>
        <v>0</v>
      </c>
      <c r="Q11" s="90">
        <f t="shared" si="5"/>
        <v>0</v>
      </c>
      <c r="R11" s="100">
        <v>0</v>
      </c>
      <c r="S11" s="102">
        <v>0</v>
      </c>
      <c r="T11" s="102">
        <f t="shared" si="6"/>
        <v>0</v>
      </c>
      <c r="U11" s="90">
        <f t="shared" si="7"/>
        <v>0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v>647948765</v>
      </c>
      <c r="AA11" s="65">
        <v>61697382</v>
      </c>
      <c r="AB11" s="65">
        <f t="shared" si="10"/>
        <v>709646147</v>
      </c>
      <c r="AC11" s="90">
        <f t="shared" si="11"/>
        <v>0.15715294962142032</v>
      </c>
      <c r="AD11" s="64">
        <v>908108672</v>
      </c>
      <c r="AE11" s="65">
        <v>53722838</v>
      </c>
      <c r="AF11" s="65">
        <f t="shared" si="12"/>
        <v>961831510</v>
      </c>
      <c r="AG11" s="65">
        <v>4517488018</v>
      </c>
      <c r="AH11" s="65">
        <v>4370243331</v>
      </c>
      <c r="AI11" s="65">
        <v>961831510</v>
      </c>
      <c r="AJ11" s="90">
        <f t="shared" si="13"/>
        <v>0.21291290783009664</v>
      </c>
      <c r="AK11" s="90">
        <f t="shared" si="14"/>
        <v>-0.26219286889446991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8380270950</v>
      </c>
      <c r="E12" s="65">
        <v>823981891</v>
      </c>
      <c r="F12" s="67">
        <f t="shared" si="0"/>
        <v>9204252841</v>
      </c>
      <c r="G12" s="64">
        <v>8380270950</v>
      </c>
      <c r="H12" s="65">
        <v>823981891</v>
      </c>
      <c r="I12" s="67">
        <f t="shared" si="1"/>
        <v>9204252841</v>
      </c>
      <c r="J12" s="64">
        <v>2060247597</v>
      </c>
      <c r="K12" s="65">
        <v>77767362</v>
      </c>
      <c r="L12" s="65">
        <f t="shared" si="2"/>
        <v>2138014959</v>
      </c>
      <c r="M12" s="90">
        <f t="shared" si="3"/>
        <v>0.23228555276929078</v>
      </c>
      <c r="N12" s="100">
        <v>0</v>
      </c>
      <c r="O12" s="101">
        <v>0</v>
      </c>
      <c r="P12" s="102">
        <f t="shared" si="4"/>
        <v>0</v>
      </c>
      <c r="Q12" s="90">
        <f t="shared" si="5"/>
        <v>0</v>
      </c>
      <c r="R12" s="100">
        <v>0</v>
      </c>
      <c r="S12" s="102">
        <v>0</v>
      </c>
      <c r="T12" s="102">
        <f t="shared" si="6"/>
        <v>0</v>
      </c>
      <c r="U12" s="90">
        <f t="shared" si="7"/>
        <v>0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v>2060247597</v>
      </c>
      <c r="AA12" s="65">
        <v>77767362</v>
      </c>
      <c r="AB12" s="65">
        <f t="shared" si="10"/>
        <v>2138014959</v>
      </c>
      <c r="AC12" s="90">
        <f t="shared" si="11"/>
        <v>0.23228555276929078</v>
      </c>
      <c r="AD12" s="64">
        <v>1870204701</v>
      </c>
      <c r="AE12" s="65">
        <v>104517130</v>
      </c>
      <c r="AF12" s="65">
        <f t="shared" si="12"/>
        <v>1974721831</v>
      </c>
      <c r="AG12" s="65">
        <v>8472547849</v>
      </c>
      <c r="AH12" s="65">
        <v>8366616444</v>
      </c>
      <c r="AI12" s="65">
        <v>1974721831</v>
      </c>
      <c r="AJ12" s="90">
        <f t="shared" si="13"/>
        <v>0.23307296296155741</v>
      </c>
      <c r="AK12" s="90">
        <f t="shared" si="14"/>
        <v>8.2691711529470524E-2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2617459526</v>
      </c>
      <c r="E13" s="65">
        <v>173486373</v>
      </c>
      <c r="F13" s="67">
        <f t="shared" si="0"/>
        <v>2790945899</v>
      </c>
      <c r="G13" s="64">
        <v>2617459526</v>
      </c>
      <c r="H13" s="65">
        <v>173486373</v>
      </c>
      <c r="I13" s="67">
        <f t="shared" si="1"/>
        <v>2790945899</v>
      </c>
      <c r="J13" s="64">
        <v>642167327</v>
      </c>
      <c r="K13" s="65">
        <v>13074336</v>
      </c>
      <c r="L13" s="65">
        <f t="shared" si="2"/>
        <v>655241663</v>
      </c>
      <c r="M13" s="90">
        <f t="shared" si="3"/>
        <v>0.23477404676126973</v>
      </c>
      <c r="N13" s="100">
        <v>0</v>
      </c>
      <c r="O13" s="101">
        <v>0</v>
      </c>
      <c r="P13" s="102">
        <f t="shared" si="4"/>
        <v>0</v>
      </c>
      <c r="Q13" s="90">
        <f t="shared" si="5"/>
        <v>0</v>
      </c>
      <c r="R13" s="100">
        <v>0</v>
      </c>
      <c r="S13" s="102">
        <v>0</v>
      </c>
      <c r="T13" s="102">
        <f t="shared" si="6"/>
        <v>0</v>
      </c>
      <c r="U13" s="90">
        <f t="shared" si="7"/>
        <v>0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v>642167327</v>
      </c>
      <c r="AA13" s="65">
        <v>13074336</v>
      </c>
      <c r="AB13" s="65">
        <f t="shared" si="10"/>
        <v>655241663</v>
      </c>
      <c r="AC13" s="90">
        <f t="shared" si="11"/>
        <v>0.23477404676126973</v>
      </c>
      <c r="AD13" s="64">
        <v>552983267</v>
      </c>
      <c r="AE13" s="65">
        <v>26731453</v>
      </c>
      <c r="AF13" s="65">
        <f t="shared" si="12"/>
        <v>579714720</v>
      </c>
      <c r="AG13" s="65">
        <v>2979926406</v>
      </c>
      <c r="AH13" s="65">
        <v>3021950378</v>
      </c>
      <c r="AI13" s="65">
        <v>579714720</v>
      </c>
      <c r="AJ13" s="90">
        <f t="shared" si="13"/>
        <v>0.19453994529286373</v>
      </c>
      <c r="AK13" s="90">
        <f t="shared" si="14"/>
        <v>0.13028294848197053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5589918300</v>
      </c>
      <c r="E14" s="65">
        <v>610994000</v>
      </c>
      <c r="F14" s="67">
        <f t="shared" si="0"/>
        <v>6200912300</v>
      </c>
      <c r="G14" s="64">
        <v>5589918300</v>
      </c>
      <c r="H14" s="65">
        <v>610994000</v>
      </c>
      <c r="I14" s="67">
        <f t="shared" si="1"/>
        <v>6200912300</v>
      </c>
      <c r="J14" s="64">
        <v>1501903638</v>
      </c>
      <c r="K14" s="65">
        <v>137066154</v>
      </c>
      <c r="L14" s="65">
        <f t="shared" si="2"/>
        <v>1638969792</v>
      </c>
      <c r="M14" s="90">
        <f t="shared" si="3"/>
        <v>0.26431107435594597</v>
      </c>
      <c r="N14" s="100">
        <v>0</v>
      </c>
      <c r="O14" s="101">
        <v>0</v>
      </c>
      <c r="P14" s="102">
        <f t="shared" si="4"/>
        <v>0</v>
      </c>
      <c r="Q14" s="90">
        <f t="shared" si="5"/>
        <v>0</v>
      </c>
      <c r="R14" s="100">
        <v>0</v>
      </c>
      <c r="S14" s="102">
        <v>0</v>
      </c>
      <c r="T14" s="102">
        <f t="shared" si="6"/>
        <v>0</v>
      </c>
      <c r="U14" s="90">
        <f t="shared" si="7"/>
        <v>0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v>1501903638</v>
      </c>
      <c r="AA14" s="65">
        <v>137066154</v>
      </c>
      <c r="AB14" s="65">
        <f t="shared" si="10"/>
        <v>1638969792</v>
      </c>
      <c r="AC14" s="90">
        <f t="shared" si="11"/>
        <v>0.26431107435594597</v>
      </c>
      <c r="AD14" s="64">
        <v>1313912979</v>
      </c>
      <c r="AE14" s="65">
        <v>193901025</v>
      </c>
      <c r="AF14" s="65">
        <f t="shared" si="12"/>
        <v>1507814004</v>
      </c>
      <c r="AG14" s="65">
        <v>5739964700</v>
      </c>
      <c r="AH14" s="65">
        <v>6103433700</v>
      </c>
      <c r="AI14" s="65">
        <v>1507814004</v>
      </c>
      <c r="AJ14" s="90">
        <f t="shared" si="13"/>
        <v>0.26268698202969787</v>
      </c>
      <c r="AK14" s="90">
        <f t="shared" si="14"/>
        <v>8.6984062790280259E-2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5140212955</v>
      </c>
      <c r="E15" s="65">
        <v>820141736</v>
      </c>
      <c r="F15" s="67">
        <f t="shared" si="0"/>
        <v>5960354691</v>
      </c>
      <c r="G15" s="64">
        <v>5226706901</v>
      </c>
      <c r="H15" s="65">
        <v>804806885</v>
      </c>
      <c r="I15" s="67">
        <f t="shared" si="1"/>
        <v>6031513786</v>
      </c>
      <c r="J15" s="64">
        <v>1413310111</v>
      </c>
      <c r="K15" s="65">
        <v>131565710</v>
      </c>
      <c r="L15" s="65">
        <f t="shared" si="2"/>
        <v>1544875821</v>
      </c>
      <c r="M15" s="90">
        <f t="shared" si="3"/>
        <v>0.25919192750940262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v>1413310111</v>
      </c>
      <c r="AA15" s="65">
        <v>131565710</v>
      </c>
      <c r="AB15" s="65">
        <f t="shared" si="10"/>
        <v>1544875821</v>
      </c>
      <c r="AC15" s="90">
        <f t="shared" si="11"/>
        <v>0.25919192750940262</v>
      </c>
      <c r="AD15" s="64">
        <v>1463421018</v>
      </c>
      <c r="AE15" s="65">
        <v>184109206</v>
      </c>
      <c r="AF15" s="65">
        <f t="shared" si="12"/>
        <v>1647530224</v>
      </c>
      <c r="AG15" s="65">
        <v>5347272559</v>
      </c>
      <c r="AH15" s="65">
        <v>5449682781</v>
      </c>
      <c r="AI15" s="65">
        <v>1647530224</v>
      </c>
      <c r="AJ15" s="90">
        <f t="shared" si="13"/>
        <v>0.30810664798207082</v>
      </c>
      <c r="AK15" s="90">
        <f t="shared" si="14"/>
        <v>-6.2308054507654309E-2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3988527704</v>
      </c>
      <c r="E16" s="65">
        <v>273903300</v>
      </c>
      <c r="F16" s="67">
        <f t="shared" si="0"/>
        <v>4262431004</v>
      </c>
      <c r="G16" s="64">
        <v>3988527704</v>
      </c>
      <c r="H16" s="65">
        <v>273903300</v>
      </c>
      <c r="I16" s="67">
        <f t="shared" si="1"/>
        <v>4262431004</v>
      </c>
      <c r="J16" s="64">
        <v>917275794</v>
      </c>
      <c r="K16" s="65">
        <v>49630821</v>
      </c>
      <c r="L16" s="65">
        <f t="shared" si="2"/>
        <v>966906615</v>
      </c>
      <c r="M16" s="90">
        <f t="shared" si="3"/>
        <v>0.2268439334484533</v>
      </c>
      <c r="N16" s="100">
        <v>0</v>
      </c>
      <c r="O16" s="101">
        <v>0</v>
      </c>
      <c r="P16" s="102">
        <f t="shared" si="4"/>
        <v>0</v>
      </c>
      <c r="Q16" s="90">
        <f t="shared" si="5"/>
        <v>0</v>
      </c>
      <c r="R16" s="100">
        <v>0</v>
      </c>
      <c r="S16" s="102">
        <v>0</v>
      </c>
      <c r="T16" s="102">
        <f t="shared" si="6"/>
        <v>0</v>
      </c>
      <c r="U16" s="90">
        <f t="shared" si="7"/>
        <v>0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v>917275794</v>
      </c>
      <c r="AA16" s="65">
        <v>49630821</v>
      </c>
      <c r="AB16" s="65">
        <f t="shared" si="10"/>
        <v>966906615</v>
      </c>
      <c r="AC16" s="90">
        <f t="shared" si="11"/>
        <v>0.2268439334484533</v>
      </c>
      <c r="AD16" s="64">
        <v>880096450</v>
      </c>
      <c r="AE16" s="65">
        <v>48662589</v>
      </c>
      <c r="AF16" s="65">
        <f t="shared" si="12"/>
        <v>928759039</v>
      </c>
      <c r="AG16" s="65">
        <v>3192430894</v>
      </c>
      <c r="AH16" s="65">
        <v>3337844009</v>
      </c>
      <c r="AI16" s="65">
        <v>928759039</v>
      </c>
      <c r="AJ16" s="90">
        <f t="shared" si="13"/>
        <v>0.29092533866451176</v>
      </c>
      <c r="AK16" s="90">
        <f t="shared" si="14"/>
        <v>4.1073706309306734E-2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5110123861</v>
      </c>
      <c r="E17" s="65">
        <v>209615850</v>
      </c>
      <c r="F17" s="67">
        <f t="shared" si="0"/>
        <v>5319739711</v>
      </c>
      <c r="G17" s="64">
        <v>5110123861</v>
      </c>
      <c r="H17" s="65">
        <v>209615850</v>
      </c>
      <c r="I17" s="67">
        <f t="shared" si="1"/>
        <v>5319739711</v>
      </c>
      <c r="J17" s="64">
        <v>1056263920</v>
      </c>
      <c r="K17" s="65">
        <v>39697925</v>
      </c>
      <c r="L17" s="65">
        <f t="shared" si="2"/>
        <v>1095961845</v>
      </c>
      <c r="M17" s="90">
        <f t="shared" si="3"/>
        <v>0.20601794533928092</v>
      </c>
      <c r="N17" s="100">
        <v>0</v>
      </c>
      <c r="O17" s="101">
        <v>0</v>
      </c>
      <c r="P17" s="102">
        <f t="shared" si="4"/>
        <v>0</v>
      </c>
      <c r="Q17" s="90">
        <f t="shared" si="5"/>
        <v>0</v>
      </c>
      <c r="R17" s="100">
        <v>0</v>
      </c>
      <c r="S17" s="102">
        <v>0</v>
      </c>
      <c r="T17" s="102">
        <f t="shared" si="6"/>
        <v>0</v>
      </c>
      <c r="U17" s="90">
        <f t="shared" si="7"/>
        <v>0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v>1056263920</v>
      </c>
      <c r="AA17" s="65">
        <v>39697925</v>
      </c>
      <c r="AB17" s="65">
        <f t="shared" si="10"/>
        <v>1095961845</v>
      </c>
      <c r="AC17" s="90">
        <f t="shared" si="11"/>
        <v>0.20601794533928092</v>
      </c>
      <c r="AD17" s="64">
        <v>859593627</v>
      </c>
      <c r="AE17" s="65">
        <v>40340107</v>
      </c>
      <c r="AF17" s="65">
        <f t="shared" si="12"/>
        <v>899933734</v>
      </c>
      <c r="AG17" s="65">
        <v>5150758275</v>
      </c>
      <c r="AH17" s="65">
        <v>5423955975</v>
      </c>
      <c r="AI17" s="65">
        <v>899933734</v>
      </c>
      <c r="AJ17" s="90">
        <f t="shared" si="13"/>
        <v>0.17471868916232533</v>
      </c>
      <c r="AK17" s="90">
        <f t="shared" si="14"/>
        <v>0.2178250504386583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2625444058</v>
      </c>
      <c r="E18" s="65">
        <v>211949440</v>
      </c>
      <c r="F18" s="67">
        <f t="shared" si="0"/>
        <v>2837393498</v>
      </c>
      <c r="G18" s="64">
        <v>2625444058</v>
      </c>
      <c r="H18" s="65">
        <v>211949440</v>
      </c>
      <c r="I18" s="67">
        <f t="shared" si="1"/>
        <v>2837393498</v>
      </c>
      <c r="J18" s="64">
        <v>667380021</v>
      </c>
      <c r="K18" s="65">
        <v>16724847</v>
      </c>
      <c r="L18" s="65">
        <f t="shared" si="2"/>
        <v>684104868</v>
      </c>
      <c r="M18" s="90">
        <f t="shared" si="3"/>
        <v>0.2411032761166918</v>
      </c>
      <c r="N18" s="100">
        <v>0</v>
      </c>
      <c r="O18" s="101">
        <v>0</v>
      </c>
      <c r="P18" s="102">
        <f t="shared" si="4"/>
        <v>0</v>
      </c>
      <c r="Q18" s="90">
        <f t="shared" si="5"/>
        <v>0</v>
      </c>
      <c r="R18" s="100">
        <v>0</v>
      </c>
      <c r="S18" s="102">
        <v>0</v>
      </c>
      <c r="T18" s="102">
        <f t="shared" si="6"/>
        <v>0</v>
      </c>
      <c r="U18" s="90">
        <f t="shared" si="7"/>
        <v>0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v>667380021</v>
      </c>
      <c r="AA18" s="65">
        <v>16724847</v>
      </c>
      <c r="AB18" s="65">
        <f t="shared" si="10"/>
        <v>684104868</v>
      </c>
      <c r="AC18" s="90">
        <f t="shared" si="11"/>
        <v>0.2411032761166918</v>
      </c>
      <c r="AD18" s="64">
        <v>621728732</v>
      </c>
      <c r="AE18" s="65">
        <v>22558051</v>
      </c>
      <c r="AF18" s="65">
        <f t="shared" si="12"/>
        <v>644286783</v>
      </c>
      <c r="AG18" s="65">
        <v>2670023773</v>
      </c>
      <c r="AH18" s="65">
        <v>2737708000</v>
      </c>
      <c r="AI18" s="65">
        <v>644286783</v>
      </c>
      <c r="AJ18" s="90">
        <f t="shared" si="13"/>
        <v>0.24130376272870735</v>
      </c>
      <c r="AK18" s="90">
        <f t="shared" si="14"/>
        <v>6.1801803250711718E-2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4248685512</v>
      </c>
      <c r="E19" s="65">
        <v>656588000</v>
      </c>
      <c r="F19" s="67">
        <f t="shared" si="0"/>
        <v>4905273512</v>
      </c>
      <c r="G19" s="64">
        <v>4248685512</v>
      </c>
      <c r="H19" s="65">
        <v>656588000</v>
      </c>
      <c r="I19" s="67">
        <f t="shared" si="1"/>
        <v>4905273512</v>
      </c>
      <c r="J19" s="64">
        <v>1061805067</v>
      </c>
      <c r="K19" s="65">
        <v>125014267</v>
      </c>
      <c r="L19" s="65">
        <f t="shared" si="2"/>
        <v>1186819334</v>
      </c>
      <c r="M19" s="90">
        <f t="shared" si="3"/>
        <v>0.24194763678246042</v>
      </c>
      <c r="N19" s="100">
        <v>0</v>
      </c>
      <c r="O19" s="101">
        <v>0</v>
      </c>
      <c r="P19" s="102">
        <f t="shared" si="4"/>
        <v>0</v>
      </c>
      <c r="Q19" s="90">
        <f t="shared" si="5"/>
        <v>0</v>
      </c>
      <c r="R19" s="100">
        <v>0</v>
      </c>
      <c r="S19" s="102">
        <v>0</v>
      </c>
      <c r="T19" s="102">
        <f t="shared" si="6"/>
        <v>0</v>
      </c>
      <c r="U19" s="90">
        <f t="shared" si="7"/>
        <v>0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v>1061805067</v>
      </c>
      <c r="AA19" s="65">
        <v>125014267</v>
      </c>
      <c r="AB19" s="65">
        <f t="shared" si="10"/>
        <v>1186819334</v>
      </c>
      <c r="AC19" s="90">
        <f t="shared" si="11"/>
        <v>0.24194763678246042</v>
      </c>
      <c r="AD19" s="64">
        <v>829861075</v>
      </c>
      <c r="AE19" s="65">
        <v>143059158</v>
      </c>
      <c r="AF19" s="65">
        <f t="shared" si="12"/>
        <v>972920233</v>
      </c>
      <c r="AG19" s="65">
        <v>4561862497</v>
      </c>
      <c r="AH19" s="65">
        <v>4811979338</v>
      </c>
      <c r="AI19" s="65">
        <v>972920233</v>
      </c>
      <c r="AJ19" s="90">
        <f t="shared" si="13"/>
        <v>0.21327259066660115</v>
      </c>
      <c r="AK19" s="90">
        <f t="shared" si="14"/>
        <v>0.21985265980176205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2928504730</v>
      </c>
      <c r="E20" s="65">
        <v>613729000</v>
      </c>
      <c r="F20" s="67">
        <f t="shared" si="0"/>
        <v>3542233730</v>
      </c>
      <c r="G20" s="64">
        <v>2928504730</v>
      </c>
      <c r="H20" s="65">
        <v>613729000</v>
      </c>
      <c r="I20" s="67">
        <f t="shared" si="1"/>
        <v>3542233730</v>
      </c>
      <c r="J20" s="64">
        <v>664058237</v>
      </c>
      <c r="K20" s="65">
        <v>41782642</v>
      </c>
      <c r="L20" s="65">
        <f t="shared" si="2"/>
        <v>705840879</v>
      </c>
      <c r="M20" s="90">
        <f t="shared" si="3"/>
        <v>0.1992643435756567</v>
      </c>
      <c r="N20" s="100">
        <v>0</v>
      </c>
      <c r="O20" s="101">
        <v>0</v>
      </c>
      <c r="P20" s="102">
        <f t="shared" si="4"/>
        <v>0</v>
      </c>
      <c r="Q20" s="90">
        <f t="shared" si="5"/>
        <v>0</v>
      </c>
      <c r="R20" s="100">
        <v>0</v>
      </c>
      <c r="S20" s="102">
        <v>0</v>
      </c>
      <c r="T20" s="102">
        <f t="shared" si="6"/>
        <v>0</v>
      </c>
      <c r="U20" s="90">
        <f t="shared" si="7"/>
        <v>0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v>664058237</v>
      </c>
      <c r="AA20" s="65">
        <v>41782642</v>
      </c>
      <c r="AB20" s="65">
        <f t="shared" si="10"/>
        <v>705840879</v>
      </c>
      <c r="AC20" s="90">
        <f t="shared" si="11"/>
        <v>0.1992643435756567</v>
      </c>
      <c r="AD20" s="64">
        <v>572678348</v>
      </c>
      <c r="AE20" s="65">
        <v>10202884</v>
      </c>
      <c r="AF20" s="65">
        <f t="shared" si="12"/>
        <v>582881232</v>
      </c>
      <c r="AG20" s="65">
        <v>2940725382</v>
      </c>
      <c r="AH20" s="65">
        <v>2999649897</v>
      </c>
      <c r="AI20" s="65">
        <v>582881232</v>
      </c>
      <c r="AJ20" s="90">
        <f t="shared" si="13"/>
        <v>0.19821001837430327</v>
      </c>
      <c r="AK20" s="90">
        <f t="shared" si="14"/>
        <v>0.21095146017671063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2699685951</v>
      </c>
      <c r="E21" s="65">
        <v>346202000</v>
      </c>
      <c r="F21" s="67">
        <f t="shared" si="0"/>
        <v>3045887951</v>
      </c>
      <c r="G21" s="64">
        <v>2699685951</v>
      </c>
      <c r="H21" s="65">
        <v>346202000</v>
      </c>
      <c r="I21" s="67">
        <f t="shared" si="1"/>
        <v>3045887951</v>
      </c>
      <c r="J21" s="64">
        <v>315073930</v>
      </c>
      <c r="K21" s="65">
        <v>48751812</v>
      </c>
      <c r="L21" s="65">
        <f t="shared" si="2"/>
        <v>363825742</v>
      </c>
      <c r="M21" s="90">
        <f t="shared" si="3"/>
        <v>0.11944817007485513</v>
      </c>
      <c r="N21" s="100">
        <v>0</v>
      </c>
      <c r="O21" s="101">
        <v>0</v>
      </c>
      <c r="P21" s="102">
        <f t="shared" si="4"/>
        <v>0</v>
      </c>
      <c r="Q21" s="90">
        <f t="shared" si="5"/>
        <v>0</v>
      </c>
      <c r="R21" s="100">
        <v>0</v>
      </c>
      <c r="S21" s="102">
        <v>0</v>
      </c>
      <c r="T21" s="102">
        <f t="shared" si="6"/>
        <v>0</v>
      </c>
      <c r="U21" s="90">
        <f t="shared" si="7"/>
        <v>0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v>315073930</v>
      </c>
      <c r="AA21" s="65">
        <v>48751812</v>
      </c>
      <c r="AB21" s="65">
        <f t="shared" si="10"/>
        <v>363825742</v>
      </c>
      <c r="AC21" s="90">
        <f t="shared" si="11"/>
        <v>0.11944817007485513</v>
      </c>
      <c r="AD21" s="64">
        <v>358630678</v>
      </c>
      <c r="AE21" s="65">
        <v>67556883</v>
      </c>
      <c r="AF21" s="65">
        <f t="shared" si="12"/>
        <v>426187561</v>
      </c>
      <c r="AG21" s="65">
        <v>2913445031</v>
      </c>
      <c r="AH21" s="65">
        <v>2896516331</v>
      </c>
      <c r="AI21" s="65">
        <v>426187561</v>
      </c>
      <c r="AJ21" s="90">
        <f t="shared" si="13"/>
        <v>0.14628302798413087</v>
      </c>
      <c r="AK21" s="90">
        <f t="shared" si="14"/>
        <v>-0.14632482199545005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7531866059</v>
      </c>
      <c r="E22" s="65">
        <v>641611253</v>
      </c>
      <c r="F22" s="67">
        <f t="shared" si="0"/>
        <v>8173477312</v>
      </c>
      <c r="G22" s="64">
        <v>7531866059</v>
      </c>
      <c r="H22" s="65">
        <v>641611253</v>
      </c>
      <c r="I22" s="67">
        <f t="shared" si="1"/>
        <v>8173477312</v>
      </c>
      <c r="J22" s="64">
        <v>1158646380</v>
      </c>
      <c r="K22" s="65">
        <v>81291465</v>
      </c>
      <c r="L22" s="65">
        <f t="shared" si="2"/>
        <v>1239937845</v>
      </c>
      <c r="M22" s="90">
        <f t="shared" si="3"/>
        <v>0.15170261048863115</v>
      </c>
      <c r="N22" s="100">
        <v>0</v>
      </c>
      <c r="O22" s="101">
        <v>0</v>
      </c>
      <c r="P22" s="102">
        <f t="shared" si="4"/>
        <v>0</v>
      </c>
      <c r="Q22" s="90">
        <f t="shared" si="5"/>
        <v>0</v>
      </c>
      <c r="R22" s="100">
        <v>0</v>
      </c>
      <c r="S22" s="102">
        <v>0</v>
      </c>
      <c r="T22" s="102">
        <f t="shared" si="6"/>
        <v>0</v>
      </c>
      <c r="U22" s="90">
        <f t="shared" si="7"/>
        <v>0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v>1158646380</v>
      </c>
      <c r="AA22" s="65">
        <v>81291465</v>
      </c>
      <c r="AB22" s="65">
        <f t="shared" si="10"/>
        <v>1239937845</v>
      </c>
      <c r="AC22" s="90">
        <f t="shared" si="11"/>
        <v>0.15170261048863115</v>
      </c>
      <c r="AD22" s="64">
        <v>625692822</v>
      </c>
      <c r="AE22" s="65">
        <v>16926241</v>
      </c>
      <c r="AF22" s="65">
        <f t="shared" si="12"/>
        <v>642619063</v>
      </c>
      <c r="AG22" s="65">
        <v>7964866142</v>
      </c>
      <c r="AH22" s="65">
        <v>7847128951</v>
      </c>
      <c r="AI22" s="65">
        <v>642619063</v>
      </c>
      <c r="AJ22" s="90">
        <f t="shared" si="13"/>
        <v>8.0681715366359763E-2</v>
      </c>
      <c r="AK22" s="90">
        <f t="shared" si="14"/>
        <v>0.92950678931228659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4262640805</v>
      </c>
      <c r="E23" s="65">
        <v>236249799</v>
      </c>
      <c r="F23" s="67">
        <f t="shared" si="0"/>
        <v>4498890604</v>
      </c>
      <c r="G23" s="64">
        <v>4262640805</v>
      </c>
      <c r="H23" s="65">
        <v>236249799</v>
      </c>
      <c r="I23" s="67">
        <f t="shared" si="1"/>
        <v>4498890604</v>
      </c>
      <c r="J23" s="64">
        <v>547838430</v>
      </c>
      <c r="K23" s="65">
        <v>26030543</v>
      </c>
      <c r="L23" s="65">
        <f t="shared" si="2"/>
        <v>573868973</v>
      </c>
      <c r="M23" s="90">
        <f t="shared" si="3"/>
        <v>0.12755788560179002</v>
      </c>
      <c r="N23" s="100">
        <v>0</v>
      </c>
      <c r="O23" s="101">
        <v>0</v>
      </c>
      <c r="P23" s="102">
        <f t="shared" si="4"/>
        <v>0</v>
      </c>
      <c r="Q23" s="90">
        <f t="shared" si="5"/>
        <v>0</v>
      </c>
      <c r="R23" s="100">
        <v>0</v>
      </c>
      <c r="S23" s="102">
        <v>0</v>
      </c>
      <c r="T23" s="102">
        <f t="shared" si="6"/>
        <v>0</v>
      </c>
      <c r="U23" s="90">
        <f t="shared" si="7"/>
        <v>0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v>547838430</v>
      </c>
      <c r="AA23" s="65">
        <v>26030543</v>
      </c>
      <c r="AB23" s="65">
        <f t="shared" si="10"/>
        <v>573868973</v>
      </c>
      <c r="AC23" s="90">
        <f t="shared" si="11"/>
        <v>0.12755788560179002</v>
      </c>
      <c r="AD23" s="64">
        <v>613696980</v>
      </c>
      <c r="AE23" s="65">
        <v>4097595</v>
      </c>
      <c r="AF23" s="65">
        <f t="shared" si="12"/>
        <v>617794575</v>
      </c>
      <c r="AG23" s="65">
        <v>4519177346</v>
      </c>
      <c r="AH23" s="65">
        <v>4144481526</v>
      </c>
      <c r="AI23" s="65">
        <v>617794575</v>
      </c>
      <c r="AJ23" s="90">
        <f t="shared" si="13"/>
        <v>0.13670509645894299</v>
      </c>
      <c r="AK23" s="90">
        <f t="shared" si="14"/>
        <v>-7.1100659956426449E-2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2228843929</v>
      </c>
      <c r="E24" s="65">
        <v>230033400</v>
      </c>
      <c r="F24" s="67">
        <f t="shared" si="0"/>
        <v>2458877329</v>
      </c>
      <c r="G24" s="64">
        <v>2228843929</v>
      </c>
      <c r="H24" s="65">
        <v>230033400</v>
      </c>
      <c r="I24" s="67">
        <f t="shared" si="1"/>
        <v>2458877329</v>
      </c>
      <c r="J24" s="64">
        <v>507919750</v>
      </c>
      <c r="K24" s="65">
        <v>31406399</v>
      </c>
      <c r="L24" s="65">
        <f t="shared" si="2"/>
        <v>539326149</v>
      </c>
      <c r="M24" s="90">
        <f t="shared" si="3"/>
        <v>0.21933837147513918</v>
      </c>
      <c r="N24" s="100">
        <v>0</v>
      </c>
      <c r="O24" s="101">
        <v>0</v>
      </c>
      <c r="P24" s="102">
        <f t="shared" si="4"/>
        <v>0</v>
      </c>
      <c r="Q24" s="90">
        <f t="shared" si="5"/>
        <v>0</v>
      </c>
      <c r="R24" s="100">
        <v>0</v>
      </c>
      <c r="S24" s="102">
        <v>0</v>
      </c>
      <c r="T24" s="102">
        <f t="shared" si="6"/>
        <v>0</v>
      </c>
      <c r="U24" s="90">
        <f t="shared" si="7"/>
        <v>0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v>507919750</v>
      </c>
      <c r="AA24" s="65">
        <v>31406399</v>
      </c>
      <c r="AB24" s="65">
        <f t="shared" si="10"/>
        <v>539326149</v>
      </c>
      <c r="AC24" s="90">
        <f t="shared" si="11"/>
        <v>0.21933837147513918</v>
      </c>
      <c r="AD24" s="64">
        <v>492292615</v>
      </c>
      <c r="AE24" s="65">
        <v>23087629</v>
      </c>
      <c r="AF24" s="65">
        <f t="shared" si="12"/>
        <v>515380244</v>
      </c>
      <c r="AG24" s="65">
        <v>2459137054</v>
      </c>
      <c r="AH24" s="65">
        <v>2445906273</v>
      </c>
      <c r="AI24" s="65">
        <v>515380244</v>
      </c>
      <c r="AJ24" s="90">
        <f t="shared" si="13"/>
        <v>0.20957768220428757</v>
      </c>
      <c r="AK24" s="90">
        <f t="shared" si="14"/>
        <v>4.6462597817389373E-2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3328778915</v>
      </c>
      <c r="E25" s="65">
        <v>766225474</v>
      </c>
      <c r="F25" s="67">
        <f t="shared" si="0"/>
        <v>4095004389</v>
      </c>
      <c r="G25" s="64">
        <v>3329892030</v>
      </c>
      <c r="H25" s="65">
        <v>780407932</v>
      </c>
      <c r="I25" s="67">
        <f t="shared" si="1"/>
        <v>4110299962</v>
      </c>
      <c r="J25" s="64">
        <v>901412461</v>
      </c>
      <c r="K25" s="65">
        <v>36422773</v>
      </c>
      <c r="L25" s="65">
        <f t="shared" si="2"/>
        <v>937835234</v>
      </c>
      <c r="M25" s="90">
        <f t="shared" si="3"/>
        <v>0.22901934770063076</v>
      </c>
      <c r="N25" s="100">
        <v>0</v>
      </c>
      <c r="O25" s="101">
        <v>0</v>
      </c>
      <c r="P25" s="102">
        <f t="shared" si="4"/>
        <v>0</v>
      </c>
      <c r="Q25" s="90">
        <f t="shared" si="5"/>
        <v>0</v>
      </c>
      <c r="R25" s="100">
        <v>0</v>
      </c>
      <c r="S25" s="102">
        <v>0</v>
      </c>
      <c r="T25" s="102">
        <f t="shared" si="6"/>
        <v>0</v>
      </c>
      <c r="U25" s="90">
        <f t="shared" si="7"/>
        <v>0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v>901412461</v>
      </c>
      <c r="AA25" s="65">
        <v>36422773</v>
      </c>
      <c r="AB25" s="65">
        <f t="shared" si="10"/>
        <v>937835234</v>
      </c>
      <c r="AC25" s="90">
        <f t="shared" si="11"/>
        <v>0.22901934770063076</v>
      </c>
      <c r="AD25" s="64">
        <v>597500482</v>
      </c>
      <c r="AE25" s="65">
        <v>14549722</v>
      </c>
      <c r="AF25" s="65">
        <f t="shared" si="12"/>
        <v>612050204</v>
      </c>
      <c r="AG25" s="65">
        <v>3522383471</v>
      </c>
      <c r="AH25" s="65">
        <v>3625773197</v>
      </c>
      <c r="AI25" s="65">
        <v>612050204</v>
      </c>
      <c r="AJ25" s="90">
        <f t="shared" si="13"/>
        <v>0.17376024190411038</v>
      </c>
      <c r="AK25" s="90">
        <f t="shared" si="14"/>
        <v>0.53228481564234564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2511734132</v>
      </c>
      <c r="E26" s="65">
        <v>599345303</v>
      </c>
      <c r="F26" s="67">
        <f t="shared" si="0"/>
        <v>3111079435</v>
      </c>
      <c r="G26" s="64">
        <v>2511293732</v>
      </c>
      <c r="H26" s="65">
        <v>651807465</v>
      </c>
      <c r="I26" s="67">
        <f t="shared" si="1"/>
        <v>3163101197</v>
      </c>
      <c r="J26" s="64">
        <v>336995631</v>
      </c>
      <c r="K26" s="65">
        <v>27342746</v>
      </c>
      <c r="L26" s="65">
        <f t="shared" si="2"/>
        <v>364338377</v>
      </c>
      <c r="M26" s="90">
        <f t="shared" si="3"/>
        <v>0.11710995640328289</v>
      </c>
      <c r="N26" s="100">
        <v>0</v>
      </c>
      <c r="O26" s="101">
        <v>0</v>
      </c>
      <c r="P26" s="102">
        <f t="shared" si="4"/>
        <v>0</v>
      </c>
      <c r="Q26" s="90">
        <f t="shared" si="5"/>
        <v>0</v>
      </c>
      <c r="R26" s="100">
        <v>0</v>
      </c>
      <c r="S26" s="102">
        <v>0</v>
      </c>
      <c r="T26" s="102">
        <f t="shared" si="6"/>
        <v>0</v>
      </c>
      <c r="U26" s="90">
        <f t="shared" si="7"/>
        <v>0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v>336995631</v>
      </c>
      <c r="AA26" s="65">
        <v>27342746</v>
      </c>
      <c r="AB26" s="65">
        <f t="shared" si="10"/>
        <v>364338377</v>
      </c>
      <c r="AC26" s="90">
        <f t="shared" si="11"/>
        <v>0.11710995640328289</v>
      </c>
      <c r="AD26" s="64">
        <v>346456254</v>
      </c>
      <c r="AE26" s="65">
        <v>26847318</v>
      </c>
      <c r="AF26" s="65">
        <f t="shared" si="12"/>
        <v>373303572</v>
      </c>
      <c r="AG26" s="65">
        <v>2763148733</v>
      </c>
      <c r="AH26" s="65">
        <v>2852103449</v>
      </c>
      <c r="AI26" s="65">
        <v>373303572</v>
      </c>
      <c r="AJ26" s="90">
        <f t="shared" si="13"/>
        <v>0.1351007882933242</v>
      </c>
      <c r="AK26" s="90">
        <f t="shared" si="14"/>
        <v>-2.4015829669050137E-2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3501713253</v>
      </c>
      <c r="E27" s="65">
        <v>1224723645</v>
      </c>
      <c r="F27" s="67">
        <f t="shared" si="0"/>
        <v>4726436898</v>
      </c>
      <c r="G27" s="64">
        <v>3501743253</v>
      </c>
      <c r="H27" s="65">
        <v>1338801635</v>
      </c>
      <c r="I27" s="67">
        <f t="shared" si="1"/>
        <v>4840544888</v>
      </c>
      <c r="J27" s="64">
        <v>587597406</v>
      </c>
      <c r="K27" s="65">
        <v>206024955</v>
      </c>
      <c r="L27" s="65">
        <f t="shared" si="2"/>
        <v>793622361</v>
      </c>
      <c r="M27" s="90">
        <f t="shared" si="3"/>
        <v>0.16791134169924551</v>
      </c>
      <c r="N27" s="100">
        <v>0</v>
      </c>
      <c r="O27" s="101">
        <v>0</v>
      </c>
      <c r="P27" s="102">
        <f t="shared" si="4"/>
        <v>0</v>
      </c>
      <c r="Q27" s="90">
        <f t="shared" si="5"/>
        <v>0</v>
      </c>
      <c r="R27" s="100">
        <v>0</v>
      </c>
      <c r="S27" s="102">
        <v>0</v>
      </c>
      <c r="T27" s="102">
        <f t="shared" si="6"/>
        <v>0</v>
      </c>
      <c r="U27" s="90">
        <f t="shared" si="7"/>
        <v>0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v>587597406</v>
      </c>
      <c r="AA27" s="65">
        <v>206024955</v>
      </c>
      <c r="AB27" s="65">
        <f t="shared" si="10"/>
        <v>793622361</v>
      </c>
      <c r="AC27" s="90">
        <f t="shared" si="11"/>
        <v>0.16791134169924551</v>
      </c>
      <c r="AD27" s="64">
        <v>574412373</v>
      </c>
      <c r="AE27" s="65">
        <v>117830353</v>
      </c>
      <c r="AF27" s="65">
        <f t="shared" si="12"/>
        <v>692242726</v>
      </c>
      <c r="AG27" s="65">
        <v>4088100953</v>
      </c>
      <c r="AH27" s="65">
        <v>4904075428</v>
      </c>
      <c r="AI27" s="65">
        <v>692242726</v>
      </c>
      <c r="AJ27" s="90">
        <f t="shared" si="13"/>
        <v>0.16933112316906132</v>
      </c>
      <c r="AK27" s="90">
        <f t="shared" si="14"/>
        <v>0.146450993549335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82564759686</v>
      </c>
      <c r="E28" s="69">
        <f>SUM(E9:E27)</f>
        <v>9360711243</v>
      </c>
      <c r="F28" s="70">
        <f t="shared" si="0"/>
        <v>91925470929</v>
      </c>
      <c r="G28" s="68">
        <f>SUM(G9:G27)</f>
        <v>82651956347</v>
      </c>
      <c r="H28" s="69">
        <f>SUM(H9:H27)</f>
        <v>9526099002</v>
      </c>
      <c r="I28" s="70">
        <f t="shared" si="1"/>
        <v>92178055349</v>
      </c>
      <c r="J28" s="68">
        <f>SUM(J9:J27)</f>
        <v>16899697689</v>
      </c>
      <c r="K28" s="69">
        <f>SUM(K9:K27)</f>
        <v>1196739676</v>
      </c>
      <c r="L28" s="69">
        <f t="shared" si="2"/>
        <v>18096437365</v>
      </c>
      <c r="M28" s="91">
        <f t="shared" si="3"/>
        <v>0.19685988205572591</v>
      </c>
      <c r="N28" s="103">
        <f>SUM(N9:N27)</f>
        <v>0</v>
      </c>
      <c r="O28" s="104">
        <f>SUM(O9:O27)</f>
        <v>0</v>
      </c>
      <c r="P28" s="105">
        <f t="shared" si="4"/>
        <v>0</v>
      </c>
      <c r="Q28" s="91">
        <f t="shared" si="5"/>
        <v>0</v>
      </c>
      <c r="R28" s="103">
        <f>SUM(R9:R27)</f>
        <v>0</v>
      </c>
      <c r="S28" s="105">
        <f>SUM(S9:S27)</f>
        <v>0</v>
      </c>
      <c r="T28" s="105">
        <f t="shared" si="6"/>
        <v>0</v>
      </c>
      <c r="U28" s="91">
        <f t="shared" si="7"/>
        <v>0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v>16899697689</v>
      </c>
      <c r="AA28" s="69">
        <v>1196739676</v>
      </c>
      <c r="AB28" s="69">
        <f t="shared" si="10"/>
        <v>18096437365</v>
      </c>
      <c r="AC28" s="91">
        <f t="shared" si="11"/>
        <v>0.19685988205572591</v>
      </c>
      <c r="AD28" s="68">
        <f>SUM(AD9:AD27)</f>
        <v>16327308203</v>
      </c>
      <c r="AE28" s="69">
        <f>SUM(AE9:AE27)</f>
        <v>1140551425</v>
      </c>
      <c r="AF28" s="69">
        <f t="shared" si="12"/>
        <v>17467859628</v>
      </c>
      <c r="AG28" s="69">
        <f>SUM(AG9:AG27)</f>
        <v>86154619451</v>
      </c>
      <c r="AH28" s="69">
        <f>SUM(AH9:AH27)</f>
        <v>87740481650</v>
      </c>
      <c r="AI28" s="69">
        <f>SUM(AI9:AI27)</f>
        <v>17467859628</v>
      </c>
      <c r="AJ28" s="91">
        <f t="shared" si="13"/>
        <v>0.20275012227214068</v>
      </c>
      <c r="AK28" s="91">
        <f t="shared" si="14"/>
        <v>3.5984817280786174E-2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view="pageBreakPreview" topLeftCell="A26" zoomScale="60" zoomScaleNormal="100" workbookViewId="0">
      <selection activeCell="L67" sqref="L67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10129615381</v>
      </c>
      <c r="E9" s="78">
        <v>1231114811</v>
      </c>
      <c r="F9" s="79">
        <f>$D9       +$E9</f>
        <v>11360730192</v>
      </c>
      <c r="G9" s="77">
        <v>10171721239</v>
      </c>
      <c r="H9" s="78">
        <v>1321603872</v>
      </c>
      <c r="I9" s="79">
        <f>$G9       +$H9</f>
        <v>11493325111</v>
      </c>
      <c r="J9" s="77">
        <v>2899297325</v>
      </c>
      <c r="K9" s="78">
        <v>92807527</v>
      </c>
      <c r="L9" s="78">
        <f>$J9       +$K9</f>
        <v>2992104852</v>
      </c>
      <c r="M9" s="95">
        <f>IF(($F9       =0),0,($L9       /$F9       ))</f>
        <v>0.26337258269780761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2899297325</v>
      </c>
      <c r="AA9" s="78">
        <v>92807527</v>
      </c>
      <c r="AB9" s="78">
        <f>$Z9       +$AA9</f>
        <v>2992104852</v>
      </c>
      <c r="AC9" s="95">
        <f>IF(($F9       =0),0,($AB9       /$F9       ))</f>
        <v>0.26337258269780761</v>
      </c>
      <c r="AD9" s="77">
        <v>2696082707</v>
      </c>
      <c r="AE9" s="78">
        <v>160140142</v>
      </c>
      <c r="AF9" s="78">
        <f>$AD9       +$AE9</f>
        <v>2856222849</v>
      </c>
      <c r="AG9" s="78">
        <v>10624668134</v>
      </c>
      <c r="AH9" s="78">
        <v>10720126320</v>
      </c>
      <c r="AI9" s="79">
        <v>2856222849</v>
      </c>
      <c r="AJ9" s="114">
        <f>IF(($AG9       =0),0,($AI9       /$AG9       ))</f>
        <v>0.2688293707602783</v>
      </c>
      <c r="AK9" s="115">
        <f>IF(($AF9       =0),0,(($L9       /$AF9       )-1))</f>
        <v>4.7574020020032304E-2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18116061470</v>
      </c>
      <c r="E10" s="78">
        <v>1965324410</v>
      </c>
      <c r="F10" s="79">
        <f t="shared" ref="F10:F55" si="0">$D10      +$E10</f>
        <v>20081385880</v>
      </c>
      <c r="G10" s="77">
        <v>18116061470</v>
      </c>
      <c r="H10" s="78">
        <v>1965324410</v>
      </c>
      <c r="I10" s="79">
        <f t="shared" ref="I10:I55" si="1">$G10      +$H10</f>
        <v>20081385880</v>
      </c>
      <c r="J10" s="77">
        <v>3659129855</v>
      </c>
      <c r="K10" s="78">
        <v>93095505</v>
      </c>
      <c r="L10" s="78">
        <f t="shared" ref="L10:L55" si="2">$J10      +$K10</f>
        <v>3752225360</v>
      </c>
      <c r="M10" s="95">
        <f t="shared" ref="M10:M55" si="3">IF(($F10      =0),0,($L10      /$F10      ))</f>
        <v>0.18685091668583584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v>3659129855</v>
      </c>
      <c r="AA10" s="78">
        <v>93095505</v>
      </c>
      <c r="AB10" s="78">
        <f t="shared" ref="AB10:AB55" si="10">$Z10      +$AA10</f>
        <v>3752225360</v>
      </c>
      <c r="AC10" s="95">
        <f t="shared" ref="AC10:AC55" si="11">IF(($F10      =0),0,($AB10      /$F10      ))</f>
        <v>0.18685091668583584</v>
      </c>
      <c r="AD10" s="77">
        <v>6404833510</v>
      </c>
      <c r="AE10" s="78">
        <v>32126890443</v>
      </c>
      <c r="AF10" s="78">
        <f t="shared" ref="AF10:AF55" si="12">$AD10      +$AE10</f>
        <v>38531723953</v>
      </c>
      <c r="AG10" s="78">
        <v>19268499150</v>
      </c>
      <c r="AH10" s="78">
        <v>18698793986</v>
      </c>
      <c r="AI10" s="79">
        <v>38531723953</v>
      </c>
      <c r="AJ10" s="114">
        <f t="shared" ref="AJ10:AJ55" si="13">IF(($AG10      =0),0,($AI10      /$AG10      ))</f>
        <v>1.9997262710001988</v>
      </c>
      <c r="AK10" s="115">
        <f t="shared" ref="AK10:AK55" si="14">IF(($AF10      =0),0,(($L10      /$AF10      )-1))</f>
        <v>-0.90261984217013314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28245676851</v>
      </c>
      <c r="E11" s="81">
        <f>SUM(E9:E10)</f>
        <v>3196439221</v>
      </c>
      <c r="F11" s="82">
        <f t="shared" si="0"/>
        <v>31442116072</v>
      </c>
      <c r="G11" s="80">
        <f>SUM(G9:G10)</f>
        <v>28287782709</v>
      </c>
      <c r="H11" s="81">
        <f>SUM(H9:H10)</f>
        <v>3286928282</v>
      </c>
      <c r="I11" s="82">
        <f t="shared" si="1"/>
        <v>31574710991</v>
      </c>
      <c r="J11" s="80">
        <f>SUM(J9:J10)</f>
        <v>6558427180</v>
      </c>
      <c r="K11" s="81">
        <f>SUM(K9:K10)</f>
        <v>185903032</v>
      </c>
      <c r="L11" s="81">
        <f t="shared" si="2"/>
        <v>6744330212</v>
      </c>
      <c r="M11" s="96">
        <f t="shared" si="3"/>
        <v>0.21449988278638779</v>
      </c>
      <c r="N11" s="80">
        <f>SUM(N9:N10)</f>
        <v>0</v>
      </c>
      <c r="O11" s="81">
        <f>SUM(O9:O10)</f>
        <v>0</v>
      </c>
      <c r="P11" s="81">
        <f t="shared" si="4"/>
        <v>0</v>
      </c>
      <c r="Q11" s="96">
        <f t="shared" si="5"/>
        <v>0</v>
      </c>
      <c r="R11" s="80">
        <f>SUM(R9:R10)</f>
        <v>0</v>
      </c>
      <c r="S11" s="81">
        <f>SUM(S9:S10)</f>
        <v>0</v>
      </c>
      <c r="T11" s="81">
        <f t="shared" si="6"/>
        <v>0</v>
      </c>
      <c r="U11" s="96">
        <f t="shared" si="7"/>
        <v>0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v>6558427180</v>
      </c>
      <c r="AA11" s="81">
        <v>185903032</v>
      </c>
      <c r="AB11" s="81">
        <f t="shared" si="10"/>
        <v>6744330212</v>
      </c>
      <c r="AC11" s="96">
        <f t="shared" si="11"/>
        <v>0.21449988278638779</v>
      </c>
      <c r="AD11" s="80">
        <f>SUM(AD9:AD10)</f>
        <v>9100916217</v>
      </c>
      <c r="AE11" s="81">
        <f>SUM(AE9:AE10)</f>
        <v>32287030585</v>
      </c>
      <c r="AF11" s="81">
        <f t="shared" si="12"/>
        <v>41387946802</v>
      </c>
      <c r="AG11" s="81">
        <f>SUM(AG9:AG10)</f>
        <v>29893167284</v>
      </c>
      <c r="AH11" s="81">
        <f>SUM(AH9:AH10)</f>
        <v>29418920306</v>
      </c>
      <c r="AI11" s="82">
        <f>SUM(AI9:AI10)</f>
        <v>41387946802</v>
      </c>
      <c r="AJ11" s="116">
        <f t="shared" si="13"/>
        <v>1.384528658632719</v>
      </c>
      <c r="AK11" s="117">
        <f t="shared" si="14"/>
        <v>-0.83704603071360639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545491207</v>
      </c>
      <c r="E12" s="78">
        <v>74151567</v>
      </c>
      <c r="F12" s="79">
        <f t="shared" si="0"/>
        <v>619642774</v>
      </c>
      <c r="G12" s="77">
        <v>545491207</v>
      </c>
      <c r="H12" s="78">
        <v>74151567</v>
      </c>
      <c r="I12" s="79">
        <f t="shared" si="1"/>
        <v>619642774</v>
      </c>
      <c r="J12" s="77">
        <v>143673438</v>
      </c>
      <c r="K12" s="78">
        <v>27760389</v>
      </c>
      <c r="L12" s="78">
        <f t="shared" si="2"/>
        <v>171433827</v>
      </c>
      <c r="M12" s="95">
        <f t="shared" si="3"/>
        <v>0.27666557925518548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143673438</v>
      </c>
      <c r="AA12" s="78">
        <v>27760389</v>
      </c>
      <c r="AB12" s="78">
        <f t="shared" si="10"/>
        <v>171433827</v>
      </c>
      <c r="AC12" s="95">
        <f t="shared" si="11"/>
        <v>0.27666557925518548</v>
      </c>
      <c r="AD12" s="77">
        <v>126346971</v>
      </c>
      <c r="AE12" s="78">
        <v>80081697</v>
      </c>
      <c r="AF12" s="78">
        <f t="shared" si="12"/>
        <v>206428668</v>
      </c>
      <c r="AG12" s="78">
        <v>628348337</v>
      </c>
      <c r="AH12" s="78">
        <v>730978864</v>
      </c>
      <c r="AI12" s="79">
        <v>206428668</v>
      </c>
      <c r="AJ12" s="114">
        <f t="shared" si="13"/>
        <v>0.32852584441549976</v>
      </c>
      <c r="AK12" s="115">
        <f t="shared" si="14"/>
        <v>-0.16952510200763393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375267618</v>
      </c>
      <c r="E13" s="78">
        <v>51354159</v>
      </c>
      <c r="F13" s="79">
        <f t="shared" si="0"/>
        <v>426621777</v>
      </c>
      <c r="G13" s="77">
        <v>375267618</v>
      </c>
      <c r="H13" s="78">
        <v>51354159</v>
      </c>
      <c r="I13" s="79">
        <f t="shared" si="1"/>
        <v>426621777</v>
      </c>
      <c r="J13" s="77">
        <v>32995619</v>
      </c>
      <c r="K13" s="78">
        <v>3980724</v>
      </c>
      <c r="L13" s="78">
        <f t="shared" si="2"/>
        <v>36976343</v>
      </c>
      <c r="M13" s="95">
        <f t="shared" si="3"/>
        <v>8.6672422725387499E-2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32995619</v>
      </c>
      <c r="AA13" s="78">
        <v>3980724</v>
      </c>
      <c r="AB13" s="78">
        <f t="shared" si="10"/>
        <v>36976343</v>
      </c>
      <c r="AC13" s="95">
        <f t="shared" si="11"/>
        <v>8.6672422725387499E-2</v>
      </c>
      <c r="AD13" s="77">
        <v>58978163</v>
      </c>
      <c r="AE13" s="78">
        <v>3939176</v>
      </c>
      <c r="AF13" s="78">
        <f t="shared" si="12"/>
        <v>62917339</v>
      </c>
      <c r="AG13" s="78">
        <v>407625497</v>
      </c>
      <c r="AH13" s="78">
        <v>417887891</v>
      </c>
      <c r="AI13" s="79">
        <v>62917339</v>
      </c>
      <c r="AJ13" s="114">
        <f t="shared" si="13"/>
        <v>0.15435084277861058</v>
      </c>
      <c r="AK13" s="115">
        <f t="shared" si="14"/>
        <v>-0.41230281528594204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801476672</v>
      </c>
      <c r="E14" s="78">
        <v>74241102</v>
      </c>
      <c r="F14" s="79">
        <f t="shared" si="0"/>
        <v>875717774</v>
      </c>
      <c r="G14" s="77">
        <v>801476672</v>
      </c>
      <c r="H14" s="78">
        <v>74241102</v>
      </c>
      <c r="I14" s="79">
        <f t="shared" si="1"/>
        <v>875717774</v>
      </c>
      <c r="J14" s="77">
        <v>74886954</v>
      </c>
      <c r="K14" s="78">
        <v>4776140</v>
      </c>
      <c r="L14" s="78">
        <f t="shared" si="2"/>
        <v>79663094</v>
      </c>
      <c r="M14" s="95">
        <f t="shared" si="3"/>
        <v>9.0968913005070512E-2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74886954</v>
      </c>
      <c r="AA14" s="78">
        <v>4776140</v>
      </c>
      <c r="AB14" s="78">
        <f t="shared" si="10"/>
        <v>79663094</v>
      </c>
      <c r="AC14" s="95">
        <f t="shared" si="11"/>
        <v>9.0968913005070512E-2</v>
      </c>
      <c r="AD14" s="77">
        <v>41772990</v>
      </c>
      <c r="AE14" s="78">
        <v>1809698</v>
      </c>
      <c r="AF14" s="78">
        <f t="shared" si="12"/>
        <v>43582688</v>
      </c>
      <c r="AG14" s="78">
        <v>752281151</v>
      </c>
      <c r="AH14" s="78">
        <v>827024767</v>
      </c>
      <c r="AI14" s="79">
        <v>43582688</v>
      </c>
      <c r="AJ14" s="114">
        <f t="shared" si="13"/>
        <v>5.7934042268726206E-2</v>
      </c>
      <c r="AK14" s="115">
        <f t="shared" si="14"/>
        <v>0.82786096167358925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689437978</v>
      </c>
      <c r="E15" s="78">
        <v>140494313</v>
      </c>
      <c r="F15" s="79">
        <f t="shared" si="0"/>
        <v>829932291</v>
      </c>
      <c r="G15" s="77">
        <v>689437978</v>
      </c>
      <c r="H15" s="78">
        <v>140494313</v>
      </c>
      <c r="I15" s="79">
        <f t="shared" si="1"/>
        <v>829932291</v>
      </c>
      <c r="J15" s="77">
        <v>145057837</v>
      </c>
      <c r="K15" s="78">
        <v>44463456</v>
      </c>
      <c r="L15" s="78">
        <f t="shared" si="2"/>
        <v>189521293</v>
      </c>
      <c r="M15" s="95">
        <f t="shared" si="3"/>
        <v>0.22835753597638966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145057837</v>
      </c>
      <c r="AA15" s="78">
        <v>44463456</v>
      </c>
      <c r="AB15" s="78">
        <f t="shared" si="10"/>
        <v>189521293</v>
      </c>
      <c r="AC15" s="95">
        <f t="shared" si="11"/>
        <v>0.22835753597638966</v>
      </c>
      <c r="AD15" s="77">
        <v>147587216</v>
      </c>
      <c r="AE15" s="78">
        <v>10368358</v>
      </c>
      <c r="AF15" s="78">
        <f t="shared" si="12"/>
        <v>157955574</v>
      </c>
      <c r="AG15" s="78">
        <v>640699154</v>
      </c>
      <c r="AH15" s="78">
        <v>874620707</v>
      </c>
      <c r="AI15" s="79">
        <v>157955574</v>
      </c>
      <c r="AJ15" s="114">
        <f t="shared" si="13"/>
        <v>0.24653626122940064</v>
      </c>
      <c r="AK15" s="115">
        <f t="shared" si="14"/>
        <v>0.19983922188146397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235908703</v>
      </c>
      <c r="E16" s="78">
        <v>63042550</v>
      </c>
      <c r="F16" s="79">
        <f t="shared" si="0"/>
        <v>298951253</v>
      </c>
      <c r="G16" s="77">
        <v>235908703</v>
      </c>
      <c r="H16" s="78">
        <v>63042550</v>
      </c>
      <c r="I16" s="79">
        <f t="shared" si="1"/>
        <v>298951253</v>
      </c>
      <c r="J16" s="77">
        <v>61348045</v>
      </c>
      <c r="K16" s="78">
        <v>63382322</v>
      </c>
      <c r="L16" s="78">
        <f t="shared" si="2"/>
        <v>124730367</v>
      </c>
      <c r="M16" s="95">
        <f t="shared" si="3"/>
        <v>0.41722643992396979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61348045</v>
      </c>
      <c r="AA16" s="78">
        <v>63382322</v>
      </c>
      <c r="AB16" s="78">
        <f t="shared" si="10"/>
        <v>124730367</v>
      </c>
      <c r="AC16" s="95">
        <f t="shared" si="11"/>
        <v>0.41722643992396979</v>
      </c>
      <c r="AD16" s="77">
        <v>55736906</v>
      </c>
      <c r="AE16" s="78">
        <v>55984353</v>
      </c>
      <c r="AF16" s="78">
        <f t="shared" si="12"/>
        <v>111721259</v>
      </c>
      <c r="AG16" s="78">
        <v>305122808</v>
      </c>
      <c r="AH16" s="78">
        <v>347310715</v>
      </c>
      <c r="AI16" s="79">
        <v>111721259</v>
      </c>
      <c r="AJ16" s="114">
        <f t="shared" si="13"/>
        <v>0.36615177912232638</v>
      </c>
      <c r="AK16" s="115">
        <f t="shared" si="14"/>
        <v>0.11644254742958093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1505473715</v>
      </c>
      <c r="E17" s="78">
        <v>150361636</v>
      </c>
      <c r="F17" s="79">
        <f t="shared" si="0"/>
        <v>1655835351</v>
      </c>
      <c r="G17" s="77">
        <v>1535251249</v>
      </c>
      <c r="H17" s="78">
        <v>372094071</v>
      </c>
      <c r="I17" s="79">
        <f t="shared" si="1"/>
        <v>1907345320</v>
      </c>
      <c r="J17" s="77">
        <v>316088700</v>
      </c>
      <c r="K17" s="78">
        <v>12684078</v>
      </c>
      <c r="L17" s="78">
        <f t="shared" si="2"/>
        <v>328772778</v>
      </c>
      <c r="M17" s="95">
        <f t="shared" si="3"/>
        <v>0.19855402760995891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316088700</v>
      </c>
      <c r="AA17" s="78">
        <v>12684078</v>
      </c>
      <c r="AB17" s="78">
        <f t="shared" si="10"/>
        <v>328772778</v>
      </c>
      <c r="AC17" s="95">
        <f t="shared" si="11"/>
        <v>0.19855402760995891</v>
      </c>
      <c r="AD17" s="77">
        <v>288511725</v>
      </c>
      <c r="AE17" s="78">
        <v>6089601</v>
      </c>
      <c r="AF17" s="78">
        <f t="shared" si="12"/>
        <v>294601326</v>
      </c>
      <c r="AG17" s="78">
        <v>1347659271</v>
      </c>
      <c r="AH17" s="78">
        <v>1567951602</v>
      </c>
      <c r="AI17" s="79">
        <v>294601326</v>
      </c>
      <c r="AJ17" s="114">
        <f t="shared" si="13"/>
        <v>0.21860223302689691</v>
      </c>
      <c r="AK17" s="115">
        <f t="shared" si="14"/>
        <v>0.11599218667467914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244269746</v>
      </c>
      <c r="E18" s="78">
        <v>39475122</v>
      </c>
      <c r="F18" s="79">
        <f t="shared" si="0"/>
        <v>283744868</v>
      </c>
      <c r="G18" s="77">
        <v>244269746</v>
      </c>
      <c r="H18" s="78">
        <v>39475122</v>
      </c>
      <c r="I18" s="79">
        <f t="shared" si="1"/>
        <v>283744868</v>
      </c>
      <c r="J18" s="77">
        <v>9569808</v>
      </c>
      <c r="K18" s="78">
        <v>25330129</v>
      </c>
      <c r="L18" s="78">
        <f t="shared" si="2"/>
        <v>34899937</v>
      </c>
      <c r="M18" s="95">
        <f t="shared" si="3"/>
        <v>0.12299759726403228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9569808</v>
      </c>
      <c r="AA18" s="78">
        <v>25330129</v>
      </c>
      <c r="AB18" s="78">
        <f t="shared" si="10"/>
        <v>34899937</v>
      </c>
      <c r="AC18" s="95">
        <f t="shared" si="11"/>
        <v>0.12299759726403228</v>
      </c>
      <c r="AD18" s="77">
        <v>35108982</v>
      </c>
      <c r="AE18" s="78">
        <v>37848864</v>
      </c>
      <c r="AF18" s="78">
        <f t="shared" si="12"/>
        <v>72957846</v>
      </c>
      <c r="AG18" s="78">
        <v>283100873</v>
      </c>
      <c r="AH18" s="78">
        <v>310952118</v>
      </c>
      <c r="AI18" s="79">
        <v>72957846</v>
      </c>
      <c r="AJ18" s="114">
        <f t="shared" si="13"/>
        <v>0.25770971748292704</v>
      </c>
      <c r="AK18" s="115">
        <f t="shared" si="14"/>
        <v>-0.52164244267847493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248694778</v>
      </c>
      <c r="E19" s="78">
        <v>9670400</v>
      </c>
      <c r="F19" s="79">
        <f t="shared" si="0"/>
        <v>258365178</v>
      </c>
      <c r="G19" s="77">
        <v>278325378</v>
      </c>
      <c r="H19" s="78">
        <v>10925400</v>
      </c>
      <c r="I19" s="79">
        <f t="shared" si="1"/>
        <v>289250778</v>
      </c>
      <c r="J19" s="77">
        <v>47677760</v>
      </c>
      <c r="K19" s="78">
        <v>1492085</v>
      </c>
      <c r="L19" s="78">
        <f t="shared" si="2"/>
        <v>49169845</v>
      </c>
      <c r="M19" s="95">
        <f t="shared" si="3"/>
        <v>0.19031142424309208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47677760</v>
      </c>
      <c r="AA19" s="78">
        <v>1492085</v>
      </c>
      <c r="AB19" s="78">
        <f t="shared" si="10"/>
        <v>49169845</v>
      </c>
      <c r="AC19" s="95">
        <f t="shared" si="11"/>
        <v>0.19031142424309208</v>
      </c>
      <c r="AD19" s="77">
        <v>29702896</v>
      </c>
      <c r="AE19" s="78">
        <v>71153</v>
      </c>
      <c r="AF19" s="78">
        <f t="shared" si="12"/>
        <v>29774049</v>
      </c>
      <c r="AG19" s="78">
        <v>191003828</v>
      </c>
      <c r="AH19" s="78">
        <v>291018104</v>
      </c>
      <c r="AI19" s="79">
        <v>29774049</v>
      </c>
      <c r="AJ19" s="114">
        <f t="shared" si="13"/>
        <v>0.15588194913035983</v>
      </c>
      <c r="AK19" s="115">
        <f t="shared" si="14"/>
        <v>0.65143293073777109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4646020417</v>
      </c>
      <c r="E20" s="81">
        <f>SUM(E12:E19)</f>
        <v>602790849</v>
      </c>
      <c r="F20" s="82">
        <f t="shared" si="0"/>
        <v>5248811266</v>
      </c>
      <c r="G20" s="80">
        <f>SUM(G12:G19)</f>
        <v>4705428551</v>
      </c>
      <c r="H20" s="81">
        <f>SUM(H12:H19)</f>
        <v>825778284</v>
      </c>
      <c r="I20" s="82">
        <f t="shared" si="1"/>
        <v>5531206835</v>
      </c>
      <c r="J20" s="80">
        <f>SUM(J12:J19)</f>
        <v>831298161</v>
      </c>
      <c r="K20" s="81">
        <f>SUM(K12:K19)</f>
        <v>183869323</v>
      </c>
      <c r="L20" s="81">
        <f t="shared" si="2"/>
        <v>1015167484</v>
      </c>
      <c r="M20" s="96">
        <f t="shared" si="3"/>
        <v>0.19340902778804545</v>
      </c>
      <c r="N20" s="80">
        <f>SUM(N12:N19)</f>
        <v>0</v>
      </c>
      <c r="O20" s="81">
        <f>SUM(O12:O19)</f>
        <v>0</v>
      </c>
      <c r="P20" s="81">
        <f t="shared" si="4"/>
        <v>0</v>
      </c>
      <c r="Q20" s="96">
        <f t="shared" si="5"/>
        <v>0</v>
      </c>
      <c r="R20" s="80">
        <f>SUM(R12:R19)</f>
        <v>0</v>
      </c>
      <c r="S20" s="81">
        <f>SUM(S12:S19)</f>
        <v>0</v>
      </c>
      <c r="T20" s="81">
        <f t="shared" si="6"/>
        <v>0</v>
      </c>
      <c r="U20" s="96">
        <f t="shared" si="7"/>
        <v>0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v>831298161</v>
      </c>
      <c r="AA20" s="81">
        <v>183869323</v>
      </c>
      <c r="AB20" s="81">
        <f t="shared" si="10"/>
        <v>1015167484</v>
      </c>
      <c r="AC20" s="96">
        <f t="shared" si="11"/>
        <v>0.19340902778804545</v>
      </c>
      <c r="AD20" s="80">
        <f>SUM(AD12:AD19)</f>
        <v>783745849</v>
      </c>
      <c r="AE20" s="81">
        <f>SUM(AE12:AE19)</f>
        <v>196192900</v>
      </c>
      <c r="AF20" s="81">
        <f t="shared" si="12"/>
        <v>979938749</v>
      </c>
      <c r="AG20" s="81">
        <f>SUM(AG12:AG19)</f>
        <v>4555840919</v>
      </c>
      <c r="AH20" s="81">
        <f>SUM(AH12:AH19)</f>
        <v>5367744768</v>
      </c>
      <c r="AI20" s="82">
        <f>SUM(AI12:AI19)</f>
        <v>979938749</v>
      </c>
      <c r="AJ20" s="116">
        <f t="shared" si="13"/>
        <v>0.21509503216260129</v>
      </c>
      <c r="AK20" s="117">
        <f t="shared" si="14"/>
        <v>3.5949935683174061E-2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434859562</v>
      </c>
      <c r="E21" s="78">
        <v>101616899</v>
      </c>
      <c r="F21" s="79">
        <f t="shared" si="0"/>
        <v>536476461</v>
      </c>
      <c r="G21" s="77">
        <v>434859562</v>
      </c>
      <c r="H21" s="78">
        <v>101616899</v>
      </c>
      <c r="I21" s="79">
        <f t="shared" si="1"/>
        <v>536476461</v>
      </c>
      <c r="J21" s="77">
        <v>27154324</v>
      </c>
      <c r="K21" s="78">
        <v>20332534</v>
      </c>
      <c r="L21" s="78">
        <f t="shared" si="2"/>
        <v>47486858</v>
      </c>
      <c r="M21" s="95">
        <f t="shared" si="3"/>
        <v>8.8516200527202632E-2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27154324</v>
      </c>
      <c r="AA21" s="78">
        <v>20332534</v>
      </c>
      <c r="AB21" s="78">
        <f t="shared" si="10"/>
        <v>47486858</v>
      </c>
      <c r="AC21" s="95">
        <f t="shared" si="11"/>
        <v>8.8516200527202632E-2</v>
      </c>
      <c r="AD21" s="77">
        <v>15965490</v>
      </c>
      <c r="AE21" s="78">
        <v>32243594</v>
      </c>
      <c r="AF21" s="78">
        <f t="shared" si="12"/>
        <v>48209084</v>
      </c>
      <c r="AG21" s="78">
        <v>455180653</v>
      </c>
      <c r="AH21" s="78">
        <v>504614204</v>
      </c>
      <c r="AI21" s="79">
        <v>48209084</v>
      </c>
      <c r="AJ21" s="114">
        <f t="shared" si="13"/>
        <v>0.10591197952343551</v>
      </c>
      <c r="AK21" s="115">
        <f t="shared" si="14"/>
        <v>-1.4981118496256829E-2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718903432</v>
      </c>
      <c r="E22" s="78">
        <v>294848472</v>
      </c>
      <c r="F22" s="79">
        <f t="shared" si="0"/>
        <v>1013751904</v>
      </c>
      <c r="G22" s="77">
        <v>723906545</v>
      </c>
      <c r="H22" s="78">
        <v>310079458</v>
      </c>
      <c r="I22" s="79">
        <f t="shared" si="1"/>
        <v>1033986003</v>
      </c>
      <c r="J22" s="77">
        <v>82299209</v>
      </c>
      <c r="K22" s="78">
        <v>77215090</v>
      </c>
      <c r="L22" s="78">
        <f t="shared" si="2"/>
        <v>159514299</v>
      </c>
      <c r="M22" s="95">
        <f t="shared" si="3"/>
        <v>0.15735043097882062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82299209</v>
      </c>
      <c r="AA22" s="78">
        <v>77215090</v>
      </c>
      <c r="AB22" s="78">
        <f t="shared" si="10"/>
        <v>159514299</v>
      </c>
      <c r="AC22" s="95">
        <f t="shared" si="11"/>
        <v>0.15735043097882062</v>
      </c>
      <c r="AD22" s="77">
        <v>87865042</v>
      </c>
      <c r="AE22" s="78">
        <v>35792544</v>
      </c>
      <c r="AF22" s="78">
        <f t="shared" si="12"/>
        <v>123657586</v>
      </c>
      <c r="AG22" s="78">
        <v>768538695</v>
      </c>
      <c r="AH22" s="78">
        <v>1014397122</v>
      </c>
      <c r="AI22" s="79">
        <v>123657586</v>
      </c>
      <c r="AJ22" s="114">
        <f t="shared" si="13"/>
        <v>0.16089962262732913</v>
      </c>
      <c r="AK22" s="115">
        <f t="shared" si="14"/>
        <v>0.28996775822552445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125679582</v>
      </c>
      <c r="E23" s="78">
        <v>56745910</v>
      </c>
      <c r="F23" s="79">
        <f t="shared" si="0"/>
        <v>182425492</v>
      </c>
      <c r="G23" s="77">
        <v>125679587</v>
      </c>
      <c r="H23" s="78">
        <v>58395910</v>
      </c>
      <c r="I23" s="79">
        <f t="shared" si="1"/>
        <v>184075497</v>
      </c>
      <c r="J23" s="77">
        <v>30393960</v>
      </c>
      <c r="K23" s="78">
        <v>12304521</v>
      </c>
      <c r="L23" s="78">
        <f t="shared" si="2"/>
        <v>42698481</v>
      </c>
      <c r="M23" s="95">
        <f t="shared" si="3"/>
        <v>0.23405983742666842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30393960</v>
      </c>
      <c r="AA23" s="78">
        <v>12304521</v>
      </c>
      <c r="AB23" s="78">
        <f t="shared" si="10"/>
        <v>42698481</v>
      </c>
      <c r="AC23" s="95">
        <f t="shared" si="11"/>
        <v>0.23405983742666842</v>
      </c>
      <c r="AD23" s="77">
        <v>24294590</v>
      </c>
      <c r="AE23" s="78">
        <v>6785609</v>
      </c>
      <c r="AF23" s="78">
        <f t="shared" si="12"/>
        <v>31080199</v>
      </c>
      <c r="AG23" s="78">
        <v>233301473</v>
      </c>
      <c r="AH23" s="78">
        <v>237117630</v>
      </c>
      <c r="AI23" s="79">
        <v>31080199</v>
      </c>
      <c r="AJ23" s="114">
        <f t="shared" si="13"/>
        <v>0.13321904315623417</v>
      </c>
      <c r="AK23" s="115">
        <f t="shared" si="14"/>
        <v>0.37381620368646939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308577094</v>
      </c>
      <c r="E24" s="78">
        <v>62147850</v>
      </c>
      <c r="F24" s="79">
        <f t="shared" si="0"/>
        <v>370724944</v>
      </c>
      <c r="G24" s="77">
        <v>308577094</v>
      </c>
      <c r="H24" s="78">
        <v>62147850</v>
      </c>
      <c r="I24" s="79">
        <f t="shared" si="1"/>
        <v>370724944</v>
      </c>
      <c r="J24" s="77">
        <v>63128283</v>
      </c>
      <c r="K24" s="78">
        <v>-736936381</v>
      </c>
      <c r="L24" s="78">
        <f t="shared" si="2"/>
        <v>-673808098</v>
      </c>
      <c r="M24" s="95">
        <f t="shared" si="3"/>
        <v>-1.8175418430975607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63128283</v>
      </c>
      <c r="AA24" s="78">
        <v>-736936381</v>
      </c>
      <c r="AB24" s="78">
        <f t="shared" si="10"/>
        <v>-673808098</v>
      </c>
      <c r="AC24" s="95">
        <f t="shared" si="11"/>
        <v>-1.8175418430975607</v>
      </c>
      <c r="AD24" s="77">
        <v>64022787</v>
      </c>
      <c r="AE24" s="78">
        <v>9053167</v>
      </c>
      <c r="AF24" s="78">
        <f t="shared" si="12"/>
        <v>73075954</v>
      </c>
      <c r="AG24" s="78">
        <v>339415254</v>
      </c>
      <c r="AH24" s="78">
        <v>375290840</v>
      </c>
      <c r="AI24" s="79">
        <v>73075954</v>
      </c>
      <c r="AJ24" s="114">
        <f t="shared" si="13"/>
        <v>0.21529955751487823</v>
      </c>
      <c r="AK24" s="115">
        <f t="shared" si="14"/>
        <v>-10.220654142948309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201282852</v>
      </c>
      <c r="E25" s="78">
        <v>43301747</v>
      </c>
      <c r="F25" s="79">
        <f t="shared" si="0"/>
        <v>244584599</v>
      </c>
      <c r="G25" s="77">
        <v>214453433</v>
      </c>
      <c r="H25" s="78">
        <v>43266964</v>
      </c>
      <c r="I25" s="79">
        <f t="shared" si="1"/>
        <v>257720397</v>
      </c>
      <c r="J25" s="77">
        <v>55284900</v>
      </c>
      <c r="K25" s="78">
        <v>672607381</v>
      </c>
      <c r="L25" s="78">
        <f t="shared" si="2"/>
        <v>727892281</v>
      </c>
      <c r="M25" s="95">
        <f t="shared" si="3"/>
        <v>2.9760348115786308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55284900</v>
      </c>
      <c r="AA25" s="78">
        <v>672607381</v>
      </c>
      <c r="AB25" s="78">
        <f t="shared" si="10"/>
        <v>727892281</v>
      </c>
      <c r="AC25" s="95">
        <f t="shared" si="11"/>
        <v>2.9760348115786308</v>
      </c>
      <c r="AD25" s="77">
        <v>37608733</v>
      </c>
      <c r="AE25" s="78">
        <v>8587838</v>
      </c>
      <c r="AF25" s="78">
        <f t="shared" si="12"/>
        <v>46196571</v>
      </c>
      <c r="AG25" s="78">
        <v>236154156</v>
      </c>
      <c r="AH25" s="78">
        <v>255213290</v>
      </c>
      <c r="AI25" s="79">
        <v>46196571</v>
      </c>
      <c r="AJ25" s="114">
        <f t="shared" si="13"/>
        <v>0.1956204022934917</v>
      </c>
      <c r="AK25" s="115">
        <f t="shared" si="14"/>
        <v>14.756413630786579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569190481</v>
      </c>
      <c r="E26" s="78">
        <v>47526334</v>
      </c>
      <c r="F26" s="79">
        <f t="shared" si="0"/>
        <v>616716815</v>
      </c>
      <c r="G26" s="77">
        <v>569190481</v>
      </c>
      <c r="H26" s="78">
        <v>47526334</v>
      </c>
      <c r="I26" s="79">
        <f t="shared" si="1"/>
        <v>616716815</v>
      </c>
      <c r="J26" s="77">
        <v>255654045</v>
      </c>
      <c r="K26" s="78">
        <v>14337821</v>
      </c>
      <c r="L26" s="78">
        <f t="shared" si="2"/>
        <v>269991866</v>
      </c>
      <c r="M26" s="95">
        <f t="shared" si="3"/>
        <v>0.43778904585243067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255654045</v>
      </c>
      <c r="AA26" s="78">
        <v>14337821</v>
      </c>
      <c r="AB26" s="78">
        <f t="shared" si="10"/>
        <v>269991866</v>
      </c>
      <c r="AC26" s="95">
        <f t="shared" si="11"/>
        <v>0.43778904585243067</v>
      </c>
      <c r="AD26" s="77">
        <v>107962700</v>
      </c>
      <c r="AE26" s="78">
        <v>7567043</v>
      </c>
      <c r="AF26" s="78">
        <f t="shared" si="12"/>
        <v>115529743</v>
      </c>
      <c r="AG26" s="78">
        <v>557737038</v>
      </c>
      <c r="AH26" s="78">
        <v>658541831</v>
      </c>
      <c r="AI26" s="79">
        <v>115529743</v>
      </c>
      <c r="AJ26" s="114">
        <f t="shared" si="13"/>
        <v>0.20714016665323201</v>
      </c>
      <c r="AK26" s="115">
        <f t="shared" si="14"/>
        <v>1.3369901030594344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2061591900</v>
      </c>
      <c r="E27" s="78">
        <v>493747824</v>
      </c>
      <c r="F27" s="79">
        <f t="shared" si="0"/>
        <v>2555339724</v>
      </c>
      <c r="G27" s="77">
        <v>2061591900</v>
      </c>
      <c r="H27" s="78">
        <v>493747824</v>
      </c>
      <c r="I27" s="79">
        <f t="shared" si="1"/>
        <v>2555339724</v>
      </c>
      <c r="J27" s="77">
        <v>286207814</v>
      </c>
      <c r="K27" s="78">
        <v>115867731</v>
      </c>
      <c r="L27" s="78">
        <f t="shared" si="2"/>
        <v>402075545</v>
      </c>
      <c r="M27" s="95">
        <f t="shared" si="3"/>
        <v>0.15734719780061621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286207814</v>
      </c>
      <c r="AA27" s="78">
        <v>115867731</v>
      </c>
      <c r="AB27" s="78">
        <f t="shared" si="10"/>
        <v>402075545</v>
      </c>
      <c r="AC27" s="95">
        <f t="shared" si="11"/>
        <v>0.15734719780061621</v>
      </c>
      <c r="AD27" s="77">
        <v>263733681</v>
      </c>
      <c r="AE27" s="78">
        <v>63360832</v>
      </c>
      <c r="AF27" s="78">
        <f t="shared" si="12"/>
        <v>327094513</v>
      </c>
      <c r="AG27" s="78">
        <v>2451975828</v>
      </c>
      <c r="AH27" s="78">
        <v>2364946740</v>
      </c>
      <c r="AI27" s="79">
        <v>327094513</v>
      </c>
      <c r="AJ27" s="114">
        <f t="shared" si="13"/>
        <v>0.13340038236298632</v>
      </c>
      <c r="AK27" s="115">
        <f t="shared" si="14"/>
        <v>0.22923353654666778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4420084903</v>
      </c>
      <c r="E28" s="81">
        <f>SUM(E21:E27)</f>
        <v>1099935036</v>
      </c>
      <c r="F28" s="82">
        <f t="shared" si="0"/>
        <v>5520019939</v>
      </c>
      <c r="G28" s="80">
        <f>SUM(G21:G27)</f>
        <v>4438258602</v>
      </c>
      <c r="H28" s="81">
        <f>SUM(H21:H27)</f>
        <v>1116781239</v>
      </c>
      <c r="I28" s="82">
        <f t="shared" si="1"/>
        <v>5555039841</v>
      </c>
      <c r="J28" s="80">
        <f>SUM(J21:J27)</f>
        <v>800122535</v>
      </c>
      <c r="K28" s="81">
        <f>SUM(K21:K27)</f>
        <v>175728697</v>
      </c>
      <c r="L28" s="81">
        <f t="shared" si="2"/>
        <v>975851232</v>
      </c>
      <c r="M28" s="96">
        <f t="shared" si="3"/>
        <v>0.1767840049100953</v>
      </c>
      <c r="N28" s="80">
        <f>SUM(N21:N27)</f>
        <v>0</v>
      </c>
      <c r="O28" s="81">
        <f>SUM(O21:O27)</f>
        <v>0</v>
      </c>
      <c r="P28" s="81">
        <f t="shared" si="4"/>
        <v>0</v>
      </c>
      <c r="Q28" s="96">
        <f t="shared" si="5"/>
        <v>0</v>
      </c>
      <c r="R28" s="80">
        <f>SUM(R21:R27)</f>
        <v>0</v>
      </c>
      <c r="S28" s="81">
        <f>SUM(S21:S27)</f>
        <v>0</v>
      </c>
      <c r="T28" s="81">
        <f t="shared" si="6"/>
        <v>0</v>
      </c>
      <c r="U28" s="96">
        <f t="shared" si="7"/>
        <v>0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v>800122535</v>
      </c>
      <c r="AA28" s="81">
        <v>175728697</v>
      </c>
      <c r="AB28" s="81">
        <f t="shared" si="10"/>
        <v>975851232</v>
      </c>
      <c r="AC28" s="96">
        <f t="shared" si="11"/>
        <v>0.1767840049100953</v>
      </c>
      <c r="AD28" s="80">
        <f>SUM(AD21:AD27)</f>
        <v>601453023</v>
      </c>
      <c r="AE28" s="81">
        <f>SUM(AE21:AE27)</f>
        <v>163390627</v>
      </c>
      <c r="AF28" s="81">
        <f t="shared" si="12"/>
        <v>764843650</v>
      </c>
      <c r="AG28" s="81">
        <f>SUM(AG21:AG27)</f>
        <v>5042303097</v>
      </c>
      <c r="AH28" s="81">
        <f>SUM(AH21:AH27)</f>
        <v>5410121657</v>
      </c>
      <c r="AI28" s="82">
        <f>SUM(AI21:AI27)</f>
        <v>764843650</v>
      </c>
      <c r="AJ28" s="116">
        <f t="shared" si="13"/>
        <v>0.15168537775030941</v>
      </c>
      <c r="AK28" s="117">
        <f t="shared" si="14"/>
        <v>0.27588328934939832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439614957</v>
      </c>
      <c r="E29" s="78">
        <v>32064750</v>
      </c>
      <c r="F29" s="79">
        <f t="shared" si="0"/>
        <v>471679707</v>
      </c>
      <c r="G29" s="77">
        <v>439614957</v>
      </c>
      <c r="H29" s="78">
        <v>32064750</v>
      </c>
      <c r="I29" s="79">
        <f t="shared" si="1"/>
        <v>471679707</v>
      </c>
      <c r="J29" s="77">
        <v>225285919</v>
      </c>
      <c r="K29" s="78">
        <v>90058019</v>
      </c>
      <c r="L29" s="78">
        <f t="shared" si="2"/>
        <v>315343938</v>
      </c>
      <c r="M29" s="95">
        <f t="shared" si="3"/>
        <v>0.66855523636084691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225285919</v>
      </c>
      <c r="AA29" s="78">
        <v>90058019</v>
      </c>
      <c r="AB29" s="78">
        <f t="shared" si="10"/>
        <v>315343938</v>
      </c>
      <c r="AC29" s="95">
        <f t="shared" si="11"/>
        <v>0.66855523636084691</v>
      </c>
      <c r="AD29" s="77">
        <v>111872160</v>
      </c>
      <c r="AE29" s="78">
        <v>63523494</v>
      </c>
      <c r="AF29" s="78">
        <f t="shared" si="12"/>
        <v>175395654</v>
      </c>
      <c r="AG29" s="78">
        <v>403425186</v>
      </c>
      <c r="AH29" s="78">
        <v>433937311</v>
      </c>
      <c r="AI29" s="79">
        <v>175395654</v>
      </c>
      <c r="AJ29" s="114">
        <f t="shared" si="13"/>
        <v>0.43476624684508419</v>
      </c>
      <c r="AK29" s="115">
        <f t="shared" si="14"/>
        <v>0.79790052266631428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273630062</v>
      </c>
      <c r="E30" s="78">
        <v>86511045</v>
      </c>
      <c r="F30" s="79">
        <f t="shared" si="0"/>
        <v>360141107</v>
      </c>
      <c r="G30" s="77">
        <v>273630062</v>
      </c>
      <c r="H30" s="78">
        <v>86511045</v>
      </c>
      <c r="I30" s="79">
        <f t="shared" si="1"/>
        <v>360141107</v>
      </c>
      <c r="J30" s="77">
        <v>61874526</v>
      </c>
      <c r="K30" s="78">
        <v>-7709232</v>
      </c>
      <c r="L30" s="78">
        <f t="shared" si="2"/>
        <v>54165294</v>
      </c>
      <c r="M30" s="95">
        <f t="shared" si="3"/>
        <v>0.1504001985532854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61874526</v>
      </c>
      <c r="AA30" s="78">
        <v>-7709232</v>
      </c>
      <c r="AB30" s="78">
        <f t="shared" si="10"/>
        <v>54165294</v>
      </c>
      <c r="AC30" s="95">
        <f t="shared" si="11"/>
        <v>0.1504001985532854</v>
      </c>
      <c r="AD30" s="77">
        <v>59868304</v>
      </c>
      <c r="AE30" s="78">
        <v>16588010</v>
      </c>
      <c r="AF30" s="78">
        <f t="shared" si="12"/>
        <v>76456314</v>
      </c>
      <c r="AG30" s="78">
        <v>344849080</v>
      </c>
      <c r="AH30" s="78">
        <v>395642834</v>
      </c>
      <c r="AI30" s="79">
        <v>76456314</v>
      </c>
      <c r="AJ30" s="114">
        <f t="shared" si="13"/>
        <v>0.22170949100400675</v>
      </c>
      <c r="AK30" s="115">
        <f t="shared" si="14"/>
        <v>-0.29155237590972538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215536997</v>
      </c>
      <c r="E31" s="78">
        <v>123368457</v>
      </c>
      <c r="F31" s="79">
        <f t="shared" si="0"/>
        <v>338905454</v>
      </c>
      <c r="G31" s="77">
        <v>215536997</v>
      </c>
      <c r="H31" s="78">
        <v>123368457</v>
      </c>
      <c r="I31" s="79">
        <f t="shared" si="1"/>
        <v>338905454</v>
      </c>
      <c r="J31" s="77">
        <v>60116057</v>
      </c>
      <c r="K31" s="78">
        <v>46811968</v>
      </c>
      <c r="L31" s="78">
        <f t="shared" si="2"/>
        <v>106928025</v>
      </c>
      <c r="M31" s="95">
        <f t="shared" si="3"/>
        <v>0.31550989734145735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60116057</v>
      </c>
      <c r="AA31" s="78">
        <v>46811968</v>
      </c>
      <c r="AB31" s="78">
        <f t="shared" si="10"/>
        <v>106928025</v>
      </c>
      <c r="AC31" s="95">
        <f t="shared" si="11"/>
        <v>0.31550989734145735</v>
      </c>
      <c r="AD31" s="77">
        <v>61263521</v>
      </c>
      <c r="AE31" s="78">
        <v>27317402</v>
      </c>
      <c r="AF31" s="78">
        <f t="shared" si="12"/>
        <v>88580923</v>
      </c>
      <c r="AG31" s="78">
        <v>282317347</v>
      </c>
      <c r="AH31" s="78">
        <v>309377420</v>
      </c>
      <c r="AI31" s="79">
        <v>88580923</v>
      </c>
      <c r="AJ31" s="114">
        <f t="shared" si="13"/>
        <v>0.31376365618794227</v>
      </c>
      <c r="AK31" s="115">
        <f t="shared" si="14"/>
        <v>0.20712249747047684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262635616</v>
      </c>
      <c r="E32" s="78">
        <v>190429395</v>
      </c>
      <c r="F32" s="79">
        <f t="shared" si="0"/>
        <v>453065011</v>
      </c>
      <c r="G32" s="77">
        <v>262635616</v>
      </c>
      <c r="H32" s="78">
        <v>190429395</v>
      </c>
      <c r="I32" s="79">
        <f t="shared" si="1"/>
        <v>453065011</v>
      </c>
      <c r="J32" s="77">
        <v>58321409</v>
      </c>
      <c r="K32" s="78">
        <v>-66923007</v>
      </c>
      <c r="L32" s="78">
        <f t="shared" si="2"/>
        <v>-8601598</v>
      </c>
      <c r="M32" s="95">
        <f t="shared" si="3"/>
        <v>-1.8985350426894917E-2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58321409</v>
      </c>
      <c r="AA32" s="78">
        <v>-66923007</v>
      </c>
      <c r="AB32" s="78">
        <f t="shared" si="10"/>
        <v>-8601598</v>
      </c>
      <c r="AC32" s="95">
        <f t="shared" si="11"/>
        <v>-1.8985350426894917E-2</v>
      </c>
      <c r="AD32" s="77">
        <v>51064569</v>
      </c>
      <c r="AE32" s="78">
        <v>27430843</v>
      </c>
      <c r="AF32" s="78">
        <f t="shared" si="12"/>
        <v>78495412</v>
      </c>
      <c r="AG32" s="78">
        <v>429046140</v>
      </c>
      <c r="AH32" s="78">
        <v>490220512</v>
      </c>
      <c r="AI32" s="79">
        <v>78495412</v>
      </c>
      <c r="AJ32" s="114">
        <f t="shared" si="13"/>
        <v>0.18295331126857359</v>
      </c>
      <c r="AK32" s="115">
        <f t="shared" si="14"/>
        <v>-1.1095809013652926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145471522</v>
      </c>
      <c r="E33" s="78">
        <v>74651637</v>
      </c>
      <c r="F33" s="79">
        <f t="shared" si="0"/>
        <v>220123159</v>
      </c>
      <c r="G33" s="77">
        <v>145471522</v>
      </c>
      <c r="H33" s="78">
        <v>74651637</v>
      </c>
      <c r="I33" s="79">
        <f t="shared" si="1"/>
        <v>220123159</v>
      </c>
      <c r="J33" s="77">
        <v>28124150</v>
      </c>
      <c r="K33" s="78">
        <v>9018271</v>
      </c>
      <c r="L33" s="78">
        <f t="shared" si="2"/>
        <v>37142421</v>
      </c>
      <c r="M33" s="95">
        <f t="shared" si="3"/>
        <v>0.16873472636289033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28124150</v>
      </c>
      <c r="AA33" s="78">
        <v>9018271</v>
      </c>
      <c r="AB33" s="78">
        <f t="shared" si="10"/>
        <v>37142421</v>
      </c>
      <c r="AC33" s="95">
        <f t="shared" si="11"/>
        <v>0.16873472636289033</v>
      </c>
      <c r="AD33" s="77">
        <v>29832833</v>
      </c>
      <c r="AE33" s="78">
        <v>4772999</v>
      </c>
      <c r="AF33" s="78">
        <f t="shared" si="12"/>
        <v>34605832</v>
      </c>
      <c r="AG33" s="78">
        <v>165446843</v>
      </c>
      <c r="AH33" s="78">
        <v>218884567</v>
      </c>
      <c r="AI33" s="79">
        <v>34605832</v>
      </c>
      <c r="AJ33" s="114">
        <f t="shared" si="13"/>
        <v>0.20916586483309324</v>
      </c>
      <c r="AK33" s="115">
        <f t="shared" si="14"/>
        <v>7.3299465824141929E-2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1063611713</v>
      </c>
      <c r="E34" s="78">
        <v>208762103</v>
      </c>
      <c r="F34" s="79">
        <f t="shared" si="0"/>
        <v>1272373816</v>
      </c>
      <c r="G34" s="77">
        <v>1063611713</v>
      </c>
      <c r="H34" s="78">
        <v>208762103</v>
      </c>
      <c r="I34" s="79">
        <f t="shared" si="1"/>
        <v>1272373816</v>
      </c>
      <c r="J34" s="77">
        <v>295539158</v>
      </c>
      <c r="K34" s="78">
        <v>17055406</v>
      </c>
      <c r="L34" s="78">
        <f t="shared" si="2"/>
        <v>312594564</v>
      </c>
      <c r="M34" s="95">
        <f t="shared" si="3"/>
        <v>0.24567824335045887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295539158</v>
      </c>
      <c r="AA34" s="78">
        <v>17055406</v>
      </c>
      <c r="AB34" s="78">
        <f t="shared" si="10"/>
        <v>312594564</v>
      </c>
      <c r="AC34" s="95">
        <f t="shared" si="11"/>
        <v>0.24567824335045887</v>
      </c>
      <c r="AD34" s="77">
        <v>227898069</v>
      </c>
      <c r="AE34" s="78">
        <v>36489380</v>
      </c>
      <c r="AF34" s="78">
        <f t="shared" si="12"/>
        <v>264387449</v>
      </c>
      <c r="AG34" s="78">
        <v>1093004620</v>
      </c>
      <c r="AH34" s="78">
        <v>1197432015</v>
      </c>
      <c r="AI34" s="79">
        <v>264387449</v>
      </c>
      <c r="AJ34" s="114">
        <f t="shared" si="13"/>
        <v>0.2418905136924307</v>
      </c>
      <c r="AK34" s="115">
        <f t="shared" si="14"/>
        <v>0.18233511152793036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1365365828</v>
      </c>
      <c r="E35" s="78">
        <v>499270599</v>
      </c>
      <c r="F35" s="79">
        <f t="shared" si="0"/>
        <v>1864636427</v>
      </c>
      <c r="G35" s="77">
        <v>1365365828</v>
      </c>
      <c r="H35" s="78">
        <v>499270599</v>
      </c>
      <c r="I35" s="79">
        <f t="shared" si="1"/>
        <v>1864636427</v>
      </c>
      <c r="J35" s="77">
        <v>276418435</v>
      </c>
      <c r="K35" s="78">
        <v>149610493</v>
      </c>
      <c r="L35" s="78">
        <f t="shared" si="2"/>
        <v>426028928</v>
      </c>
      <c r="M35" s="95">
        <f t="shared" si="3"/>
        <v>0.22847828232414982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276418435</v>
      </c>
      <c r="AA35" s="78">
        <v>149610493</v>
      </c>
      <c r="AB35" s="78">
        <f t="shared" si="10"/>
        <v>426028928</v>
      </c>
      <c r="AC35" s="95">
        <f t="shared" si="11"/>
        <v>0.22847828232414982</v>
      </c>
      <c r="AD35" s="77">
        <v>306664080</v>
      </c>
      <c r="AE35" s="78">
        <v>158831957</v>
      </c>
      <c r="AF35" s="78">
        <f t="shared" si="12"/>
        <v>465496037</v>
      </c>
      <c r="AG35" s="78">
        <v>2016986797</v>
      </c>
      <c r="AH35" s="78">
        <v>2038734248</v>
      </c>
      <c r="AI35" s="79">
        <v>465496037</v>
      </c>
      <c r="AJ35" s="114">
        <f t="shared" si="13"/>
        <v>0.23078784536039776</v>
      </c>
      <c r="AK35" s="115">
        <f t="shared" si="14"/>
        <v>-8.4785059083113068E-2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3765866695</v>
      </c>
      <c r="E36" s="81">
        <f>SUM(E29:E35)</f>
        <v>1215057986</v>
      </c>
      <c r="F36" s="82">
        <f t="shared" si="0"/>
        <v>4980924681</v>
      </c>
      <c r="G36" s="80">
        <f>SUM(G29:G35)</f>
        <v>3765866695</v>
      </c>
      <c r="H36" s="81">
        <f>SUM(H29:H35)</f>
        <v>1215057986</v>
      </c>
      <c r="I36" s="82">
        <f t="shared" si="1"/>
        <v>4980924681</v>
      </c>
      <c r="J36" s="80">
        <f>SUM(J29:J35)</f>
        <v>1005679654</v>
      </c>
      <c r="K36" s="81">
        <f>SUM(K29:K35)</f>
        <v>237921918</v>
      </c>
      <c r="L36" s="81">
        <f t="shared" si="2"/>
        <v>1243601572</v>
      </c>
      <c r="M36" s="96">
        <f t="shared" si="3"/>
        <v>0.24967283218390832</v>
      </c>
      <c r="N36" s="80">
        <f>SUM(N29:N35)</f>
        <v>0</v>
      </c>
      <c r="O36" s="81">
        <f>SUM(O29:O35)</f>
        <v>0</v>
      </c>
      <c r="P36" s="81">
        <f t="shared" si="4"/>
        <v>0</v>
      </c>
      <c r="Q36" s="96">
        <f t="shared" si="5"/>
        <v>0</v>
      </c>
      <c r="R36" s="80">
        <f>SUM(R29:R35)</f>
        <v>0</v>
      </c>
      <c r="S36" s="81">
        <f>SUM(S29:S35)</f>
        <v>0</v>
      </c>
      <c r="T36" s="81">
        <f t="shared" si="6"/>
        <v>0</v>
      </c>
      <c r="U36" s="96">
        <f t="shared" si="7"/>
        <v>0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v>1005679654</v>
      </c>
      <c r="AA36" s="81">
        <v>237921918</v>
      </c>
      <c r="AB36" s="81">
        <f t="shared" si="10"/>
        <v>1243601572</v>
      </c>
      <c r="AC36" s="96">
        <f t="shared" si="11"/>
        <v>0.24967283218390832</v>
      </c>
      <c r="AD36" s="80">
        <f>SUM(AD29:AD35)</f>
        <v>848463536</v>
      </c>
      <c r="AE36" s="81">
        <f>SUM(AE29:AE35)</f>
        <v>334954085</v>
      </c>
      <c r="AF36" s="81">
        <f t="shared" si="12"/>
        <v>1183417621</v>
      </c>
      <c r="AG36" s="81">
        <f>SUM(AG29:AG35)</f>
        <v>4735076013</v>
      </c>
      <c r="AH36" s="81">
        <f>SUM(AH29:AH35)</f>
        <v>5084228907</v>
      </c>
      <c r="AI36" s="82">
        <f>SUM(AI29:AI35)</f>
        <v>1183417621</v>
      </c>
      <c r="AJ36" s="116">
        <f t="shared" si="13"/>
        <v>0.24992579163480474</v>
      </c>
      <c r="AK36" s="117">
        <f t="shared" si="14"/>
        <v>5.0856054474788026E-2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447187064</v>
      </c>
      <c r="E37" s="78">
        <v>68017000</v>
      </c>
      <c r="F37" s="79">
        <f t="shared" si="0"/>
        <v>515204064</v>
      </c>
      <c r="G37" s="77">
        <v>447187064</v>
      </c>
      <c r="H37" s="78">
        <v>68017000</v>
      </c>
      <c r="I37" s="79">
        <f t="shared" si="1"/>
        <v>515204064</v>
      </c>
      <c r="J37" s="77">
        <v>74108556</v>
      </c>
      <c r="K37" s="78">
        <v>14791421</v>
      </c>
      <c r="L37" s="78">
        <f t="shared" si="2"/>
        <v>88899977</v>
      </c>
      <c r="M37" s="95">
        <f t="shared" si="3"/>
        <v>0.17255294205132668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74108556</v>
      </c>
      <c r="AA37" s="78">
        <v>14791421</v>
      </c>
      <c r="AB37" s="78">
        <f t="shared" si="10"/>
        <v>88899977</v>
      </c>
      <c r="AC37" s="95">
        <f t="shared" si="11"/>
        <v>0.17255294205132668</v>
      </c>
      <c r="AD37" s="77">
        <v>72283955</v>
      </c>
      <c r="AE37" s="78">
        <v>17635890</v>
      </c>
      <c r="AF37" s="78">
        <f t="shared" si="12"/>
        <v>89919845</v>
      </c>
      <c r="AG37" s="78">
        <v>549698088</v>
      </c>
      <c r="AH37" s="78">
        <v>555425289</v>
      </c>
      <c r="AI37" s="79">
        <v>89919845</v>
      </c>
      <c r="AJ37" s="114">
        <f t="shared" si="13"/>
        <v>0.16358042162227787</v>
      </c>
      <c r="AK37" s="115">
        <f t="shared" si="14"/>
        <v>-1.1341967949344167E-2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414124101</v>
      </c>
      <c r="E38" s="78">
        <v>142990193</v>
      </c>
      <c r="F38" s="79">
        <f t="shared" si="0"/>
        <v>557114294</v>
      </c>
      <c r="G38" s="77">
        <v>414124101</v>
      </c>
      <c r="H38" s="78">
        <v>142990193</v>
      </c>
      <c r="I38" s="79">
        <f t="shared" si="1"/>
        <v>557114294</v>
      </c>
      <c r="J38" s="77">
        <v>42196916</v>
      </c>
      <c r="K38" s="78">
        <v>13166093</v>
      </c>
      <c r="L38" s="78">
        <f t="shared" si="2"/>
        <v>55363009</v>
      </c>
      <c r="M38" s="95">
        <f t="shared" si="3"/>
        <v>9.9374597988684879E-2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42196916</v>
      </c>
      <c r="AA38" s="78">
        <v>13166093</v>
      </c>
      <c r="AB38" s="78">
        <f t="shared" si="10"/>
        <v>55363009</v>
      </c>
      <c r="AC38" s="95">
        <f t="shared" si="11"/>
        <v>9.9374597988684879E-2</v>
      </c>
      <c r="AD38" s="77">
        <v>68282612</v>
      </c>
      <c r="AE38" s="78">
        <v>10724171</v>
      </c>
      <c r="AF38" s="78">
        <f t="shared" si="12"/>
        <v>79006783</v>
      </c>
      <c r="AG38" s="78">
        <v>445579175</v>
      </c>
      <c r="AH38" s="78">
        <v>512904745</v>
      </c>
      <c r="AI38" s="79">
        <v>79006783</v>
      </c>
      <c r="AJ38" s="114">
        <f t="shared" si="13"/>
        <v>0.17731255730252654</v>
      </c>
      <c r="AK38" s="115">
        <f t="shared" si="14"/>
        <v>-0.29926258356829949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477638793</v>
      </c>
      <c r="E39" s="78">
        <v>38629286</v>
      </c>
      <c r="F39" s="79">
        <f t="shared" si="0"/>
        <v>516268079</v>
      </c>
      <c r="G39" s="77">
        <v>477638793</v>
      </c>
      <c r="H39" s="78">
        <v>38629286</v>
      </c>
      <c r="I39" s="79">
        <f t="shared" si="1"/>
        <v>516268079</v>
      </c>
      <c r="J39" s="77">
        <v>108889032</v>
      </c>
      <c r="K39" s="78">
        <v>-116931502</v>
      </c>
      <c r="L39" s="78">
        <f t="shared" si="2"/>
        <v>-8042470</v>
      </c>
      <c r="M39" s="95">
        <f t="shared" si="3"/>
        <v>-1.5578088840158565E-2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108889032</v>
      </c>
      <c r="AA39" s="78">
        <v>-116931502</v>
      </c>
      <c r="AB39" s="78">
        <f t="shared" si="10"/>
        <v>-8042470</v>
      </c>
      <c r="AC39" s="95">
        <f t="shared" si="11"/>
        <v>-1.5578088840158565E-2</v>
      </c>
      <c r="AD39" s="77">
        <v>87742448</v>
      </c>
      <c r="AE39" s="78">
        <v>7570944</v>
      </c>
      <c r="AF39" s="78">
        <f t="shared" si="12"/>
        <v>95313392</v>
      </c>
      <c r="AG39" s="78">
        <v>458402600</v>
      </c>
      <c r="AH39" s="78">
        <v>476603100</v>
      </c>
      <c r="AI39" s="79">
        <v>95313392</v>
      </c>
      <c r="AJ39" s="114">
        <f t="shared" si="13"/>
        <v>0.20792506848783143</v>
      </c>
      <c r="AK39" s="115">
        <f t="shared" si="14"/>
        <v>-1.084379223435884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832398247</v>
      </c>
      <c r="E40" s="78">
        <v>256270150</v>
      </c>
      <c r="F40" s="79">
        <f t="shared" si="0"/>
        <v>1088668397</v>
      </c>
      <c r="G40" s="77">
        <v>832398247</v>
      </c>
      <c r="H40" s="78">
        <v>256270150</v>
      </c>
      <c r="I40" s="79">
        <f t="shared" si="1"/>
        <v>1088668397</v>
      </c>
      <c r="J40" s="77">
        <v>114601917</v>
      </c>
      <c r="K40" s="78">
        <v>55468361</v>
      </c>
      <c r="L40" s="78">
        <f t="shared" si="2"/>
        <v>170070278</v>
      </c>
      <c r="M40" s="95">
        <f t="shared" si="3"/>
        <v>0.15621862310750995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114601917</v>
      </c>
      <c r="AA40" s="78">
        <v>55468361</v>
      </c>
      <c r="AB40" s="78">
        <f t="shared" si="10"/>
        <v>170070278</v>
      </c>
      <c r="AC40" s="95">
        <f t="shared" si="11"/>
        <v>0.15621862310750995</v>
      </c>
      <c r="AD40" s="77">
        <v>124341642</v>
      </c>
      <c r="AE40" s="78">
        <v>26350687</v>
      </c>
      <c r="AF40" s="78">
        <f t="shared" si="12"/>
        <v>150692329</v>
      </c>
      <c r="AG40" s="78">
        <v>968472451</v>
      </c>
      <c r="AH40" s="78">
        <v>927410217</v>
      </c>
      <c r="AI40" s="79">
        <v>150692329</v>
      </c>
      <c r="AJ40" s="114">
        <f t="shared" si="13"/>
        <v>0.15559795102524812</v>
      </c>
      <c r="AK40" s="115">
        <f t="shared" si="14"/>
        <v>0.12859280315456534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2171348205</v>
      </c>
      <c r="E41" s="81">
        <f>SUM(E37:E40)</f>
        <v>505906629</v>
      </c>
      <c r="F41" s="82">
        <f t="shared" si="0"/>
        <v>2677254834</v>
      </c>
      <c r="G41" s="80">
        <f>SUM(G37:G40)</f>
        <v>2171348205</v>
      </c>
      <c r="H41" s="81">
        <f>SUM(H37:H40)</f>
        <v>505906629</v>
      </c>
      <c r="I41" s="82">
        <f t="shared" si="1"/>
        <v>2677254834</v>
      </c>
      <c r="J41" s="80">
        <f>SUM(J37:J40)</f>
        <v>339796421</v>
      </c>
      <c r="K41" s="81">
        <f>SUM(K37:K40)</f>
        <v>-33505627</v>
      </c>
      <c r="L41" s="81">
        <f t="shared" si="2"/>
        <v>306290794</v>
      </c>
      <c r="M41" s="96">
        <f t="shared" si="3"/>
        <v>0.11440479632728155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339796421</v>
      </c>
      <c r="AA41" s="81">
        <v>-33505627</v>
      </c>
      <c r="AB41" s="81">
        <f t="shared" si="10"/>
        <v>306290794</v>
      </c>
      <c r="AC41" s="96">
        <f t="shared" si="11"/>
        <v>0.11440479632728155</v>
      </c>
      <c r="AD41" s="80">
        <f>SUM(AD37:AD40)</f>
        <v>352650657</v>
      </c>
      <c r="AE41" s="81">
        <f>SUM(AE37:AE40)</f>
        <v>62281692</v>
      </c>
      <c r="AF41" s="81">
        <f t="shared" si="12"/>
        <v>414932349</v>
      </c>
      <c r="AG41" s="81">
        <f>SUM(AG37:AG40)</f>
        <v>2422152314</v>
      </c>
      <c r="AH41" s="81">
        <f>SUM(AH37:AH40)</f>
        <v>2472343351</v>
      </c>
      <c r="AI41" s="82">
        <f>SUM(AI37:AI40)</f>
        <v>414932349</v>
      </c>
      <c r="AJ41" s="116">
        <f t="shared" si="13"/>
        <v>0.17130729005013348</v>
      </c>
      <c r="AK41" s="117">
        <f t="shared" si="14"/>
        <v>-0.26182956152208803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564001358</v>
      </c>
      <c r="E42" s="78">
        <v>143189377</v>
      </c>
      <c r="F42" s="79">
        <f t="shared" si="0"/>
        <v>707190735</v>
      </c>
      <c r="G42" s="77">
        <v>564001358</v>
      </c>
      <c r="H42" s="78">
        <v>143189377</v>
      </c>
      <c r="I42" s="79">
        <f t="shared" si="1"/>
        <v>707190735</v>
      </c>
      <c r="J42" s="77">
        <v>103540064</v>
      </c>
      <c r="K42" s="78">
        <v>37764016</v>
      </c>
      <c r="L42" s="78">
        <f t="shared" si="2"/>
        <v>141304080</v>
      </c>
      <c r="M42" s="95">
        <f t="shared" si="3"/>
        <v>0.19981042313853278</v>
      </c>
      <c r="N42" s="77">
        <v>0</v>
      </c>
      <c r="O42" s="78">
        <v>0</v>
      </c>
      <c r="P42" s="78">
        <f t="shared" si="4"/>
        <v>0</v>
      </c>
      <c r="Q42" s="95">
        <f t="shared" si="5"/>
        <v>0</v>
      </c>
      <c r="R42" s="77">
        <v>0</v>
      </c>
      <c r="S42" s="78">
        <v>0</v>
      </c>
      <c r="T42" s="78">
        <f t="shared" si="6"/>
        <v>0</v>
      </c>
      <c r="U42" s="95">
        <f t="shared" si="7"/>
        <v>0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v>103540064</v>
      </c>
      <c r="AA42" s="78">
        <v>37764016</v>
      </c>
      <c r="AB42" s="78">
        <f t="shared" si="10"/>
        <v>141304080</v>
      </c>
      <c r="AC42" s="95">
        <f t="shared" si="11"/>
        <v>0.19981042313853278</v>
      </c>
      <c r="AD42" s="77">
        <v>82873522</v>
      </c>
      <c r="AE42" s="78">
        <v>15279514</v>
      </c>
      <c r="AF42" s="78">
        <f t="shared" si="12"/>
        <v>98153036</v>
      </c>
      <c r="AG42" s="78">
        <v>665412108</v>
      </c>
      <c r="AH42" s="78">
        <v>661378286</v>
      </c>
      <c r="AI42" s="79">
        <v>98153036</v>
      </c>
      <c r="AJ42" s="114">
        <f t="shared" si="13"/>
        <v>0.14750713853857314</v>
      </c>
      <c r="AK42" s="115">
        <f t="shared" si="14"/>
        <v>0.43963025249672349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362486613</v>
      </c>
      <c r="E43" s="78">
        <v>151529900</v>
      </c>
      <c r="F43" s="79">
        <f t="shared" si="0"/>
        <v>514016513</v>
      </c>
      <c r="G43" s="77">
        <v>362486613</v>
      </c>
      <c r="H43" s="78">
        <v>151529900</v>
      </c>
      <c r="I43" s="79">
        <f t="shared" si="1"/>
        <v>514016513</v>
      </c>
      <c r="J43" s="77">
        <v>60852004</v>
      </c>
      <c r="K43" s="78">
        <v>35395116</v>
      </c>
      <c r="L43" s="78">
        <f t="shared" si="2"/>
        <v>96247120</v>
      </c>
      <c r="M43" s="95">
        <f t="shared" si="3"/>
        <v>0.18724519070071199</v>
      </c>
      <c r="N43" s="77">
        <v>0</v>
      </c>
      <c r="O43" s="78">
        <v>0</v>
      </c>
      <c r="P43" s="78">
        <f t="shared" si="4"/>
        <v>0</v>
      </c>
      <c r="Q43" s="95">
        <f t="shared" si="5"/>
        <v>0</v>
      </c>
      <c r="R43" s="77">
        <v>0</v>
      </c>
      <c r="S43" s="78">
        <v>0</v>
      </c>
      <c r="T43" s="78">
        <f t="shared" si="6"/>
        <v>0</v>
      </c>
      <c r="U43" s="95">
        <f t="shared" si="7"/>
        <v>0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v>60852004</v>
      </c>
      <c r="AA43" s="78">
        <v>35395116</v>
      </c>
      <c r="AB43" s="78">
        <f t="shared" si="10"/>
        <v>96247120</v>
      </c>
      <c r="AC43" s="95">
        <f t="shared" si="11"/>
        <v>0.18724519070071199</v>
      </c>
      <c r="AD43" s="77">
        <v>51827429</v>
      </c>
      <c r="AE43" s="78">
        <v>83848530</v>
      </c>
      <c r="AF43" s="78">
        <f t="shared" si="12"/>
        <v>135675959</v>
      </c>
      <c r="AG43" s="78">
        <v>424957446</v>
      </c>
      <c r="AH43" s="78">
        <v>497265138</v>
      </c>
      <c r="AI43" s="79">
        <v>135675959</v>
      </c>
      <c r="AJ43" s="114">
        <f t="shared" si="13"/>
        <v>0.31926951810605525</v>
      </c>
      <c r="AK43" s="115">
        <f t="shared" si="14"/>
        <v>-0.29061035787482437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580880948</v>
      </c>
      <c r="E44" s="78">
        <v>159638558</v>
      </c>
      <c r="F44" s="79">
        <f t="shared" si="0"/>
        <v>740519506</v>
      </c>
      <c r="G44" s="77">
        <v>580880948</v>
      </c>
      <c r="H44" s="78">
        <v>159638558</v>
      </c>
      <c r="I44" s="79">
        <f t="shared" si="1"/>
        <v>740519506</v>
      </c>
      <c r="J44" s="77">
        <v>93702358</v>
      </c>
      <c r="K44" s="78">
        <v>67808205</v>
      </c>
      <c r="L44" s="78">
        <f t="shared" si="2"/>
        <v>161510563</v>
      </c>
      <c r="M44" s="95">
        <f t="shared" si="3"/>
        <v>0.21810440061520811</v>
      </c>
      <c r="N44" s="77">
        <v>0</v>
      </c>
      <c r="O44" s="78">
        <v>0</v>
      </c>
      <c r="P44" s="78">
        <f t="shared" si="4"/>
        <v>0</v>
      </c>
      <c r="Q44" s="95">
        <f t="shared" si="5"/>
        <v>0</v>
      </c>
      <c r="R44" s="77">
        <v>0</v>
      </c>
      <c r="S44" s="78">
        <v>0</v>
      </c>
      <c r="T44" s="78">
        <f t="shared" si="6"/>
        <v>0</v>
      </c>
      <c r="U44" s="95">
        <f t="shared" si="7"/>
        <v>0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v>93702358</v>
      </c>
      <c r="AA44" s="78">
        <v>67808205</v>
      </c>
      <c r="AB44" s="78">
        <f t="shared" si="10"/>
        <v>161510563</v>
      </c>
      <c r="AC44" s="95">
        <f t="shared" si="11"/>
        <v>0.21810440061520811</v>
      </c>
      <c r="AD44" s="77">
        <v>81007014</v>
      </c>
      <c r="AE44" s="78">
        <v>111737245</v>
      </c>
      <c r="AF44" s="78">
        <f t="shared" si="12"/>
        <v>192744259</v>
      </c>
      <c r="AG44" s="78">
        <v>747977559</v>
      </c>
      <c r="AH44" s="78">
        <v>858423177</v>
      </c>
      <c r="AI44" s="79">
        <v>192744259</v>
      </c>
      <c r="AJ44" s="114">
        <f t="shared" si="13"/>
        <v>0.25768722160286095</v>
      </c>
      <c r="AK44" s="115">
        <f t="shared" si="14"/>
        <v>-0.16204734793164444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337526608</v>
      </c>
      <c r="E45" s="78">
        <v>111549242</v>
      </c>
      <c r="F45" s="79">
        <f t="shared" si="0"/>
        <v>449075850</v>
      </c>
      <c r="G45" s="77">
        <v>337526608</v>
      </c>
      <c r="H45" s="78">
        <v>111549242</v>
      </c>
      <c r="I45" s="79">
        <f t="shared" si="1"/>
        <v>449075850</v>
      </c>
      <c r="J45" s="77">
        <v>82556232</v>
      </c>
      <c r="K45" s="78">
        <v>45160898</v>
      </c>
      <c r="L45" s="78">
        <f t="shared" si="2"/>
        <v>127717130</v>
      </c>
      <c r="M45" s="95">
        <f t="shared" si="3"/>
        <v>0.28439990705356344</v>
      </c>
      <c r="N45" s="77">
        <v>0</v>
      </c>
      <c r="O45" s="78">
        <v>0</v>
      </c>
      <c r="P45" s="78">
        <f t="shared" si="4"/>
        <v>0</v>
      </c>
      <c r="Q45" s="95">
        <f t="shared" si="5"/>
        <v>0</v>
      </c>
      <c r="R45" s="77">
        <v>0</v>
      </c>
      <c r="S45" s="78">
        <v>0</v>
      </c>
      <c r="T45" s="78">
        <f t="shared" si="6"/>
        <v>0</v>
      </c>
      <c r="U45" s="95">
        <f t="shared" si="7"/>
        <v>0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v>82556232</v>
      </c>
      <c r="AA45" s="78">
        <v>45160898</v>
      </c>
      <c r="AB45" s="78">
        <f t="shared" si="10"/>
        <v>127717130</v>
      </c>
      <c r="AC45" s="95">
        <f t="shared" si="11"/>
        <v>0.28439990705356344</v>
      </c>
      <c r="AD45" s="77">
        <v>108040790</v>
      </c>
      <c r="AE45" s="78">
        <v>95703234</v>
      </c>
      <c r="AF45" s="78">
        <f t="shared" si="12"/>
        <v>203744024</v>
      </c>
      <c r="AG45" s="78">
        <v>465432140</v>
      </c>
      <c r="AH45" s="78">
        <v>519619050</v>
      </c>
      <c r="AI45" s="79">
        <v>203744024</v>
      </c>
      <c r="AJ45" s="114">
        <f t="shared" si="13"/>
        <v>0.43775237352538654</v>
      </c>
      <c r="AK45" s="115">
        <f t="shared" si="14"/>
        <v>-0.37314907454659874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1797441311</v>
      </c>
      <c r="E46" s="78">
        <v>287498881</v>
      </c>
      <c r="F46" s="79">
        <f t="shared" si="0"/>
        <v>2084940192</v>
      </c>
      <c r="G46" s="77">
        <v>1797441311</v>
      </c>
      <c r="H46" s="78">
        <v>287498881</v>
      </c>
      <c r="I46" s="79">
        <f t="shared" si="1"/>
        <v>2084940192</v>
      </c>
      <c r="J46" s="77">
        <v>464753063</v>
      </c>
      <c r="K46" s="78">
        <v>34457026</v>
      </c>
      <c r="L46" s="78">
        <f t="shared" si="2"/>
        <v>499210089</v>
      </c>
      <c r="M46" s="95">
        <f t="shared" si="3"/>
        <v>0.23943616748120131</v>
      </c>
      <c r="N46" s="77">
        <v>0</v>
      </c>
      <c r="O46" s="78">
        <v>0</v>
      </c>
      <c r="P46" s="78">
        <f t="shared" si="4"/>
        <v>0</v>
      </c>
      <c r="Q46" s="95">
        <f t="shared" si="5"/>
        <v>0</v>
      </c>
      <c r="R46" s="77">
        <v>0</v>
      </c>
      <c r="S46" s="78">
        <v>0</v>
      </c>
      <c r="T46" s="78">
        <f t="shared" si="6"/>
        <v>0</v>
      </c>
      <c r="U46" s="95">
        <f t="shared" si="7"/>
        <v>0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v>464753063</v>
      </c>
      <c r="AA46" s="78">
        <v>34457026</v>
      </c>
      <c r="AB46" s="78">
        <f t="shared" si="10"/>
        <v>499210089</v>
      </c>
      <c r="AC46" s="95">
        <f t="shared" si="11"/>
        <v>0.23943616748120131</v>
      </c>
      <c r="AD46" s="77">
        <v>452773396</v>
      </c>
      <c r="AE46" s="78">
        <v>215858578</v>
      </c>
      <c r="AF46" s="78">
        <f t="shared" si="12"/>
        <v>668631974</v>
      </c>
      <c r="AG46" s="78">
        <v>1807622492</v>
      </c>
      <c r="AH46" s="78">
        <v>2082226172</v>
      </c>
      <c r="AI46" s="79">
        <v>668631974</v>
      </c>
      <c r="AJ46" s="114">
        <f t="shared" si="13"/>
        <v>0.36989580344301226</v>
      </c>
      <c r="AK46" s="115">
        <f t="shared" si="14"/>
        <v>-0.25338585587891738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1660126738</v>
      </c>
      <c r="E47" s="78">
        <v>1441943627</v>
      </c>
      <c r="F47" s="79">
        <f t="shared" si="0"/>
        <v>3102070365</v>
      </c>
      <c r="G47" s="77">
        <v>1660126738</v>
      </c>
      <c r="H47" s="78">
        <v>1441943627</v>
      </c>
      <c r="I47" s="79">
        <f t="shared" si="1"/>
        <v>3102070365</v>
      </c>
      <c r="J47" s="77">
        <v>263590727</v>
      </c>
      <c r="K47" s="78">
        <v>220062000</v>
      </c>
      <c r="L47" s="78">
        <f t="shared" si="2"/>
        <v>483652727</v>
      </c>
      <c r="M47" s="95">
        <f t="shared" si="3"/>
        <v>0.15591288078341189</v>
      </c>
      <c r="N47" s="77">
        <v>0</v>
      </c>
      <c r="O47" s="78">
        <v>0</v>
      </c>
      <c r="P47" s="78">
        <f t="shared" si="4"/>
        <v>0</v>
      </c>
      <c r="Q47" s="95">
        <f t="shared" si="5"/>
        <v>0</v>
      </c>
      <c r="R47" s="77">
        <v>0</v>
      </c>
      <c r="S47" s="78">
        <v>0</v>
      </c>
      <c r="T47" s="78">
        <f t="shared" si="6"/>
        <v>0</v>
      </c>
      <c r="U47" s="95">
        <f t="shared" si="7"/>
        <v>0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v>263590727</v>
      </c>
      <c r="AA47" s="78">
        <v>220062000</v>
      </c>
      <c r="AB47" s="78">
        <f t="shared" si="10"/>
        <v>483652727</v>
      </c>
      <c r="AC47" s="95">
        <f t="shared" si="11"/>
        <v>0.15591288078341189</v>
      </c>
      <c r="AD47" s="77">
        <v>82063531</v>
      </c>
      <c r="AE47" s="78">
        <v>4982356</v>
      </c>
      <c r="AF47" s="78">
        <f t="shared" si="12"/>
        <v>87045887</v>
      </c>
      <c r="AG47" s="78">
        <v>2971924857</v>
      </c>
      <c r="AH47" s="78">
        <v>2895855308</v>
      </c>
      <c r="AI47" s="79">
        <v>87045887</v>
      </c>
      <c r="AJ47" s="114">
        <f t="shared" si="13"/>
        <v>2.9289397003081762E-2</v>
      </c>
      <c r="AK47" s="115">
        <f t="shared" si="14"/>
        <v>4.5562961521662704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5302463576</v>
      </c>
      <c r="E48" s="81">
        <f>SUM(E42:E47)</f>
        <v>2295349585</v>
      </c>
      <c r="F48" s="82">
        <f t="shared" si="0"/>
        <v>7597813161</v>
      </c>
      <c r="G48" s="80">
        <f>SUM(G42:G47)</f>
        <v>5302463576</v>
      </c>
      <c r="H48" s="81">
        <f>SUM(H42:H47)</f>
        <v>2295349585</v>
      </c>
      <c r="I48" s="82">
        <f t="shared" si="1"/>
        <v>7597813161</v>
      </c>
      <c r="J48" s="80">
        <f>SUM(J42:J47)</f>
        <v>1068994448</v>
      </c>
      <c r="K48" s="81">
        <f>SUM(K42:K47)</f>
        <v>440647261</v>
      </c>
      <c r="L48" s="81">
        <f t="shared" si="2"/>
        <v>1509641709</v>
      </c>
      <c r="M48" s="96">
        <f t="shared" si="3"/>
        <v>0.19869423964635974</v>
      </c>
      <c r="N48" s="80">
        <f>SUM(N42:N47)</f>
        <v>0</v>
      </c>
      <c r="O48" s="81">
        <f>SUM(O42:O47)</f>
        <v>0</v>
      </c>
      <c r="P48" s="81">
        <f t="shared" si="4"/>
        <v>0</v>
      </c>
      <c r="Q48" s="96">
        <f t="shared" si="5"/>
        <v>0</v>
      </c>
      <c r="R48" s="80">
        <f>SUM(R42:R47)</f>
        <v>0</v>
      </c>
      <c r="S48" s="81">
        <f>SUM(S42:S47)</f>
        <v>0</v>
      </c>
      <c r="T48" s="81">
        <f t="shared" si="6"/>
        <v>0</v>
      </c>
      <c r="U48" s="96">
        <f t="shared" si="7"/>
        <v>0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v>1068994448</v>
      </c>
      <c r="AA48" s="81">
        <v>440647261</v>
      </c>
      <c r="AB48" s="81">
        <f t="shared" si="10"/>
        <v>1509641709</v>
      </c>
      <c r="AC48" s="96">
        <f t="shared" si="11"/>
        <v>0.19869423964635974</v>
      </c>
      <c r="AD48" s="80">
        <f>SUM(AD42:AD47)</f>
        <v>858585682</v>
      </c>
      <c r="AE48" s="81">
        <f>SUM(AE42:AE47)</f>
        <v>527409457</v>
      </c>
      <c r="AF48" s="81">
        <f t="shared" si="12"/>
        <v>1385995139</v>
      </c>
      <c r="AG48" s="81">
        <f>SUM(AG42:AG47)</f>
        <v>7083326602</v>
      </c>
      <c r="AH48" s="81">
        <f>SUM(AH42:AH47)</f>
        <v>7514767131</v>
      </c>
      <c r="AI48" s="82">
        <f>SUM(AI42:AI47)</f>
        <v>1385995139</v>
      </c>
      <c r="AJ48" s="116">
        <f t="shared" si="13"/>
        <v>0.19567008792290613</v>
      </c>
      <c r="AK48" s="117">
        <f t="shared" si="14"/>
        <v>8.9211402349658631E-2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584466312</v>
      </c>
      <c r="E49" s="78">
        <v>182983008</v>
      </c>
      <c r="F49" s="79">
        <f t="shared" si="0"/>
        <v>767449320</v>
      </c>
      <c r="G49" s="77">
        <v>584466312</v>
      </c>
      <c r="H49" s="78">
        <v>182983008</v>
      </c>
      <c r="I49" s="79">
        <f t="shared" si="1"/>
        <v>767449320</v>
      </c>
      <c r="J49" s="77">
        <v>130330517</v>
      </c>
      <c r="K49" s="78">
        <v>24832464</v>
      </c>
      <c r="L49" s="78">
        <f t="shared" si="2"/>
        <v>155162981</v>
      </c>
      <c r="M49" s="95">
        <f t="shared" si="3"/>
        <v>0.20218010096093381</v>
      </c>
      <c r="N49" s="77">
        <v>0</v>
      </c>
      <c r="O49" s="78">
        <v>0</v>
      </c>
      <c r="P49" s="78">
        <f t="shared" si="4"/>
        <v>0</v>
      </c>
      <c r="Q49" s="95">
        <f t="shared" si="5"/>
        <v>0</v>
      </c>
      <c r="R49" s="77">
        <v>0</v>
      </c>
      <c r="S49" s="78">
        <v>0</v>
      </c>
      <c r="T49" s="78">
        <f t="shared" si="6"/>
        <v>0</v>
      </c>
      <c r="U49" s="95">
        <f t="shared" si="7"/>
        <v>0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v>130330517</v>
      </c>
      <c r="AA49" s="78">
        <v>24832464</v>
      </c>
      <c r="AB49" s="78">
        <f t="shared" si="10"/>
        <v>155162981</v>
      </c>
      <c r="AC49" s="95">
        <f t="shared" si="11"/>
        <v>0.20218010096093381</v>
      </c>
      <c r="AD49" s="77">
        <v>99638661</v>
      </c>
      <c r="AE49" s="78">
        <v>21496747</v>
      </c>
      <c r="AF49" s="78">
        <f t="shared" si="12"/>
        <v>121135408</v>
      </c>
      <c r="AG49" s="78">
        <v>696467304</v>
      </c>
      <c r="AH49" s="78">
        <v>740063571</v>
      </c>
      <c r="AI49" s="79">
        <v>121135408</v>
      </c>
      <c r="AJ49" s="114">
        <f t="shared" si="13"/>
        <v>0.17392834854455708</v>
      </c>
      <c r="AK49" s="115">
        <f t="shared" si="14"/>
        <v>0.28090525769310992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476468325</v>
      </c>
      <c r="E50" s="78">
        <v>261013008</v>
      </c>
      <c r="F50" s="79">
        <f t="shared" si="0"/>
        <v>737481333</v>
      </c>
      <c r="G50" s="77">
        <v>476468325</v>
      </c>
      <c r="H50" s="78">
        <v>261013008</v>
      </c>
      <c r="I50" s="79">
        <f t="shared" si="1"/>
        <v>737481333</v>
      </c>
      <c r="J50" s="77">
        <v>88038503</v>
      </c>
      <c r="K50" s="78">
        <v>20681713</v>
      </c>
      <c r="L50" s="78">
        <f t="shared" si="2"/>
        <v>108720216</v>
      </c>
      <c r="M50" s="95">
        <f t="shared" si="3"/>
        <v>0.14742097343364216</v>
      </c>
      <c r="N50" s="77">
        <v>0</v>
      </c>
      <c r="O50" s="78">
        <v>0</v>
      </c>
      <c r="P50" s="78">
        <f t="shared" si="4"/>
        <v>0</v>
      </c>
      <c r="Q50" s="95">
        <f t="shared" si="5"/>
        <v>0</v>
      </c>
      <c r="R50" s="77">
        <v>0</v>
      </c>
      <c r="S50" s="78">
        <v>0</v>
      </c>
      <c r="T50" s="78">
        <f t="shared" si="6"/>
        <v>0</v>
      </c>
      <c r="U50" s="95">
        <f t="shared" si="7"/>
        <v>0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v>88038503</v>
      </c>
      <c r="AA50" s="78">
        <v>20681713</v>
      </c>
      <c r="AB50" s="78">
        <f t="shared" si="10"/>
        <v>108720216</v>
      </c>
      <c r="AC50" s="95">
        <f t="shared" si="11"/>
        <v>0.14742097343364216</v>
      </c>
      <c r="AD50" s="77">
        <v>91646699</v>
      </c>
      <c r="AE50" s="78">
        <v>9169847</v>
      </c>
      <c r="AF50" s="78">
        <f t="shared" si="12"/>
        <v>100816546</v>
      </c>
      <c r="AG50" s="78">
        <v>767304163</v>
      </c>
      <c r="AH50" s="78">
        <v>910268335</v>
      </c>
      <c r="AI50" s="79">
        <v>100816546</v>
      </c>
      <c r="AJ50" s="114">
        <f t="shared" si="13"/>
        <v>0.13139058910592669</v>
      </c>
      <c r="AK50" s="115">
        <f t="shared" si="14"/>
        <v>7.8396556057375832E-2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499830312</v>
      </c>
      <c r="E51" s="78">
        <v>119462736</v>
      </c>
      <c r="F51" s="79">
        <f t="shared" si="0"/>
        <v>619293048</v>
      </c>
      <c r="G51" s="77">
        <v>499830312</v>
      </c>
      <c r="H51" s="78">
        <v>119462736</v>
      </c>
      <c r="I51" s="79">
        <f t="shared" si="1"/>
        <v>619293048</v>
      </c>
      <c r="J51" s="77">
        <v>94757198</v>
      </c>
      <c r="K51" s="78">
        <v>22550183</v>
      </c>
      <c r="L51" s="78">
        <f t="shared" si="2"/>
        <v>117307381</v>
      </c>
      <c r="M51" s="95">
        <f t="shared" si="3"/>
        <v>0.18942144010633233</v>
      </c>
      <c r="N51" s="77">
        <v>0</v>
      </c>
      <c r="O51" s="78">
        <v>0</v>
      </c>
      <c r="P51" s="78">
        <f t="shared" si="4"/>
        <v>0</v>
      </c>
      <c r="Q51" s="95">
        <f t="shared" si="5"/>
        <v>0</v>
      </c>
      <c r="R51" s="77">
        <v>0</v>
      </c>
      <c r="S51" s="78">
        <v>0</v>
      </c>
      <c r="T51" s="78">
        <f t="shared" si="6"/>
        <v>0</v>
      </c>
      <c r="U51" s="95">
        <f t="shared" si="7"/>
        <v>0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v>94757198</v>
      </c>
      <c r="AA51" s="78">
        <v>22550183</v>
      </c>
      <c r="AB51" s="78">
        <f t="shared" si="10"/>
        <v>117307381</v>
      </c>
      <c r="AC51" s="95">
        <f t="shared" si="11"/>
        <v>0.18942144010633233</v>
      </c>
      <c r="AD51" s="77">
        <v>88285739</v>
      </c>
      <c r="AE51" s="78">
        <v>20391848</v>
      </c>
      <c r="AF51" s="78">
        <f t="shared" si="12"/>
        <v>108677587</v>
      </c>
      <c r="AG51" s="78">
        <v>570979500</v>
      </c>
      <c r="AH51" s="78">
        <v>682109220</v>
      </c>
      <c r="AI51" s="79">
        <v>108677587</v>
      </c>
      <c r="AJ51" s="114">
        <f t="shared" si="13"/>
        <v>0.19033535704872068</v>
      </c>
      <c r="AK51" s="115">
        <f t="shared" si="14"/>
        <v>7.9407302261873092E-2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227340841</v>
      </c>
      <c r="E52" s="78">
        <v>77341027</v>
      </c>
      <c r="F52" s="79">
        <f t="shared" si="0"/>
        <v>304681868</v>
      </c>
      <c r="G52" s="77">
        <v>224127336</v>
      </c>
      <c r="H52" s="78">
        <v>149451554</v>
      </c>
      <c r="I52" s="79">
        <f t="shared" si="1"/>
        <v>373578890</v>
      </c>
      <c r="J52" s="77">
        <v>17967296</v>
      </c>
      <c r="K52" s="78">
        <v>23257857</v>
      </c>
      <c r="L52" s="78">
        <f t="shared" si="2"/>
        <v>41225153</v>
      </c>
      <c r="M52" s="95">
        <f t="shared" si="3"/>
        <v>0.13530556731390395</v>
      </c>
      <c r="N52" s="77">
        <v>0</v>
      </c>
      <c r="O52" s="78">
        <v>0</v>
      </c>
      <c r="P52" s="78">
        <f t="shared" si="4"/>
        <v>0</v>
      </c>
      <c r="Q52" s="95">
        <f t="shared" si="5"/>
        <v>0</v>
      </c>
      <c r="R52" s="77">
        <v>0</v>
      </c>
      <c r="S52" s="78">
        <v>0</v>
      </c>
      <c r="T52" s="78">
        <f t="shared" si="6"/>
        <v>0</v>
      </c>
      <c r="U52" s="95">
        <f t="shared" si="7"/>
        <v>0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v>17967296</v>
      </c>
      <c r="AA52" s="78">
        <v>23257857</v>
      </c>
      <c r="AB52" s="78">
        <f t="shared" si="10"/>
        <v>41225153</v>
      </c>
      <c r="AC52" s="95">
        <f t="shared" si="11"/>
        <v>0.13530556731390395</v>
      </c>
      <c r="AD52" s="77">
        <v>43663414</v>
      </c>
      <c r="AE52" s="78">
        <v>13339833</v>
      </c>
      <c r="AF52" s="78">
        <f t="shared" si="12"/>
        <v>57003247</v>
      </c>
      <c r="AG52" s="78">
        <v>394158574</v>
      </c>
      <c r="AH52" s="78">
        <v>448336945</v>
      </c>
      <c r="AI52" s="79">
        <v>57003247</v>
      </c>
      <c r="AJ52" s="114">
        <f t="shared" si="13"/>
        <v>0.14462008633104098</v>
      </c>
      <c r="AK52" s="115">
        <f t="shared" si="14"/>
        <v>-0.27679289918344474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995038002</v>
      </c>
      <c r="E53" s="78">
        <v>605920807</v>
      </c>
      <c r="F53" s="79">
        <f t="shared" si="0"/>
        <v>1600958809</v>
      </c>
      <c r="G53" s="77">
        <v>995038002</v>
      </c>
      <c r="H53" s="78">
        <v>605920807</v>
      </c>
      <c r="I53" s="79">
        <f t="shared" si="1"/>
        <v>1600958809</v>
      </c>
      <c r="J53" s="77">
        <v>190167681</v>
      </c>
      <c r="K53" s="78">
        <v>127909034</v>
      </c>
      <c r="L53" s="78">
        <f t="shared" si="2"/>
        <v>318076715</v>
      </c>
      <c r="M53" s="95">
        <f t="shared" si="3"/>
        <v>0.19867888743413636</v>
      </c>
      <c r="N53" s="77">
        <v>0</v>
      </c>
      <c r="O53" s="78">
        <v>0</v>
      </c>
      <c r="P53" s="78">
        <f t="shared" si="4"/>
        <v>0</v>
      </c>
      <c r="Q53" s="95">
        <f t="shared" si="5"/>
        <v>0</v>
      </c>
      <c r="R53" s="77">
        <v>0</v>
      </c>
      <c r="S53" s="78">
        <v>0</v>
      </c>
      <c r="T53" s="78">
        <f t="shared" si="6"/>
        <v>0</v>
      </c>
      <c r="U53" s="95">
        <f t="shared" si="7"/>
        <v>0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v>190167681</v>
      </c>
      <c r="AA53" s="78">
        <v>127909034</v>
      </c>
      <c r="AB53" s="78">
        <f t="shared" si="10"/>
        <v>318076715</v>
      </c>
      <c r="AC53" s="95">
        <f t="shared" si="11"/>
        <v>0.19867888743413636</v>
      </c>
      <c r="AD53" s="77">
        <v>186221698</v>
      </c>
      <c r="AE53" s="78">
        <v>53284464</v>
      </c>
      <c r="AF53" s="78">
        <f t="shared" si="12"/>
        <v>239506162</v>
      </c>
      <c r="AG53" s="78">
        <v>1638501730</v>
      </c>
      <c r="AH53" s="78">
        <v>1578939219</v>
      </c>
      <c r="AI53" s="79">
        <v>239506162</v>
      </c>
      <c r="AJ53" s="114">
        <f t="shared" si="13"/>
        <v>0.14617388411301829</v>
      </c>
      <c r="AK53" s="115">
        <f t="shared" si="14"/>
        <v>0.32805232376442994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2783143792</v>
      </c>
      <c r="E54" s="81">
        <f>SUM(E49:E53)</f>
        <v>1246720586</v>
      </c>
      <c r="F54" s="82">
        <f t="shared" si="0"/>
        <v>4029864378</v>
      </c>
      <c r="G54" s="80">
        <f>SUM(G49:G53)</f>
        <v>2779930287</v>
      </c>
      <c r="H54" s="81">
        <f>SUM(H49:H53)</f>
        <v>1318831113</v>
      </c>
      <c r="I54" s="82">
        <f t="shared" si="1"/>
        <v>4098761400</v>
      </c>
      <c r="J54" s="80">
        <f>SUM(J49:J53)</f>
        <v>521261195</v>
      </c>
      <c r="K54" s="81">
        <f>SUM(K49:K53)</f>
        <v>219231251</v>
      </c>
      <c r="L54" s="81">
        <f t="shared" si="2"/>
        <v>740492446</v>
      </c>
      <c r="M54" s="96">
        <f t="shared" si="3"/>
        <v>0.18375120761942426</v>
      </c>
      <c r="N54" s="80">
        <f>SUM(N49:N53)</f>
        <v>0</v>
      </c>
      <c r="O54" s="81">
        <f>SUM(O49:O53)</f>
        <v>0</v>
      </c>
      <c r="P54" s="81">
        <f t="shared" si="4"/>
        <v>0</v>
      </c>
      <c r="Q54" s="96">
        <f t="shared" si="5"/>
        <v>0</v>
      </c>
      <c r="R54" s="80">
        <f>SUM(R49:R53)</f>
        <v>0</v>
      </c>
      <c r="S54" s="81">
        <f>SUM(S49:S53)</f>
        <v>0</v>
      </c>
      <c r="T54" s="81">
        <f t="shared" si="6"/>
        <v>0</v>
      </c>
      <c r="U54" s="96">
        <f t="shared" si="7"/>
        <v>0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v>521261195</v>
      </c>
      <c r="AA54" s="81">
        <v>219231251</v>
      </c>
      <c r="AB54" s="81">
        <f t="shared" si="10"/>
        <v>740492446</v>
      </c>
      <c r="AC54" s="96">
        <f t="shared" si="11"/>
        <v>0.18375120761942426</v>
      </c>
      <c r="AD54" s="80">
        <f>SUM(AD49:AD53)</f>
        <v>509456211</v>
      </c>
      <c r="AE54" s="81">
        <f>SUM(AE49:AE53)</f>
        <v>117682739</v>
      </c>
      <c r="AF54" s="81">
        <f t="shared" si="12"/>
        <v>627138950</v>
      </c>
      <c r="AG54" s="81">
        <f>SUM(AG49:AG53)</f>
        <v>4067411271</v>
      </c>
      <c r="AH54" s="81">
        <f>SUM(AH49:AH53)</f>
        <v>4359717290</v>
      </c>
      <c r="AI54" s="82">
        <f>SUM(AI49:AI53)</f>
        <v>627138950</v>
      </c>
      <c r="AJ54" s="116">
        <f t="shared" si="13"/>
        <v>0.15418626448507966</v>
      </c>
      <c r="AK54" s="117">
        <f t="shared" si="14"/>
        <v>0.18074701946036043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51334604439</v>
      </c>
      <c r="E55" s="84">
        <f>SUM(E9:E10,E12:E19,E21:E27,E29:E35,E37:E40,E42:E47,E49:E53)</f>
        <v>10162199892</v>
      </c>
      <c r="F55" s="85">
        <f t="shared" si="0"/>
        <v>61496804331</v>
      </c>
      <c r="G55" s="83">
        <f>SUM(G9:G10,G12:G19,G21:G27,G29:G35,G37:G40,G42:G47,G49:G53)</f>
        <v>51451078625</v>
      </c>
      <c r="H55" s="84">
        <f>SUM(H9:H10,H12:H19,H21:H27,H29:H35,H37:H40,H42:H47,H49:H53)</f>
        <v>10564633118</v>
      </c>
      <c r="I55" s="85">
        <f t="shared" si="1"/>
        <v>62015711743</v>
      </c>
      <c r="J55" s="83">
        <f>SUM(J9:J10,J12:J19,J21:J27,J29:J35,J37:J40,J42:J47,J49:J53)</f>
        <v>11125579594</v>
      </c>
      <c r="K55" s="84">
        <f>SUM(K9:K10,K12:K19,K21:K27,K29:K35,K37:K40,K42:K47,K49:K53)</f>
        <v>1409795855</v>
      </c>
      <c r="L55" s="84">
        <f t="shared" si="2"/>
        <v>12535375449</v>
      </c>
      <c r="M55" s="97">
        <f t="shared" si="3"/>
        <v>0.2038378349146352</v>
      </c>
      <c r="N55" s="83">
        <f>SUM(N9:N10,N12:N19,N21:N27,N29:N35,N37:N40,N42:N47,N49:N53)</f>
        <v>0</v>
      </c>
      <c r="O55" s="84">
        <f>SUM(O9:O10,O12:O19,O21:O27,O29:O35,O37:O40,O42:O47,O49:O53)</f>
        <v>0</v>
      </c>
      <c r="P55" s="84">
        <f t="shared" si="4"/>
        <v>0</v>
      </c>
      <c r="Q55" s="97">
        <f t="shared" si="5"/>
        <v>0</v>
      </c>
      <c r="R55" s="83">
        <f>SUM(R9:R10,R12:R19,R21:R27,R29:R35,R37:R40,R42:R47,R49:R53)</f>
        <v>0</v>
      </c>
      <c r="S55" s="84">
        <f>SUM(S9:S10,S12:S19,S21:S27,S29:S35,S37:S40,S42:S47,S49:S53)</f>
        <v>0</v>
      </c>
      <c r="T55" s="84">
        <f t="shared" si="6"/>
        <v>0</v>
      </c>
      <c r="U55" s="97">
        <f t="shared" si="7"/>
        <v>0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v>11125579594</v>
      </c>
      <c r="AA55" s="84">
        <v>1409795855</v>
      </c>
      <c r="AB55" s="84">
        <f t="shared" si="10"/>
        <v>12535375449</v>
      </c>
      <c r="AC55" s="97">
        <f t="shared" si="11"/>
        <v>0.2038378349146352</v>
      </c>
      <c r="AD55" s="83">
        <f>SUM(AD9:AD10,AD12:AD19,AD21:AD27,AD29:AD35,AD37:AD40,AD42:AD47,AD49:AD53)</f>
        <v>13055271175</v>
      </c>
      <c r="AE55" s="84">
        <f>SUM(AE9:AE10,AE12:AE19,AE21:AE27,AE29:AE35,AE37:AE40,AE42:AE47,AE49:AE53)</f>
        <v>33688942085</v>
      </c>
      <c r="AF55" s="84">
        <f t="shared" si="12"/>
        <v>46744213260</v>
      </c>
      <c r="AG55" s="84">
        <f>SUM(AG9:AG10,AG12:AG19,AG21:AG27,AG29:AG35,AG37:AG40,AG42:AG47,AG49:AG53)</f>
        <v>57799277500</v>
      </c>
      <c r="AH55" s="84">
        <f>SUM(AH9:AH10,AH12:AH19,AH21:AH27,AH29:AH35,AH37:AH40,AH42:AH47,AH49:AH53)</f>
        <v>59627843410</v>
      </c>
      <c r="AI55" s="85">
        <f>SUM(AI9:AI10,AI12:AI19,AI21:AI27,AI29:AI35,AI37:AI40,AI42:AI47,AI49:AI53)</f>
        <v>46744213260</v>
      </c>
      <c r="AJ55" s="118">
        <f t="shared" si="13"/>
        <v>0.80873352197179282</v>
      </c>
      <c r="AK55" s="119">
        <f t="shared" si="14"/>
        <v>-0.73183043258689773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9754653080</v>
      </c>
      <c r="E9" s="78">
        <v>1339880477</v>
      </c>
      <c r="F9" s="79">
        <f>$D9       +$E9</f>
        <v>11094533557</v>
      </c>
      <c r="G9" s="77">
        <v>9754653080</v>
      </c>
      <c r="H9" s="78">
        <v>1339880477</v>
      </c>
      <c r="I9" s="79">
        <f>$G9       +$H9</f>
        <v>11094533557</v>
      </c>
      <c r="J9" s="77">
        <v>3132831847</v>
      </c>
      <c r="K9" s="78">
        <v>49782221</v>
      </c>
      <c r="L9" s="78">
        <f>$J9       +$K9</f>
        <v>3182614068</v>
      </c>
      <c r="M9" s="95">
        <f>IF(($F9       =0),0,($L9       /$F9       ))</f>
        <v>0.28686326032985471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3132831847</v>
      </c>
      <c r="AA9" s="78">
        <v>49782221</v>
      </c>
      <c r="AB9" s="78">
        <f>$Z9       +$AA9</f>
        <v>3182614068</v>
      </c>
      <c r="AC9" s="95">
        <f>IF(($F9       =0),0,($AB9       /$F9       ))</f>
        <v>0.28686326032985471</v>
      </c>
      <c r="AD9" s="77">
        <v>2231079536</v>
      </c>
      <c r="AE9" s="78">
        <v>-32300072</v>
      </c>
      <c r="AF9" s="78">
        <f>$AD9       +$AE9</f>
        <v>2198779464</v>
      </c>
      <c r="AG9" s="78">
        <v>9900511301</v>
      </c>
      <c r="AH9" s="78">
        <v>9633124849</v>
      </c>
      <c r="AI9" s="79">
        <v>2198779464</v>
      </c>
      <c r="AJ9" s="114">
        <f>IF(($AG9       =0),0,($AI9       /$AG9       ))</f>
        <v>0.22208746570269686</v>
      </c>
      <c r="AK9" s="115">
        <f>IF(($AF9       =0),0,(($L9       /$AF9       )-1))</f>
        <v>0.44744578531319235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9754653080</v>
      </c>
      <c r="E10" s="81">
        <f>E9</f>
        <v>1339880477</v>
      </c>
      <c r="F10" s="82">
        <f t="shared" ref="F10:F37" si="0">$D10      +$E10</f>
        <v>11094533557</v>
      </c>
      <c r="G10" s="80">
        <f>G9</f>
        <v>9754653080</v>
      </c>
      <c r="H10" s="81">
        <f>H9</f>
        <v>1339880477</v>
      </c>
      <c r="I10" s="82">
        <f t="shared" ref="I10:I37" si="1">$G10      +$H10</f>
        <v>11094533557</v>
      </c>
      <c r="J10" s="80">
        <f>J9</f>
        <v>3132831847</v>
      </c>
      <c r="K10" s="81">
        <f>K9</f>
        <v>49782221</v>
      </c>
      <c r="L10" s="81">
        <f t="shared" ref="L10:L37" si="2">$J10      +$K10</f>
        <v>3182614068</v>
      </c>
      <c r="M10" s="96">
        <f t="shared" ref="M10:M37" si="3">IF(($F10      =0),0,($L10      /$F10      ))</f>
        <v>0.28686326032985471</v>
      </c>
      <c r="N10" s="80">
        <f>N9</f>
        <v>0</v>
      </c>
      <c r="O10" s="81">
        <f>O9</f>
        <v>0</v>
      </c>
      <c r="P10" s="81">
        <f t="shared" ref="P10:P37" si="4">$N10      +$O10</f>
        <v>0</v>
      </c>
      <c r="Q10" s="96">
        <f t="shared" ref="Q10:Q37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37" si="6">$R10      +$S10</f>
        <v>0</v>
      </c>
      <c r="U10" s="96">
        <f t="shared" ref="U10:U37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v>3132831847</v>
      </c>
      <c r="AA10" s="81">
        <v>49782221</v>
      </c>
      <c r="AB10" s="81">
        <f t="shared" ref="AB10:AB37" si="10">$Z10      +$AA10</f>
        <v>3182614068</v>
      </c>
      <c r="AC10" s="96">
        <f t="shared" ref="AC10:AC37" si="11">IF(($F10      =0),0,($AB10      /$F10      ))</f>
        <v>0.28686326032985471</v>
      </c>
      <c r="AD10" s="80">
        <f>AD9</f>
        <v>2231079536</v>
      </c>
      <c r="AE10" s="81">
        <f>AE9</f>
        <v>-32300072</v>
      </c>
      <c r="AF10" s="81">
        <f t="shared" ref="AF10:AF37" si="12">$AD10      +$AE10</f>
        <v>2198779464</v>
      </c>
      <c r="AG10" s="81">
        <f>AG9</f>
        <v>9900511301</v>
      </c>
      <c r="AH10" s="81">
        <f>AH9</f>
        <v>9633124849</v>
      </c>
      <c r="AI10" s="82">
        <f>AI9</f>
        <v>2198779464</v>
      </c>
      <c r="AJ10" s="116">
        <f t="shared" ref="AJ10:AJ37" si="13">IF(($AG10      =0),0,($AI10      /$AG10      ))</f>
        <v>0.22208746570269686</v>
      </c>
      <c r="AK10" s="117">
        <f t="shared" ref="AK10:AK37" si="14">IF(($AF10      =0),0,(($L10      /$AF10      )-1))</f>
        <v>0.44744578531319235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244145863</v>
      </c>
      <c r="E11" s="78">
        <v>43047300</v>
      </c>
      <c r="F11" s="79">
        <f t="shared" si="0"/>
        <v>287193163</v>
      </c>
      <c r="G11" s="77">
        <v>244145863</v>
      </c>
      <c r="H11" s="78">
        <v>43047300</v>
      </c>
      <c r="I11" s="79">
        <f t="shared" si="1"/>
        <v>287193163</v>
      </c>
      <c r="J11" s="77">
        <v>39461615</v>
      </c>
      <c r="K11" s="78">
        <v>959139</v>
      </c>
      <c r="L11" s="78">
        <f t="shared" si="2"/>
        <v>40420754</v>
      </c>
      <c r="M11" s="95">
        <f t="shared" si="3"/>
        <v>0.14074413742224079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39461615</v>
      </c>
      <c r="AA11" s="78">
        <v>959139</v>
      </c>
      <c r="AB11" s="78">
        <f t="shared" si="10"/>
        <v>40420754</v>
      </c>
      <c r="AC11" s="95">
        <f t="shared" si="11"/>
        <v>0.14074413742224079</v>
      </c>
      <c r="AD11" s="77">
        <v>5279408</v>
      </c>
      <c r="AE11" s="78">
        <v>4150</v>
      </c>
      <c r="AF11" s="78">
        <f t="shared" si="12"/>
        <v>5283558</v>
      </c>
      <c r="AG11" s="78">
        <v>325427437</v>
      </c>
      <c r="AH11" s="78">
        <v>301589751</v>
      </c>
      <c r="AI11" s="79">
        <v>5283558</v>
      </c>
      <c r="AJ11" s="114">
        <f t="shared" si="13"/>
        <v>1.6235748431992228E-2</v>
      </c>
      <c r="AK11" s="115">
        <f t="shared" si="14"/>
        <v>6.6502905807033823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591510322</v>
      </c>
      <c r="E12" s="78">
        <v>37259450</v>
      </c>
      <c r="F12" s="79">
        <f t="shared" si="0"/>
        <v>628769772</v>
      </c>
      <c r="G12" s="77">
        <v>591510322</v>
      </c>
      <c r="H12" s="78">
        <v>37259450</v>
      </c>
      <c r="I12" s="79">
        <f t="shared" si="1"/>
        <v>628769772</v>
      </c>
      <c r="J12" s="77">
        <v>0</v>
      </c>
      <c r="K12" s="78">
        <v>0</v>
      </c>
      <c r="L12" s="78">
        <f t="shared" si="2"/>
        <v>0</v>
      </c>
      <c r="M12" s="95">
        <f t="shared" si="3"/>
        <v>0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0</v>
      </c>
      <c r="AA12" s="78">
        <v>0</v>
      </c>
      <c r="AB12" s="78">
        <f t="shared" si="10"/>
        <v>0</v>
      </c>
      <c r="AC12" s="95">
        <f t="shared" si="11"/>
        <v>0</v>
      </c>
      <c r="AD12" s="77">
        <v>24387040</v>
      </c>
      <c r="AE12" s="78">
        <v>0</v>
      </c>
      <c r="AF12" s="78">
        <f t="shared" si="12"/>
        <v>24387040</v>
      </c>
      <c r="AG12" s="78">
        <v>606957787</v>
      </c>
      <c r="AH12" s="78">
        <v>612259710</v>
      </c>
      <c r="AI12" s="79">
        <v>24387040</v>
      </c>
      <c r="AJ12" s="114">
        <f t="shared" si="13"/>
        <v>4.0179136872989817E-2</v>
      </c>
      <c r="AK12" s="115">
        <f t="shared" si="14"/>
        <v>-1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245217540</v>
      </c>
      <c r="E13" s="78">
        <v>60528216</v>
      </c>
      <c r="F13" s="79">
        <f t="shared" si="0"/>
        <v>305745756</v>
      </c>
      <c r="G13" s="77">
        <v>245217540</v>
      </c>
      <c r="H13" s="78">
        <v>60528216</v>
      </c>
      <c r="I13" s="79">
        <f t="shared" si="1"/>
        <v>305745756</v>
      </c>
      <c r="J13" s="77">
        <v>9667881</v>
      </c>
      <c r="K13" s="78">
        <v>4021763</v>
      </c>
      <c r="L13" s="78">
        <f t="shared" si="2"/>
        <v>13689644</v>
      </c>
      <c r="M13" s="95">
        <f t="shared" si="3"/>
        <v>4.4774600240076595E-2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9667881</v>
      </c>
      <c r="AA13" s="78">
        <v>4021763</v>
      </c>
      <c r="AB13" s="78">
        <f t="shared" si="10"/>
        <v>13689644</v>
      </c>
      <c r="AC13" s="95">
        <f t="shared" si="11"/>
        <v>4.4774600240076595E-2</v>
      </c>
      <c r="AD13" s="77">
        <v>14037007</v>
      </c>
      <c r="AE13" s="78">
        <v>5075240</v>
      </c>
      <c r="AF13" s="78">
        <f t="shared" si="12"/>
        <v>19112247</v>
      </c>
      <c r="AG13" s="78">
        <v>332324577</v>
      </c>
      <c r="AH13" s="78">
        <v>362153250</v>
      </c>
      <c r="AI13" s="79">
        <v>19112247</v>
      </c>
      <c r="AJ13" s="114">
        <f t="shared" si="13"/>
        <v>5.7510784103096894E-2</v>
      </c>
      <c r="AK13" s="115">
        <f t="shared" si="14"/>
        <v>-0.28372399121882419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63913401</v>
      </c>
      <c r="E14" s="78">
        <v>200000</v>
      </c>
      <c r="F14" s="79">
        <f t="shared" si="0"/>
        <v>64113401</v>
      </c>
      <c r="G14" s="77">
        <v>63913401</v>
      </c>
      <c r="H14" s="78">
        <v>200000</v>
      </c>
      <c r="I14" s="79">
        <f t="shared" si="1"/>
        <v>64113401</v>
      </c>
      <c r="J14" s="77">
        <v>16726005</v>
      </c>
      <c r="K14" s="78">
        <v>66241</v>
      </c>
      <c r="L14" s="78">
        <f t="shared" si="2"/>
        <v>16792246</v>
      </c>
      <c r="M14" s="95">
        <f t="shared" si="3"/>
        <v>0.26191475944319348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16726005</v>
      </c>
      <c r="AA14" s="78">
        <v>66241</v>
      </c>
      <c r="AB14" s="78">
        <f t="shared" si="10"/>
        <v>16792246</v>
      </c>
      <c r="AC14" s="95">
        <f t="shared" si="11"/>
        <v>0.26191475944319348</v>
      </c>
      <c r="AD14" s="77">
        <v>11081378</v>
      </c>
      <c r="AE14" s="78">
        <v>3988625</v>
      </c>
      <c r="AF14" s="78">
        <f t="shared" si="12"/>
        <v>15070003</v>
      </c>
      <c r="AG14" s="78">
        <v>89082002</v>
      </c>
      <c r="AH14" s="78">
        <v>92331748</v>
      </c>
      <c r="AI14" s="79">
        <v>15070003</v>
      </c>
      <c r="AJ14" s="114">
        <f t="shared" si="13"/>
        <v>0.16917000810107524</v>
      </c>
      <c r="AK14" s="115">
        <f t="shared" si="14"/>
        <v>0.11428285714342601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1144787126</v>
      </c>
      <c r="E15" s="81">
        <f>SUM(E11:E14)</f>
        <v>141034966</v>
      </c>
      <c r="F15" s="82">
        <f t="shared" si="0"/>
        <v>1285822092</v>
      </c>
      <c r="G15" s="80">
        <f>SUM(G11:G14)</f>
        <v>1144787126</v>
      </c>
      <c r="H15" s="81">
        <f>SUM(H11:H14)</f>
        <v>141034966</v>
      </c>
      <c r="I15" s="82">
        <f t="shared" si="1"/>
        <v>1285822092</v>
      </c>
      <c r="J15" s="80">
        <f>SUM(J11:J14)</f>
        <v>65855501</v>
      </c>
      <c r="K15" s="81">
        <f>SUM(K11:K14)</f>
        <v>5047143</v>
      </c>
      <c r="L15" s="81">
        <f t="shared" si="2"/>
        <v>70902644</v>
      </c>
      <c r="M15" s="96">
        <f t="shared" si="3"/>
        <v>5.5141877279240276E-2</v>
      </c>
      <c r="N15" s="80">
        <f>SUM(N11:N14)</f>
        <v>0</v>
      </c>
      <c r="O15" s="81">
        <f>SUM(O11:O14)</f>
        <v>0</v>
      </c>
      <c r="P15" s="81">
        <f t="shared" si="4"/>
        <v>0</v>
      </c>
      <c r="Q15" s="96">
        <f t="shared" si="5"/>
        <v>0</v>
      </c>
      <c r="R15" s="80">
        <f>SUM(R11:R14)</f>
        <v>0</v>
      </c>
      <c r="S15" s="81">
        <f>SUM(S11:S14)</f>
        <v>0</v>
      </c>
      <c r="T15" s="81">
        <f t="shared" si="6"/>
        <v>0</v>
      </c>
      <c r="U15" s="96">
        <f t="shared" si="7"/>
        <v>0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v>65855501</v>
      </c>
      <c r="AA15" s="81">
        <v>5047143</v>
      </c>
      <c r="AB15" s="81">
        <f t="shared" si="10"/>
        <v>70902644</v>
      </c>
      <c r="AC15" s="96">
        <f t="shared" si="11"/>
        <v>5.5141877279240276E-2</v>
      </c>
      <c r="AD15" s="80">
        <f>SUM(AD11:AD14)</f>
        <v>54784833</v>
      </c>
      <c r="AE15" s="81">
        <f>SUM(AE11:AE14)</f>
        <v>9068015</v>
      </c>
      <c r="AF15" s="81">
        <f t="shared" si="12"/>
        <v>63852848</v>
      </c>
      <c r="AG15" s="81">
        <f>SUM(AG11:AG14)</f>
        <v>1353791803</v>
      </c>
      <c r="AH15" s="81">
        <f>SUM(AH11:AH14)</f>
        <v>1368334459</v>
      </c>
      <c r="AI15" s="82">
        <f>SUM(AI11:AI14)</f>
        <v>63852848</v>
      </c>
      <c r="AJ15" s="116">
        <f t="shared" si="13"/>
        <v>4.7165928954882287E-2</v>
      </c>
      <c r="AK15" s="117">
        <f t="shared" si="14"/>
        <v>0.11040691560069482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410069903</v>
      </c>
      <c r="E16" s="78">
        <v>96746131</v>
      </c>
      <c r="F16" s="79">
        <f t="shared" si="0"/>
        <v>506816034</v>
      </c>
      <c r="G16" s="77">
        <v>410069903</v>
      </c>
      <c r="H16" s="78">
        <v>96746131</v>
      </c>
      <c r="I16" s="79">
        <f t="shared" si="1"/>
        <v>506816034</v>
      </c>
      <c r="J16" s="77">
        <v>3841290</v>
      </c>
      <c r="K16" s="78">
        <v>75000</v>
      </c>
      <c r="L16" s="78">
        <f t="shared" si="2"/>
        <v>3916290</v>
      </c>
      <c r="M16" s="95">
        <f t="shared" si="3"/>
        <v>7.7272417154821112E-3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3841290</v>
      </c>
      <c r="AA16" s="78">
        <v>75000</v>
      </c>
      <c r="AB16" s="78">
        <f t="shared" si="10"/>
        <v>3916290</v>
      </c>
      <c r="AC16" s="95">
        <f t="shared" si="11"/>
        <v>7.7272417154821112E-3</v>
      </c>
      <c r="AD16" s="77">
        <v>25355</v>
      </c>
      <c r="AE16" s="78">
        <v>0</v>
      </c>
      <c r="AF16" s="78">
        <f t="shared" si="12"/>
        <v>25355</v>
      </c>
      <c r="AG16" s="78">
        <v>522071260</v>
      </c>
      <c r="AH16" s="78">
        <v>502309182</v>
      </c>
      <c r="AI16" s="79">
        <v>25355</v>
      </c>
      <c r="AJ16" s="114">
        <f t="shared" si="13"/>
        <v>4.8566167001799714E-5</v>
      </c>
      <c r="AK16" s="115">
        <f t="shared" si="14"/>
        <v>153.45829225004931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252456738</v>
      </c>
      <c r="E17" s="78">
        <v>89829708</v>
      </c>
      <c r="F17" s="79">
        <f t="shared" si="0"/>
        <v>342286446</v>
      </c>
      <c r="G17" s="77">
        <v>252456738</v>
      </c>
      <c r="H17" s="78">
        <v>89829708</v>
      </c>
      <c r="I17" s="79">
        <f t="shared" si="1"/>
        <v>342286446</v>
      </c>
      <c r="J17" s="77">
        <v>52342072</v>
      </c>
      <c r="K17" s="78">
        <v>60221071</v>
      </c>
      <c r="L17" s="78">
        <f t="shared" si="2"/>
        <v>112563143</v>
      </c>
      <c r="M17" s="95">
        <f t="shared" si="3"/>
        <v>0.32885655951448339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52342072</v>
      </c>
      <c r="AA17" s="78">
        <v>60221071</v>
      </c>
      <c r="AB17" s="78">
        <f t="shared" si="10"/>
        <v>112563143</v>
      </c>
      <c r="AC17" s="95">
        <f t="shared" si="11"/>
        <v>0.32885655951448339</v>
      </c>
      <c r="AD17" s="77">
        <v>56567814</v>
      </c>
      <c r="AE17" s="78">
        <v>57232781</v>
      </c>
      <c r="AF17" s="78">
        <f t="shared" si="12"/>
        <v>113800595</v>
      </c>
      <c r="AG17" s="78">
        <v>265004217</v>
      </c>
      <c r="AH17" s="78">
        <v>498141282</v>
      </c>
      <c r="AI17" s="79">
        <v>113800595</v>
      </c>
      <c r="AJ17" s="114">
        <f t="shared" si="13"/>
        <v>0.42942937394841529</v>
      </c>
      <c r="AK17" s="115">
        <f t="shared" si="14"/>
        <v>-1.0873862302741011E-2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253790671</v>
      </c>
      <c r="E18" s="78">
        <v>51019274</v>
      </c>
      <c r="F18" s="79">
        <f t="shared" si="0"/>
        <v>304809945</v>
      </c>
      <c r="G18" s="77">
        <v>253790671</v>
      </c>
      <c r="H18" s="78">
        <v>51019274</v>
      </c>
      <c r="I18" s="79">
        <f t="shared" si="1"/>
        <v>304809945</v>
      </c>
      <c r="J18" s="77">
        <v>38559150</v>
      </c>
      <c r="K18" s="78">
        <v>5063406</v>
      </c>
      <c r="L18" s="78">
        <f t="shared" si="2"/>
        <v>43622556</v>
      </c>
      <c r="M18" s="95">
        <f t="shared" si="3"/>
        <v>0.14311395253196216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38559150</v>
      </c>
      <c r="AA18" s="78">
        <v>5063406</v>
      </c>
      <c r="AB18" s="78">
        <f t="shared" si="10"/>
        <v>43622556</v>
      </c>
      <c r="AC18" s="95">
        <f t="shared" si="11"/>
        <v>0.14311395253196216</v>
      </c>
      <c r="AD18" s="77">
        <v>37044344</v>
      </c>
      <c r="AE18" s="78">
        <v>80313</v>
      </c>
      <c r="AF18" s="78">
        <f t="shared" si="12"/>
        <v>37124657</v>
      </c>
      <c r="AG18" s="78">
        <v>285756225</v>
      </c>
      <c r="AH18" s="78">
        <v>293881590</v>
      </c>
      <c r="AI18" s="79">
        <v>37124657</v>
      </c>
      <c r="AJ18" s="114">
        <f t="shared" si="13"/>
        <v>0.12991722927470783</v>
      </c>
      <c r="AK18" s="115">
        <f t="shared" si="14"/>
        <v>0.17502919959637597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3423312595</v>
      </c>
      <c r="E19" s="78">
        <v>200574000</v>
      </c>
      <c r="F19" s="79">
        <f t="shared" si="0"/>
        <v>3623886595</v>
      </c>
      <c r="G19" s="77">
        <v>3423312595</v>
      </c>
      <c r="H19" s="78">
        <v>200574000</v>
      </c>
      <c r="I19" s="79">
        <f t="shared" si="1"/>
        <v>3623886595</v>
      </c>
      <c r="J19" s="77">
        <v>105129254</v>
      </c>
      <c r="K19" s="78">
        <v>27680411</v>
      </c>
      <c r="L19" s="78">
        <f t="shared" si="2"/>
        <v>132809665</v>
      </c>
      <c r="M19" s="95">
        <f t="shared" si="3"/>
        <v>3.6648405384219811E-2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105129254</v>
      </c>
      <c r="AA19" s="78">
        <v>27680411</v>
      </c>
      <c r="AB19" s="78">
        <f t="shared" si="10"/>
        <v>132809665</v>
      </c>
      <c r="AC19" s="95">
        <f t="shared" si="11"/>
        <v>3.6648405384219811E-2</v>
      </c>
      <c r="AD19" s="77">
        <v>812424179</v>
      </c>
      <c r="AE19" s="78">
        <v>35993609</v>
      </c>
      <c r="AF19" s="78">
        <f t="shared" si="12"/>
        <v>848417788</v>
      </c>
      <c r="AG19" s="78">
        <v>4177132901</v>
      </c>
      <c r="AH19" s="78">
        <v>4265909710</v>
      </c>
      <c r="AI19" s="79">
        <v>848417788</v>
      </c>
      <c r="AJ19" s="114">
        <f t="shared" si="13"/>
        <v>0.20311007767957057</v>
      </c>
      <c r="AK19" s="115">
        <f t="shared" si="14"/>
        <v>-0.84346195131872936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572584064</v>
      </c>
      <c r="E20" s="78">
        <v>59616900</v>
      </c>
      <c r="F20" s="79">
        <f t="shared" si="0"/>
        <v>632200964</v>
      </c>
      <c r="G20" s="77">
        <v>572584064</v>
      </c>
      <c r="H20" s="78">
        <v>59616900</v>
      </c>
      <c r="I20" s="79">
        <f t="shared" si="1"/>
        <v>632200964</v>
      </c>
      <c r="J20" s="77">
        <v>122996440</v>
      </c>
      <c r="K20" s="78">
        <v>19875942</v>
      </c>
      <c r="L20" s="78">
        <f t="shared" si="2"/>
        <v>142872382</v>
      </c>
      <c r="M20" s="95">
        <f t="shared" si="3"/>
        <v>0.22599203439367105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122996440</v>
      </c>
      <c r="AA20" s="78">
        <v>19875942</v>
      </c>
      <c r="AB20" s="78">
        <f t="shared" si="10"/>
        <v>142872382</v>
      </c>
      <c r="AC20" s="95">
        <f t="shared" si="11"/>
        <v>0.22599203439367105</v>
      </c>
      <c r="AD20" s="77">
        <v>106902786</v>
      </c>
      <c r="AE20" s="78">
        <v>11736762</v>
      </c>
      <c r="AF20" s="78">
        <f t="shared" si="12"/>
        <v>118639548</v>
      </c>
      <c r="AG20" s="78">
        <v>625203557</v>
      </c>
      <c r="AH20" s="78">
        <v>730723291</v>
      </c>
      <c r="AI20" s="79">
        <v>118639548</v>
      </c>
      <c r="AJ20" s="114">
        <f t="shared" si="13"/>
        <v>0.18976147315809339</v>
      </c>
      <c r="AK20" s="115">
        <f t="shared" si="14"/>
        <v>0.20425595350380132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211794107</v>
      </c>
      <c r="E21" s="78">
        <v>3800000</v>
      </c>
      <c r="F21" s="79">
        <f t="shared" si="0"/>
        <v>215594107</v>
      </c>
      <c r="G21" s="77">
        <v>211794107</v>
      </c>
      <c r="H21" s="78">
        <v>3800000</v>
      </c>
      <c r="I21" s="79">
        <f t="shared" si="1"/>
        <v>215594107</v>
      </c>
      <c r="J21" s="77">
        <v>61799139</v>
      </c>
      <c r="K21" s="78">
        <v>252199</v>
      </c>
      <c r="L21" s="78">
        <f t="shared" si="2"/>
        <v>62051338</v>
      </c>
      <c r="M21" s="95">
        <f t="shared" si="3"/>
        <v>0.28781555703653811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61799139</v>
      </c>
      <c r="AA21" s="78">
        <v>252199</v>
      </c>
      <c r="AB21" s="78">
        <f t="shared" si="10"/>
        <v>62051338</v>
      </c>
      <c r="AC21" s="95">
        <f t="shared" si="11"/>
        <v>0.28781555703653811</v>
      </c>
      <c r="AD21" s="77">
        <v>48077840</v>
      </c>
      <c r="AE21" s="78">
        <v>942360</v>
      </c>
      <c r="AF21" s="78">
        <f t="shared" si="12"/>
        <v>49020200</v>
      </c>
      <c r="AG21" s="78">
        <v>215103110</v>
      </c>
      <c r="AH21" s="78">
        <v>241440110</v>
      </c>
      <c r="AI21" s="79">
        <v>49020200</v>
      </c>
      <c r="AJ21" s="114">
        <f t="shared" si="13"/>
        <v>0.22789163764298898</v>
      </c>
      <c r="AK21" s="115">
        <f t="shared" si="14"/>
        <v>0.26583200394939221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5124008078</v>
      </c>
      <c r="E22" s="81">
        <f>SUM(E16:E21)</f>
        <v>501586013</v>
      </c>
      <c r="F22" s="82">
        <f t="shared" si="0"/>
        <v>5625594091</v>
      </c>
      <c r="G22" s="80">
        <f>SUM(G16:G21)</f>
        <v>5124008078</v>
      </c>
      <c r="H22" s="81">
        <f>SUM(H16:H21)</f>
        <v>501586013</v>
      </c>
      <c r="I22" s="82">
        <f t="shared" si="1"/>
        <v>5625594091</v>
      </c>
      <c r="J22" s="80">
        <f>SUM(J16:J21)</f>
        <v>384667345</v>
      </c>
      <c r="K22" s="81">
        <f>SUM(K16:K21)</f>
        <v>113168029</v>
      </c>
      <c r="L22" s="81">
        <f t="shared" si="2"/>
        <v>497835374</v>
      </c>
      <c r="M22" s="96">
        <f t="shared" si="3"/>
        <v>8.8494720014807404E-2</v>
      </c>
      <c r="N22" s="80">
        <f>SUM(N16:N21)</f>
        <v>0</v>
      </c>
      <c r="O22" s="81">
        <f>SUM(O16:O21)</f>
        <v>0</v>
      </c>
      <c r="P22" s="81">
        <f t="shared" si="4"/>
        <v>0</v>
      </c>
      <c r="Q22" s="96">
        <f t="shared" si="5"/>
        <v>0</v>
      </c>
      <c r="R22" s="80">
        <f>SUM(R16:R21)</f>
        <v>0</v>
      </c>
      <c r="S22" s="81">
        <f>SUM(S16:S21)</f>
        <v>0</v>
      </c>
      <c r="T22" s="81">
        <f t="shared" si="6"/>
        <v>0</v>
      </c>
      <c r="U22" s="96">
        <f t="shared" si="7"/>
        <v>0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v>384667345</v>
      </c>
      <c r="AA22" s="81">
        <v>113168029</v>
      </c>
      <c r="AB22" s="81">
        <f t="shared" si="10"/>
        <v>497835374</v>
      </c>
      <c r="AC22" s="96">
        <f t="shared" si="11"/>
        <v>8.8494720014807404E-2</v>
      </c>
      <c r="AD22" s="80">
        <f>SUM(AD16:AD21)</f>
        <v>1061042318</v>
      </c>
      <c r="AE22" s="81">
        <f>SUM(AE16:AE21)</f>
        <v>105985825</v>
      </c>
      <c r="AF22" s="81">
        <f t="shared" si="12"/>
        <v>1167028143</v>
      </c>
      <c r="AG22" s="81">
        <f>SUM(AG16:AG21)</f>
        <v>6090271270</v>
      </c>
      <c r="AH22" s="81">
        <f>SUM(AH16:AH21)</f>
        <v>6532405165</v>
      </c>
      <c r="AI22" s="82">
        <f>SUM(AI16:AI21)</f>
        <v>1167028143</v>
      </c>
      <c r="AJ22" s="116">
        <f t="shared" si="13"/>
        <v>0.19162170144188012</v>
      </c>
      <c r="AK22" s="117">
        <f t="shared" si="14"/>
        <v>-0.57341613654641743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925731824</v>
      </c>
      <c r="E23" s="78">
        <v>231766128</v>
      </c>
      <c r="F23" s="79">
        <f t="shared" si="0"/>
        <v>1157497952</v>
      </c>
      <c r="G23" s="77">
        <v>925731824</v>
      </c>
      <c r="H23" s="78">
        <v>231766128</v>
      </c>
      <c r="I23" s="79">
        <f t="shared" si="1"/>
        <v>1157497952</v>
      </c>
      <c r="J23" s="77">
        <v>199435287</v>
      </c>
      <c r="K23" s="78">
        <v>37915658</v>
      </c>
      <c r="L23" s="78">
        <f t="shared" si="2"/>
        <v>237350945</v>
      </c>
      <c r="M23" s="95">
        <f t="shared" si="3"/>
        <v>0.20505517490539801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199435287</v>
      </c>
      <c r="AA23" s="78">
        <v>37915658</v>
      </c>
      <c r="AB23" s="78">
        <f t="shared" si="10"/>
        <v>237350945</v>
      </c>
      <c r="AC23" s="95">
        <f t="shared" si="11"/>
        <v>0.20505517490539801</v>
      </c>
      <c r="AD23" s="77">
        <v>179342722</v>
      </c>
      <c r="AE23" s="78">
        <v>24062120</v>
      </c>
      <c r="AF23" s="78">
        <f t="shared" si="12"/>
        <v>203404842</v>
      </c>
      <c r="AG23" s="78">
        <v>889717584</v>
      </c>
      <c r="AH23" s="78">
        <v>1038559135</v>
      </c>
      <c r="AI23" s="79">
        <v>203404842</v>
      </c>
      <c r="AJ23" s="114">
        <f t="shared" si="13"/>
        <v>0.22861731144565084</v>
      </c>
      <c r="AK23" s="115">
        <f t="shared" si="14"/>
        <v>0.166889355564112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1149167676</v>
      </c>
      <c r="E24" s="78">
        <v>115910000</v>
      </c>
      <c r="F24" s="79">
        <f t="shared" si="0"/>
        <v>1265077676</v>
      </c>
      <c r="G24" s="77">
        <v>1149167676</v>
      </c>
      <c r="H24" s="78">
        <v>115910000</v>
      </c>
      <c r="I24" s="79">
        <f t="shared" si="1"/>
        <v>1265077676</v>
      </c>
      <c r="J24" s="77">
        <v>411670477</v>
      </c>
      <c r="K24" s="78">
        <v>44840922</v>
      </c>
      <c r="L24" s="78">
        <f t="shared" si="2"/>
        <v>456511399</v>
      </c>
      <c r="M24" s="95">
        <f t="shared" si="3"/>
        <v>0.36085641827419301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411670477</v>
      </c>
      <c r="AA24" s="78">
        <v>44840922</v>
      </c>
      <c r="AB24" s="78">
        <f t="shared" si="10"/>
        <v>456511399</v>
      </c>
      <c r="AC24" s="95">
        <f t="shared" si="11"/>
        <v>0.36085641827419301</v>
      </c>
      <c r="AD24" s="77">
        <v>182619747</v>
      </c>
      <c r="AE24" s="78">
        <v>5465758</v>
      </c>
      <c r="AF24" s="78">
        <f t="shared" si="12"/>
        <v>188085505</v>
      </c>
      <c r="AG24" s="78">
        <v>1180958542</v>
      </c>
      <c r="AH24" s="78">
        <v>1214582215</v>
      </c>
      <c r="AI24" s="79">
        <v>188085505</v>
      </c>
      <c r="AJ24" s="114">
        <f t="shared" si="13"/>
        <v>0.15926512092581147</v>
      </c>
      <c r="AK24" s="115">
        <f t="shared" si="14"/>
        <v>1.4271482217622244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637910587</v>
      </c>
      <c r="E25" s="78">
        <v>134248999</v>
      </c>
      <c r="F25" s="79">
        <f t="shared" si="0"/>
        <v>772159586</v>
      </c>
      <c r="G25" s="77">
        <v>637910587</v>
      </c>
      <c r="H25" s="78">
        <v>134248999</v>
      </c>
      <c r="I25" s="79">
        <f t="shared" si="1"/>
        <v>772159586</v>
      </c>
      <c r="J25" s="77">
        <v>210078051</v>
      </c>
      <c r="K25" s="78">
        <v>23991769</v>
      </c>
      <c r="L25" s="78">
        <f t="shared" si="2"/>
        <v>234069820</v>
      </c>
      <c r="M25" s="95">
        <f t="shared" si="3"/>
        <v>0.30313658503230706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210078051</v>
      </c>
      <c r="AA25" s="78">
        <v>23991769</v>
      </c>
      <c r="AB25" s="78">
        <f t="shared" si="10"/>
        <v>234069820</v>
      </c>
      <c r="AC25" s="95">
        <f t="shared" si="11"/>
        <v>0.30313658503230706</v>
      </c>
      <c r="AD25" s="77">
        <v>117292814</v>
      </c>
      <c r="AE25" s="78">
        <v>30766446</v>
      </c>
      <c r="AF25" s="78">
        <f t="shared" si="12"/>
        <v>148059260</v>
      </c>
      <c r="AG25" s="78">
        <v>828894321</v>
      </c>
      <c r="AH25" s="78">
        <v>828894321</v>
      </c>
      <c r="AI25" s="79">
        <v>148059260</v>
      </c>
      <c r="AJ25" s="114">
        <f t="shared" si="13"/>
        <v>0.17862260151737727</v>
      </c>
      <c r="AK25" s="115">
        <f t="shared" si="14"/>
        <v>0.58091982899279659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1963590962</v>
      </c>
      <c r="E26" s="78">
        <v>225992846</v>
      </c>
      <c r="F26" s="79">
        <f t="shared" si="0"/>
        <v>2189583808</v>
      </c>
      <c r="G26" s="77">
        <v>1963590962</v>
      </c>
      <c r="H26" s="78">
        <v>225992846</v>
      </c>
      <c r="I26" s="79">
        <f t="shared" si="1"/>
        <v>2189583808</v>
      </c>
      <c r="J26" s="77">
        <v>594215350</v>
      </c>
      <c r="K26" s="78">
        <v>24953063</v>
      </c>
      <c r="L26" s="78">
        <f t="shared" si="2"/>
        <v>619168413</v>
      </c>
      <c r="M26" s="95">
        <f t="shared" si="3"/>
        <v>0.28277904263712933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594215350</v>
      </c>
      <c r="AA26" s="78">
        <v>24953063</v>
      </c>
      <c r="AB26" s="78">
        <f t="shared" si="10"/>
        <v>619168413</v>
      </c>
      <c r="AC26" s="95">
        <f t="shared" si="11"/>
        <v>0.28277904263712933</v>
      </c>
      <c r="AD26" s="77">
        <v>554968755</v>
      </c>
      <c r="AE26" s="78">
        <v>36456700</v>
      </c>
      <c r="AF26" s="78">
        <f t="shared" si="12"/>
        <v>591425455</v>
      </c>
      <c r="AG26" s="78">
        <v>2470337009</v>
      </c>
      <c r="AH26" s="78">
        <v>3244210276</v>
      </c>
      <c r="AI26" s="79">
        <v>591425455</v>
      </c>
      <c r="AJ26" s="114">
        <f t="shared" si="13"/>
        <v>0.23941083862052118</v>
      </c>
      <c r="AK26" s="115">
        <f t="shared" si="14"/>
        <v>4.6908630268543305E-2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273872872</v>
      </c>
      <c r="E27" s="78">
        <v>47490000</v>
      </c>
      <c r="F27" s="79">
        <f t="shared" si="0"/>
        <v>321362872</v>
      </c>
      <c r="G27" s="77">
        <v>273872872</v>
      </c>
      <c r="H27" s="78">
        <v>47490000</v>
      </c>
      <c r="I27" s="79">
        <f t="shared" si="1"/>
        <v>321362872</v>
      </c>
      <c r="J27" s="77">
        <v>56283608</v>
      </c>
      <c r="K27" s="78">
        <v>4847340</v>
      </c>
      <c r="L27" s="78">
        <f t="shared" si="2"/>
        <v>61130948</v>
      </c>
      <c r="M27" s="95">
        <f t="shared" si="3"/>
        <v>0.19022405301381548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56283608</v>
      </c>
      <c r="AA27" s="78">
        <v>4847340</v>
      </c>
      <c r="AB27" s="78">
        <f t="shared" si="10"/>
        <v>61130948</v>
      </c>
      <c r="AC27" s="95">
        <f t="shared" si="11"/>
        <v>0.19022405301381548</v>
      </c>
      <c r="AD27" s="77">
        <v>50567770</v>
      </c>
      <c r="AE27" s="78">
        <v>6896310</v>
      </c>
      <c r="AF27" s="78">
        <f t="shared" si="12"/>
        <v>57464080</v>
      </c>
      <c r="AG27" s="78">
        <v>310385568</v>
      </c>
      <c r="AH27" s="78">
        <v>299347633</v>
      </c>
      <c r="AI27" s="79">
        <v>57464080</v>
      </c>
      <c r="AJ27" s="114">
        <f t="shared" si="13"/>
        <v>0.18513773166154426</v>
      </c>
      <c r="AK27" s="115">
        <f t="shared" si="14"/>
        <v>6.381148014551008E-2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464757816</v>
      </c>
      <c r="E28" s="78">
        <v>32448696</v>
      </c>
      <c r="F28" s="79">
        <f t="shared" si="0"/>
        <v>497206512</v>
      </c>
      <c r="G28" s="77">
        <v>464757816</v>
      </c>
      <c r="H28" s="78">
        <v>32448696</v>
      </c>
      <c r="I28" s="79">
        <f t="shared" si="1"/>
        <v>497206512</v>
      </c>
      <c r="J28" s="77">
        <v>91197484</v>
      </c>
      <c r="K28" s="78">
        <v>12213162</v>
      </c>
      <c r="L28" s="78">
        <f t="shared" si="2"/>
        <v>103410646</v>
      </c>
      <c r="M28" s="95">
        <f t="shared" si="3"/>
        <v>0.20798328964766255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91197484</v>
      </c>
      <c r="AA28" s="78">
        <v>12213162</v>
      </c>
      <c r="AB28" s="78">
        <f t="shared" si="10"/>
        <v>103410646</v>
      </c>
      <c r="AC28" s="95">
        <f t="shared" si="11"/>
        <v>0.20798328964766255</v>
      </c>
      <c r="AD28" s="77">
        <v>15363825</v>
      </c>
      <c r="AE28" s="78">
        <v>0</v>
      </c>
      <c r="AF28" s="78">
        <f t="shared" si="12"/>
        <v>15363825</v>
      </c>
      <c r="AG28" s="78">
        <v>430439083</v>
      </c>
      <c r="AH28" s="78">
        <v>458748127</v>
      </c>
      <c r="AI28" s="79">
        <v>15363825</v>
      </c>
      <c r="AJ28" s="114">
        <f t="shared" si="13"/>
        <v>3.5693378242793068E-2</v>
      </c>
      <c r="AK28" s="115">
        <f t="shared" si="14"/>
        <v>5.7307878083745418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169927404</v>
      </c>
      <c r="E29" s="78">
        <v>8103084</v>
      </c>
      <c r="F29" s="79">
        <f t="shared" si="0"/>
        <v>178030488</v>
      </c>
      <c r="G29" s="77">
        <v>169927404</v>
      </c>
      <c r="H29" s="78">
        <v>8103084</v>
      </c>
      <c r="I29" s="79">
        <f t="shared" si="1"/>
        <v>178030488</v>
      </c>
      <c r="J29" s="77">
        <v>27569171</v>
      </c>
      <c r="K29" s="78">
        <v>68785</v>
      </c>
      <c r="L29" s="78">
        <f t="shared" si="2"/>
        <v>27637956</v>
      </c>
      <c r="M29" s="95">
        <f t="shared" si="3"/>
        <v>0.15524282559962427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27569171</v>
      </c>
      <c r="AA29" s="78">
        <v>68785</v>
      </c>
      <c r="AB29" s="78">
        <f t="shared" si="10"/>
        <v>27637956</v>
      </c>
      <c r="AC29" s="95">
        <f t="shared" si="11"/>
        <v>0.15524282559962427</v>
      </c>
      <c r="AD29" s="77">
        <v>35866268</v>
      </c>
      <c r="AE29" s="78">
        <v>115782</v>
      </c>
      <c r="AF29" s="78">
        <f t="shared" si="12"/>
        <v>35982050</v>
      </c>
      <c r="AG29" s="78">
        <v>199209600</v>
      </c>
      <c r="AH29" s="78">
        <v>201351516</v>
      </c>
      <c r="AI29" s="79">
        <v>35982050</v>
      </c>
      <c r="AJ29" s="114">
        <f t="shared" si="13"/>
        <v>0.18062407634973415</v>
      </c>
      <c r="AK29" s="115">
        <f t="shared" si="14"/>
        <v>-0.23189601481849975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5584959141</v>
      </c>
      <c r="E30" s="81">
        <f>SUM(E23:E29)</f>
        <v>795959753</v>
      </c>
      <c r="F30" s="82">
        <f t="shared" si="0"/>
        <v>6380918894</v>
      </c>
      <c r="G30" s="80">
        <f>SUM(G23:G29)</f>
        <v>5584959141</v>
      </c>
      <c r="H30" s="81">
        <f>SUM(H23:H29)</f>
        <v>795959753</v>
      </c>
      <c r="I30" s="82">
        <f t="shared" si="1"/>
        <v>6380918894</v>
      </c>
      <c r="J30" s="80">
        <f>SUM(J23:J29)</f>
        <v>1590449428</v>
      </c>
      <c r="K30" s="81">
        <f>SUM(K23:K29)</f>
        <v>148830699</v>
      </c>
      <c r="L30" s="81">
        <f t="shared" si="2"/>
        <v>1739280127</v>
      </c>
      <c r="M30" s="96">
        <f t="shared" si="3"/>
        <v>0.27257518170861739</v>
      </c>
      <c r="N30" s="80">
        <f>SUM(N23:N29)</f>
        <v>0</v>
      </c>
      <c r="O30" s="81">
        <f>SUM(O23:O29)</f>
        <v>0</v>
      </c>
      <c r="P30" s="81">
        <f t="shared" si="4"/>
        <v>0</v>
      </c>
      <c r="Q30" s="96">
        <f t="shared" si="5"/>
        <v>0</v>
      </c>
      <c r="R30" s="80">
        <f>SUM(R23:R29)</f>
        <v>0</v>
      </c>
      <c r="S30" s="81">
        <f>SUM(S23:S29)</f>
        <v>0</v>
      </c>
      <c r="T30" s="81">
        <f t="shared" si="6"/>
        <v>0</v>
      </c>
      <c r="U30" s="96">
        <f t="shared" si="7"/>
        <v>0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v>1590449428</v>
      </c>
      <c r="AA30" s="81">
        <v>148830699</v>
      </c>
      <c r="AB30" s="81">
        <f t="shared" si="10"/>
        <v>1739280127</v>
      </c>
      <c r="AC30" s="96">
        <f t="shared" si="11"/>
        <v>0.27257518170861739</v>
      </c>
      <c r="AD30" s="80">
        <f>SUM(AD23:AD29)</f>
        <v>1136021901</v>
      </c>
      <c r="AE30" s="81">
        <f>SUM(AE23:AE29)</f>
        <v>103763116</v>
      </c>
      <c r="AF30" s="81">
        <f t="shared" si="12"/>
        <v>1239785017</v>
      </c>
      <c r="AG30" s="81">
        <f>SUM(AG23:AG29)</f>
        <v>6309941707</v>
      </c>
      <c r="AH30" s="81">
        <f>SUM(AH23:AH29)</f>
        <v>7285693223</v>
      </c>
      <c r="AI30" s="82">
        <f>SUM(AI23:AI29)</f>
        <v>1239785017</v>
      </c>
      <c r="AJ30" s="116">
        <f t="shared" si="13"/>
        <v>0.19648121560689405</v>
      </c>
      <c r="AK30" s="117">
        <f t="shared" si="14"/>
        <v>0.40288848723842907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1311466113</v>
      </c>
      <c r="E31" s="78">
        <v>98591030</v>
      </c>
      <c r="F31" s="79">
        <f t="shared" si="0"/>
        <v>1410057143</v>
      </c>
      <c r="G31" s="77">
        <v>1311466113</v>
      </c>
      <c r="H31" s="78">
        <v>98591030</v>
      </c>
      <c r="I31" s="79">
        <f t="shared" si="1"/>
        <v>1410057143</v>
      </c>
      <c r="J31" s="77">
        <v>172096585</v>
      </c>
      <c r="K31" s="78">
        <v>15707518</v>
      </c>
      <c r="L31" s="78">
        <f t="shared" si="2"/>
        <v>187804103</v>
      </c>
      <c r="M31" s="95">
        <f t="shared" si="3"/>
        <v>0.13318900154672667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172096585</v>
      </c>
      <c r="AA31" s="78">
        <v>15707518</v>
      </c>
      <c r="AB31" s="78">
        <f t="shared" si="10"/>
        <v>187804103</v>
      </c>
      <c r="AC31" s="95">
        <f t="shared" si="11"/>
        <v>0.13318900154672667</v>
      </c>
      <c r="AD31" s="77">
        <v>0</v>
      </c>
      <c r="AE31" s="78">
        <v>0</v>
      </c>
      <c r="AF31" s="78">
        <f t="shared" si="12"/>
        <v>0</v>
      </c>
      <c r="AG31" s="78">
        <v>1261557018</v>
      </c>
      <c r="AH31" s="78">
        <v>1334531077</v>
      </c>
      <c r="AI31" s="79">
        <v>0</v>
      </c>
      <c r="AJ31" s="114">
        <f t="shared" si="13"/>
        <v>0</v>
      </c>
      <c r="AK31" s="115">
        <f t="shared" si="14"/>
        <v>0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1098744916</v>
      </c>
      <c r="E32" s="78">
        <v>139253649</v>
      </c>
      <c r="F32" s="79">
        <f t="shared" si="0"/>
        <v>1237998565</v>
      </c>
      <c r="G32" s="77">
        <v>1098744916</v>
      </c>
      <c r="H32" s="78">
        <v>139253649</v>
      </c>
      <c r="I32" s="79">
        <f t="shared" si="1"/>
        <v>1237998565</v>
      </c>
      <c r="J32" s="77">
        <v>267779216</v>
      </c>
      <c r="K32" s="78">
        <v>14322374</v>
      </c>
      <c r="L32" s="78">
        <f t="shared" si="2"/>
        <v>282101590</v>
      </c>
      <c r="M32" s="95">
        <f t="shared" si="3"/>
        <v>0.22786907673031107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267779216</v>
      </c>
      <c r="AA32" s="78">
        <v>14322374</v>
      </c>
      <c r="AB32" s="78">
        <f t="shared" si="10"/>
        <v>282101590</v>
      </c>
      <c r="AC32" s="95">
        <f t="shared" si="11"/>
        <v>0.22786907673031107</v>
      </c>
      <c r="AD32" s="77">
        <v>195608345</v>
      </c>
      <c r="AE32" s="78">
        <v>3930273</v>
      </c>
      <c r="AF32" s="78">
        <f t="shared" si="12"/>
        <v>199538618</v>
      </c>
      <c r="AG32" s="78">
        <v>1286420885</v>
      </c>
      <c r="AH32" s="78">
        <v>1220333470</v>
      </c>
      <c r="AI32" s="79">
        <v>199538618</v>
      </c>
      <c r="AJ32" s="114">
        <f t="shared" si="13"/>
        <v>0.15511145716512523</v>
      </c>
      <c r="AK32" s="115">
        <f t="shared" si="14"/>
        <v>0.41376938874057956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1844405948</v>
      </c>
      <c r="E33" s="78">
        <v>156492450</v>
      </c>
      <c r="F33" s="79">
        <f t="shared" si="0"/>
        <v>2000898398</v>
      </c>
      <c r="G33" s="77">
        <v>1844405948</v>
      </c>
      <c r="H33" s="78">
        <v>156492450</v>
      </c>
      <c r="I33" s="79">
        <f t="shared" si="1"/>
        <v>2000898398</v>
      </c>
      <c r="J33" s="77">
        <v>389157187</v>
      </c>
      <c r="K33" s="78">
        <v>9233222</v>
      </c>
      <c r="L33" s="78">
        <f t="shared" si="2"/>
        <v>398390409</v>
      </c>
      <c r="M33" s="95">
        <f t="shared" si="3"/>
        <v>0.19910576638884389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389157187</v>
      </c>
      <c r="AA33" s="78">
        <v>9233222</v>
      </c>
      <c r="AB33" s="78">
        <f t="shared" si="10"/>
        <v>398390409</v>
      </c>
      <c r="AC33" s="95">
        <f t="shared" si="11"/>
        <v>0.19910576638884389</v>
      </c>
      <c r="AD33" s="77">
        <v>291535892</v>
      </c>
      <c r="AE33" s="78">
        <v>5832696</v>
      </c>
      <c r="AF33" s="78">
        <f t="shared" si="12"/>
        <v>297368588</v>
      </c>
      <c r="AG33" s="78">
        <v>1939674450</v>
      </c>
      <c r="AH33" s="78">
        <v>1925467095</v>
      </c>
      <c r="AI33" s="79">
        <v>297368588</v>
      </c>
      <c r="AJ33" s="114">
        <f t="shared" si="13"/>
        <v>0.15330850390899359</v>
      </c>
      <c r="AK33" s="115">
        <f t="shared" si="14"/>
        <v>0.33971920732932293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343711736</v>
      </c>
      <c r="E34" s="78">
        <v>111716152</v>
      </c>
      <c r="F34" s="79">
        <f t="shared" si="0"/>
        <v>455427888</v>
      </c>
      <c r="G34" s="77">
        <v>343711736</v>
      </c>
      <c r="H34" s="78">
        <v>111716152</v>
      </c>
      <c r="I34" s="79">
        <f t="shared" si="1"/>
        <v>455427888</v>
      </c>
      <c r="J34" s="77">
        <v>56855941</v>
      </c>
      <c r="K34" s="78">
        <v>2737181</v>
      </c>
      <c r="L34" s="78">
        <f t="shared" si="2"/>
        <v>59593122</v>
      </c>
      <c r="M34" s="95">
        <f t="shared" si="3"/>
        <v>0.13085084064944219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56855941</v>
      </c>
      <c r="AA34" s="78">
        <v>2737181</v>
      </c>
      <c r="AB34" s="78">
        <f t="shared" si="10"/>
        <v>59593122</v>
      </c>
      <c r="AC34" s="95">
        <f t="shared" si="11"/>
        <v>0.13085084064944219</v>
      </c>
      <c r="AD34" s="77">
        <v>28189031</v>
      </c>
      <c r="AE34" s="78">
        <v>166504</v>
      </c>
      <c r="AF34" s="78">
        <f t="shared" si="12"/>
        <v>28355535</v>
      </c>
      <c r="AG34" s="78">
        <v>334805558</v>
      </c>
      <c r="AH34" s="78">
        <v>356842873</v>
      </c>
      <c r="AI34" s="79">
        <v>28355535</v>
      </c>
      <c r="AJ34" s="114">
        <f t="shared" si="13"/>
        <v>8.4692545635697003E-2</v>
      </c>
      <c r="AK34" s="115">
        <f t="shared" si="14"/>
        <v>1.1016398385711996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192501000</v>
      </c>
      <c r="E35" s="78">
        <v>4200000</v>
      </c>
      <c r="F35" s="79">
        <f t="shared" si="0"/>
        <v>196701000</v>
      </c>
      <c r="G35" s="77">
        <v>192501000</v>
      </c>
      <c r="H35" s="78">
        <v>4200000</v>
      </c>
      <c r="I35" s="79">
        <f t="shared" si="1"/>
        <v>196701000</v>
      </c>
      <c r="J35" s="77">
        <v>41822953</v>
      </c>
      <c r="K35" s="78">
        <v>220099</v>
      </c>
      <c r="L35" s="78">
        <f t="shared" si="2"/>
        <v>42043052</v>
      </c>
      <c r="M35" s="95">
        <f t="shared" si="3"/>
        <v>0.21374091641628665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41822953</v>
      </c>
      <c r="AA35" s="78">
        <v>220099</v>
      </c>
      <c r="AB35" s="78">
        <f t="shared" si="10"/>
        <v>42043052</v>
      </c>
      <c r="AC35" s="95">
        <f t="shared" si="11"/>
        <v>0.21374091641628665</v>
      </c>
      <c r="AD35" s="77">
        <v>39874744</v>
      </c>
      <c r="AE35" s="78">
        <v>12994</v>
      </c>
      <c r="AF35" s="78">
        <f t="shared" si="12"/>
        <v>39887738</v>
      </c>
      <c r="AG35" s="78">
        <v>186697000</v>
      </c>
      <c r="AH35" s="78">
        <v>205777250</v>
      </c>
      <c r="AI35" s="79">
        <v>39887738</v>
      </c>
      <c r="AJ35" s="114">
        <f t="shared" si="13"/>
        <v>0.2136495926554792</v>
      </c>
      <c r="AK35" s="115">
        <f t="shared" si="14"/>
        <v>5.4034500527455398E-2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4790829713</v>
      </c>
      <c r="E36" s="81">
        <f>SUM(E31:E35)</f>
        <v>510253281</v>
      </c>
      <c r="F36" s="82">
        <f t="shared" si="0"/>
        <v>5301082994</v>
      </c>
      <c r="G36" s="80">
        <f>SUM(G31:G35)</f>
        <v>4790829713</v>
      </c>
      <c r="H36" s="81">
        <f>SUM(H31:H35)</f>
        <v>510253281</v>
      </c>
      <c r="I36" s="82">
        <f t="shared" si="1"/>
        <v>5301082994</v>
      </c>
      <c r="J36" s="80">
        <f>SUM(J31:J35)</f>
        <v>927711882</v>
      </c>
      <c r="K36" s="81">
        <f>SUM(K31:K35)</f>
        <v>42220394</v>
      </c>
      <c r="L36" s="81">
        <f t="shared" si="2"/>
        <v>969932276</v>
      </c>
      <c r="M36" s="96">
        <f t="shared" si="3"/>
        <v>0.18296870226287953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927711882</v>
      </c>
      <c r="AA36" s="81">
        <v>42220394</v>
      </c>
      <c r="AB36" s="81">
        <f t="shared" si="10"/>
        <v>969932276</v>
      </c>
      <c r="AC36" s="96">
        <f t="shared" si="11"/>
        <v>0.18296870226287953</v>
      </c>
      <c r="AD36" s="80">
        <f>SUM(AD31:AD35)</f>
        <v>555208012</v>
      </c>
      <c r="AE36" s="81">
        <f>SUM(AE31:AE35)</f>
        <v>9942467</v>
      </c>
      <c r="AF36" s="81">
        <f t="shared" si="12"/>
        <v>565150479</v>
      </c>
      <c r="AG36" s="81">
        <f>SUM(AG31:AG35)</f>
        <v>5009154911</v>
      </c>
      <c r="AH36" s="81">
        <f>SUM(AH31:AH35)</f>
        <v>5042951765</v>
      </c>
      <c r="AI36" s="82">
        <f>SUM(AI31:AI35)</f>
        <v>565150479</v>
      </c>
      <c r="AJ36" s="116">
        <f t="shared" si="13"/>
        <v>0.11282351794689785</v>
      </c>
      <c r="AK36" s="117">
        <f t="shared" si="14"/>
        <v>0.71623720060582308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26399237138</v>
      </c>
      <c r="E37" s="84">
        <f>SUM(E9,E11:E14,E16:E21,E23:E29,E31:E35)</f>
        <v>3288714490</v>
      </c>
      <c r="F37" s="85">
        <f t="shared" si="0"/>
        <v>29687951628</v>
      </c>
      <c r="G37" s="83">
        <f>SUM(G9,G11:G14,G16:G21,G23:G29,G31:G35)</f>
        <v>26399237138</v>
      </c>
      <c r="H37" s="84">
        <f>SUM(H9,H11:H14,H16:H21,H23:H29,H31:H35)</f>
        <v>3288714490</v>
      </c>
      <c r="I37" s="85">
        <f t="shared" si="1"/>
        <v>29687951628</v>
      </c>
      <c r="J37" s="83">
        <f>SUM(J9,J11:J14,J16:J21,J23:J29,J31:J35)</f>
        <v>6101516003</v>
      </c>
      <c r="K37" s="84">
        <f>SUM(K9,K11:K14,K16:K21,K23:K29,K31:K35)</f>
        <v>359048486</v>
      </c>
      <c r="L37" s="84">
        <f t="shared" si="2"/>
        <v>6460564489</v>
      </c>
      <c r="M37" s="97">
        <f t="shared" si="3"/>
        <v>0.21761570383679688</v>
      </c>
      <c r="N37" s="83">
        <f>SUM(N9,N11:N14,N16:N21,N23:N29,N31:N35)</f>
        <v>0</v>
      </c>
      <c r="O37" s="84">
        <f>SUM(O9,O11:O14,O16:O21,O23:O29,O31:O35)</f>
        <v>0</v>
      </c>
      <c r="P37" s="84">
        <f t="shared" si="4"/>
        <v>0</v>
      </c>
      <c r="Q37" s="97">
        <f t="shared" si="5"/>
        <v>0</v>
      </c>
      <c r="R37" s="83">
        <f>SUM(R9,R11:R14,R16:R21,R23:R29,R31:R35)</f>
        <v>0</v>
      </c>
      <c r="S37" s="84">
        <f>SUM(S9,S11:S14,S16:S21,S23:S29,S31:S35)</f>
        <v>0</v>
      </c>
      <c r="T37" s="84">
        <f t="shared" si="6"/>
        <v>0</v>
      </c>
      <c r="U37" s="97">
        <f t="shared" si="7"/>
        <v>0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v>6101516003</v>
      </c>
      <c r="AA37" s="84">
        <v>359048486</v>
      </c>
      <c r="AB37" s="84">
        <f t="shared" si="10"/>
        <v>6460564489</v>
      </c>
      <c r="AC37" s="97">
        <f t="shared" si="11"/>
        <v>0.21761570383679688</v>
      </c>
      <c r="AD37" s="83">
        <f>SUM(AD9,AD11:AD14,AD16:AD21,AD23:AD29,AD31:AD35)</f>
        <v>5038136600</v>
      </c>
      <c r="AE37" s="84">
        <f>SUM(AE9,AE11:AE14,AE16:AE21,AE23:AE29,AE31:AE35)</f>
        <v>196459351</v>
      </c>
      <c r="AF37" s="84">
        <f t="shared" si="12"/>
        <v>5234595951</v>
      </c>
      <c r="AG37" s="84">
        <f>SUM(AG9,AG11:AG14,AG16:AG21,AG23:AG29,AG31:AG35)</f>
        <v>28663670992</v>
      </c>
      <c r="AH37" s="84">
        <f>SUM(AH9,AH11:AH14,AH16:AH21,AH23:AH29,AH31:AH35)</f>
        <v>29862509461</v>
      </c>
      <c r="AI37" s="85">
        <f>SUM(AI9,AI11:AI14,AI16:AI21,AI23:AI29,AI31:AI35)</f>
        <v>5234595951</v>
      </c>
      <c r="AJ37" s="118">
        <f t="shared" si="13"/>
        <v>0.18262126831071185</v>
      </c>
      <c r="AK37" s="119">
        <f t="shared" si="14"/>
        <v>0.23420499871929845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60073376514</v>
      </c>
      <c r="E9" s="78">
        <v>2910313343</v>
      </c>
      <c r="F9" s="79">
        <f>$D9       +$E9</f>
        <v>62983689857</v>
      </c>
      <c r="G9" s="77">
        <v>60073376514</v>
      </c>
      <c r="H9" s="78">
        <v>2910313343</v>
      </c>
      <c r="I9" s="79">
        <f>$G9       +$H9</f>
        <v>62983689857</v>
      </c>
      <c r="J9" s="77">
        <v>14835416058</v>
      </c>
      <c r="K9" s="78">
        <v>38234275</v>
      </c>
      <c r="L9" s="78">
        <f>$J9       +$K9</f>
        <v>14873650333</v>
      </c>
      <c r="M9" s="95">
        <f>IF(($F9       =0),0,($L9       /$F9       ))</f>
        <v>0.23615082518616434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14835416058</v>
      </c>
      <c r="AA9" s="78">
        <v>38234275</v>
      </c>
      <c r="AB9" s="78">
        <f>$Z9       +$AA9</f>
        <v>14873650333</v>
      </c>
      <c r="AC9" s="95">
        <f>IF(($F9       =0),0,($AB9       /$F9       ))</f>
        <v>0.23615082518616434</v>
      </c>
      <c r="AD9" s="77">
        <v>12268055217</v>
      </c>
      <c r="AE9" s="78">
        <v>217657645</v>
      </c>
      <c r="AF9" s="78">
        <f>$AD9       +$AE9</f>
        <v>12485712862</v>
      </c>
      <c r="AG9" s="78">
        <v>57695331991</v>
      </c>
      <c r="AH9" s="78">
        <v>57788837073</v>
      </c>
      <c r="AI9" s="79">
        <v>12485712862</v>
      </c>
      <c r="AJ9" s="114">
        <f>IF(($AG9       =0),0,($AI9       /$AG9       ))</f>
        <v>0.21640767859603735</v>
      </c>
      <c r="AK9" s="115">
        <f>IF(($AF9       =0),0,(($L9       /$AF9       )-1))</f>
        <v>0.1912535950003813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75709915895</v>
      </c>
      <c r="E10" s="78">
        <v>7414826000</v>
      </c>
      <c r="F10" s="79">
        <f t="shared" ref="F10:F23" si="0">$D10      +$E10</f>
        <v>83124741895</v>
      </c>
      <c r="G10" s="77">
        <v>75709915895</v>
      </c>
      <c r="H10" s="78">
        <v>7414826000</v>
      </c>
      <c r="I10" s="79">
        <f t="shared" ref="I10:I23" si="1">$G10      +$H10</f>
        <v>83124741895</v>
      </c>
      <c r="J10" s="77">
        <v>23396118236</v>
      </c>
      <c r="K10" s="78">
        <v>806420182</v>
      </c>
      <c r="L10" s="78">
        <f t="shared" ref="L10:L23" si="2">$J10      +$K10</f>
        <v>24202538418</v>
      </c>
      <c r="M10" s="95">
        <f t="shared" ref="M10:M23" si="3">IF(($F10      =0),0,($L10      /$F10      ))</f>
        <v>0.29115926096434347</v>
      </c>
      <c r="N10" s="77">
        <v>0</v>
      </c>
      <c r="O10" s="78">
        <v>0</v>
      </c>
      <c r="P10" s="78">
        <f t="shared" ref="P10:P23" si="4">$N10      +$O10</f>
        <v>0</v>
      </c>
      <c r="Q10" s="95">
        <f t="shared" ref="Q10:Q23" si="5">IF(($F10      =0),0,($P10      /$F10      ))</f>
        <v>0</v>
      </c>
      <c r="R10" s="77">
        <v>0</v>
      </c>
      <c r="S10" s="78">
        <v>0</v>
      </c>
      <c r="T10" s="78">
        <f t="shared" ref="T10:T23" si="6">$R10      +$S10</f>
        <v>0</v>
      </c>
      <c r="U10" s="95">
        <f t="shared" ref="U10:U23" si="7">IF(($I10      =0),0,($T10      /$I10      ))</f>
        <v>0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v>23396118236</v>
      </c>
      <c r="AA10" s="78">
        <v>806420182</v>
      </c>
      <c r="AB10" s="78">
        <f t="shared" ref="AB10:AB23" si="10">$Z10      +$AA10</f>
        <v>24202538418</v>
      </c>
      <c r="AC10" s="95">
        <f t="shared" ref="AC10:AC23" si="11">IF(($F10      =0),0,($AB10      /$F10      ))</f>
        <v>0.29115926096434347</v>
      </c>
      <c r="AD10" s="77">
        <v>24263227014</v>
      </c>
      <c r="AE10" s="78">
        <v>924276495</v>
      </c>
      <c r="AF10" s="78">
        <f t="shared" ref="AF10:AF23" si="12">$AD10      +$AE10</f>
        <v>25187503509</v>
      </c>
      <c r="AG10" s="78">
        <v>81021892139</v>
      </c>
      <c r="AH10" s="78">
        <v>77054929351</v>
      </c>
      <c r="AI10" s="79">
        <v>25187503509</v>
      </c>
      <c r="AJ10" s="114">
        <f t="shared" ref="AJ10:AJ23" si="13">IF(($AG10      =0),0,($AI10      /$AG10      ))</f>
        <v>0.31087281281691964</v>
      </c>
      <c r="AK10" s="115">
        <f t="shared" ref="AK10:AK23" si="14">IF(($AF10      =0),0,(($L10      /$AF10      )-1))</f>
        <v>-3.9105308338639122E-2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48319289278</v>
      </c>
      <c r="E11" s="78">
        <v>2277552577</v>
      </c>
      <c r="F11" s="79">
        <f t="shared" si="0"/>
        <v>50596841855</v>
      </c>
      <c r="G11" s="77">
        <v>48319289278</v>
      </c>
      <c r="H11" s="78">
        <v>2277552577</v>
      </c>
      <c r="I11" s="79">
        <f t="shared" si="1"/>
        <v>50596841855</v>
      </c>
      <c r="J11" s="77">
        <v>739385404395</v>
      </c>
      <c r="K11" s="78">
        <v>248906396</v>
      </c>
      <c r="L11" s="78">
        <f t="shared" si="2"/>
        <v>739634310791</v>
      </c>
      <c r="M11" s="95">
        <f t="shared" si="3"/>
        <v>14.618191248193666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739385404395</v>
      </c>
      <c r="AA11" s="78">
        <v>248906396</v>
      </c>
      <c r="AB11" s="78">
        <f t="shared" si="10"/>
        <v>739634310791</v>
      </c>
      <c r="AC11" s="95">
        <f t="shared" si="11"/>
        <v>14.618191248193666</v>
      </c>
      <c r="AD11" s="77">
        <v>4182660839</v>
      </c>
      <c r="AE11" s="78">
        <v>82151767</v>
      </c>
      <c r="AF11" s="78">
        <f t="shared" si="12"/>
        <v>4264812606</v>
      </c>
      <c r="AG11" s="78">
        <v>46846129283</v>
      </c>
      <c r="AH11" s="78">
        <v>47033457193</v>
      </c>
      <c r="AI11" s="79">
        <v>4264812606</v>
      </c>
      <c r="AJ11" s="114">
        <f t="shared" si="13"/>
        <v>9.1038740473861485E-2</v>
      </c>
      <c r="AK11" s="115">
        <f t="shared" si="14"/>
        <v>172.42715357538501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184102581687</v>
      </c>
      <c r="E12" s="81">
        <f>SUM(E9:E11)</f>
        <v>12602691920</v>
      </c>
      <c r="F12" s="82">
        <f t="shared" si="0"/>
        <v>196705273607</v>
      </c>
      <c r="G12" s="80">
        <f>SUM(G9:G11)</f>
        <v>184102581687</v>
      </c>
      <c r="H12" s="81">
        <f>SUM(H9:H11)</f>
        <v>12602691920</v>
      </c>
      <c r="I12" s="82">
        <f t="shared" si="1"/>
        <v>196705273607</v>
      </c>
      <c r="J12" s="80">
        <f>SUM(J9:J11)</f>
        <v>777616938689</v>
      </c>
      <c r="K12" s="81">
        <f>SUM(K9:K11)</f>
        <v>1093560853</v>
      </c>
      <c r="L12" s="81">
        <f t="shared" si="2"/>
        <v>778710499542</v>
      </c>
      <c r="M12" s="96">
        <f t="shared" si="3"/>
        <v>3.9587677811719262</v>
      </c>
      <c r="N12" s="80">
        <f>SUM(N9:N11)</f>
        <v>0</v>
      </c>
      <c r="O12" s="81">
        <f>SUM(O9:O11)</f>
        <v>0</v>
      </c>
      <c r="P12" s="81">
        <f t="shared" si="4"/>
        <v>0</v>
      </c>
      <c r="Q12" s="96">
        <f t="shared" si="5"/>
        <v>0</v>
      </c>
      <c r="R12" s="80">
        <f>SUM(R9:R11)</f>
        <v>0</v>
      </c>
      <c r="S12" s="81">
        <f>SUM(S9:S11)</f>
        <v>0</v>
      </c>
      <c r="T12" s="81">
        <f t="shared" si="6"/>
        <v>0</v>
      </c>
      <c r="U12" s="96">
        <f t="shared" si="7"/>
        <v>0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v>777616938689</v>
      </c>
      <c r="AA12" s="81">
        <v>1093560853</v>
      </c>
      <c r="AB12" s="81">
        <f t="shared" si="10"/>
        <v>778710499542</v>
      </c>
      <c r="AC12" s="96">
        <f t="shared" si="11"/>
        <v>3.9587677811719262</v>
      </c>
      <c r="AD12" s="80">
        <f>SUM(AD9:AD11)</f>
        <v>40713943070</v>
      </c>
      <c r="AE12" s="81">
        <f>SUM(AE9:AE11)</f>
        <v>1224085907</v>
      </c>
      <c r="AF12" s="81">
        <f t="shared" si="12"/>
        <v>41938028977</v>
      </c>
      <c r="AG12" s="81">
        <f>SUM(AG9:AG11)</f>
        <v>185563353413</v>
      </c>
      <c r="AH12" s="81">
        <f>SUM(AH9:AH11)</f>
        <v>181877223617</v>
      </c>
      <c r="AI12" s="82">
        <f>SUM(AI9:AI11)</f>
        <v>41938028977</v>
      </c>
      <c r="AJ12" s="116">
        <f t="shared" si="13"/>
        <v>0.22600383214491934</v>
      </c>
      <c r="AK12" s="117">
        <f t="shared" si="14"/>
        <v>17.568123455898867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8343899520</v>
      </c>
      <c r="E13" s="78">
        <v>308853700</v>
      </c>
      <c r="F13" s="79">
        <f t="shared" si="0"/>
        <v>8652753220</v>
      </c>
      <c r="G13" s="77">
        <v>8343899520</v>
      </c>
      <c r="H13" s="78">
        <v>308853700</v>
      </c>
      <c r="I13" s="79">
        <f t="shared" si="1"/>
        <v>8652753220</v>
      </c>
      <c r="J13" s="77">
        <v>1806723970</v>
      </c>
      <c r="K13" s="78">
        <v>17767126</v>
      </c>
      <c r="L13" s="78">
        <f t="shared" si="2"/>
        <v>1824491096</v>
      </c>
      <c r="M13" s="95">
        <f t="shared" si="3"/>
        <v>0.21085671226389141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1806723970</v>
      </c>
      <c r="AA13" s="78">
        <v>17767126</v>
      </c>
      <c r="AB13" s="78">
        <f t="shared" si="10"/>
        <v>1824491096</v>
      </c>
      <c r="AC13" s="95">
        <f t="shared" si="11"/>
        <v>0.21085671226389141</v>
      </c>
      <c r="AD13" s="77">
        <v>2033612951</v>
      </c>
      <c r="AE13" s="78">
        <v>5857634</v>
      </c>
      <c r="AF13" s="78">
        <f t="shared" si="12"/>
        <v>2039470585</v>
      </c>
      <c r="AG13" s="78">
        <v>8174227467</v>
      </c>
      <c r="AH13" s="78">
        <v>8135522932</v>
      </c>
      <c r="AI13" s="79">
        <v>2039470585</v>
      </c>
      <c r="AJ13" s="114">
        <f t="shared" si="13"/>
        <v>0.24950010178130022</v>
      </c>
      <c r="AK13" s="115">
        <f t="shared" si="14"/>
        <v>-0.10540945801383061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1873019955</v>
      </c>
      <c r="E14" s="78">
        <v>266618087</v>
      </c>
      <c r="F14" s="79">
        <f t="shared" si="0"/>
        <v>2139638042</v>
      </c>
      <c r="G14" s="77">
        <v>1873019955</v>
      </c>
      <c r="H14" s="78">
        <v>266618087</v>
      </c>
      <c r="I14" s="79">
        <f t="shared" si="1"/>
        <v>2139638042</v>
      </c>
      <c r="J14" s="77">
        <v>452693615</v>
      </c>
      <c r="K14" s="78">
        <v>25159317</v>
      </c>
      <c r="L14" s="78">
        <f t="shared" si="2"/>
        <v>477852932</v>
      </c>
      <c r="M14" s="95">
        <f t="shared" si="3"/>
        <v>0.22333353708430653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452693615</v>
      </c>
      <c r="AA14" s="78">
        <v>25159317</v>
      </c>
      <c r="AB14" s="78">
        <f t="shared" si="10"/>
        <v>477852932</v>
      </c>
      <c r="AC14" s="95">
        <f t="shared" si="11"/>
        <v>0.22333353708430653</v>
      </c>
      <c r="AD14" s="77">
        <v>332163352</v>
      </c>
      <c r="AE14" s="78">
        <v>27769463</v>
      </c>
      <c r="AF14" s="78">
        <f t="shared" si="12"/>
        <v>359932815</v>
      </c>
      <c r="AG14" s="78">
        <v>2060657081</v>
      </c>
      <c r="AH14" s="78">
        <v>1995521901</v>
      </c>
      <c r="AI14" s="79">
        <v>359932815</v>
      </c>
      <c r="AJ14" s="114">
        <f t="shared" si="13"/>
        <v>0.17466895308234937</v>
      </c>
      <c r="AK14" s="115">
        <f t="shared" si="14"/>
        <v>0.32761702208230159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1387109313</v>
      </c>
      <c r="E15" s="78">
        <v>108734000</v>
      </c>
      <c r="F15" s="79">
        <f t="shared" si="0"/>
        <v>1495843313</v>
      </c>
      <c r="G15" s="77">
        <v>1387109313</v>
      </c>
      <c r="H15" s="78">
        <v>108734000</v>
      </c>
      <c r="I15" s="79">
        <f t="shared" si="1"/>
        <v>1495843313</v>
      </c>
      <c r="J15" s="77">
        <v>341123375</v>
      </c>
      <c r="K15" s="78">
        <v>25856591</v>
      </c>
      <c r="L15" s="78">
        <f t="shared" si="2"/>
        <v>366979966</v>
      </c>
      <c r="M15" s="95">
        <f t="shared" si="3"/>
        <v>0.24533315943633197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341123375</v>
      </c>
      <c r="AA15" s="78">
        <v>25856591</v>
      </c>
      <c r="AB15" s="78">
        <f t="shared" si="10"/>
        <v>366979966</v>
      </c>
      <c r="AC15" s="95">
        <f t="shared" si="11"/>
        <v>0.24533315943633197</v>
      </c>
      <c r="AD15" s="77">
        <v>230123244</v>
      </c>
      <c r="AE15" s="78">
        <v>0</v>
      </c>
      <c r="AF15" s="78">
        <f t="shared" si="12"/>
        <v>230123244</v>
      </c>
      <c r="AG15" s="78">
        <v>1417295546</v>
      </c>
      <c r="AH15" s="78">
        <v>1353577303</v>
      </c>
      <c r="AI15" s="79">
        <v>230123244</v>
      </c>
      <c r="AJ15" s="114">
        <f t="shared" si="13"/>
        <v>0.16236785944150564</v>
      </c>
      <c r="AK15" s="115">
        <f t="shared" si="14"/>
        <v>0.59471055431497399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437387735</v>
      </c>
      <c r="E16" s="78">
        <v>6820000</v>
      </c>
      <c r="F16" s="79">
        <f t="shared" si="0"/>
        <v>444207735</v>
      </c>
      <c r="G16" s="77">
        <v>437387735</v>
      </c>
      <c r="H16" s="78">
        <v>6820000</v>
      </c>
      <c r="I16" s="79">
        <f t="shared" si="1"/>
        <v>444207735</v>
      </c>
      <c r="J16" s="77">
        <v>99198746</v>
      </c>
      <c r="K16" s="78">
        <v>268836</v>
      </c>
      <c r="L16" s="78">
        <f t="shared" si="2"/>
        <v>99467582</v>
      </c>
      <c r="M16" s="95">
        <f t="shared" si="3"/>
        <v>0.22392131915487695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99198746</v>
      </c>
      <c r="AA16" s="78">
        <v>268836</v>
      </c>
      <c r="AB16" s="78">
        <f t="shared" si="10"/>
        <v>99467582</v>
      </c>
      <c r="AC16" s="95">
        <f t="shared" si="11"/>
        <v>0.22392131915487695</v>
      </c>
      <c r="AD16" s="77">
        <v>101031627</v>
      </c>
      <c r="AE16" s="78">
        <v>318786</v>
      </c>
      <c r="AF16" s="78">
        <f t="shared" si="12"/>
        <v>101350413</v>
      </c>
      <c r="AG16" s="78">
        <v>425358989</v>
      </c>
      <c r="AH16" s="78">
        <v>427192035</v>
      </c>
      <c r="AI16" s="79">
        <v>101350413</v>
      </c>
      <c r="AJ16" s="114">
        <f t="shared" si="13"/>
        <v>0.23827029784481643</v>
      </c>
      <c r="AK16" s="115">
        <f t="shared" si="14"/>
        <v>-1.8577437864017332E-2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12041416523</v>
      </c>
      <c r="E17" s="81">
        <f>SUM(E13:E16)</f>
        <v>691025787</v>
      </c>
      <c r="F17" s="82">
        <f t="shared" si="0"/>
        <v>12732442310</v>
      </c>
      <c r="G17" s="80">
        <f>SUM(G13:G16)</f>
        <v>12041416523</v>
      </c>
      <c r="H17" s="81">
        <f>SUM(H13:H16)</f>
        <v>691025787</v>
      </c>
      <c r="I17" s="82">
        <f t="shared" si="1"/>
        <v>12732442310</v>
      </c>
      <c r="J17" s="80">
        <f>SUM(J13:J16)</f>
        <v>2699739706</v>
      </c>
      <c r="K17" s="81">
        <f>SUM(K13:K16)</f>
        <v>69051870</v>
      </c>
      <c r="L17" s="81">
        <f t="shared" si="2"/>
        <v>2768791576</v>
      </c>
      <c r="M17" s="96">
        <f t="shared" si="3"/>
        <v>0.21745958148386066</v>
      </c>
      <c r="N17" s="80">
        <f>SUM(N13:N16)</f>
        <v>0</v>
      </c>
      <c r="O17" s="81">
        <f>SUM(O13:O16)</f>
        <v>0</v>
      </c>
      <c r="P17" s="81">
        <f t="shared" si="4"/>
        <v>0</v>
      </c>
      <c r="Q17" s="96">
        <f t="shared" si="5"/>
        <v>0</v>
      </c>
      <c r="R17" s="80">
        <f>SUM(R13:R16)</f>
        <v>0</v>
      </c>
      <c r="S17" s="81">
        <f>SUM(S13:S16)</f>
        <v>0</v>
      </c>
      <c r="T17" s="81">
        <f t="shared" si="6"/>
        <v>0</v>
      </c>
      <c r="U17" s="96">
        <f t="shared" si="7"/>
        <v>0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v>2699739706</v>
      </c>
      <c r="AA17" s="81">
        <v>69051870</v>
      </c>
      <c r="AB17" s="81">
        <f t="shared" si="10"/>
        <v>2768791576</v>
      </c>
      <c r="AC17" s="96">
        <f t="shared" si="11"/>
        <v>0.21745958148386066</v>
      </c>
      <c r="AD17" s="80">
        <f>SUM(AD13:AD16)</f>
        <v>2696931174</v>
      </c>
      <c r="AE17" s="81">
        <f>SUM(AE13:AE16)</f>
        <v>33945883</v>
      </c>
      <c r="AF17" s="81">
        <f t="shared" si="12"/>
        <v>2730877057</v>
      </c>
      <c r="AG17" s="81">
        <f>SUM(AG13:AG16)</f>
        <v>12077539083</v>
      </c>
      <c r="AH17" s="81">
        <f>SUM(AH13:AH16)</f>
        <v>11911814171</v>
      </c>
      <c r="AI17" s="82">
        <f>SUM(AI13:AI16)</f>
        <v>2730877057</v>
      </c>
      <c r="AJ17" s="116">
        <f t="shared" si="13"/>
        <v>0.22611204469989293</v>
      </c>
      <c r="AK17" s="117">
        <f t="shared" si="14"/>
        <v>1.3883641851548889E-2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4103136931</v>
      </c>
      <c r="E18" s="78">
        <v>412503079</v>
      </c>
      <c r="F18" s="79">
        <f t="shared" si="0"/>
        <v>4515640010</v>
      </c>
      <c r="G18" s="77">
        <v>4103136931</v>
      </c>
      <c r="H18" s="78">
        <v>412503079</v>
      </c>
      <c r="I18" s="79">
        <f t="shared" si="1"/>
        <v>4515640010</v>
      </c>
      <c r="J18" s="77">
        <v>647948765</v>
      </c>
      <c r="K18" s="78">
        <v>61697382</v>
      </c>
      <c r="L18" s="78">
        <f t="shared" si="2"/>
        <v>709646147</v>
      </c>
      <c r="M18" s="95">
        <f t="shared" si="3"/>
        <v>0.15715294962142032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647948765</v>
      </c>
      <c r="AA18" s="78">
        <v>61697382</v>
      </c>
      <c r="AB18" s="78">
        <f t="shared" si="10"/>
        <v>709646147</v>
      </c>
      <c r="AC18" s="95">
        <f t="shared" si="11"/>
        <v>0.15715294962142032</v>
      </c>
      <c r="AD18" s="77">
        <v>908108672</v>
      </c>
      <c r="AE18" s="78">
        <v>53722838</v>
      </c>
      <c r="AF18" s="78">
        <f t="shared" si="12"/>
        <v>961831510</v>
      </c>
      <c r="AG18" s="78">
        <v>4517488018</v>
      </c>
      <c r="AH18" s="78">
        <v>4370243331</v>
      </c>
      <c r="AI18" s="79">
        <v>961831510</v>
      </c>
      <c r="AJ18" s="114">
        <f t="shared" si="13"/>
        <v>0.21291290783009664</v>
      </c>
      <c r="AK18" s="115">
        <f t="shared" si="14"/>
        <v>-0.26219286889446991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2598895124</v>
      </c>
      <c r="E19" s="78">
        <v>187505150</v>
      </c>
      <c r="F19" s="79">
        <f t="shared" si="0"/>
        <v>2786400274</v>
      </c>
      <c r="G19" s="77">
        <v>2598895124</v>
      </c>
      <c r="H19" s="78">
        <v>187505150</v>
      </c>
      <c r="I19" s="79">
        <f t="shared" si="1"/>
        <v>2786400274</v>
      </c>
      <c r="J19" s="77">
        <v>435524642</v>
      </c>
      <c r="K19" s="78">
        <v>-226627736</v>
      </c>
      <c r="L19" s="78">
        <f t="shared" si="2"/>
        <v>208896906</v>
      </c>
      <c r="M19" s="95">
        <f t="shared" si="3"/>
        <v>7.4970171353062387E-2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435524642</v>
      </c>
      <c r="AA19" s="78">
        <v>-226627736</v>
      </c>
      <c r="AB19" s="78">
        <f t="shared" si="10"/>
        <v>208896906</v>
      </c>
      <c r="AC19" s="95">
        <f t="shared" si="11"/>
        <v>7.4970171353062387E-2</v>
      </c>
      <c r="AD19" s="77">
        <v>418609667</v>
      </c>
      <c r="AE19" s="78">
        <v>8602012</v>
      </c>
      <c r="AF19" s="78">
        <f t="shared" si="12"/>
        <v>427211679</v>
      </c>
      <c r="AG19" s="78">
        <v>2443201928</v>
      </c>
      <c r="AH19" s="78">
        <v>2446084523</v>
      </c>
      <c r="AI19" s="79">
        <v>427211679</v>
      </c>
      <c r="AJ19" s="114">
        <f t="shared" si="13"/>
        <v>0.17485729448065498</v>
      </c>
      <c r="AK19" s="115">
        <f t="shared" si="14"/>
        <v>-0.5110224830721446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2926016919</v>
      </c>
      <c r="E20" s="78">
        <v>241426961</v>
      </c>
      <c r="F20" s="79">
        <f t="shared" si="0"/>
        <v>3167443880</v>
      </c>
      <c r="G20" s="77">
        <v>2926016919</v>
      </c>
      <c r="H20" s="78">
        <v>241426961</v>
      </c>
      <c r="I20" s="79">
        <f t="shared" si="1"/>
        <v>3167443880</v>
      </c>
      <c r="J20" s="77">
        <v>898284821</v>
      </c>
      <c r="K20" s="78">
        <v>48797937</v>
      </c>
      <c r="L20" s="78">
        <f t="shared" si="2"/>
        <v>947082758</v>
      </c>
      <c r="M20" s="95">
        <f t="shared" si="3"/>
        <v>0.29900537906294333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898284821</v>
      </c>
      <c r="AA20" s="78">
        <v>48797937</v>
      </c>
      <c r="AB20" s="78">
        <f t="shared" si="10"/>
        <v>947082758</v>
      </c>
      <c r="AC20" s="95">
        <f t="shared" si="11"/>
        <v>0.29900537906294333</v>
      </c>
      <c r="AD20" s="77">
        <v>695763106</v>
      </c>
      <c r="AE20" s="78">
        <v>76301271</v>
      </c>
      <c r="AF20" s="78">
        <f t="shared" si="12"/>
        <v>772064377</v>
      </c>
      <c r="AG20" s="78">
        <v>2972278808</v>
      </c>
      <c r="AH20" s="78">
        <v>3147311811</v>
      </c>
      <c r="AI20" s="79">
        <v>772064377</v>
      </c>
      <c r="AJ20" s="114">
        <f t="shared" si="13"/>
        <v>0.2597550320387037</v>
      </c>
      <c r="AK20" s="115">
        <f t="shared" si="14"/>
        <v>0.22668884385012888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389736720</v>
      </c>
      <c r="E21" s="78">
        <v>4700004</v>
      </c>
      <c r="F21" s="79">
        <f t="shared" si="0"/>
        <v>394436724</v>
      </c>
      <c r="G21" s="77">
        <v>389736720</v>
      </c>
      <c r="H21" s="78">
        <v>4700004</v>
      </c>
      <c r="I21" s="79">
        <f t="shared" si="1"/>
        <v>394436724</v>
      </c>
      <c r="J21" s="77">
        <v>90239845</v>
      </c>
      <c r="K21" s="78">
        <v>113917</v>
      </c>
      <c r="L21" s="78">
        <f t="shared" si="2"/>
        <v>90353762</v>
      </c>
      <c r="M21" s="95">
        <f t="shared" si="3"/>
        <v>0.22907035907741694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90239845</v>
      </c>
      <c r="AA21" s="78">
        <v>113917</v>
      </c>
      <c r="AB21" s="78">
        <f t="shared" si="10"/>
        <v>90353762</v>
      </c>
      <c r="AC21" s="95">
        <f t="shared" si="11"/>
        <v>0.22907035907741694</v>
      </c>
      <c r="AD21" s="77">
        <v>68499953</v>
      </c>
      <c r="AE21" s="78">
        <v>689350</v>
      </c>
      <c r="AF21" s="78">
        <f t="shared" si="12"/>
        <v>69189303</v>
      </c>
      <c r="AG21" s="78">
        <v>375591340</v>
      </c>
      <c r="AH21" s="78">
        <v>432439291</v>
      </c>
      <c r="AI21" s="79">
        <v>69189303</v>
      </c>
      <c r="AJ21" s="114">
        <f t="shared" si="13"/>
        <v>0.18421431921193923</v>
      </c>
      <c r="AK21" s="115">
        <f t="shared" si="14"/>
        <v>0.30589206831582039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10017785694</v>
      </c>
      <c r="E22" s="81">
        <f>SUM(E18:E21)</f>
        <v>846135194</v>
      </c>
      <c r="F22" s="82">
        <f t="shared" si="0"/>
        <v>10863920888</v>
      </c>
      <c r="G22" s="80">
        <f>SUM(G18:G21)</f>
        <v>10017785694</v>
      </c>
      <c r="H22" s="81">
        <f>SUM(H18:H21)</f>
        <v>846135194</v>
      </c>
      <c r="I22" s="82">
        <f t="shared" si="1"/>
        <v>10863920888</v>
      </c>
      <c r="J22" s="80">
        <f>SUM(J18:J21)</f>
        <v>2071998073</v>
      </c>
      <c r="K22" s="81">
        <f>SUM(K18:K21)</f>
        <v>-116018500</v>
      </c>
      <c r="L22" s="81">
        <f t="shared" si="2"/>
        <v>1955979573</v>
      </c>
      <c r="M22" s="96">
        <f t="shared" si="3"/>
        <v>0.18004361345824263</v>
      </c>
      <c r="N22" s="80">
        <f>SUM(N18:N21)</f>
        <v>0</v>
      </c>
      <c r="O22" s="81">
        <f>SUM(O18:O21)</f>
        <v>0</v>
      </c>
      <c r="P22" s="81">
        <f t="shared" si="4"/>
        <v>0</v>
      </c>
      <c r="Q22" s="96">
        <f t="shared" si="5"/>
        <v>0</v>
      </c>
      <c r="R22" s="80">
        <f>SUM(R18:R21)</f>
        <v>0</v>
      </c>
      <c r="S22" s="81">
        <f>SUM(S18:S21)</f>
        <v>0</v>
      </c>
      <c r="T22" s="81">
        <f t="shared" si="6"/>
        <v>0</v>
      </c>
      <c r="U22" s="96">
        <f t="shared" si="7"/>
        <v>0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v>2071998073</v>
      </c>
      <c r="AA22" s="81">
        <v>-116018500</v>
      </c>
      <c r="AB22" s="81">
        <f t="shared" si="10"/>
        <v>1955979573</v>
      </c>
      <c r="AC22" s="96">
        <f t="shared" si="11"/>
        <v>0.18004361345824263</v>
      </c>
      <c r="AD22" s="80">
        <f>SUM(AD18:AD21)</f>
        <v>2090981398</v>
      </c>
      <c r="AE22" s="81">
        <f>SUM(AE18:AE21)</f>
        <v>139315471</v>
      </c>
      <c r="AF22" s="81">
        <f t="shared" si="12"/>
        <v>2230296869</v>
      </c>
      <c r="AG22" s="81">
        <f>SUM(AG18:AG21)</f>
        <v>10308560094</v>
      </c>
      <c r="AH22" s="81">
        <f>SUM(AH18:AH21)</f>
        <v>10396078956</v>
      </c>
      <c r="AI22" s="82">
        <f>SUM(AI18:AI21)</f>
        <v>2230296869</v>
      </c>
      <c r="AJ22" s="116">
        <f t="shared" si="13"/>
        <v>0.21635386985793711</v>
      </c>
      <c r="AK22" s="117">
        <f t="shared" si="14"/>
        <v>-0.12299586652022509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206161783904</v>
      </c>
      <c r="E23" s="84">
        <f>SUM(E9:E11,E13:E16,E18:E21)</f>
        <v>14139852901</v>
      </c>
      <c r="F23" s="85">
        <f t="shared" si="0"/>
        <v>220301636805</v>
      </c>
      <c r="G23" s="83">
        <f>SUM(G9:G11,G13:G16,G18:G21)</f>
        <v>206161783904</v>
      </c>
      <c r="H23" s="84">
        <f>SUM(H9:H11,H13:H16,H18:H21)</f>
        <v>14139852901</v>
      </c>
      <c r="I23" s="85">
        <f t="shared" si="1"/>
        <v>220301636805</v>
      </c>
      <c r="J23" s="83">
        <f>SUM(J9:J11,J13:J16,J18:J21)</f>
        <v>782388676468</v>
      </c>
      <c r="K23" s="84">
        <f>SUM(K9:K11,K13:K16,K18:K21)</f>
        <v>1046594223</v>
      </c>
      <c r="L23" s="84">
        <f t="shared" si="2"/>
        <v>783435270691</v>
      </c>
      <c r="M23" s="97">
        <f t="shared" si="3"/>
        <v>3.5561935991626688</v>
      </c>
      <c r="N23" s="83">
        <f>SUM(N9:N11,N13:N16,N18:N21)</f>
        <v>0</v>
      </c>
      <c r="O23" s="84">
        <f>SUM(O9:O11,O13:O16,O18:O21)</f>
        <v>0</v>
      </c>
      <c r="P23" s="84">
        <f t="shared" si="4"/>
        <v>0</v>
      </c>
      <c r="Q23" s="97">
        <f t="shared" si="5"/>
        <v>0</v>
      </c>
      <c r="R23" s="83">
        <f>SUM(R9:R11,R13:R16,R18:R21)</f>
        <v>0</v>
      </c>
      <c r="S23" s="84">
        <f>SUM(S9:S11,S13:S16,S18:S21)</f>
        <v>0</v>
      </c>
      <c r="T23" s="84">
        <f t="shared" si="6"/>
        <v>0</v>
      </c>
      <c r="U23" s="97">
        <f t="shared" si="7"/>
        <v>0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v>782388676468</v>
      </c>
      <c r="AA23" s="84">
        <v>1046594223</v>
      </c>
      <c r="AB23" s="84">
        <f t="shared" si="10"/>
        <v>783435270691</v>
      </c>
      <c r="AC23" s="97">
        <f t="shared" si="11"/>
        <v>3.5561935991626688</v>
      </c>
      <c r="AD23" s="83">
        <f>SUM(AD9:AD11,AD13:AD16,AD18:AD21)</f>
        <v>45501855642</v>
      </c>
      <c r="AE23" s="84">
        <f>SUM(AE9:AE11,AE13:AE16,AE18:AE21)</f>
        <v>1397347261</v>
      </c>
      <c r="AF23" s="84">
        <f t="shared" si="12"/>
        <v>46899202903</v>
      </c>
      <c r="AG23" s="84">
        <f>SUM(AG9:AG11,AG13:AG16,AG18:AG21)</f>
        <v>207949452590</v>
      </c>
      <c r="AH23" s="84">
        <f>SUM(AH9:AH11,AH13:AH16,AH18:AH21)</f>
        <v>204185116744</v>
      </c>
      <c r="AI23" s="85">
        <f>SUM(AI9:AI11,AI13:AI16,AI18:AI21)</f>
        <v>46899202903</v>
      </c>
      <c r="AJ23" s="118">
        <f t="shared" si="13"/>
        <v>0.22553174494509498</v>
      </c>
      <c r="AK23" s="119">
        <f t="shared" si="14"/>
        <v>15.704660680723126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55634316230</v>
      </c>
      <c r="E9" s="78">
        <v>7680538000</v>
      </c>
      <c r="F9" s="79">
        <f>$D9       +$E9</f>
        <v>63314854230</v>
      </c>
      <c r="G9" s="77">
        <v>55634316230</v>
      </c>
      <c r="H9" s="78">
        <v>7680538000</v>
      </c>
      <c r="I9" s="79">
        <f>$G9       +$H9</f>
        <v>63314854230</v>
      </c>
      <c r="J9" s="77">
        <v>14490558815</v>
      </c>
      <c r="K9" s="78">
        <v>600527338</v>
      </c>
      <c r="L9" s="78">
        <f>$J9       +$K9</f>
        <v>15091086153</v>
      </c>
      <c r="M9" s="95">
        <f>IF(($F9       =0),0,($L9       /$F9       ))</f>
        <v>0.23834985228236544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14490558815</v>
      </c>
      <c r="AA9" s="78">
        <v>600527338</v>
      </c>
      <c r="AB9" s="78">
        <f>$Z9       +$AA9</f>
        <v>15091086153</v>
      </c>
      <c r="AC9" s="95">
        <f>IF(($F9       =0),0,($AB9       /$F9       ))</f>
        <v>0.23834985228236544</v>
      </c>
      <c r="AD9" s="77">
        <v>12244282511</v>
      </c>
      <c r="AE9" s="78">
        <v>520517151</v>
      </c>
      <c r="AF9" s="78">
        <f>$AD9       +$AE9</f>
        <v>12764799662</v>
      </c>
      <c r="AG9" s="78">
        <v>60432692580</v>
      </c>
      <c r="AH9" s="78">
        <v>60554666405</v>
      </c>
      <c r="AI9" s="79">
        <v>12764799662</v>
      </c>
      <c r="AJ9" s="114">
        <f>IF(($AG9       =0),0,($AI9       /$AG9       ))</f>
        <v>0.2112234142985128</v>
      </c>
      <c r="AK9" s="115">
        <f>IF(($AF9       =0),0,(($L9       /$AF9       )-1))</f>
        <v>0.18224230325566393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55634316230</v>
      </c>
      <c r="E10" s="81">
        <f>E9</f>
        <v>7680538000</v>
      </c>
      <c r="F10" s="82">
        <f t="shared" ref="F10:F41" si="0">$D10      +$E10</f>
        <v>63314854230</v>
      </c>
      <c r="G10" s="80">
        <f>G9</f>
        <v>55634316230</v>
      </c>
      <c r="H10" s="81">
        <f>H9</f>
        <v>7680538000</v>
      </c>
      <c r="I10" s="82">
        <f t="shared" ref="I10:I41" si="1">$G10      +$H10</f>
        <v>63314854230</v>
      </c>
      <c r="J10" s="80">
        <f>J9</f>
        <v>14490558815</v>
      </c>
      <c r="K10" s="81">
        <f>K9</f>
        <v>600527338</v>
      </c>
      <c r="L10" s="81">
        <f t="shared" ref="L10:L41" si="2">$J10      +$K10</f>
        <v>15091086153</v>
      </c>
      <c r="M10" s="96">
        <f t="shared" ref="M10:M41" si="3">IF(($F10      =0),0,($L10      /$F10      ))</f>
        <v>0.23834985228236544</v>
      </c>
      <c r="N10" s="80">
        <f>N9</f>
        <v>0</v>
      </c>
      <c r="O10" s="81">
        <f>O9</f>
        <v>0</v>
      </c>
      <c r="P10" s="81">
        <f t="shared" ref="P10:P41" si="4">$N10      +$O10</f>
        <v>0</v>
      </c>
      <c r="Q10" s="96">
        <f t="shared" ref="Q10:Q41" si="5">IF(($F10      =0),0,($P10      /$F10      ))</f>
        <v>0</v>
      </c>
      <c r="R10" s="80">
        <f>R9</f>
        <v>0</v>
      </c>
      <c r="S10" s="81">
        <f>S9</f>
        <v>0</v>
      </c>
      <c r="T10" s="81">
        <f t="shared" ref="T10:T41" si="6">$R10      +$S10</f>
        <v>0</v>
      </c>
      <c r="U10" s="96">
        <f t="shared" ref="U10:U41" si="7">IF(($I10      =0),0,($T10      /$I10      ))</f>
        <v>0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v>14490558815</v>
      </c>
      <c r="AA10" s="81">
        <v>600527338</v>
      </c>
      <c r="AB10" s="81">
        <f t="shared" ref="AB10:AB41" si="10">$Z10      +$AA10</f>
        <v>15091086153</v>
      </c>
      <c r="AC10" s="96">
        <f t="shared" ref="AC10:AC41" si="11">IF(($F10      =0),0,($AB10      /$F10      ))</f>
        <v>0.23834985228236544</v>
      </c>
      <c r="AD10" s="80">
        <f>AD9</f>
        <v>12244282511</v>
      </c>
      <c r="AE10" s="81">
        <f>AE9</f>
        <v>520517151</v>
      </c>
      <c r="AF10" s="81">
        <f t="shared" ref="AF10:AF41" si="12">$AD10      +$AE10</f>
        <v>12764799662</v>
      </c>
      <c r="AG10" s="81">
        <f>AG9</f>
        <v>60432692580</v>
      </c>
      <c r="AH10" s="81">
        <f>AH9</f>
        <v>60554666405</v>
      </c>
      <c r="AI10" s="82">
        <f>AI9</f>
        <v>12764799662</v>
      </c>
      <c r="AJ10" s="116">
        <f t="shared" ref="AJ10:AJ41" si="13">IF(($AG10      =0),0,($AI10      /$AG10      ))</f>
        <v>0.2112234142985128</v>
      </c>
      <c r="AK10" s="117">
        <f t="shared" ref="AK10:AK41" si="14">IF(($AF10      =0),0,(($L10      /$AF10      )-1))</f>
        <v>0.18224230325566393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452715210</v>
      </c>
      <c r="E11" s="78">
        <v>50040980</v>
      </c>
      <c r="F11" s="79">
        <f t="shared" si="0"/>
        <v>502756190</v>
      </c>
      <c r="G11" s="77">
        <v>452715210</v>
      </c>
      <c r="H11" s="78">
        <v>50040980</v>
      </c>
      <c r="I11" s="79">
        <f t="shared" si="1"/>
        <v>502756190</v>
      </c>
      <c r="J11" s="77">
        <v>77354379</v>
      </c>
      <c r="K11" s="78">
        <v>4840400</v>
      </c>
      <c r="L11" s="78">
        <f t="shared" si="2"/>
        <v>82194779</v>
      </c>
      <c r="M11" s="95">
        <f t="shared" si="3"/>
        <v>0.16348834809970217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77354379</v>
      </c>
      <c r="AA11" s="78">
        <v>4840400</v>
      </c>
      <c r="AB11" s="78">
        <f t="shared" si="10"/>
        <v>82194779</v>
      </c>
      <c r="AC11" s="95">
        <f t="shared" si="11"/>
        <v>0.16348834809970217</v>
      </c>
      <c r="AD11" s="77">
        <v>80131553</v>
      </c>
      <c r="AE11" s="78">
        <v>13433375</v>
      </c>
      <c r="AF11" s="78">
        <f t="shared" si="12"/>
        <v>93564928</v>
      </c>
      <c r="AG11" s="78">
        <v>503383732</v>
      </c>
      <c r="AH11" s="78">
        <v>520544101</v>
      </c>
      <c r="AI11" s="79">
        <v>93564928</v>
      </c>
      <c r="AJ11" s="114">
        <f t="shared" si="13"/>
        <v>0.18587197410662448</v>
      </c>
      <c r="AK11" s="115">
        <f t="shared" si="14"/>
        <v>-0.12152148505901694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206491901</v>
      </c>
      <c r="E12" s="78">
        <v>63419827</v>
      </c>
      <c r="F12" s="79">
        <f t="shared" si="0"/>
        <v>269911728</v>
      </c>
      <c r="G12" s="77">
        <v>206491901</v>
      </c>
      <c r="H12" s="78">
        <v>63419827</v>
      </c>
      <c r="I12" s="79">
        <f t="shared" si="1"/>
        <v>269911728</v>
      </c>
      <c r="J12" s="77">
        <v>54242564</v>
      </c>
      <c r="K12" s="78">
        <v>28144399</v>
      </c>
      <c r="L12" s="78">
        <f t="shared" si="2"/>
        <v>82386963</v>
      </c>
      <c r="M12" s="95">
        <f t="shared" si="3"/>
        <v>0.3052366920491873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54242564</v>
      </c>
      <c r="AA12" s="78">
        <v>28144399</v>
      </c>
      <c r="AB12" s="78">
        <f t="shared" si="10"/>
        <v>82386963</v>
      </c>
      <c r="AC12" s="95">
        <f t="shared" si="11"/>
        <v>0.3052366920491873</v>
      </c>
      <c r="AD12" s="77">
        <v>52244768</v>
      </c>
      <c r="AE12" s="78">
        <v>10062066</v>
      </c>
      <c r="AF12" s="78">
        <f t="shared" si="12"/>
        <v>62306834</v>
      </c>
      <c r="AG12" s="78">
        <v>375577975</v>
      </c>
      <c r="AH12" s="78">
        <v>397371894</v>
      </c>
      <c r="AI12" s="79">
        <v>62306834</v>
      </c>
      <c r="AJ12" s="114">
        <f t="shared" si="13"/>
        <v>0.16589586756252148</v>
      </c>
      <c r="AK12" s="115">
        <f t="shared" si="14"/>
        <v>0.32227811478914181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270511716</v>
      </c>
      <c r="E13" s="78">
        <v>28555260</v>
      </c>
      <c r="F13" s="79">
        <f t="shared" si="0"/>
        <v>299066976</v>
      </c>
      <c r="G13" s="77">
        <v>270511716</v>
      </c>
      <c r="H13" s="78">
        <v>28555260</v>
      </c>
      <c r="I13" s="79">
        <f t="shared" si="1"/>
        <v>299066976</v>
      </c>
      <c r="J13" s="77">
        <v>66098776</v>
      </c>
      <c r="K13" s="78">
        <v>4327525</v>
      </c>
      <c r="L13" s="78">
        <f t="shared" si="2"/>
        <v>70426301</v>
      </c>
      <c r="M13" s="95">
        <f t="shared" si="3"/>
        <v>0.23548671920232342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66098776</v>
      </c>
      <c r="AA13" s="78">
        <v>4327525</v>
      </c>
      <c r="AB13" s="78">
        <f t="shared" si="10"/>
        <v>70426301</v>
      </c>
      <c r="AC13" s="95">
        <f t="shared" si="11"/>
        <v>0.23548671920232342</v>
      </c>
      <c r="AD13" s="77">
        <v>50598140</v>
      </c>
      <c r="AE13" s="78">
        <v>3657346</v>
      </c>
      <c r="AF13" s="78">
        <f t="shared" si="12"/>
        <v>54255486</v>
      </c>
      <c r="AG13" s="78">
        <v>318618906</v>
      </c>
      <c r="AH13" s="78">
        <v>336118074</v>
      </c>
      <c r="AI13" s="79">
        <v>54255486</v>
      </c>
      <c r="AJ13" s="114">
        <f t="shared" si="13"/>
        <v>0.17028332273540603</v>
      </c>
      <c r="AK13" s="115">
        <f t="shared" si="14"/>
        <v>0.2980493990967108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1249698143</v>
      </c>
      <c r="E14" s="78">
        <v>187558367</v>
      </c>
      <c r="F14" s="79">
        <f t="shared" si="0"/>
        <v>1437256510</v>
      </c>
      <c r="G14" s="77">
        <v>1249698143</v>
      </c>
      <c r="H14" s="78">
        <v>187558367</v>
      </c>
      <c r="I14" s="79">
        <f t="shared" si="1"/>
        <v>1437256510</v>
      </c>
      <c r="J14" s="77">
        <v>292491760</v>
      </c>
      <c r="K14" s="78">
        <v>21010284</v>
      </c>
      <c r="L14" s="78">
        <f t="shared" si="2"/>
        <v>313502044</v>
      </c>
      <c r="M14" s="95">
        <f t="shared" si="3"/>
        <v>0.21812532545077845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292491760</v>
      </c>
      <c r="AA14" s="78">
        <v>21010284</v>
      </c>
      <c r="AB14" s="78">
        <f t="shared" si="10"/>
        <v>313502044</v>
      </c>
      <c r="AC14" s="95">
        <f t="shared" si="11"/>
        <v>0.21812532545077845</v>
      </c>
      <c r="AD14" s="77">
        <v>285369287</v>
      </c>
      <c r="AE14" s="78">
        <v>33350479</v>
      </c>
      <c r="AF14" s="78">
        <f t="shared" si="12"/>
        <v>318719766</v>
      </c>
      <c r="AG14" s="78">
        <v>1404083694</v>
      </c>
      <c r="AH14" s="78">
        <v>1527357148</v>
      </c>
      <c r="AI14" s="79">
        <v>318719766</v>
      </c>
      <c r="AJ14" s="114">
        <f t="shared" si="13"/>
        <v>0.22699484892671931</v>
      </c>
      <c r="AK14" s="115">
        <f t="shared" si="14"/>
        <v>-1.6370876728116102E-2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857923357</v>
      </c>
      <c r="E15" s="78">
        <v>270733150</v>
      </c>
      <c r="F15" s="79">
        <f t="shared" si="0"/>
        <v>1128656507</v>
      </c>
      <c r="G15" s="77">
        <v>857923357</v>
      </c>
      <c r="H15" s="78">
        <v>270733150</v>
      </c>
      <c r="I15" s="79">
        <f t="shared" si="1"/>
        <v>1128656507</v>
      </c>
      <c r="J15" s="77">
        <v>373958173</v>
      </c>
      <c r="K15" s="78">
        <v>107550865</v>
      </c>
      <c r="L15" s="78">
        <f t="shared" si="2"/>
        <v>481509038</v>
      </c>
      <c r="M15" s="95">
        <f t="shared" si="3"/>
        <v>0.4266214167141642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373958173</v>
      </c>
      <c r="AA15" s="78">
        <v>107550865</v>
      </c>
      <c r="AB15" s="78">
        <f t="shared" si="10"/>
        <v>481509038</v>
      </c>
      <c r="AC15" s="95">
        <f t="shared" si="11"/>
        <v>0.4266214167141642</v>
      </c>
      <c r="AD15" s="77">
        <v>354185215</v>
      </c>
      <c r="AE15" s="78">
        <v>83040073</v>
      </c>
      <c r="AF15" s="78">
        <f t="shared" si="12"/>
        <v>437225288</v>
      </c>
      <c r="AG15" s="78">
        <v>1564749083</v>
      </c>
      <c r="AH15" s="78">
        <v>1242514031</v>
      </c>
      <c r="AI15" s="79">
        <v>437225288</v>
      </c>
      <c r="AJ15" s="114">
        <f t="shared" si="13"/>
        <v>0.27942198065502877</v>
      </c>
      <c r="AK15" s="115">
        <f t="shared" si="14"/>
        <v>0.10128359730190173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3037340327</v>
      </c>
      <c r="E16" s="81">
        <f>SUM(E11:E15)</f>
        <v>600307584</v>
      </c>
      <c r="F16" s="82">
        <f t="shared" si="0"/>
        <v>3637647911</v>
      </c>
      <c r="G16" s="80">
        <f>SUM(G11:G15)</f>
        <v>3037340327</v>
      </c>
      <c r="H16" s="81">
        <f>SUM(H11:H15)</f>
        <v>600307584</v>
      </c>
      <c r="I16" s="82">
        <f t="shared" si="1"/>
        <v>3637647911</v>
      </c>
      <c r="J16" s="80">
        <f>SUM(J11:J15)</f>
        <v>864145652</v>
      </c>
      <c r="K16" s="81">
        <f>SUM(K11:K15)</f>
        <v>165873473</v>
      </c>
      <c r="L16" s="81">
        <f t="shared" si="2"/>
        <v>1030019125</v>
      </c>
      <c r="M16" s="96">
        <f t="shared" si="3"/>
        <v>0.28315525586885198</v>
      </c>
      <c r="N16" s="80">
        <f>SUM(N11:N15)</f>
        <v>0</v>
      </c>
      <c r="O16" s="81">
        <f>SUM(O11:O15)</f>
        <v>0</v>
      </c>
      <c r="P16" s="81">
        <f t="shared" si="4"/>
        <v>0</v>
      </c>
      <c r="Q16" s="96">
        <f t="shared" si="5"/>
        <v>0</v>
      </c>
      <c r="R16" s="80">
        <f>SUM(R11:R15)</f>
        <v>0</v>
      </c>
      <c r="S16" s="81">
        <f>SUM(S11:S15)</f>
        <v>0</v>
      </c>
      <c r="T16" s="81">
        <f t="shared" si="6"/>
        <v>0</v>
      </c>
      <c r="U16" s="96">
        <f t="shared" si="7"/>
        <v>0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v>864145652</v>
      </c>
      <c r="AA16" s="81">
        <v>165873473</v>
      </c>
      <c r="AB16" s="81">
        <f t="shared" si="10"/>
        <v>1030019125</v>
      </c>
      <c r="AC16" s="96">
        <f t="shared" si="11"/>
        <v>0.28315525586885198</v>
      </c>
      <c r="AD16" s="80">
        <f>SUM(AD11:AD15)</f>
        <v>822528963</v>
      </c>
      <c r="AE16" s="81">
        <f>SUM(AE11:AE15)</f>
        <v>143543339</v>
      </c>
      <c r="AF16" s="81">
        <f t="shared" si="12"/>
        <v>966072302</v>
      </c>
      <c r="AG16" s="81">
        <f>SUM(AG11:AG15)</f>
        <v>4166413390</v>
      </c>
      <c r="AH16" s="81">
        <f>SUM(AH11:AH15)</f>
        <v>4023905248</v>
      </c>
      <c r="AI16" s="82">
        <f>SUM(AI11:AI15)</f>
        <v>966072302</v>
      </c>
      <c r="AJ16" s="116">
        <f t="shared" si="13"/>
        <v>0.23187144711053265</v>
      </c>
      <c r="AK16" s="117">
        <f t="shared" si="14"/>
        <v>6.6192585034903439E-2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289246384</v>
      </c>
      <c r="E17" s="78">
        <v>48924316</v>
      </c>
      <c r="F17" s="79">
        <f t="shared" si="0"/>
        <v>338170700</v>
      </c>
      <c r="G17" s="77">
        <v>289246384</v>
      </c>
      <c r="H17" s="78">
        <v>48924316</v>
      </c>
      <c r="I17" s="79">
        <f t="shared" si="1"/>
        <v>338170700</v>
      </c>
      <c r="J17" s="77">
        <v>50491203</v>
      </c>
      <c r="K17" s="78">
        <v>8919741</v>
      </c>
      <c r="L17" s="78">
        <f t="shared" si="2"/>
        <v>59410944</v>
      </c>
      <c r="M17" s="95">
        <f t="shared" si="3"/>
        <v>0.17568329840521371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50491203</v>
      </c>
      <c r="AA17" s="78">
        <v>8919741</v>
      </c>
      <c r="AB17" s="78">
        <f t="shared" si="10"/>
        <v>59410944</v>
      </c>
      <c r="AC17" s="95">
        <f t="shared" si="11"/>
        <v>0.17568329840521371</v>
      </c>
      <c r="AD17" s="77">
        <v>102311676</v>
      </c>
      <c r="AE17" s="78">
        <v>13202158</v>
      </c>
      <c r="AF17" s="78">
        <f t="shared" si="12"/>
        <v>115513834</v>
      </c>
      <c r="AG17" s="78">
        <v>288884852</v>
      </c>
      <c r="AH17" s="78">
        <v>396288534</v>
      </c>
      <c r="AI17" s="79">
        <v>115513834</v>
      </c>
      <c r="AJ17" s="114">
        <f t="shared" si="13"/>
        <v>0.39986116682919742</v>
      </c>
      <c r="AK17" s="115">
        <f t="shared" si="14"/>
        <v>-0.48568113495393117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614180376</v>
      </c>
      <c r="E18" s="78">
        <v>79810523</v>
      </c>
      <c r="F18" s="79">
        <f t="shared" si="0"/>
        <v>693990899</v>
      </c>
      <c r="G18" s="77">
        <v>614180376</v>
      </c>
      <c r="H18" s="78">
        <v>79810523</v>
      </c>
      <c r="I18" s="79">
        <f t="shared" si="1"/>
        <v>693990899</v>
      </c>
      <c r="J18" s="77">
        <v>146626938</v>
      </c>
      <c r="K18" s="78">
        <v>8986201</v>
      </c>
      <c r="L18" s="78">
        <f t="shared" si="2"/>
        <v>155613139</v>
      </c>
      <c r="M18" s="95">
        <f t="shared" si="3"/>
        <v>0.22422936557846704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146626938</v>
      </c>
      <c r="AA18" s="78">
        <v>8986201</v>
      </c>
      <c r="AB18" s="78">
        <f t="shared" si="10"/>
        <v>155613139</v>
      </c>
      <c r="AC18" s="95">
        <f t="shared" si="11"/>
        <v>0.22422936557846704</v>
      </c>
      <c r="AD18" s="77">
        <v>137553829</v>
      </c>
      <c r="AE18" s="78">
        <v>11143546</v>
      </c>
      <c r="AF18" s="78">
        <f t="shared" si="12"/>
        <v>148697375</v>
      </c>
      <c r="AG18" s="78">
        <v>655407355</v>
      </c>
      <c r="AH18" s="78">
        <v>682166798</v>
      </c>
      <c r="AI18" s="79">
        <v>148697375</v>
      </c>
      <c r="AJ18" s="114">
        <f t="shared" si="13"/>
        <v>0.22687779419259035</v>
      </c>
      <c r="AK18" s="115">
        <f t="shared" si="14"/>
        <v>4.6508985111539447E-2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192830031</v>
      </c>
      <c r="E19" s="78">
        <v>18099110</v>
      </c>
      <c r="F19" s="79">
        <f t="shared" si="0"/>
        <v>210929141</v>
      </c>
      <c r="G19" s="77">
        <v>192830031</v>
      </c>
      <c r="H19" s="78">
        <v>18099110</v>
      </c>
      <c r="I19" s="79">
        <f t="shared" si="1"/>
        <v>210929141</v>
      </c>
      <c r="J19" s="77">
        <v>49767843</v>
      </c>
      <c r="K19" s="78">
        <v>-312543</v>
      </c>
      <c r="L19" s="78">
        <f t="shared" si="2"/>
        <v>49455300</v>
      </c>
      <c r="M19" s="95">
        <f t="shared" si="3"/>
        <v>0.2344640468620692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49767843</v>
      </c>
      <c r="AA19" s="78">
        <v>-312543</v>
      </c>
      <c r="AB19" s="78">
        <f t="shared" si="10"/>
        <v>49455300</v>
      </c>
      <c r="AC19" s="95">
        <f t="shared" si="11"/>
        <v>0.2344640468620692</v>
      </c>
      <c r="AD19" s="77">
        <v>63828686</v>
      </c>
      <c r="AE19" s="78">
        <v>1692598</v>
      </c>
      <c r="AF19" s="78">
        <f t="shared" si="12"/>
        <v>65521284</v>
      </c>
      <c r="AG19" s="78">
        <v>211255799</v>
      </c>
      <c r="AH19" s="78">
        <v>297756648</v>
      </c>
      <c r="AI19" s="79">
        <v>65521284</v>
      </c>
      <c r="AJ19" s="114">
        <f t="shared" si="13"/>
        <v>0.31015141032885918</v>
      </c>
      <c r="AK19" s="115">
        <f t="shared" si="14"/>
        <v>-0.24520252075646132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73316164</v>
      </c>
      <c r="E20" s="78">
        <v>29840000</v>
      </c>
      <c r="F20" s="79">
        <f t="shared" si="0"/>
        <v>103156164</v>
      </c>
      <c r="G20" s="77">
        <v>73316164</v>
      </c>
      <c r="H20" s="78">
        <v>29840000</v>
      </c>
      <c r="I20" s="79">
        <f t="shared" si="1"/>
        <v>103156164</v>
      </c>
      <c r="J20" s="77">
        <v>19929195</v>
      </c>
      <c r="K20" s="78">
        <v>22384990</v>
      </c>
      <c r="L20" s="78">
        <f t="shared" si="2"/>
        <v>42314185</v>
      </c>
      <c r="M20" s="95">
        <f t="shared" si="3"/>
        <v>0.41019541013564637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19929195</v>
      </c>
      <c r="AA20" s="78">
        <v>22384990</v>
      </c>
      <c r="AB20" s="78">
        <f t="shared" si="10"/>
        <v>42314185</v>
      </c>
      <c r="AC20" s="95">
        <f t="shared" si="11"/>
        <v>0.41019541013564637</v>
      </c>
      <c r="AD20" s="77">
        <v>22658407</v>
      </c>
      <c r="AE20" s="78">
        <v>4514672</v>
      </c>
      <c r="AF20" s="78">
        <f t="shared" si="12"/>
        <v>27173079</v>
      </c>
      <c r="AG20" s="78">
        <v>81768386</v>
      </c>
      <c r="AH20" s="78">
        <v>137622962</v>
      </c>
      <c r="AI20" s="79">
        <v>27173079</v>
      </c>
      <c r="AJ20" s="114">
        <f t="shared" si="13"/>
        <v>0.33231766369951338</v>
      </c>
      <c r="AK20" s="115">
        <f t="shared" si="14"/>
        <v>0.55720980312904556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8380270950</v>
      </c>
      <c r="E21" s="78">
        <v>823981891</v>
      </c>
      <c r="F21" s="79">
        <f t="shared" si="0"/>
        <v>9204252841</v>
      </c>
      <c r="G21" s="77">
        <v>8380270950</v>
      </c>
      <c r="H21" s="78">
        <v>823981891</v>
      </c>
      <c r="I21" s="79">
        <f t="shared" si="1"/>
        <v>9204252841</v>
      </c>
      <c r="J21" s="77">
        <v>2060247597</v>
      </c>
      <c r="K21" s="78">
        <v>77767362</v>
      </c>
      <c r="L21" s="78">
        <f t="shared" si="2"/>
        <v>2138014959</v>
      </c>
      <c r="M21" s="95">
        <f t="shared" si="3"/>
        <v>0.23228555276929078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2060247597</v>
      </c>
      <c r="AA21" s="78">
        <v>77767362</v>
      </c>
      <c r="AB21" s="78">
        <f t="shared" si="10"/>
        <v>2138014959</v>
      </c>
      <c r="AC21" s="95">
        <f t="shared" si="11"/>
        <v>0.23228555276929078</v>
      </c>
      <c r="AD21" s="77">
        <v>1870204701</v>
      </c>
      <c r="AE21" s="78">
        <v>104517130</v>
      </c>
      <c r="AF21" s="78">
        <f t="shared" si="12"/>
        <v>1974721831</v>
      </c>
      <c r="AG21" s="78">
        <v>8472547849</v>
      </c>
      <c r="AH21" s="78">
        <v>8366616444</v>
      </c>
      <c r="AI21" s="79">
        <v>1974721831</v>
      </c>
      <c r="AJ21" s="114">
        <f t="shared" si="13"/>
        <v>0.23307296296155741</v>
      </c>
      <c r="AK21" s="115">
        <f t="shared" si="14"/>
        <v>8.2691711529470524E-2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157981103</v>
      </c>
      <c r="E22" s="78">
        <v>21859000</v>
      </c>
      <c r="F22" s="79">
        <f t="shared" si="0"/>
        <v>179840103</v>
      </c>
      <c r="G22" s="77">
        <v>157981103</v>
      </c>
      <c r="H22" s="78">
        <v>21859000</v>
      </c>
      <c r="I22" s="79">
        <f t="shared" si="1"/>
        <v>179840103</v>
      </c>
      <c r="J22" s="77">
        <v>48042513</v>
      </c>
      <c r="K22" s="78">
        <v>4311274</v>
      </c>
      <c r="L22" s="78">
        <f t="shared" si="2"/>
        <v>52353787</v>
      </c>
      <c r="M22" s="95">
        <f t="shared" si="3"/>
        <v>0.2911129727277792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48042513</v>
      </c>
      <c r="AA22" s="78">
        <v>4311274</v>
      </c>
      <c r="AB22" s="78">
        <f t="shared" si="10"/>
        <v>52353787</v>
      </c>
      <c r="AC22" s="95">
        <f t="shared" si="11"/>
        <v>0.2911129727277792</v>
      </c>
      <c r="AD22" s="77">
        <v>34131615</v>
      </c>
      <c r="AE22" s="78">
        <v>9024082</v>
      </c>
      <c r="AF22" s="78">
        <f t="shared" si="12"/>
        <v>43155697</v>
      </c>
      <c r="AG22" s="78">
        <v>164224174</v>
      </c>
      <c r="AH22" s="78">
        <v>278441227</v>
      </c>
      <c r="AI22" s="79">
        <v>43155697</v>
      </c>
      <c r="AJ22" s="114">
        <f t="shared" si="13"/>
        <v>0.26278528884547775</v>
      </c>
      <c r="AK22" s="115">
        <f t="shared" si="14"/>
        <v>0.21313732923836226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172980884</v>
      </c>
      <c r="E23" s="78">
        <v>24090184</v>
      </c>
      <c r="F23" s="79">
        <f t="shared" si="0"/>
        <v>197071068</v>
      </c>
      <c r="G23" s="77">
        <v>172980884</v>
      </c>
      <c r="H23" s="78">
        <v>24090184</v>
      </c>
      <c r="I23" s="79">
        <f t="shared" si="1"/>
        <v>197071068</v>
      </c>
      <c r="J23" s="77">
        <v>38174994</v>
      </c>
      <c r="K23" s="78">
        <v>5581536</v>
      </c>
      <c r="L23" s="78">
        <f t="shared" si="2"/>
        <v>43756530</v>
      </c>
      <c r="M23" s="95">
        <f t="shared" si="3"/>
        <v>0.22203426633888237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38174994</v>
      </c>
      <c r="AA23" s="78">
        <v>5581536</v>
      </c>
      <c r="AB23" s="78">
        <f t="shared" si="10"/>
        <v>43756530</v>
      </c>
      <c r="AC23" s="95">
        <f t="shared" si="11"/>
        <v>0.22203426633888237</v>
      </c>
      <c r="AD23" s="77">
        <v>39515433</v>
      </c>
      <c r="AE23" s="78">
        <v>7920842</v>
      </c>
      <c r="AF23" s="78">
        <f t="shared" si="12"/>
        <v>47436275</v>
      </c>
      <c r="AG23" s="78">
        <v>190459827</v>
      </c>
      <c r="AH23" s="78">
        <v>203515722</v>
      </c>
      <c r="AI23" s="79">
        <v>47436275</v>
      </c>
      <c r="AJ23" s="114">
        <f t="shared" si="13"/>
        <v>0.24906184021683481</v>
      </c>
      <c r="AK23" s="115">
        <f t="shared" si="14"/>
        <v>-7.7572385268447008E-2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1386035693</v>
      </c>
      <c r="E24" s="78">
        <v>184263826</v>
      </c>
      <c r="F24" s="79">
        <f t="shared" si="0"/>
        <v>1570299519</v>
      </c>
      <c r="G24" s="77">
        <v>1386035693</v>
      </c>
      <c r="H24" s="78">
        <v>184263826</v>
      </c>
      <c r="I24" s="79">
        <f t="shared" si="1"/>
        <v>1570299519</v>
      </c>
      <c r="J24" s="77">
        <v>276245378</v>
      </c>
      <c r="K24" s="78">
        <v>37498609</v>
      </c>
      <c r="L24" s="78">
        <f t="shared" si="2"/>
        <v>313743987</v>
      </c>
      <c r="M24" s="95">
        <f t="shared" si="3"/>
        <v>0.19979881748916209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276245378</v>
      </c>
      <c r="AA24" s="78">
        <v>37498609</v>
      </c>
      <c r="AB24" s="78">
        <f t="shared" si="10"/>
        <v>313743987</v>
      </c>
      <c r="AC24" s="95">
        <f t="shared" si="11"/>
        <v>0.19979881748916209</v>
      </c>
      <c r="AD24" s="77">
        <v>220900747</v>
      </c>
      <c r="AE24" s="78">
        <v>43565745</v>
      </c>
      <c r="AF24" s="78">
        <f t="shared" si="12"/>
        <v>264466492</v>
      </c>
      <c r="AG24" s="78">
        <v>1315511056</v>
      </c>
      <c r="AH24" s="78">
        <v>1432633272</v>
      </c>
      <c r="AI24" s="79">
        <v>264466492</v>
      </c>
      <c r="AJ24" s="114">
        <f t="shared" si="13"/>
        <v>0.20103707284996014</v>
      </c>
      <c r="AK24" s="115">
        <f t="shared" si="14"/>
        <v>0.18632793374821932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11266841585</v>
      </c>
      <c r="E25" s="81">
        <f>SUM(E17:E24)</f>
        <v>1230868850</v>
      </c>
      <c r="F25" s="82">
        <f t="shared" si="0"/>
        <v>12497710435</v>
      </c>
      <c r="G25" s="80">
        <f>SUM(G17:G24)</f>
        <v>11266841585</v>
      </c>
      <c r="H25" s="81">
        <f>SUM(H17:H24)</f>
        <v>1230868850</v>
      </c>
      <c r="I25" s="82">
        <f t="shared" si="1"/>
        <v>12497710435</v>
      </c>
      <c r="J25" s="80">
        <f>SUM(J17:J24)</f>
        <v>2689525661</v>
      </c>
      <c r="K25" s="81">
        <f>SUM(K17:K24)</f>
        <v>165137170</v>
      </c>
      <c r="L25" s="81">
        <f t="shared" si="2"/>
        <v>2854662831</v>
      </c>
      <c r="M25" s="96">
        <f t="shared" si="3"/>
        <v>0.22841486413427212</v>
      </c>
      <c r="N25" s="80">
        <f>SUM(N17:N24)</f>
        <v>0</v>
      </c>
      <c r="O25" s="81">
        <f>SUM(O17:O24)</f>
        <v>0</v>
      </c>
      <c r="P25" s="81">
        <f t="shared" si="4"/>
        <v>0</v>
      </c>
      <c r="Q25" s="96">
        <f t="shared" si="5"/>
        <v>0</v>
      </c>
      <c r="R25" s="80">
        <f>SUM(R17:R24)</f>
        <v>0</v>
      </c>
      <c r="S25" s="81">
        <f>SUM(S17:S24)</f>
        <v>0</v>
      </c>
      <c r="T25" s="81">
        <f t="shared" si="6"/>
        <v>0</v>
      </c>
      <c r="U25" s="96">
        <f t="shared" si="7"/>
        <v>0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v>2689525661</v>
      </c>
      <c r="AA25" s="81">
        <v>165137170</v>
      </c>
      <c r="AB25" s="81">
        <f t="shared" si="10"/>
        <v>2854662831</v>
      </c>
      <c r="AC25" s="96">
        <f t="shared" si="11"/>
        <v>0.22841486413427212</v>
      </c>
      <c r="AD25" s="80">
        <f>SUM(AD17:AD24)</f>
        <v>2491105094</v>
      </c>
      <c r="AE25" s="81">
        <f>SUM(AE17:AE24)</f>
        <v>195580773</v>
      </c>
      <c r="AF25" s="81">
        <f t="shared" si="12"/>
        <v>2686685867</v>
      </c>
      <c r="AG25" s="81">
        <f>SUM(AG17:AG24)</f>
        <v>11380059298</v>
      </c>
      <c r="AH25" s="81">
        <f>SUM(AH17:AH24)</f>
        <v>11795041607</v>
      </c>
      <c r="AI25" s="82">
        <f>SUM(AI17:AI24)</f>
        <v>2686685867</v>
      </c>
      <c r="AJ25" s="116">
        <f t="shared" si="13"/>
        <v>0.23608715883160419</v>
      </c>
      <c r="AK25" s="117">
        <f t="shared" si="14"/>
        <v>6.2521996361102783E-2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251944293</v>
      </c>
      <c r="E26" s="78">
        <v>66997392</v>
      </c>
      <c r="F26" s="79">
        <f t="shared" si="0"/>
        <v>318941685</v>
      </c>
      <c r="G26" s="77">
        <v>251944293</v>
      </c>
      <c r="H26" s="78">
        <v>66997392</v>
      </c>
      <c r="I26" s="79">
        <f t="shared" si="1"/>
        <v>318941685</v>
      </c>
      <c r="J26" s="77">
        <v>58915966</v>
      </c>
      <c r="K26" s="78">
        <v>-68583876</v>
      </c>
      <c r="L26" s="78">
        <f t="shared" si="2"/>
        <v>-9667910</v>
      </c>
      <c r="M26" s="95">
        <f t="shared" si="3"/>
        <v>-3.0312469190096617E-2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58915966</v>
      </c>
      <c r="AA26" s="78">
        <v>-68583876</v>
      </c>
      <c r="AB26" s="78">
        <f t="shared" si="10"/>
        <v>-9667910</v>
      </c>
      <c r="AC26" s="95">
        <f t="shared" si="11"/>
        <v>-3.0312469190096617E-2</v>
      </c>
      <c r="AD26" s="77">
        <v>53358133</v>
      </c>
      <c r="AE26" s="78">
        <v>14901742</v>
      </c>
      <c r="AF26" s="78">
        <f t="shared" si="12"/>
        <v>68259875</v>
      </c>
      <c r="AG26" s="78">
        <v>273257669</v>
      </c>
      <c r="AH26" s="78">
        <v>320301770</v>
      </c>
      <c r="AI26" s="79">
        <v>68259875</v>
      </c>
      <c r="AJ26" s="114">
        <f t="shared" si="13"/>
        <v>0.24980039992948927</v>
      </c>
      <c r="AK26" s="115">
        <f t="shared" si="14"/>
        <v>-1.1416338661622221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846295494</v>
      </c>
      <c r="E27" s="78">
        <v>47803521</v>
      </c>
      <c r="F27" s="79">
        <f t="shared" si="0"/>
        <v>894099015</v>
      </c>
      <c r="G27" s="77">
        <v>846295494</v>
      </c>
      <c r="H27" s="78">
        <v>47803521</v>
      </c>
      <c r="I27" s="79">
        <f t="shared" si="1"/>
        <v>894099015</v>
      </c>
      <c r="J27" s="77">
        <v>176830005</v>
      </c>
      <c r="K27" s="78">
        <v>8669619</v>
      </c>
      <c r="L27" s="78">
        <f t="shared" si="2"/>
        <v>185499624</v>
      </c>
      <c r="M27" s="95">
        <f t="shared" si="3"/>
        <v>0.20747100811871491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176830005</v>
      </c>
      <c r="AA27" s="78">
        <v>8669619</v>
      </c>
      <c r="AB27" s="78">
        <f t="shared" si="10"/>
        <v>185499624</v>
      </c>
      <c r="AC27" s="95">
        <f t="shared" si="11"/>
        <v>0.20747100811871491</v>
      </c>
      <c r="AD27" s="77">
        <v>154471638</v>
      </c>
      <c r="AE27" s="78">
        <v>32589738</v>
      </c>
      <c r="AF27" s="78">
        <f t="shared" si="12"/>
        <v>187061376</v>
      </c>
      <c r="AG27" s="78">
        <v>810802358</v>
      </c>
      <c r="AH27" s="78">
        <v>881838462</v>
      </c>
      <c r="AI27" s="79">
        <v>187061376</v>
      </c>
      <c r="AJ27" s="114">
        <f t="shared" si="13"/>
        <v>0.23071143559747762</v>
      </c>
      <c r="AK27" s="115">
        <f t="shared" si="14"/>
        <v>-8.3488747564863797E-3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1468840978</v>
      </c>
      <c r="E28" s="78">
        <v>136472892</v>
      </c>
      <c r="F28" s="79">
        <f t="shared" si="0"/>
        <v>1605313870</v>
      </c>
      <c r="G28" s="77">
        <v>1468840978</v>
      </c>
      <c r="H28" s="78">
        <v>136472892</v>
      </c>
      <c r="I28" s="79">
        <f t="shared" si="1"/>
        <v>1605313870</v>
      </c>
      <c r="J28" s="77">
        <v>289557012</v>
      </c>
      <c r="K28" s="78">
        <v>26141291</v>
      </c>
      <c r="L28" s="78">
        <f t="shared" si="2"/>
        <v>315698303</v>
      </c>
      <c r="M28" s="95">
        <f t="shared" si="3"/>
        <v>0.19665830396145523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289557012</v>
      </c>
      <c r="AA28" s="78">
        <v>26141291</v>
      </c>
      <c r="AB28" s="78">
        <f t="shared" si="10"/>
        <v>315698303</v>
      </c>
      <c r="AC28" s="95">
        <f t="shared" si="11"/>
        <v>0.19665830396145523</v>
      </c>
      <c r="AD28" s="77">
        <v>288637398</v>
      </c>
      <c r="AE28" s="78">
        <v>20030637</v>
      </c>
      <c r="AF28" s="78">
        <f t="shared" si="12"/>
        <v>308668035</v>
      </c>
      <c r="AG28" s="78">
        <v>1501548576</v>
      </c>
      <c r="AH28" s="78">
        <v>1553035583</v>
      </c>
      <c r="AI28" s="79">
        <v>308668035</v>
      </c>
      <c r="AJ28" s="114">
        <f t="shared" si="13"/>
        <v>0.20556646646908078</v>
      </c>
      <c r="AK28" s="115">
        <f t="shared" si="14"/>
        <v>2.2776145252617397E-2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967231632</v>
      </c>
      <c r="E29" s="78">
        <v>308529000</v>
      </c>
      <c r="F29" s="79">
        <f t="shared" si="0"/>
        <v>1275760632</v>
      </c>
      <c r="G29" s="77">
        <v>967231632</v>
      </c>
      <c r="H29" s="78">
        <v>308529000</v>
      </c>
      <c r="I29" s="79">
        <f t="shared" si="1"/>
        <v>1275760632</v>
      </c>
      <c r="J29" s="77">
        <v>125150205</v>
      </c>
      <c r="K29" s="78">
        <v>40620168</v>
      </c>
      <c r="L29" s="78">
        <f t="shared" si="2"/>
        <v>165770373</v>
      </c>
      <c r="M29" s="95">
        <f t="shared" si="3"/>
        <v>0.12993846090086905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125150205</v>
      </c>
      <c r="AA29" s="78">
        <v>40620168</v>
      </c>
      <c r="AB29" s="78">
        <f t="shared" si="10"/>
        <v>165770373</v>
      </c>
      <c r="AC29" s="95">
        <f t="shared" si="11"/>
        <v>0.12993846090086905</v>
      </c>
      <c r="AD29" s="77">
        <v>141745507</v>
      </c>
      <c r="AE29" s="78">
        <v>25017659</v>
      </c>
      <c r="AF29" s="78">
        <f t="shared" si="12"/>
        <v>166763166</v>
      </c>
      <c r="AG29" s="78">
        <v>1358931344</v>
      </c>
      <c r="AH29" s="78">
        <v>1243273569</v>
      </c>
      <c r="AI29" s="79">
        <v>166763166</v>
      </c>
      <c r="AJ29" s="114">
        <f t="shared" si="13"/>
        <v>0.12271640266176685</v>
      </c>
      <c r="AK29" s="115">
        <f t="shared" si="14"/>
        <v>-5.9533110567113745E-3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3534312397</v>
      </c>
      <c r="E30" s="81">
        <f>SUM(E26:E29)</f>
        <v>559802805</v>
      </c>
      <c r="F30" s="82">
        <f t="shared" si="0"/>
        <v>4094115202</v>
      </c>
      <c r="G30" s="80">
        <f>SUM(G26:G29)</f>
        <v>3534312397</v>
      </c>
      <c r="H30" s="81">
        <f>SUM(H26:H29)</f>
        <v>559802805</v>
      </c>
      <c r="I30" s="82">
        <f t="shared" si="1"/>
        <v>4094115202</v>
      </c>
      <c r="J30" s="80">
        <f>SUM(J26:J29)</f>
        <v>650453188</v>
      </c>
      <c r="K30" s="81">
        <f>SUM(K26:K29)</f>
        <v>6847202</v>
      </c>
      <c r="L30" s="81">
        <f t="shared" si="2"/>
        <v>657300390</v>
      </c>
      <c r="M30" s="96">
        <f t="shared" si="3"/>
        <v>0.16054760493278372</v>
      </c>
      <c r="N30" s="80">
        <f>SUM(N26:N29)</f>
        <v>0</v>
      </c>
      <c r="O30" s="81">
        <f>SUM(O26:O29)</f>
        <v>0</v>
      </c>
      <c r="P30" s="81">
        <f t="shared" si="4"/>
        <v>0</v>
      </c>
      <c r="Q30" s="96">
        <f t="shared" si="5"/>
        <v>0</v>
      </c>
      <c r="R30" s="80">
        <f>SUM(R26:R29)</f>
        <v>0</v>
      </c>
      <c r="S30" s="81">
        <f>SUM(S26:S29)</f>
        <v>0</v>
      </c>
      <c r="T30" s="81">
        <f t="shared" si="6"/>
        <v>0</v>
      </c>
      <c r="U30" s="96">
        <f t="shared" si="7"/>
        <v>0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v>650453188</v>
      </c>
      <c r="AA30" s="81">
        <v>6847202</v>
      </c>
      <c r="AB30" s="81">
        <f t="shared" si="10"/>
        <v>657300390</v>
      </c>
      <c r="AC30" s="96">
        <f t="shared" si="11"/>
        <v>0.16054760493278372</v>
      </c>
      <c r="AD30" s="80">
        <f>SUM(AD26:AD29)</f>
        <v>638212676</v>
      </c>
      <c r="AE30" s="81">
        <f>SUM(AE26:AE29)</f>
        <v>92539776</v>
      </c>
      <c r="AF30" s="81">
        <f t="shared" si="12"/>
        <v>730752452</v>
      </c>
      <c r="AG30" s="81">
        <f>SUM(AG26:AG29)</f>
        <v>3944539947</v>
      </c>
      <c r="AH30" s="81">
        <f>SUM(AH26:AH29)</f>
        <v>3998449384</v>
      </c>
      <c r="AI30" s="82">
        <f>SUM(AI26:AI29)</f>
        <v>730752452</v>
      </c>
      <c r="AJ30" s="116">
        <f t="shared" si="13"/>
        <v>0.18525669959452942</v>
      </c>
      <c r="AK30" s="117">
        <f t="shared" si="14"/>
        <v>-0.10051565588178146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459107442</v>
      </c>
      <c r="E31" s="78">
        <v>28654932</v>
      </c>
      <c r="F31" s="79">
        <f t="shared" si="0"/>
        <v>487762374</v>
      </c>
      <c r="G31" s="77">
        <v>459107442</v>
      </c>
      <c r="H31" s="78">
        <v>28654932</v>
      </c>
      <c r="I31" s="79">
        <f t="shared" si="1"/>
        <v>487762374</v>
      </c>
      <c r="J31" s="77">
        <v>106306567</v>
      </c>
      <c r="K31" s="78">
        <v>4493779</v>
      </c>
      <c r="L31" s="78">
        <f t="shared" si="2"/>
        <v>110800346</v>
      </c>
      <c r="M31" s="95">
        <f t="shared" si="3"/>
        <v>0.22716050254421633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106306567</v>
      </c>
      <c r="AA31" s="78">
        <v>4493779</v>
      </c>
      <c r="AB31" s="78">
        <f t="shared" si="10"/>
        <v>110800346</v>
      </c>
      <c r="AC31" s="95">
        <f t="shared" si="11"/>
        <v>0.22716050254421633</v>
      </c>
      <c r="AD31" s="77">
        <v>64058496</v>
      </c>
      <c r="AE31" s="78">
        <v>1786732</v>
      </c>
      <c r="AF31" s="78">
        <f t="shared" si="12"/>
        <v>65845228</v>
      </c>
      <c r="AG31" s="78">
        <v>478264863</v>
      </c>
      <c r="AH31" s="78">
        <v>472457680</v>
      </c>
      <c r="AI31" s="79">
        <v>65845228</v>
      </c>
      <c r="AJ31" s="114">
        <f t="shared" si="13"/>
        <v>0.13767523624247513</v>
      </c>
      <c r="AK31" s="115">
        <f t="shared" si="14"/>
        <v>0.68273919561794205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322072394</v>
      </c>
      <c r="E32" s="78">
        <v>80207753</v>
      </c>
      <c r="F32" s="79">
        <f t="shared" si="0"/>
        <v>402280147</v>
      </c>
      <c r="G32" s="77">
        <v>322072394</v>
      </c>
      <c r="H32" s="78">
        <v>80207753</v>
      </c>
      <c r="I32" s="79">
        <f t="shared" si="1"/>
        <v>402280147</v>
      </c>
      <c r="J32" s="77">
        <v>66913253</v>
      </c>
      <c r="K32" s="78">
        <v>17152413</v>
      </c>
      <c r="L32" s="78">
        <f t="shared" si="2"/>
        <v>84065666</v>
      </c>
      <c r="M32" s="95">
        <f t="shared" si="3"/>
        <v>0.20897294243058931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66913253</v>
      </c>
      <c r="AA32" s="78">
        <v>17152413</v>
      </c>
      <c r="AB32" s="78">
        <f t="shared" si="10"/>
        <v>84065666</v>
      </c>
      <c r="AC32" s="95">
        <f t="shared" si="11"/>
        <v>0.20897294243058931</v>
      </c>
      <c r="AD32" s="77">
        <v>21422645</v>
      </c>
      <c r="AE32" s="78">
        <v>13598976</v>
      </c>
      <c r="AF32" s="78">
        <f t="shared" si="12"/>
        <v>35021621</v>
      </c>
      <c r="AG32" s="78">
        <v>344726474</v>
      </c>
      <c r="AH32" s="78">
        <v>416281350</v>
      </c>
      <c r="AI32" s="79">
        <v>35021621</v>
      </c>
      <c r="AJ32" s="114">
        <f t="shared" si="13"/>
        <v>0.10159249039863413</v>
      </c>
      <c r="AK32" s="115">
        <f t="shared" si="14"/>
        <v>1.4003933455850031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297636858</v>
      </c>
      <c r="E33" s="78">
        <v>67269999</v>
      </c>
      <c r="F33" s="79">
        <f t="shared" si="0"/>
        <v>364906857</v>
      </c>
      <c r="G33" s="77">
        <v>297636858</v>
      </c>
      <c r="H33" s="78">
        <v>67269999</v>
      </c>
      <c r="I33" s="79">
        <f t="shared" si="1"/>
        <v>364906857</v>
      </c>
      <c r="J33" s="77">
        <v>46176973</v>
      </c>
      <c r="K33" s="78">
        <v>18044488</v>
      </c>
      <c r="L33" s="78">
        <f t="shared" si="2"/>
        <v>64221461</v>
      </c>
      <c r="M33" s="95">
        <f t="shared" si="3"/>
        <v>0.17599411950759808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46176973</v>
      </c>
      <c r="AA33" s="78">
        <v>18044488</v>
      </c>
      <c r="AB33" s="78">
        <f t="shared" si="10"/>
        <v>64221461</v>
      </c>
      <c r="AC33" s="95">
        <f t="shared" si="11"/>
        <v>0.17599411950759808</v>
      </c>
      <c r="AD33" s="77">
        <v>28782869</v>
      </c>
      <c r="AE33" s="78">
        <v>9735236</v>
      </c>
      <c r="AF33" s="78">
        <f t="shared" si="12"/>
        <v>38518105</v>
      </c>
      <c r="AG33" s="78">
        <v>381164316</v>
      </c>
      <c r="AH33" s="78">
        <v>471822959</v>
      </c>
      <c r="AI33" s="79">
        <v>38518105</v>
      </c>
      <c r="AJ33" s="114">
        <f t="shared" si="13"/>
        <v>0.10105380641140604</v>
      </c>
      <c r="AK33" s="115">
        <f t="shared" si="14"/>
        <v>0.66730582929767701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480371143</v>
      </c>
      <c r="E34" s="78">
        <v>60936129</v>
      </c>
      <c r="F34" s="79">
        <f t="shared" si="0"/>
        <v>541307272</v>
      </c>
      <c r="G34" s="77">
        <v>480371143</v>
      </c>
      <c r="H34" s="78">
        <v>60936129</v>
      </c>
      <c r="I34" s="79">
        <f t="shared" si="1"/>
        <v>541307272</v>
      </c>
      <c r="J34" s="77">
        <v>105982484</v>
      </c>
      <c r="K34" s="78">
        <v>15361442</v>
      </c>
      <c r="L34" s="78">
        <f t="shared" si="2"/>
        <v>121343926</v>
      </c>
      <c r="M34" s="95">
        <f t="shared" si="3"/>
        <v>0.22416829087047624</v>
      </c>
      <c r="N34" s="77">
        <v>0</v>
      </c>
      <c r="O34" s="78">
        <v>0</v>
      </c>
      <c r="P34" s="78">
        <f t="shared" si="4"/>
        <v>0</v>
      </c>
      <c r="Q34" s="95">
        <f t="shared" si="5"/>
        <v>0</v>
      </c>
      <c r="R34" s="77">
        <v>0</v>
      </c>
      <c r="S34" s="78">
        <v>0</v>
      </c>
      <c r="T34" s="78">
        <f t="shared" si="6"/>
        <v>0</v>
      </c>
      <c r="U34" s="95">
        <f t="shared" si="7"/>
        <v>0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v>105982484</v>
      </c>
      <c r="AA34" s="78">
        <v>15361442</v>
      </c>
      <c r="AB34" s="78">
        <f t="shared" si="10"/>
        <v>121343926</v>
      </c>
      <c r="AC34" s="95">
        <f t="shared" si="11"/>
        <v>0.22416829087047624</v>
      </c>
      <c r="AD34" s="77">
        <v>102781186</v>
      </c>
      <c r="AE34" s="78">
        <v>11065747</v>
      </c>
      <c r="AF34" s="78">
        <f t="shared" si="12"/>
        <v>113846933</v>
      </c>
      <c r="AG34" s="78">
        <v>451708083</v>
      </c>
      <c r="AH34" s="78">
        <v>489061922</v>
      </c>
      <c r="AI34" s="79">
        <v>113846933</v>
      </c>
      <c r="AJ34" s="114">
        <f t="shared" si="13"/>
        <v>0.25203651934650018</v>
      </c>
      <c r="AK34" s="115">
        <f t="shared" si="14"/>
        <v>6.5851514858112248E-2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667457754</v>
      </c>
      <c r="E35" s="78">
        <v>281989224</v>
      </c>
      <c r="F35" s="79">
        <f t="shared" si="0"/>
        <v>949446978</v>
      </c>
      <c r="G35" s="77">
        <v>665465872</v>
      </c>
      <c r="H35" s="78">
        <v>263997054</v>
      </c>
      <c r="I35" s="79">
        <f t="shared" si="1"/>
        <v>929462926</v>
      </c>
      <c r="J35" s="77">
        <v>119706215</v>
      </c>
      <c r="K35" s="78">
        <v>41176172</v>
      </c>
      <c r="L35" s="78">
        <f t="shared" si="2"/>
        <v>160882387</v>
      </c>
      <c r="M35" s="95">
        <f t="shared" si="3"/>
        <v>0.16944852185310763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119706215</v>
      </c>
      <c r="AA35" s="78">
        <v>41176172</v>
      </c>
      <c r="AB35" s="78">
        <f t="shared" si="10"/>
        <v>160882387</v>
      </c>
      <c r="AC35" s="95">
        <f t="shared" si="11"/>
        <v>0.16944852185310763</v>
      </c>
      <c r="AD35" s="77">
        <v>116427164</v>
      </c>
      <c r="AE35" s="78">
        <v>43201781</v>
      </c>
      <c r="AF35" s="78">
        <f t="shared" si="12"/>
        <v>159628945</v>
      </c>
      <c r="AG35" s="78">
        <v>966416593</v>
      </c>
      <c r="AH35" s="78">
        <v>929205302</v>
      </c>
      <c r="AI35" s="79">
        <v>159628945</v>
      </c>
      <c r="AJ35" s="114">
        <f t="shared" si="13"/>
        <v>0.16517612192943795</v>
      </c>
      <c r="AK35" s="115">
        <f t="shared" si="14"/>
        <v>7.852222540216669E-3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2226645591</v>
      </c>
      <c r="E36" s="81">
        <f>SUM(E31:E35)</f>
        <v>519058037</v>
      </c>
      <c r="F36" s="82">
        <f t="shared" si="0"/>
        <v>2745703628</v>
      </c>
      <c r="G36" s="80">
        <f>SUM(G31:G35)</f>
        <v>2224653709</v>
      </c>
      <c r="H36" s="81">
        <f>SUM(H31:H35)</f>
        <v>501065867</v>
      </c>
      <c r="I36" s="82">
        <f t="shared" si="1"/>
        <v>2725719576</v>
      </c>
      <c r="J36" s="80">
        <f>SUM(J31:J35)</f>
        <v>445085492</v>
      </c>
      <c r="K36" s="81">
        <f>SUM(K31:K35)</f>
        <v>96228294</v>
      </c>
      <c r="L36" s="81">
        <f t="shared" si="2"/>
        <v>541313786</v>
      </c>
      <c r="M36" s="96">
        <f t="shared" si="3"/>
        <v>0.1971493865833942</v>
      </c>
      <c r="N36" s="80">
        <f>SUM(N31:N35)</f>
        <v>0</v>
      </c>
      <c r="O36" s="81">
        <f>SUM(O31:O35)</f>
        <v>0</v>
      </c>
      <c r="P36" s="81">
        <f t="shared" si="4"/>
        <v>0</v>
      </c>
      <c r="Q36" s="96">
        <f t="shared" si="5"/>
        <v>0</v>
      </c>
      <c r="R36" s="80">
        <f>SUM(R31:R35)</f>
        <v>0</v>
      </c>
      <c r="S36" s="81">
        <f>SUM(S31:S35)</f>
        <v>0</v>
      </c>
      <c r="T36" s="81">
        <f t="shared" si="6"/>
        <v>0</v>
      </c>
      <c r="U36" s="96">
        <f t="shared" si="7"/>
        <v>0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v>445085492</v>
      </c>
      <c r="AA36" s="81">
        <v>96228294</v>
      </c>
      <c r="AB36" s="81">
        <f t="shared" si="10"/>
        <v>541313786</v>
      </c>
      <c r="AC36" s="96">
        <f t="shared" si="11"/>
        <v>0.1971493865833942</v>
      </c>
      <c r="AD36" s="80">
        <f>SUM(AD31:AD35)</f>
        <v>333472360</v>
      </c>
      <c r="AE36" s="81">
        <f>SUM(AE31:AE35)</f>
        <v>79388472</v>
      </c>
      <c r="AF36" s="81">
        <f t="shared" si="12"/>
        <v>412860832</v>
      </c>
      <c r="AG36" s="81">
        <f>SUM(AG31:AG35)</f>
        <v>2622280329</v>
      </c>
      <c r="AH36" s="81">
        <f>SUM(AH31:AH35)</f>
        <v>2778829213</v>
      </c>
      <c r="AI36" s="82">
        <f>SUM(AI31:AI35)</f>
        <v>412860832</v>
      </c>
      <c r="AJ36" s="116">
        <f t="shared" si="13"/>
        <v>0.15744343861109747</v>
      </c>
      <c r="AK36" s="117">
        <f t="shared" si="14"/>
        <v>0.31112894235508404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2617459526</v>
      </c>
      <c r="E37" s="78">
        <v>173486373</v>
      </c>
      <c r="F37" s="79">
        <f t="shared" si="0"/>
        <v>2790945899</v>
      </c>
      <c r="G37" s="77">
        <v>2617459526</v>
      </c>
      <c r="H37" s="78">
        <v>173486373</v>
      </c>
      <c r="I37" s="79">
        <f t="shared" si="1"/>
        <v>2790945899</v>
      </c>
      <c r="J37" s="77">
        <v>642167327</v>
      </c>
      <c r="K37" s="78">
        <v>13074336</v>
      </c>
      <c r="L37" s="78">
        <f t="shared" si="2"/>
        <v>655241663</v>
      </c>
      <c r="M37" s="95">
        <f t="shared" si="3"/>
        <v>0.23477404676126973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642167327</v>
      </c>
      <c r="AA37" s="78">
        <v>13074336</v>
      </c>
      <c r="AB37" s="78">
        <f t="shared" si="10"/>
        <v>655241663</v>
      </c>
      <c r="AC37" s="95">
        <f t="shared" si="11"/>
        <v>0.23477404676126973</v>
      </c>
      <c r="AD37" s="77">
        <v>552983267</v>
      </c>
      <c r="AE37" s="78">
        <v>26731453</v>
      </c>
      <c r="AF37" s="78">
        <f t="shared" si="12"/>
        <v>579714720</v>
      </c>
      <c r="AG37" s="78">
        <v>2979926406</v>
      </c>
      <c r="AH37" s="78">
        <v>3021950378</v>
      </c>
      <c r="AI37" s="79">
        <v>579714720</v>
      </c>
      <c r="AJ37" s="114">
        <f t="shared" si="13"/>
        <v>0.19453994529286373</v>
      </c>
      <c r="AK37" s="115">
        <f t="shared" si="14"/>
        <v>0.13028294848197053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124022209</v>
      </c>
      <c r="E38" s="78">
        <v>29227880</v>
      </c>
      <c r="F38" s="79">
        <f t="shared" si="0"/>
        <v>153250089</v>
      </c>
      <c r="G38" s="77">
        <v>124022209</v>
      </c>
      <c r="H38" s="78">
        <v>29227880</v>
      </c>
      <c r="I38" s="79">
        <f t="shared" si="1"/>
        <v>153250089</v>
      </c>
      <c r="J38" s="77">
        <v>32440182</v>
      </c>
      <c r="K38" s="78">
        <v>27671735</v>
      </c>
      <c r="L38" s="78">
        <f t="shared" si="2"/>
        <v>60111917</v>
      </c>
      <c r="M38" s="95">
        <f t="shared" si="3"/>
        <v>0.39224719145187575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32440182</v>
      </c>
      <c r="AA38" s="78">
        <v>27671735</v>
      </c>
      <c r="AB38" s="78">
        <f t="shared" si="10"/>
        <v>60111917</v>
      </c>
      <c r="AC38" s="95">
        <f t="shared" si="11"/>
        <v>0.39224719145187575</v>
      </c>
      <c r="AD38" s="77">
        <v>20193545</v>
      </c>
      <c r="AE38" s="78">
        <v>9067420</v>
      </c>
      <c r="AF38" s="78">
        <f t="shared" si="12"/>
        <v>29260965</v>
      </c>
      <c r="AG38" s="78">
        <v>169186545</v>
      </c>
      <c r="AH38" s="78">
        <v>189805213</v>
      </c>
      <c r="AI38" s="79">
        <v>29260965</v>
      </c>
      <c r="AJ38" s="114">
        <f t="shared" si="13"/>
        <v>0.17295089866632124</v>
      </c>
      <c r="AK38" s="115">
        <f t="shared" si="14"/>
        <v>1.0543381600709343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172695986</v>
      </c>
      <c r="E39" s="78">
        <v>43380998</v>
      </c>
      <c r="F39" s="79">
        <f t="shared" si="0"/>
        <v>216076984</v>
      </c>
      <c r="G39" s="77">
        <v>172695986</v>
      </c>
      <c r="H39" s="78">
        <v>43380998</v>
      </c>
      <c r="I39" s="79">
        <f t="shared" si="1"/>
        <v>216076984</v>
      </c>
      <c r="J39" s="77">
        <v>36544405</v>
      </c>
      <c r="K39" s="78">
        <v>2924300</v>
      </c>
      <c r="L39" s="78">
        <f t="shared" si="2"/>
        <v>39468705</v>
      </c>
      <c r="M39" s="95">
        <f t="shared" si="3"/>
        <v>0.18266038459700085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36544405</v>
      </c>
      <c r="AA39" s="78">
        <v>2924300</v>
      </c>
      <c r="AB39" s="78">
        <f t="shared" si="10"/>
        <v>39468705</v>
      </c>
      <c r="AC39" s="95">
        <f t="shared" si="11"/>
        <v>0.18266038459700085</v>
      </c>
      <c r="AD39" s="77">
        <v>38135611</v>
      </c>
      <c r="AE39" s="78">
        <v>5566983</v>
      </c>
      <c r="AF39" s="78">
        <f t="shared" si="12"/>
        <v>43702594</v>
      </c>
      <c r="AG39" s="78">
        <v>253729206</v>
      </c>
      <c r="AH39" s="78">
        <v>251121629</v>
      </c>
      <c r="AI39" s="79">
        <v>43702594</v>
      </c>
      <c r="AJ39" s="114">
        <f t="shared" si="13"/>
        <v>0.17224108603406105</v>
      </c>
      <c r="AK39" s="115">
        <f t="shared" si="14"/>
        <v>-9.6879581106787405E-2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256614968</v>
      </c>
      <c r="E40" s="78">
        <v>113266784</v>
      </c>
      <c r="F40" s="79">
        <f t="shared" si="0"/>
        <v>369881752</v>
      </c>
      <c r="G40" s="77">
        <v>256614968</v>
      </c>
      <c r="H40" s="78">
        <v>113266784</v>
      </c>
      <c r="I40" s="79">
        <f t="shared" si="1"/>
        <v>369881752</v>
      </c>
      <c r="J40" s="77">
        <v>69481525</v>
      </c>
      <c r="K40" s="78">
        <v>29255893</v>
      </c>
      <c r="L40" s="78">
        <f t="shared" si="2"/>
        <v>98737418</v>
      </c>
      <c r="M40" s="95">
        <f t="shared" si="3"/>
        <v>0.26694319864690164</v>
      </c>
      <c r="N40" s="77">
        <v>0</v>
      </c>
      <c r="O40" s="78">
        <v>0</v>
      </c>
      <c r="P40" s="78">
        <f t="shared" si="4"/>
        <v>0</v>
      </c>
      <c r="Q40" s="95">
        <f t="shared" si="5"/>
        <v>0</v>
      </c>
      <c r="R40" s="77">
        <v>0</v>
      </c>
      <c r="S40" s="78">
        <v>0</v>
      </c>
      <c r="T40" s="78">
        <f t="shared" si="6"/>
        <v>0</v>
      </c>
      <c r="U40" s="95">
        <f t="shared" si="7"/>
        <v>0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v>69481525</v>
      </c>
      <c r="AA40" s="78">
        <v>29255893</v>
      </c>
      <c r="AB40" s="78">
        <f t="shared" si="10"/>
        <v>98737418</v>
      </c>
      <c r="AC40" s="95">
        <f t="shared" si="11"/>
        <v>0.26694319864690164</v>
      </c>
      <c r="AD40" s="77">
        <v>63086619</v>
      </c>
      <c r="AE40" s="78">
        <v>7984581</v>
      </c>
      <c r="AF40" s="78">
        <f t="shared" si="12"/>
        <v>71071200</v>
      </c>
      <c r="AG40" s="78">
        <v>327910530</v>
      </c>
      <c r="AH40" s="78">
        <v>413214786</v>
      </c>
      <c r="AI40" s="79">
        <v>71071200</v>
      </c>
      <c r="AJ40" s="114">
        <f t="shared" si="13"/>
        <v>0.21673960881951548</v>
      </c>
      <c r="AK40" s="115">
        <f t="shared" si="14"/>
        <v>0.38927467103411795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3170792689</v>
      </c>
      <c r="E41" s="81">
        <f>SUM(E37:E40)</f>
        <v>359362035</v>
      </c>
      <c r="F41" s="82">
        <f t="shared" si="0"/>
        <v>3530154724</v>
      </c>
      <c r="G41" s="80">
        <f>SUM(G37:G40)</f>
        <v>3170792689</v>
      </c>
      <c r="H41" s="81">
        <f>SUM(H37:H40)</f>
        <v>359362035</v>
      </c>
      <c r="I41" s="82">
        <f t="shared" si="1"/>
        <v>3530154724</v>
      </c>
      <c r="J41" s="80">
        <f>SUM(J37:J40)</f>
        <v>780633439</v>
      </c>
      <c r="K41" s="81">
        <f>SUM(K37:K40)</f>
        <v>72926264</v>
      </c>
      <c r="L41" s="81">
        <f t="shared" si="2"/>
        <v>853559703</v>
      </c>
      <c r="M41" s="96">
        <f t="shared" si="3"/>
        <v>0.24179101759960139</v>
      </c>
      <c r="N41" s="80">
        <f>SUM(N37:N40)</f>
        <v>0</v>
      </c>
      <c r="O41" s="81">
        <f>SUM(O37:O40)</f>
        <v>0</v>
      </c>
      <c r="P41" s="81">
        <f t="shared" si="4"/>
        <v>0</v>
      </c>
      <c r="Q41" s="96">
        <f t="shared" si="5"/>
        <v>0</v>
      </c>
      <c r="R41" s="80">
        <f>SUM(R37:R40)</f>
        <v>0</v>
      </c>
      <c r="S41" s="81">
        <f>SUM(S37:S40)</f>
        <v>0</v>
      </c>
      <c r="T41" s="81">
        <f t="shared" si="6"/>
        <v>0</v>
      </c>
      <c r="U41" s="96">
        <f t="shared" si="7"/>
        <v>0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v>780633439</v>
      </c>
      <c r="AA41" s="81">
        <v>72926264</v>
      </c>
      <c r="AB41" s="81">
        <f t="shared" si="10"/>
        <v>853559703</v>
      </c>
      <c r="AC41" s="96">
        <f t="shared" si="11"/>
        <v>0.24179101759960139</v>
      </c>
      <c r="AD41" s="80">
        <f>SUM(AD37:AD40)</f>
        <v>674399042</v>
      </c>
      <c r="AE41" s="81">
        <f>SUM(AE37:AE40)</f>
        <v>49350437</v>
      </c>
      <c r="AF41" s="81">
        <f t="shared" si="12"/>
        <v>723749479</v>
      </c>
      <c r="AG41" s="81">
        <f>SUM(AG37:AG40)</f>
        <v>3730752687</v>
      </c>
      <c r="AH41" s="81">
        <f>SUM(AH37:AH40)</f>
        <v>3876092006</v>
      </c>
      <c r="AI41" s="82">
        <f>SUM(AI37:AI40)</f>
        <v>723749479</v>
      </c>
      <c r="AJ41" s="116">
        <f t="shared" si="13"/>
        <v>0.19399556596767789</v>
      </c>
      <c r="AK41" s="117">
        <f t="shared" si="14"/>
        <v>0.17935795156544776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237120321</v>
      </c>
      <c r="E42" s="78">
        <v>24581239</v>
      </c>
      <c r="F42" s="79">
        <f t="shared" ref="F42:F74" si="15">$D42      +$E42</f>
        <v>261701560</v>
      </c>
      <c r="G42" s="77">
        <v>237120321</v>
      </c>
      <c r="H42" s="78">
        <v>24581239</v>
      </c>
      <c r="I42" s="79">
        <f t="shared" ref="I42:I74" si="16">$G42      +$H42</f>
        <v>261701560</v>
      </c>
      <c r="J42" s="77">
        <v>49617634</v>
      </c>
      <c r="K42" s="78">
        <v>11062976</v>
      </c>
      <c r="L42" s="78">
        <f t="shared" ref="L42:L74" si="17">$J42      +$K42</f>
        <v>60680610</v>
      </c>
      <c r="M42" s="95">
        <f t="shared" ref="M42:M74" si="18">IF(($F42      =0),0,($L42      /$F42      ))</f>
        <v>0.23186950051042876</v>
      </c>
      <c r="N42" s="77">
        <v>0</v>
      </c>
      <c r="O42" s="78">
        <v>0</v>
      </c>
      <c r="P42" s="78">
        <f t="shared" ref="P42:P74" si="19">$N42      +$O42</f>
        <v>0</v>
      </c>
      <c r="Q42" s="95">
        <f t="shared" ref="Q42:Q74" si="20">IF(($F42      =0),0,($P42      /$F42      ))</f>
        <v>0</v>
      </c>
      <c r="R42" s="77">
        <v>0</v>
      </c>
      <c r="S42" s="78">
        <v>0</v>
      </c>
      <c r="T42" s="78">
        <f t="shared" ref="T42:T74" si="21">$R42      +$S42</f>
        <v>0</v>
      </c>
      <c r="U42" s="95">
        <f t="shared" ref="U42:U74" si="22">IF(($I42      =0),0,($T42      /$I42      ))</f>
        <v>0</v>
      </c>
      <c r="V42" s="77">
        <v>0</v>
      </c>
      <c r="W42" s="78">
        <v>0</v>
      </c>
      <c r="X42" s="78">
        <f t="shared" ref="X42:X74" si="23">$V42      +$W42</f>
        <v>0</v>
      </c>
      <c r="Y42" s="95">
        <f t="shared" ref="Y42:Y74" si="24">IF(($I42      =0),0,($X42      /$I42      ))</f>
        <v>0</v>
      </c>
      <c r="Z42" s="77">
        <v>49617634</v>
      </c>
      <c r="AA42" s="78">
        <v>11062976</v>
      </c>
      <c r="AB42" s="78">
        <f t="shared" ref="AB42:AB74" si="25">$Z42      +$AA42</f>
        <v>60680610</v>
      </c>
      <c r="AC42" s="95">
        <f t="shared" ref="AC42:AC74" si="26">IF(($F42      =0),0,($AB42      /$F42      ))</f>
        <v>0.23186950051042876</v>
      </c>
      <c r="AD42" s="77">
        <v>44907661</v>
      </c>
      <c r="AE42" s="78">
        <v>15781291</v>
      </c>
      <c r="AF42" s="78">
        <f t="shared" ref="AF42:AF74" si="27">$AD42      +$AE42</f>
        <v>60688952</v>
      </c>
      <c r="AG42" s="78">
        <v>246118526</v>
      </c>
      <c r="AH42" s="78">
        <v>331634485</v>
      </c>
      <c r="AI42" s="79">
        <v>60688952</v>
      </c>
      <c r="AJ42" s="114">
        <f t="shared" ref="AJ42:AJ74" si="28">IF(($AG42      =0),0,($AI42      /$AG42      ))</f>
        <v>0.24658424941160259</v>
      </c>
      <c r="AK42" s="115">
        <f t="shared" ref="AK42:AK74" si="29">IF(($AF42      =0),0,(($L42      /$AF42      )-1))</f>
        <v>-1.3745500169459746E-4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330180702</v>
      </c>
      <c r="E43" s="78">
        <v>56882784</v>
      </c>
      <c r="F43" s="79">
        <f t="shared" si="15"/>
        <v>387063486</v>
      </c>
      <c r="G43" s="77">
        <v>330180702</v>
      </c>
      <c r="H43" s="78">
        <v>56882784</v>
      </c>
      <c r="I43" s="79">
        <f t="shared" si="16"/>
        <v>387063486</v>
      </c>
      <c r="J43" s="77">
        <v>80381087</v>
      </c>
      <c r="K43" s="78">
        <v>12430396</v>
      </c>
      <c r="L43" s="78">
        <f t="shared" si="17"/>
        <v>92811483</v>
      </c>
      <c r="M43" s="95">
        <f t="shared" si="18"/>
        <v>0.23978361782232283</v>
      </c>
      <c r="N43" s="77">
        <v>0</v>
      </c>
      <c r="O43" s="78">
        <v>0</v>
      </c>
      <c r="P43" s="78">
        <f t="shared" si="19"/>
        <v>0</v>
      </c>
      <c r="Q43" s="95">
        <f t="shared" si="20"/>
        <v>0</v>
      </c>
      <c r="R43" s="77">
        <v>0</v>
      </c>
      <c r="S43" s="78">
        <v>0</v>
      </c>
      <c r="T43" s="78">
        <f t="shared" si="21"/>
        <v>0</v>
      </c>
      <c r="U43" s="95">
        <f t="shared" si="22"/>
        <v>0</v>
      </c>
      <c r="V43" s="77">
        <v>0</v>
      </c>
      <c r="W43" s="78">
        <v>0</v>
      </c>
      <c r="X43" s="78">
        <f t="shared" si="23"/>
        <v>0</v>
      </c>
      <c r="Y43" s="95">
        <f t="shared" si="24"/>
        <v>0</v>
      </c>
      <c r="Z43" s="77">
        <v>80381087</v>
      </c>
      <c r="AA43" s="78">
        <v>12430396</v>
      </c>
      <c r="AB43" s="78">
        <f t="shared" si="25"/>
        <v>92811483</v>
      </c>
      <c r="AC43" s="95">
        <f t="shared" si="26"/>
        <v>0.23978361782232283</v>
      </c>
      <c r="AD43" s="77">
        <v>66644269</v>
      </c>
      <c r="AE43" s="78">
        <v>6213696</v>
      </c>
      <c r="AF43" s="78">
        <f t="shared" si="27"/>
        <v>72857965</v>
      </c>
      <c r="AG43" s="78">
        <v>339369331</v>
      </c>
      <c r="AH43" s="78">
        <v>363287600</v>
      </c>
      <c r="AI43" s="79">
        <v>72857965</v>
      </c>
      <c r="AJ43" s="114">
        <f t="shared" si="28"/>
        <v>0.2146863559689193</v>
      </c>
      <c r="AK43" s="115">
        <f t="shared" si="29"/>
        <v>0.27386872526565909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876648610</v>
      </c>
      <c r="E44" s="78">
        <v>54044400</v>
      </c>
      <c r="F44" s="79">
        <f t="shared" si="15"/>
        <v>930693010</v>
      </c>
      <c r="G44" s="77">
        <v>876648610</v>
      </c>
      <c r="H44" s="78">
        <v>54044400</v>
      </c>
      <c r="I44" s="79">
        <f t="shared" si="16"/>
        <v>930693010</v>
      </c>
      <c r="J44" s="77">
        <v>235069358</v>
      </c>
      <c r="K44" s="78">
        <v>17408228</v>
      </c>
      <c r="L44" s="78">
        <f t="shared" si="17"/>
        <v>252477586</v>
      </c>
      <c r="M44" s="95">
        <f t="shared" si="18"/>
        <v>0.27127912564853152</v>
      </c>
      <c r="N44" s="77">
        <v>0</v>
      </c>
      <c r="O44" s="78">
        <v>0</v>
      </c>
      <c r="P44" s="78">
        <f t="shared" si="19"/>
        <v>0</v>
      </c>
      <c r="Q44" s="95">
        <f t="shared" si="20"/>
        <v>0</v>
      </c>
      <c r="R44" s="77">
        <v>0</v>
      </c>
      <c r="S44" s="78">
        <v>0</v>
      </c>
      <c r="T44" s="78">
        <f t="shared" si="21"/>
        <v>0</v>
      </c>
      <c r="U44" s="95">
        <f t="shared" si="22"/>
        <v>0</v>
      </c>
      <c r="V44" s="77">
        <v>0</v>
      </c>
      <c r="W44" s="78">
        <v>0</v>
      </c>
      <c r="X44" s="78">
        <f t="shared" si="23"/>
        <v>0</v>
      </c>
      <c r="Y44" s="95">
        <f t="shared" si="24"/>
        <v>0</v>
      </c>
      <c r="Z44" s="77">
        <v>235069358</v>
      </c>
      <c r="AA44" s="78">
        <v>17408228</v>
      </c>
      <c r="AB44" s="78">
        <f t="shared" si="25"/>
        <v>252477586</v>
      </c>
      <c r="AC44" s="95">
        <f t="shared" si="26"/>
        <v>0.27127912564853152</v>
      </c>
      <c r="AD44" s="77">
        <v>159918517</v>
      </c>
      <c r="AE44" s="78">
        <v>5509578</v>
      </c>
      <c r="AF44" s="78">
        <f t="shared" si="27"/>
        <v>165428095</v>
      </c>
      <c r="AG44" s="78">
        <v>803935031</v>
      </c>
      <c r="AH44" s="78">
        <v>780155592</v>
      </c>
      <c r="AI44" s="79">
        <v>165428095</v>
      </c>
      <c r="AJ44" s="114">
        <f t="shared" si="28"/>
        <v>0.20577296500468084</v>
      </c>
      <c r="AK44" s="115">
        <f t="shared" si="29"/>
        <v>0.52620741960426987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220760139</v>
      </c>
      <c r="E45" s="78">
        <v>35857401</v>
      </c>
      <c r="F45" s="79">
        <f t="shared" si="15"/>
        <v>256617540</v>
      </c>
      <c r="G45" s="77">
        <v>220760139</v>
      </c>
      <c r="H45" s="78">
        <v>35857401</v>
      </c>
      <c r="I45" s="79">
        <f t="shared" si="16"/>
        <v>256617540</v>
      </c>
      <c r="J45" s="77">
        <v>57081417</v>
      </c>
      <c r="K45" s="78">
        <v>6849026</v>
      </c>
      <c r="L45" s="78">
        <f t="shared" si="17"/>
        <v>63930443</v>
      </c>
      <c r="M45" s="95">
        <f t="shared" si="18"/>
        <v>0.24912733167031373</v>
      </c>
      <c r="N45" s="77">
        <v>0</v>
      </c>
      <c r="O45" s="78">
        <v>0</v>
      </c>
      <c r="P45" s="78">
        <f t="shared" si="19"/>
        <v>0</v>
      </c>
      <c r="Q45" s="95">
        <f t="shared" si="20"/>
        <v>0</v>
      </c>
      <c r="R45" s="77">
        <v>0</v>
      </c>
      <c r="S45" s="78">
        <v>0</v>
      </c>
      <c r="T45" s="78">
        <f t="shared" si="21"/>
        <v>0</v>
      </c>
      <c r="U45" s="95">
        <f t="shared" si="22"/>
        <v>0</v>
      </c>
      <c r="V45" s="77">
        <v>0</v>
      </c>
      <c r="W45" s="78">
        <v>0</v>
      </c>
      <c r="X45" s="78">
        <f t="shared" si="23"/>
        <v>0</v>
      </c>
      <c r="Y45" s="95">
        <f t="shared" si="24"/>
        <v>0</v>
      </c>
      <c r="Z45" s="77">
        <v>57081417</v>
      </c>
      <c r="AA45" s="78">
        <v>6849026</v>
      </c>
      <c r="AB45" s="78">
        <f t="shared" si="25"/>
        <v>63930443</v>
      </c>
      <c r="AC45" s="95">
        <f t="shared" si="26"/>
        <v>0.24912733167031373</v>
      </c>
      <c r="AD45" s="77">
        <v>69753320</v>
      </c>
      <c r="AE45" s="78">
        <v>9294878</v>
      </c>
      <c r="AF45" s="78">
        <f t="shared" si="27"/>
        <v>79048198</v>
      </c>
      <c r="AG45" s="78">
        <v>278058067</v>
      </c>
      <c r="AH45" s="78">
        <v>288647728</v>
      </c>
      <c r="AI45" s="79">
        <v>79048198</v>
      </c>
      <c r="AJ45" s="114">
        <f t="shared" si="28"/>
        <v>0.28428665585163548</v>
      </c>
      <c r="AK45" s="115">
        <f t="shared" si="29"/>
        <v>-0.19124730711761451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506819461</v>
      </c>
      <c r="E46" s="78">
        <v>43760520</v>
      </c>
      <c r="F46" s="79">
        <f t="shared" si="15"/>
        <v>550579981</v>
      </c>
      <c r="G46" s="77">
        <v>506819461</v>
      </c>
      <c r="H46" s="78">
        <v>43760520</v>
      </c>
      <c r="I46" s="79">
        <f t="shared" si="16"/>
        <v>550579981</v>
      </c>
      <c r="J46" s="77">
        <v>156594532</v>
      </c>
      <c r="K46" s="78">
        <v>29436824</v>
      </c>
      <c r="L46" s="78">
        <f t="shared" si="17"/>
        <v>186031356</v>
      </c>
      <c r="M46" s="95">
        <f t="shared" si="18"/>
        <v>0.33788252827884785</v>
      </c>
      <c r="N46" s="77">
        <v>0</v>
      </c>
      <c r="O46" s="78">
        <v>0</v>
      </c>
      <c r="P46" s="78">
        <f t="shared" si="19"/>
        <v>0</v>
      </c>
      <c r="Q46" s="95">
        <f t="shared" si="20"/>
        <v>0</v>
      </c>
      <c r="R46" s="77">
        <v>0</v>
      </c>
      <c r="S46" s="78">
        <v>0</v>
      </c>
      <c r="T46" s="78">
        <f t="shared" si="21"/>
        <v>0</v>
      </c>
      <c r="U46" s="95">
        <f t="shared" si="22"/>
        <v>0</v>
      </c>
      <c r="V46" s="77">
        <v>0</v>
      </c>
      <c r="W46" s="78">
        <v>0</v>
      </c>
      <c r="X46" s="78">
        <f t="shared" si="23"/>
        <v>0</v>
      </c>
      <c r="Y46" s="95">
        <f t="shared" si="24"/>
        <v>0</v>
      </c>
      <c r="Z46" s="77">
        <v>156594532</v>
      </c>
      <c r="AA46" s="78">
        <v>29436824</v>
      </c>
      <c r="AB46" s="78">
        <f t="shared" si="25"/>
        <v>186031356</v>
      </c>
      <c r="AC46" s="95">
        <f t="shared" si="26"/>
        <v>0.33788252827884785</v>
      </c>
      <c r="AD46" s="77">
        <v>112622793</v>
      </c>
      <c r="AE46" s="78">
        <v>13841273</v>
      </c>
      <c r="AF46" s="78">
        <f t="shared" si="27"/>
        <v>126464066</v>
      </c>
      <c r="AG46" s="78">
        <v>468608031</v>
      </c>
      <c r="AH46" s="78">
        <v>593408165</v>
      </c>
      <c r="AI46" s="79">
        <v>126464066</v>
      </c>
      <c r="AJ46" s="114">
        <f t="shared" si="28"/>
        <v>0.26987174276575726</v>
      </c>
      <c r="AK46" s="115">
        <f t="shared" si="29"/>
        <v>0.47102146786898347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767636300</v>
      </c>
      <c r="E47" s="78">
        <v>500594868</v>
      </c>
      <c r="F47" s="79">
        <f t="shared" si="15"/>
        <v>1268231168</v>
      </c>
      <c r="G47" s="77">
        <v>767636300</v>
      </c>
      <c r="H47" s="78">
        <v>500594868</v>
      </c>
      <c r="I47" s="79">
        <f t="shared" si="16"/>
        <v>1268231168</v>
      </c>
      <c r="J47" s="77">
        <v>168955404</v>
      </c>
      <c r="K47" s="78">
        <v>216644164</v>
      </c>
      <c r="L47" s="78">
        <f t="shared" si="17"/>
        <v>385599568</v>
      </c>
      <c r="M47" s="95">
        <f t="shared" si="18"/>
        <v>0.30404517546126103</v>
      </c>
      <c r="N47" s="77">
        <v>0</v>
      </c>
      <c r="O47" s="78">
        <v>0</v>
      </c>
      <c r="P47" s="78">
        <f t="shared" si="19"/>
        <v>0</v>
      </c>
      <c r="Q47" s="95">
        <f t="shared" si="20"/>
        <v>0</v>
      </c>
      <c r="R47" s="77">
        <v>0</v>
      </c>
      <c r="S47" s="78">
        <v>0</v>
      </c>
      <c r="T47" s="78">
        <f t="shared" si="21"/>
        <v>0</v>
      </c>
      <c r="U47" s="95">
        <f t="shared" si="22"/>
        <v>0</v>
      </c>
      <c r="V47" s="77">
        <v>0</v>
      </c>
      <c r="W47" s="78">
        <v>0</v>
      </c>
      <c r="X47" s="78">
        <f t="shared" si="23"/>
        <v>0</v>
      </c>
      <c r="Y47" s="95">
        <f t="shared" si="24"/>
        <v>0</v>
      </c>
      <c r="Z47" s="77">
        <v>168955404</v>
      </c>
      <c r="AA47" s="78">
        <v>216644164</v>
      </c>
      <c r="AB47" s="78">
        <f t="shared" si="25"/>
        <v>385599568</v>
      </c>
      <c r="AC47" s="95">
        <f t="shared" si="26"/>
        <v>0.30404517546126103</v>
      </c>
      <c r="AD47" s="77">
        <v>203039222</v>
      </c>
      <c r="AE47" s="78">
        <v>107187839</v>
      </c>
      <c r="AF47" s="78">
        <f t="shared" si="27"/>
        <v>310227061</v>
      </c>
      <c r="AG47" s="78">
        <v>1512526486</v>
      </c>
      <c r="AH47" s="78">
        <v>1699339118</v>
      </c>
      <c r="AI47" s="79">
        <v>310227061</v>
      </c>
      <c r="AJ47" s="114">
        <f t="shared" si="28"/>
        <v>0.20510520898078344</v>
      </c>
      <c r="AK47" s="115">
        <f t="shared" si="29"/>
        <v>0.24295916274048057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2939165533</v>
      </c>
      <c r="E48" s="81">
        <f>SUM(E42:E47)</f>
        <v>715721212</v>
      </c>
      <c r="F48" s="82">
        <f t="shared" si="15"/>
        <v>3654886745</v>
      </c>
      <c r="G48" s="80">
        <f>SUM(G42:G47)</f>
        <v>2939165533</v>
      </c>
      <c r="H48" s="81">
        <f>SUM(H42:H47)</f>
        <v>715721212</v>
      </c>
      <c r="I48" s="82">
        <f t="shared" si="16"/>
        <v>3654886745</v>
      </c>
      <c r="J48" s="80">
        <f>SUM(J42:J47)</f>
        <v>747699432</v>
      </c>
      <c r="K48" s="81">
        <f>SUM(K42:K47)</f>
        <v>293831614</v>
      </c>
      <c r="L48" s="81">
        <f t="shared" si="17"/>
        <v>1041531046</v>
      </c>
      <c r="M48" s="96">
        <f t="shared" si="18"/>
        <v>0.28496944465511748</v>
      </c>
      <c r="N48" s="80">
        <f>SUM(N42:N47)</f>
        <v>0</v>
      </c>
      <c r="O48" s="81">
        <f>SUM(O42:O47)</f>
        <v>0</v>
      </c>
      <c r="P48" s="81">
        <f t="shared" si="19"/>
        <v>0</v>
      </c>
      <c r="Q48" s="96">
        <f t="shared" si="20"/>
        <v>0</v>
      </c>
      <c r="R48" s="80">
        <f>SUM(R42:R47)</f>
        <v>0</v>
      </c>
      <c r="S48" s="81">
        <f>SUM(S42:S47)</f>
        <v>0</v>
      </c>
      <c r="T48" s="81">
        <f t="shared" si="21"/>
        <v>0</v>
      </c>
      <c r="U48" s="96">
        <f t="shared" si="22"/>
        <v>0</v>
      </c>
      <c r="V48" s="80">
        <f>SUM(V42:V47)</f>
        <v>0</v>
      </c>
      <c r="W48" s="81">
        <f>SUM(W42:W47)</f>
        <v>0</v>
      </c>
      <c r="X48" s="81">
        <f t="shared" si="23"/>
        <v>0</v>
      </c>
      <c r="Y48" s="96">
        <f t="shared" si="24"/>
        <v>0</v>
      </c>
      <c r="Z48" s="80">
        <v>747699432</v>
      </c>
      <c r="AA48" s="81">
        <v>293831614</v>
      </c>
      <c r="AB48" s="81">
        <f t="shared" si="25"/>
        <v>1041531046</v>
      </c>
      <c r="AC48" s="96">
        <f t="shared" si="26"/>
        <v>0.28496944465511748</v>
      </c>
      <c r="AD48" s="80">
        <f>SUM(AD42:AD47)</f>
        <v>656885782</v>
      </c>
      <c r="AE48" s="81">
        <f>SUM(AE42:AE47)</f>
        <v>157828555</v>
      </c>
      <c r="AF48" s="81">
        <f t="shared" si="27"/>
        <v>814714337</v>
      </c>
      <c r="AG48" s="81">
        <f>SUM(AG42:AG47)</f>
        <v>3648615472</v>
      </c>
      <c r="AH48" s="81">
        <f>SUM(AH42:AH47)</f>
        <v>4056472688</v>
      </c>
      <c r="AI48" s="82">
        <f>SUM(AI42:AI47)</f>
        <v>814714337</v>
      </c>
      <c r="AJ48" s="116">
        <f t="shared" si="28"/>
        <v>0.22329410793004498</v>
      </c>
      <c r="AK48" s="117">
        <f t="shared" si="29"/>
        <v>0.27840029161043223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290503616</v>
      </c>
      <c r="E49" s="78">
        <v>41545845</v>
      </c>
      <c r="F49" s="79">
        <f t="shared" si="15"/>
        <v>332049461</v>
      </c>
      <c r="G49" s="77">
        <v>290503616</v>
      </c>
      <c r="H49" s="78">
        <v>41545845</v>
      </c>
      <c r="I49" s="79">
        <f t="shared" si="16"/>
        <v>332049461</v>
      </c>
      <c r="J49" s="77">
        <v>62590243</v>
      </c>
      <c r="K49" s="78">
        <v>6448207</v>
      </c>
      <c r="L49" s="78">
        <f t="shared" si="17"/>
        <v>69038450</v>
      </c>
      <c r="M49" s="95">
        <f t="shared" si="18"/>
        <v>0.20791616342964039</v>
      </c>
      <c r="N49" s="77">
        <v>0</v>
      </c>
      <c r="O49" s="78">
        <v>0</v>
      </c>
      <c r="P49" s="78">
        <f t="shared" si="19"/>
        <v>0</v>
      </c>
      <c r="Q49" s="95">
        <f t="shared" si="20"/>
        <v>0</v>
      </c>
      <c r="R49" s="77">
        <v>0</v>
      </c>
      <c r="S49" s="78">
        <v>0</v>
      </c>
      <c r="T49" s="78">
        <f t="shared" si="21"/>
        <v>0</v>
      </c>
      <c r="U49" s="95">
        <f t="shared" si="22"/>
        <v>0</v>
      </c>
      <c r="V49" s="77">
        <v>0</v>
      </c>
      <c r="W49" s="78">
        <v>0</v>
      </c>
      <c r="X49" s="78">
        <f t="shared" si="23"/>
        <v>0</v>
      </c>
      <c r="Y49" s="95">
        <f t="shared" si="24"/>
        <v>0</v>
      </c>
      <c r="Z49" s="77">
        <v>62590243</v>
      </c>
      <c r="AA49" s="78">
        <v>6448207</v>
      </c>
      <c r="AB49" s="78">
        <f t="shared" si="25"/>
        <v>69038450</v>
      </c>
      <c r="AC49" s="95">
        <f t="shared" si="26"/>
        <v>0.20791616342964039</v>
      </c>
      <c r="AD49" s="77">
        <v>48985099</v>
      </c>
      <c r="AE49" s="78">
        <v>3639498</v>
      </c>
      <c r="AF49" s="78">
        <f t="shared" si="27"/>
        <v>52624597</v>
      </c>
      <c r="AG49" s="78">
        <v>304273040</v>
      </c>
      <c r="AH49" s="78">
        <v>343799439</v>
      </c>
      <c r="AI49" s="79">
        <v>52624597</v>
      </c>
      <c r="AJ49" s="114">
        <f t="shared" si="28"/>
        <v>0.17295188886928661</v>
      </c>
      <c r="AK49" s="115">
        <f t="shared" si="29"/>
        <v>0.31190458332631033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330314129</v>
      </c>
      <c r="E50" s="78">
        <v>74779341</v>
      </c>
      <c r="F50" s="79">
        <f t="shared" si="15"/>
        <v>405093470</v>
      </c>
      <c r="G50" s="77">
        <v>330314129</v>
      </c>
      <c r="H50" s="78">
        <v>74779341</v>
      </c>
      <c r="I50" s="79">
        <f t="shared" si="16"/>
        <v>405093470</v>
      </c>
      <c r="J50" s="77">
        <v>88337219</v>
      </c>
      <c r="K50" s="78">
        <v>-231581181</v>
      </c>
      <c r="L50" s="78">
        <f t="shared" si="17"/>
        <v>-143243962</v>
      </c>
      <c r="M50" s="95">
        <f t="shared" si="18"/>
        <v>-0.35360718601561264</v>
      </c>
      <c r="N50" s="77">
        <v>0</v>
      </c>
      <c r="O50" s="78">
        <v>0</v>
      </c>
      <c r="P50" s="78">
        <f t="shared" si="19"/>
        <v>0</v>
      </c>
      <c r="Q50" s="95">
        <f t="shared" si="20"/>
        <v>0</v>
      </c>
      <c r="R50" s="77">
        <v>0</v>
      </c>
      <c r="S50" s="78">
        <v>0</v>
      </c>
      <c r="T50" s="78">
        <f t="shared" si="21"/>
        <v>0</v>
      </c>
      <c r="U50" s="95">
        <f t="shared" si="22"/>
        <v>0</v>
      </c>
      <c r="V50" s="77">
        <v>0</v>
      </c>
      <c r="W50" s="78">
        <v>0</v>
      </c>
      <c r="X50" s="78">
        <f t="shared" si="23"/>
        <v>0</v>
      </c>
      <c r="Y50" s="95">
        <f t="shared" si="24"/>
        <v>0</v>
      </c>
      <c r="Z50" s="77">
        <v>88337219</v>
      </c>
      <c r="AA50" s="78">
        <v>-231581181</v>
      </c>
      <c r="AB50" s="78">
        <f t="shared" si="25"/>
        <v>-143243962</v>
      </c>
      <c r="AC50" s="95">
        <f t="shared" si="26"/>
        <v>-0.35360718601561264</v>
      </c>
      <c r="AD50" s="77">
        <v>91509691</v>
      </c>
      <c r="AE50" s="78">
        <v>12194633</v>
      </c>
      <c r="AF50" s="78">
        <f t="shared" si="27"/>
        <v>103704324</v>
      </c>
      <c r="AG50" s="78">
        <v>355377459</v>
      </c>
      <c r="AH50" s="78">
        <v>430893555</v>
      </c>
      <c r="AI50" s="79">
        <v>103704324</v>
      </c>
      <c r="AJ50" s="114">
        <f t="shared" si="28"/>
        <v>0.2918145801700946</v>
      </c>
      <c r="AK50" s="115">
        <f t="shared" si="29"/>
        <v>-2.381272800158265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308633103</v>
      </c>
      <c r="E51" s="78">
        <v>54761792</v>
      </c>
      <c r="F51" s="79">
        <f t="shared" si="15"/>
        <v>363394895</v>
      </c>
      <c r="G51" s="77">
        <v>308633103</v>
      </c>
      <c r="H51" s="78">
        <v>54761792</v>
      </c>
      <c r="I51" s="79">
        <f t="shared" si="16"/>
        <v>363394895</v>
      </c>
      <c r="J51" s="77">
        <v>49659460</v>
      </c>
      <c r="K51" s="78">
        <v>2159820</v>
      </c>
      <c r="L51" s="78">
        <f t="shared" si="17"/>
        <v>51819280</v>
      </c>
      <c r="M51" s="95">
        <f t="shared" si="18"/>
        <v>0.14259771040537045</v>
      </c>
      <c r="N51" s="77">
        <v>0</v>
      </c>
      <c r="O51" s="78">
        <v>0</v>
      </c>
      <c r="P51" s="78">
        <f t="shared" si="19"/>
        <v>0</v>
      </c>
      <c r="Q51" s="95">
        <f t="shared" si="20"/>
        <v>0</v>
      </c>
      <c r="R51" s="77">
        <v>0</v>
      </c>
      <c r="S51" s="78">
        <v>0</v>
      </c>
      <c r="T51" s="78">
        <f t="shared" si="21"/>
        <v>0</v>
      </c>
      <c r="U51" s="95">
        <f t="shared" si="22"/>
        <v>0</v>
      </c>
      <c r="V51" s="77">
        <v>0</v>
      </c>
      <c r="W51" s="78">
        <v>0</v>
      </c>
      <c r="X51" s="78">
        <f t="shared" si="23"/>
        <v>0</v>
      </c>
      <c r="Y51" s="95">
        <f t="shared" si="24"/>
        <v>0</v>
      </c>
      <c r="Z51" s="77">
        <v>49659460</v>
      </c>
      <c r="AA51" s="78">
        <v>2159820</v>
      </c>
      <c r="AB51" s="78">
        <f t="shared" si="25"/>
        <v>51819280</v>
      </c>
      <c r="AC51" s="95">
        <f t="shared" si="26"/>
        <v>0.14259771040537045</v>
      </c>
      <c r="AD51" s="77">
        <v>62955528</v>
      </c>
      <c r="AE51" s="78">
        <v>8326460</v>
      </c>
      <c r="AF51" s="78">
        <f t="shared" si="27"/>
        <v>71281988</v>
      </c>
      <c r="AG51" s="78">
        <v>338938358</v>
      </c>
      <c r="AH51" s="78">
        <v>341733506</v>
      </c>
      <c r="AI51" s="79">
        <v>71281988</v>
      </c>
      <c r="AJ51" s="114">
        <f t="shared" si="28"/>
        <v>0.21030959263690066</v>
      </c>
      <c r="AK51" s="115">
        <f t="shared" si="29"/>
        <v>-0.27303823232315017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236715673</v>
      </c>
      <c r="E52" s="78">
        <v>29979737</v>
      </c>
      <c r="F52" s="79">
        <f t="shared" si="15"/>
        <v>266695410</v>
      </c>
      <c r="G52" s="77">
        <v>236715673</v>
      </c>
      <c r="H52" s="78">
        <v>29979737</v>
      </c>
      <c r="I52" s="79">
        <f t="shared" si="16"/>
        <v>266695410</v>
      </c>
      <c r="J52" s="77">
        <v>47124901</v>
      </c>
      <c r="K52" s="78">
        <v>5461406</v>
      </c>
      <c r="L52" s="78">
        <f t="shared" si="17"/>
        <v>52586307</v>
      </c>
      <c r="M52" s="95">
        <f t="shared" si="18"/>
        <v>0.19717739799121403</v>
      </c>
      <c r="N52" s="77">
        <v>0</v>
      </c>
      <c r="O52" s="78">
        <v>0</v>
      </c>
      <c r="P52" s="78">
        <f t="shared" si="19"/>
        <v>0</v>
      </c>
      <c r="Q52" s="95">
        <f t="shared" si="20"/>
        <v>0</v>
      </c>
      <c r="R52" s="77">
        <v>0</v>
      </c>
      <c r="S52" s="78">
        <v>0</v>
      </c>
      <c r="T52" s="78">
        <f t="shared" si="21"/>
        <v>0</v>
      </c>
      <c r="U52" s="95">
        <f t="shared" si="22"/>
        <v>0</v>
      </c>
      <c r="V52" s="77">
        <v>0</v>
      </c>
      <c r="W52" s="78">
        <v>0</v>
      </c>
      <c r="X52" s="78">
        <f t="shared" si="23"/>
        <v>0</v>
      </c>
      <c r="Y52" s="95">
        <f t="shared" si="24"/>
        <v>0</v>
      </c>
      <c r="Z52" s="77">
        <v>47124901</v>
      </c>
      <c r="AA52" s="78">
        <v>5461406</v>
      </c>
      <c r="AB52" s="78">
        <f t="shared" si="25"/>
        <v>52586307</v>
      </c>
      <c r="AC52" s="95">
        <f t="shared" si="26"/>
        <v>0.19717739799121403</v>
      </c>
      <c r="AD52" s="77">
        <v>41423007</v>
      </c>
      <c r="AE52" s="78">
        <v>4555351</v>
      </c>
      <c r="AF52" s="78">
        <f t="shared" si="27"/>
        <v>45978358</v>
      </c>
      <c r="AG52" s="78">
        <v>247135785</v>
      </c>
      <c r="AH52" s="78">
        <v>253633438</v>
      </c>
      <c r="AI52" s="79">
        <v>45978358</v>
      </c>
      <c r="AJ52" s="114">
        <f t="shared" si="28"/>
        <v>0.18604492263230921</v>
      </c>
      <c r="AK52" s="115">
        <f t="shared" si="29"/>
        <v>0.14371868173282754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729638343</v>
      </c>
      <c r="E53" s="78">
        <v>214806173</v>
      </c>
      <c r="F53" s="79">
        <f t="shared" si="15"/>
        <v>944444516</v>
      </c>
      <c r="G53" s="77">
        <v>729638343</v>
      </c>
      <c r="H53" s="78">
        <v>214806173</v>
      </c>
      <c r="I53" s="79">
        <f t="shared" si="16"/>
        <v>944444516</v>
      </c>
      <c r="J53" s="77">
        <v>206110406</v>
      </c>
      <c r="K53" s="78">
        <v>47326578</v>
      </c>
      <c r="L53" s="78">
        <f t="shared" si="17"/>
        <v>253436984</v>
      </c>
      <c r="M53" s="95">
        <f t="shared" si="18"/>
        <v>0.26834502155127132</v>
      </c>
      <c r="N53" s="77">
        <v>0</v>
      </c>
      <c r="O53" s="78">
        <v>0</v>
      </c>
      <c r="P53" s="78">
        <f t="shared" si="19"/>
        <v>0</v>
      </c>
      <c r="Q53" s="95">
        <f t="shared" si="20"/>
        <v>0</v>
      </c>
      <c r="R53" s="77">
        <v>0</v>
      </c>
      <c r="S53" s="78">
        <v>0</v>
      </c>
      <c r="T53" s="78">
        <f t="shared" si="21"/>
        <v>0</v>
      </c>
      <c r="U53" s="95">
        <f t="shared" si="22"/>
        <v>0</v>
      </c>
      <c r="V53" s="77">
        <v>0</v>
      </c>
      <c r="W53" s="78">
        <v>0</v>
      </c>
      <c r="X53" s="78">
        <f t="shared" si="23"/>
        <v>0</v>
      </c>
      <c r="Y53" s="95">
        <f t="shared" si="24"/>
        <v>0</v>
      </c>
      <c r="Z53" s="77">
        <v>206110406</v>
      </c>
      <c r="AA53" s="78">
        <v>47326578</v>
      </c>
      <c r="AB53" s="78">
        <f t="shared" si="25"/>
        <v>253436984</v>
      </c>
      <c r="AC53" s="95">
        <f t="shared" si="26"/>
        <v>0.26834502155127132</v>
      </c>
      <c r="AD53" s="77">
        <v>130645285</v>
      </c>
      <c r="AE53" s="78">
        <v>40601974</v>
      </c>
      <c r="AF53" s="78">
        <f t="shared" si="27"/>
        <v>171247259</v>
      </c>
      <c r="AG53" s="78">
        <v>908807410</v>
      </c>
      <c r="AH53" s="78">
        <v>911885302</v>
      </c>
      <c r="AI53" s="79">
        <v>171247259</v>
      </c>
      <c r="AJ53" s="114">
        <f t="shared" si="28"/>
        <v>0.1884307468399713</v>
      </c>
      <c r="AK53" s="115">
        <f t="shared" si="29"/>
        <v>0.47994768196552573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1895804864</v>
      </c>
      <c r="E54" s="81">
        <f>SUM(E49:E53)</f>
        <v>415872888</v>
      </c>
      <c r="F54" s="82">
        <f t="shared" si="15"/>
        <v>2311677752</v>
      </c>
      <c r="G54" s="80">
        <f>SUM(G49:G53)</f>
        <v>1895804864</v>
      </c>
      <c r="H54" s="81">
        <f>SUM(H49:H53)</f>
        <v>415872888</v>
      </c>
      <c r="I54" s="82">
        <f t="shared" si="16"/>
        <v>2311677752</v>
      </c>
      <c r="J54" s="80">
        <f>SUM(J49:J53)</f>
        <v>453822229</v>
      </c>
      <c r="K54" s="81">
        <f>SUM(K49:K53)</f>
        <v>-170185170</v>
      </c>
      <c r="L54" s="81">
        <f t="shared" si="17"/>
        <v>283637059</v>
      </c>
      <c r="M54" s="96">
        <f t="shared" si="18"/>
        <v>0.12269749049347602</v>
      </c>
      <c r="N54" s="80">
        <f>SUM(N49:N53)</f>
        <v>0</v>
      </c>
      <c r="O54" s="81">
        <f>SUM(O49:O53)</f>
        <v>0</v>
      </c>
      <c r="P54" s="81">
        <f t="shared" si="19"/>
        <v>0</v>
      </c>
      <c r="Q54" s="96">
        <f t="shared" si="20"/>
        <v>0</v>
      </c>
      <c r="R54" s="80">
        <f>SUM(R49:R53)</f>
        <v>0</v>
      </c>
      <c r="S54" s="81">
        <f>SUM(S49:S53)</f>
        <v>0</v>
      </c>
      <c r="T54" s="81">
        <f t="shared" si="21"/>
        <v>0</v>
      </c>
      <c r="U54" s="96">
        <f t="shared" si="22"/>
        <v>0</v>
      </c>
      <c r="V54" s="80">
        <f>SUM(V49:V53)</f>
        <v>0</v>
      </c>
      <c r="W54" s="81">
        <f>SUM(W49:W53)</f>
        <v>0</v>
      </c>
      <c r="X54" s="81">
        <f t="shared" si="23"/>
        <v>0</v>
      </c>
      <c r="Y54" s="96">
        <f t="shared" si="24"/>
        <v>0</v>
      </c>
      <c r="Z54" s="80">
        <v>453822229</v>
      </c>
      <c r="AA54" s="81">
        <v>-170185170</v>
      </c>
      <c r="AB54" s="81">
        <f t="shared" si="25"/>
        <v>283637059</v>
      </c>
      <c r="AC54" s="96">
        <f t="shared" si="26"/>
        <v>0.12269749049347602</v>
      </c>
      <c r="AD54" s="80">
        <f>SUM(AD49:AD53)</f>
        <v>375518610</v>
      </c>
      <c r="AE54" s="81">
        <f>SUM(AE49:AE53)</f>
        <v>69317916</v>
      </c>
      <c r="AF54" s="81">
        <f t="shared" si="27"/>
        <v>444836526</v>
      </c>
      <c r="AG54" s="81">
        <f>SUM(AG49:AG53)</f>
        <v>2154532052</v>
      </c>
      <c r="AH54" s="81">
        <f>SUM(AH49:AH53)</f>
        <v>2281945240</v>
      </c>
      <c r="AI54" s="82">
        <f>SUM(AI49:AI53)</f>
        <v>444836526</v>
      </c>
      <c r="AJ54" s="116">
        <f t="shared" si="28"/>
        <v>0.20646549471708672</v>
      </c>
      <c r="AK54" s="117">
        <f t="shared" si="29"/>
        <v>-0.36237911587323202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245802254</v>
      </c>
      <c r="E55" s="78">
        <v>42895130</v>
      </c>
      <c r="F55" s="79">
        <f t="shared" si="15"/>
        <v>288697384</v>
      </c>
      <c r="G55" s="77">
        <v>245802254</v>
      </c>
      <c r="H55" s="78">
        <v>42895130</v>
      </c>
      <c r="I55" s="79">
        <f t="shared" si="16"/>
        <v>288697384</v>
      </c>
      <c r="J55" s="77">
        <v>43969421</v>
      </c>
      <c r="K55" s="78">
        <v>11720684</v>
      </c>
      <c r="L55" s="78">
        <f t="shared" si="17"/>
        <v>55690105</v>
      </c>
      <c r="M55" s="95">
        <f t="shared" si="18"/>
        <v>0.19290131496307567</v>
      </c>
      <c r="N55" s="77">
        <v>0</v>
      </c>
      <c r="O55" s="78">
        <v>0</v>
      </c>
      <c r="P55" s="78">
        <f t="shared" si="19"/>
        <v>0</v>
      </c>
      <c r="Q55" s="95">
        <f t="shared" si="20"/>
        <v>0</v>
      </c>
      <c r="R55" s="77">
        <v>0</v>
      </c>
      <c r="S55" s="78">
        <v>0</v>
      </c>
      <c r="T55" s="78">
        <f t="shared" si="21"/>
        <v>0</v>
      </c>
      <c r="U55" s="95">
        <f t="shared" si="22"/>
        <v>0</v>
      </c>
      <c r="V55" s="77">
        <v>0</v>
      </c>
      <c r="W55" s="78">
        <v>0</v>
      </c>
      <c r="X55" s="78">
        <f t="shared" si="23"/>
        <v>0</v>
      </c>
      <c r="Y55" s="95">
        <f t="shared" si="24"/>
        <v>0</v>
      </c>
      <c r="Z55" s="77">
        <v>43969421</v>
      </c>
      <c r="AA55" s="78">
        <v>11720684</v>
      </c>
      <c r="AB55" s="78">
        <f t="shared" si="25"/>
        <v>55690105</v>
      </c>
      <c r="AC55" s="95">
        <f t="shared" si="26"/>
        <v>0.19290131496307567</v>
      </c>
      <c r="AD55" s="77">
        <v>51113371</v>
      </c>
      <c r="AE55" s="78">
        <v>10494785</v>
      </c>
      <c r="AF55" s="78">
        <f t="shared" si="27"/>
        <v>61608156</v>
      </c>
      <c r="AG55" s="78">
        <v>262556959</v>
      </c>
      <c r="AH55" s="78">
        <v>268785048</v>
      </c>
      <c r="AI55" s="79">
        <v>61608156</v>
      </c>
      <c r="AJ55" s="114">
        <f t="shared" si="28"/>
        <v>0.23464682191112671</v>
      </c>
      <c r="AK55" s="115">
        <f t="shared" si="29"/>
        <v>-9.6059537961175168E-2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5589918300</v>
      </c>
      <c r="E56" s="78">
        <v>610994000</v>
      </c>
      <c r="F56" s="79">
        <f t="shared" si="15"/>
        <v>6200912300</v>
      </c>
      <c r="G56" s="77">
        <v>5589918300</v>
      </c>
      <c r="H56" s="78">
        <v>610994000</v>
      </c>
      <c r="I56" s="79">
        <f t="shared" si="16"/>
        <v>6200912300</v>
      </c>
      <c r="J56" s="77">
        <v>1501903638</v>
      </c>
      <c r="K56" s="78">
        <v>137066154</v>
      </c>
      <c r="L56" s="78">
        <f t="shared" si="17"/>
        <v>1638969792</v>
      </c>
      <c r="M56" s="95">
        <f t="shared" si="18"/>
        <v>0.26431107435594597</v>
      </c>
      <c r="N56" s="77">
        <v>0</v>
      </c>
      <c r="O56" s="78">
        <v>0</v>
      </c>
      <c r="P56" s="78">
        <f t="shared" si="19"/>
        <v>0</v>
      </c>
      <c r="Q56" s="95">
        <f t="shared" si="20"/>
        <v>0</v>
      </c>
      <c r="R56" s="77">
        <v>0</v>
      </c>
      <c r="S56" s="78">
        <v>0</v>
      </c>
      <c r="T56" s="78">
        <f t="shared" si="21"/>
        <v>0</v>
      </c>
      <c r="U56" s="95">
        <f t="shared" si="22"/>
        <v>0</v>
      </c>
      <c r="V56" s="77">
        <v>0</v>
      </c>
      <c r="W56" s="78">
        <v>0</v>
      </c>
      <c r="X56" s="78">
        <f t="shared" si="23"/>
        <v>0</v>
      </c>
      <c r="Y56" s="95">
        <f t="shared" si="24"/>
        <v>0</v>
      </c>
      <c r="Z56" s="77">
        <v>1501903638</v>
      </c>
      <c r="AA56" s="78">
        <v>137066154</v>
      </c>
      <c r="AB56" s="78">
        <f t="shared" si="25"/>
        <v>1638969792</v>
      </c>
      <c r="AC56" s="95">
        <f t="shared" si="26"/>
        <v>0.26431107435594597</v>
      </c>
      <c r="AD56" s="77">
        <v>1313912979</v>
      </c>
      <c r="AE56" s="78">
        <v>193901025</v>
      </c>
      <c r="AF56" s="78">
        <f t="shared" si="27"/>
        <v>1507814004</v>
      </c>
      <c r="AG56" s="78">
        <v>5739964700</v>
      </c>
      <c r="AH56" s="78">
        <v>6103433700</v>
      </c>
      <c r="AI56" s="79">
        <v>1507814004</v>
      </c>
      <c r="AJ56" s="114">
        <f t="shared" si="28"/>
        <v>0.26268698202969787</v>
      </c>
      <c r="AK56" s="115">
        <f t="shared" si="29"/>
        <v>8.6984062790280259E-2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540895120</v>
      </c>
      <c r="E57" s="78">
        <v>66089900</v>
      </c>
      <c r="F57" s="79">
        <f t="shared" si="15"/>
        <v>606985020</v>
      </c>
      <c r="G57" s="77">
        <v>549395120</v>
      </c>
      <c r="H57" s="78">
        <v>66089900</v>
      </c>
      <c r="I57" s="79">
        <f t="shared" si="16"/>
        <v>615485020</v>
      </c>
      <c r="J57" s="77">
        <v>125962366</v>
      </c>
      <c r="K57" s="78">
        <v>17012915</v>
      </c>
      <c r="L57" s="78">
        <f t="shared" si="17"/>
        <v>142975281</v>
      </c>
      <c r="M57" s="95">
        <f t="shared" si="18"/>
        <v>0.23554993334102381</v>
      </c>
      <c r="N57" s="77">
        <v>0</v>
      </c>
      <c r="O57" s="78">
        <v>0</v>
      </c>
      <c r="P57" s="78">
        <f t="shared" si="19"/>
        <v>0</v>
      </c>
      <c r="Q57" s="95">
        <f t="shared" si="20"/>
        <v>0</v>
      </c>
      <c r="R57" s="77">
        <v>0</v>
      </c>
      <c r="S57" s="78">
        <v>0</v>
      </c>
      <c r="T57" s="78">
        <f t="shared" si="21"/>
        <v>0</v>
      </c>
      <c r="U57" s="95">
        <f t="shared" si="22"/>
        <v>0</v>
      </c>
      <c r="V57" s="77">
        <v>0</v>
      </c>
      <c r="W57" s="78">
        <v>0</v>
      </c>
      <c r="X57" s="78">
        <f t="shared" si="23"/>
        <v>0</v>
      </c>
      <c r="Y57" s="95">
        <f t="shared" si="24"/>
        <v>0</v>
      </c>
      <c r="Z57" s="77">
        <v>125962366</v>
      </c>
      <c r="AA57" s="78">
        <v>17012915</v>
      </c>
      <c r="AB57" s="78">
        <f t="shared" si="25"/>
        <v>142975281</v>
      </c>
      <c r="AC57" s="95">
        <f t="shared" si="26"/>
        <v>0.23554993334102381</v>
      </c>
      <c r="AD57" s="77">
        <v>125543789</v>
      </c>
      <c r="AE57" s="78">
        <v>6466597</v>
      </c>
      <c r="AF57" s="78">
        <f t="shared" si="27"/>
        <v>132010386</v>
      </c>
      <c r="AG57" s="78">
        <v>631217660</v>
      </c>
      <c r="AH57" s="78">
        <v>645600690</v>
      </c>
      <c r="AI57" s="79">
        <v>132010386</v>
      </c>
      <c r="AJ57" s="114">
        <f t="shared" si="28"/>
        <v>0.20913607835370132</v>
      </c>
      <c r="AK57" s="115">
        <f t="shared" si="29"/>
        <v>8.3060850984861156E-2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187369772</v>
      </c>
      <c r="E58" s="78">
        <v>30720004</v>
      </c>
      <c r="F58" s="79">
        <f t="shared" si="15"/>
        <v>218089776</v>
      </c>
      <c r="G58" s="77">
        <v>187369772</v>
      </c>
      <c r="H58" s="78">
        <v>30720004</v>
      </c>
      <c r="I58" s="79">
        <f t="shared" si="16"/>
        <v>218089776</v>
      </c>
      <c r="J58" s="77">
        <v>56706688</v>
      </c>
      <c r="K58" s="78">
        <v>9841581</v>
      </c>
      <c r="L58" s="78">
        <f t="shared" si="17"/>
        <v>66548269</v>
      </c>
      <c r="M58" s="95">
        <f t="shared" si="18"/>
        <v>0.30514162662994343</v>
      </c>
      <c r="N58" s="77">
        <v>0</v>
      </c>
      <c r="O58" s="78">
        <v>0</v>
      </c>
      <c r="P58" s="78">
        <f t="shared" si="19"/>
        <v>0</v>
      </c>
      <c r="Q58" s="95">
        <f t="shared" si="20"/>
        <v>0</v>
      </c>
      <c r="R58" s="77">
        <v>0</v>
      </c>
      <c r="S58" s="78">
        <v>0</v>
      </c>
      <c r="T58" s="78">
        <f t="shared" si="21"/>
        <v>0</v>
      </c>
      <c r="U58" s="95">
        <f t="shared" si="22"/>
        <v>0</v>
      </c>
      <c r="V58" s="77">
        <v>0</v>
      </c>
      <c r="W58" s="78">
        <v>0</v>
      </c>
      <c r="X58" s="78">
        <f t="shared" si="23"/>
        <v>0</v>
      </c>
      <c r="Y58" s="95">
        <f t="shared" si="24"/>
        <v>0</v>
      </c>
      <c r="Z58" s="77">
        <v>56706688</v>
      </c>
      <c r="AA58" s="78">
        <v>9841581</v>
      </c>
      <c r="AB58" s="78">
        <f t="shared" si="25"/>
        <v>66548269</v>
      </c>
      <c r="AC58" s="95">
        <f t="shared" si="26"/>
        <v>0.30514162662994343</v>
      </c>
      <c r="AD58" s="77">
        <v>54081245</v>
      </c>
      <c r="AE58" s="78">
        <v>9968883</v>
      </c>
      <c r="AF58" s="78">
        <f t="shared" si="27"/>
        <v>64050128</v>
      </c>
      <c r="AG58" s="78">
        <v>212614545</v>
      </c>
      <c r="AH58" s="78">
        <v>211622903</v>
      </c>
      <c r="AI58" s="79">
        <v>64050128</v>
      </c>
      <c r="AJ58" s="114">
        <f t="shared" si="28"/>
        <v>0.30124998268580355</v>
      </c>
      <c r="AK58" s="115">
        <f t="shared" si="29"/>
        <v>3.9002904100363445E-2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220062044</v>
      </c>
      <c r="E59" s="78">
        <v>34164219</v>
      </c>
      <c r="F59" s="79">
        <f t="shared" si="15"/>
        <v>254226263</v>
      </c>
      <c r="G59" s="77">
        <v>220062044</v>
      </c>
      <c r="H59" s="78">
        <v>34164219</v>
      </c>
      <c r="I59" s="79">
        <f t="shared" si="16"/>
        <v>254226263</v>
      </c>
      <c r="J59" s="77">
        <v>54874869</v>
      </c>
      <c r="K59" s="78">
        <v>3241507</v>
      </c>
      <c r="L59" s="78">
        <f t="shared" si="17"/>
        <v>58116376</v>
      </c>
      <c r="M59" s="95">
        <f t="shared" si="18"/>
        <v>0.22860099233728656</v>
      </c>
      <c r="N59" s="77">
        <v>0</v>
      </c>
      <c r="O59" s="78">
        <v>0</v>
      </c>
      <c r="P59" s="78">
        <f t="shared" si="19"/>
        <v>0</v>
      </c>
      <c r="Q59" s="95">
        <f t="shared" si="20"/>
        <v>0</v>
      </c>
      <c r="R59" s="77">
        <v>0</v>
      </c>
      <c r="S59" s="78">
        <v>0</v>
      </c>
      <c r="T59" s="78">
        <f t="shared" si="21"/>
        <v>0</v>
      </c>
      <c r="U59" s="95">
        <f t="shared" si="22"/>
        <v>0</v>
      </c>
      <c r="V59" s="77">
        <v>0</v>
      </c>
      <c r="W59" s="78">
        <v>0</v>
      </c>
      <c r="X59" s="78">
        <f t="shared" si="23"/>
        <v>0</v>
      </c>
      <c r="Y59" s="95">
        <f t="shared" si="24"/>
        <v>0</v>
      </c>
      <c r="Z59" s="77">
        <v>54874869</v>
      </c>
      <c r="AA59" s="78">
        <v>3241507</v>
      </c>
      <c r="AB59" s="78">
        <f t="shared" si="25"/>
        <v>58116376</v>
      </c>
      <c r="AC59" s="95">
        <f t="shared" si="26"/>
        <v>0.22860099233728656</v>
      </c>
      <c r="AD59" s="77">
        <v>43229577</v>
      </c>
      <c r="AE59" s="78">
        <v>8845979</v>
      </c>
      <c r="AF59" s="78">
        <f t="shared" si="27"/>
        <v>52075556</v>
      </c>
      <c r="AG59" s="78">
        <v>280749969</v>
      </c>
      <c r="AH59" s="78">
        <v>244770340</v>
      </c>
      <c r="AI59" s="79">
        <v>52075556</v>
      </c>
      <c r="AJ59" s="114">
        <f t="shared" si="28"/>
        <v>0.18548730810367428</v>
      </c>
      <c r="AK59" s="115">
        <f t="shared" si="29"/>
        <v>0.11600106583595582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1192769485</v>
      </c>
      <c r="E60" s="78">
        <v>465007780</v>
      </c>
      <c r="F60" s="79">
        <f t="shared" si="15"/>
        <v>1657777265</v>
      </c>
      <c r="G60" s="77">
        <v>1192769485</v>
      </c>
      <c r="H60" s="78">
        <v>469880727</v>
      </c>
      <c r="I60" s="79">
        <f t="shared" si="16"/>
        <v>1662650212</v>
      </c>
      <c r="J60" s="77">
        <v>263917640</v>
      </c>
      <c r="K60" s="78">
        <v>108118342</v>
      </c>
      <c r="L60" s="78">
        <f t="shared" si="17"/>
        <v>372035982</v>
      </c>
      <c r="M60" s="95">
        <f t="shared" si="18"/>
        <v>0.22441855721793844</v>
      </c>
      <c r="N60" s="77">
        <v>0</v>
      </c>
      <c r="O60" s="78">
        <v>0</v>
      </c>
      <c r="P60" s="78">
        <f t="shared" si="19"/>
        <v>0</v>
      </c>
      <c r="Q60" s="95">
        <f t="shared" si="20"/>
        <v>0</v>
      </c>
      <c r="R60" s="77">
        <v>0</v>
      </c>
      <c r="S60" s="78">
        <v>0</v>
      </c>
      <c r="T60" s="78">
        <f t="shared" si="21"/>
        <v>0</v>
      </c>
      <c r="U60" s="95">
        <f t="shared" si="22"/>
        <v>0</v>
      </c>
      <c r="V60" s="77">
        <v>0</v>
      </c>
      <c r="W60" s="78">
        <v>0</v>
      </c>
      <c r="X60" s="78">
        <f t="shared" si="23"/>
        <v>0</v>
      </c>
      <c r="Y60" s="95">
        <f t="shared" si="24"/>
        <v>0</v>
      </c>
      <c r="Z60" s="77">
        <v>263917640</v>
      </c>
      <c r="AA60" s="78">
        <v>108118342</v>
      </c>
      <c r="AB60" s="78">
        <f t="shared" si="25"/>
        <v>372035982</v>
      </c>
      <c r="AC60" s="95">
        <f t="shared" si="26"/>
        <v>0.22441855721793844</v>
      </c>
      <c r="AD60" s="77">
        <v>253891704</v>
      </c>
      <c r="AE60" s="78">
        <v>91783692</v>
      </c>
      <c r="AF60" s="78">
        <f t="shared" si="27"/>
        <v>345675396</v>
      </c>
      <c r="AG60" s="78">
        <v>1484179248</v>
      </c>
      <c r="AH60" s="78">
        <v>1584627341</v>
      </c>
      <c r="AI60" s="79">
        <v>345675396</v>
      </c>
      <c r="AJ60" s="114">
        <f t="shared" si="28"/>
        <v>0.2329067708403911</v>
      </c>
      <c r="AK60" s="115">
        <f t="shared" si="29"/>
        <v>7.6258207280682555E-2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7976816975</v>
      </c>
      <c r="E61" s="81">
        <f>SUM(E55:E60)</f>
        <v>1249871033</v>
      </c>
      <c r="F61" s="82">
        <f t="shared" si="15"/>
        <v>9226688008</v>
      </c>
      <c r="G61" s="80">
        <f>SUM(G55:G60)</f>
        <v>7985316975</v>
      </c>
      <c r="H61" s="81">
        <f>SUM(H55:H60)</f>
        <v>1254743980</v>
      </c>
      <c r="I61" s="82">
        <f t="shared" si="16"/>
        <v>9240060955</v>
      </c>
      <c r="J61" s="80">
        <f>SUM(J55:J60)</f>
        <v>2047334622</v>
      </c>
      <c r="K61" s="81">
        <f>SUM(K55:K60)</f>
        <v>287001183</v>
      </c>
      <c r="L61" s="81">
        <f t="shared" si="17"/>
        <v>2334335805</v>
      </c>
      <c r="M61" s="96">
        <f t="shared" si="18"/>
        <v>0.25299823760985679</v>
      </c>
      <c r="N61" s="80">
        <f>SUM(N55:N60)</f>
        <v>0</v>
      </c>
      <c r="O61" s="81">
        <f>SUM(O55:O60)</f>
        <v>0</v>
      </c>
      <c r="P61" s="81">
        <f t="shared" si="19"/>
        <v>0</v>
      </c>
      <c r="Q61" s="96">
        <f t="shared" si="20"/>
        <v>0</v>
      </c>
      <c r="R61" s="80">
        <f>SUM(R55:R60)</f>
        <v>0</v>
      </c>
      <c r="S61" s="81">
        <f>SUM(S55:S60)</f>
        <v>0</v>
      </c>
      <c r="T61" s="81">
        <f t="shared" si="21"/>
        <v>0</v>
      </c>
      <c r="U61" s="96">
        <f t="shared" si="22"/>
        <v>0</v>
      </c>
      <c r="V61" s="80">
        <f>SUM(V55:V60)</f>
        <v>0</v>
      </c>
      <c r="W61" s="81">
        <f>SUM(W55:W60)</f>
        <v>0</v>
      </c>
      <c r="X61" s="81">
        <f t="shared" si="23"/>
        <v>0</v>
      </c>
      <c r="Y61" s="96">
        <f t="shared" si="24"/>
        <v>0</v>
      </c>
      <c r="Z61" s="80">
        <v>2047334622</v>
      </c>
      <c r="AA61" s="81">
        <v>287001183</v>
      </c>
      <c r="AB61" s="81">
        <f t="shared" si="25"/>
        <v>2334335805</v>
      </c>
      <c r="AC61" s="96">
        <f t="shared" si="26"/>
        <v>0.25299823760985679</v>
      </c>
      <c r="AD61" s="80">
        <f>SUM(AD55:AD60)</f>
        <v>1841772665</v>
      </c>
      <c r="AE61" s="81">
        <f>SUM(AE55:AE60)</f>
        <v>321460961</v>
      </c>
      <c r="AF61" s="81">
        <f t="shared" si="27"/>
        <v>2163233626</v>
      </c>
      <c r="AG61" s="81">
        <f>SUM(AG55:AG60)</f>
        <v>8611283081</v>
      </c>
      <c r="AH61" s="81">
        <f>SUM(AH55:AH60)</f>
        <v>9058840022</v>
      </c>
      <c r="AI61" s="82">
        <f>SUM(AI55:AI60)</f>
        <v>2163233626</v>
      </c>
      <c r="AJ61" s="116">
        <f t="shared" si="28"/>
        <v>0.25120921071250985</v>
      </c>
      <c r="AK61" s="117">
        <f t="shared" si="29"/>
        <v>7.9095561821670657E-2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443030793</v>
      </c>
      <c r="E62" s="78">
        <v>127599815</v>
      </c>
      <c r="F62" s="79">
        <f t="shared" si="15"/>
        <v>570630608</v>
      </c>
      <c r="G62" s="77">
        <v>443030793</v>
      </c>
      <c r="H62" s="78">
        <v>127599815</v>
      </c>
      <c r="I62" s="79">
        <f t="shared" si="16"/>
        <v>570630608</v>
      </c>
      <c r="J62" s="77">
        <v>85830827</v>
      </c>
      <c r="K62" s="78">
        <v>7177038</v>
      </c>
      <c r="L62" s="78">
        <f t="shared" si="17"/>
        <v>93007865</v>
      </c>
      <c r="M62" s="95">
        <f t="shared" si="18"/>
        <v>0.16299137076782955</v>
      </c>
      <c r="N62" s="77">
        <v>0</v>
      </c>
      <c r="O62" s="78">
        <v>0</v>
      </c>
      <c r="P62" s="78">
        <f t="shared" si="19"/>
        <v>0</v>
      </c>
      <c r="Q62" s="95">
        <f t="shared" si="20"/>
        <v>0</v>
      </c>
      <c r="R62" s="77">
        <v>0</v>
      </c>
      <c r="S62" s="78">
        <v>0</v>
      </c>
      <c r="T62" s="78">
        <f t="shared" si="21"/>
        <v>0</v>
      </c>
      <c r="U62" s="95">
        <f t="shared" si="22"/>
        <v>0</v>
      </c>
      <c r="V62" s="77">
        <v>0</v>
      </c>
      <c r="W62" s="78">
        <v>0</v>
      </c>
      <c r="X62" s="78">
        <f t="shared" si="23"/>
        <v>0</v>
      </c>
      <c r="Y62" s="95">
        <f t="shared" si="24"/>
        <v>0</v>
      </c>
      <c r="Z62" s="77">
        <v>85830827</v>
      </c>
      <c r="AA62" s="78">
        <v>7177038</v>
      </c>
      <c r="AB62" s="78">
        <f t="shared" si="25"/>
        <v>93007865</v>
      </c>
      <c r="AC62" s="95">
        <f t="shared" si="26"/>
        <v>0.16299137076782955</v>
      </c>
      <c r="AD62" s="77">
        <v>77336597</v>
      </c>
      <c r="AE62" s="78">
        <v>15262839</v>
      </c>
      <c r="AF62" s="78">
        <f t="shared" si="27"/>
        <v>92599436</v>
      </c>
      <c r="AG62" s="78">
        <v>546065192</v>
      </c>
      <c r="AH62" s="78">
        <v>578162497</v>
      </c>
      <c r="AI62" s="79">
        <v>92599436</v>
      </c>
      <c r="AJ62" s="114">
        <f t="shared" si="28"/>
        <v>0.16957578940501303</v>
      </c>
      <c r="AK62" s="115">
        <f t="shared" si="29"/>
        <v>4.4107072099228706E-3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2716137107</v>
      </c>
      <c r="E63" s="78">
        <v>328572640</v>
      </c>
      <c r="F63" s="79">
        <f t="shared" si="15"/>
        <v>3044709747</v>
      </c>
      <c r="G63" s="77">
        <v>2716137107</v>
      </c>
      <c r="H63" s="78">
        <v>328572640</v>
      </c>
      <c r="I63" s="79">
        <f t="shared" si="16"/>
        <v>3044709747</v>
      </c>
      <c r="J63" s="77">
        <v>624735864</v>
      </c>
      <c r="K63" s="78">
        <v>100905388</v>
      </c>
      <c r="L63" s="78">
        <f t="shared" si="17"/>
        <v>725641252</v>
      </c>
      <c r="M63" s="95">
        <f t="shared" si="18"/>
        <v>0.23832854764398664</v>
      </c>
      <c r="N63" s="77">
        <v>0</v>
      </c>
      <c r="O63" s="78">
        <v>0</v>
      </c>
      <c r="P63" s="78">
        <f t="shared" si="19"/>
        <v>0</v>
      </c>
      <c r="Q63" s="95">
        <f t="shared" si="20"/>
        <v>0</v>
      </c>
      <c r="R63" s="77">
        <v>0</v>
      </c>
      <c r="S63" s="78">
        <v>0</v>
      </c>
      <c r="T63" s="78">
        <f t="shared" si="21"/>
        <v>0</v>
      </c>
      <c r="U63" s="95">
        <f t="shared" si="22"/>
        <v>0</v>
      </c>
      <c r="V63" s="77">
        <v>0</v>
      </c>
      <c r="W63" s="78">
        <v>0</v>
      </c>
      <c r="X63" s="78">
        <f t="shared" si="23"/>
        <v>0</v>
      </c>
      <c r="Y63" s="95">
        <f t="shared" si="24"/>
        <v>0</v>
      </c>
      <c r="Z63" s="77">
        <v>624735864</v>
      </c>
      <c r="AA63" s="78">
        <v>100905388</v>
      </c>
      <c r="AB63" s="78">
        <f t="shared" si="25"/>
        <v>725641252</v>
      </c>
      <c r="AC63" s="95">
        <f t="shared" si="26"/>
        <v>0.23832854764398664</v>
      </c>
      <c r="AD63" s="77">
        <v>550172872</v>
      </c>
      <c r="AE63" s="78">
        <v>61769764</v>
      </c>
      <c r="AF63" s="78">
        <f t="shared" si="27"/>
        <v>611942636</v>
      </c>
      <c r="AG63" s="78">
        <v>3523691909</v>
      </c>
      <c r="AH63" s="78">
        <v>3740453970</v>
      </c>
      <c r="AI63" s="79">
        <v>611942636</v>
      </c>
      <c r="AJ63" s="114">
        <f t="shared" si="28"/>
        <v>0.17366519315636345</v>
      </c>
      <c r="AK63" s="115">
        <f t="shared" si="29"/>
        <v>0.1857994676481407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261560909</v>
      </c>
      <c r="E64" s="78">
        <v>41193915</v>
      </c>
      <c r="F64" s="79">
        <f t="shared" si="15"/>
        <v>302754824</v>
      </c>
      <c r="G64" s="77">
        <v>261560909</v>
      </c>
      <c r="H64" s="78">
        <v>41193915</v>
      </c>
      <c r="I64" s="79">
        <f t="shared" si="16"/>
        <v>302754824</v>
      </c>
      <c r="J64" s="77">
        <v>62824639</v>
      </c>
      <c r="K64" s="78">
        <v>12142010</v>
      </c>
      <c r="L64" s="78">
        <f t="shared" si="17"/>
        <v>74966649</v>
      </c>
      <c r="M64" s="95">
        <f t="shared" si="18"/>
        <v>0.24761504378209345</v>
      </c>
      <c r="N64" s="77">
        <v>0</v>
      </c>
      <c r="O64" s="78">
        <v>0</v>
      </c>
      <c r="P64" s="78">
        <f t="shared" si="19"/>
        <v>0</v>
      </c>
      <c r="Q64" s="95">
        <f t="shared" si="20"/>
        <v>0</v>
      </c>
      <c r="R64" s="77">
        <v>0</v>
      </c>
      <c r="S64" s="78">
        <v>0</v>
      </c>
      <c r="T64" s="78">
        <f t="shared" si="21"/>
        <v>0</v>
      </c>
      <c r="U64" s="95">
        <f t="shared" si="22"/>
        <v>0</v>
      </c>
      <c r="V64" s="77">
        <v>0</v>
      </c>
      <c r="W64" s="78">
        <v>0</v>
      </c>
      <c r="X64" s="78">
        <f t="shared" si="23"/>
        <v>0</v>
      </c>
      <c r="Y64" s="95">
        <f t="shared" si="24"/>
        <v>0</v>
      </c>
      <c r="Z64" s="77">
        <v>62824639</v>
      </c>
      <c r="AA64" s="78">
        <v>12142010</v>
      </c>
      <c r="AB64" s="78">
        <f t="shared" si="25"/>
        <v>74966649</v>
      </c>
      <c r="AC64" s="95">
        <f t="shared" si="26"/>
        <v>0.24761504378209345</v>
      </c>
      <c r="AD64" s="77">
        <v>62350278</v>
      </c>
      <c r="AE64" s="78">
        <v>27828258</v>
      </c>
      <c r="AF64" s="78">
        <f t="shared" si="27"/>
        <v>90178536</v>
      </c>
      <c r="AG64" s="78">
        <v>306992825</v>
      </c>
      <c r="AH64" s="78">
        <v>356425168</v>
      </c>
      <c r="AI64" s="79">
        <v>90178536</v>
      </c>
      <c r="AJ64" s="114">
        <f t="shared" si="28"/>
        <v>0.29374802489276419</v>
      </c>
      <c r="AK64" s="115">
        <f t="shared" si="29"/>
        <v>-0.16868633795518706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168545088</v>
      </c>
      <c r="E65" s="78">
        <v>23810000</v>
      </c>
      <c r="F65" s="79">
        <f t="shared" si="15"/>
        <v>192355088</v>
      </c>
      <c r="G65" s="77">
        <v>168545088</v>
      </c>
      <c r="H65" s="78">
        <v>23810000</v>
      </c>
      <c r="I65" s="79">
        <f t="shared" si="16"/>
        <v>192355088</v>
      </c>
      <c r="J65" s="77">
        <v>33652379</v>
      </c>
      <c r="K65" s="78">
        <v>15123123</v>
      </c>
      <c r="L65" s="78">
        <f t="shared" si="17"/>
        <v>48775502</v>
      </c>
      <c r="M65" s="95">
        <f t="shared" si="18"/>
        <v>0.25357011611774988</v>
      </c>
      <c r="N65" s="77">
        <v>0</v>
      </c>
      <c r="O65" s="78">
        <v>0</v>
      </c>
      <c r="P65" s="78">
        <f t="shared" si="19"/>
        <v>0</v>
      </c>
      <c r="Q65" s="95">
        <f t="shared" si="20"/>
        <v>0</v>
      </c>
      <c r="R65" s="77">
        <v>0</v>
      </c>
      <c r="S65" s="78">
        <v>0</v>
      </c>
      <c r="T65" s="78">
        <f t="shared" si="21"/>
        <v>0</v>
      </c>
      <c r="U65" s="95">
        <f t="shared" si="22"/>
        <v>0</v>
      </c>
      <c r="V65" s="77">
        <v>0</v>
      </c>
      <c r="W65" s="78">
        <v>0</v>
      </c>
      <c r="X65" s="78">
        <f t="shared" si="23"/>
        <v>0</v>
      </c>
      <c r="Y65" s="95">
        <f t="shared" si="24"/>
        <v>0</v>
      </c>
      <c r="Z65" s="77">
        <v>33652379</v>
      </c>
      <c r="AA65" s="78">
        <v>15123123</v>
      </c>
      <c r="AB65" s="78">
        <f t="shared" si="25"/>
        <v>48775502</v>
      </c>
      <c r="AC65" s="95">
        <f t="shared" si="26"/>
        <v>0.25357011611774988</v>
      </c>
      <c r="AD65" s="77">
        <v>35027973</v>
      </c>
      <c r="AE65" s="78">
        <v>4554070</v>
      </c>
      <c r="AF65" s="78">
        <f t="shared" si="27"/>
        <v>39582043</v>
      </c>
      <c r="AG65" s="78">
        <v>171603730</v>
      </c>
      <c r="AH65" s="78">
        <v>203107211</v>
      </c>
      <c r="AI65" s="79">
        <v>39582043</v>
      </c>
      <c r="AJ65" s="114">
        <f t="shared" si="28"/>
        <v>0.23065957249297553</v>
      </c>
      <c r="AK65" s="115">
        <f t="shared" si="29"/>
        <v>0.23226337761292415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1571118542</v>
      </c>
      <c r="E66" s="78">
        <v>481111216</v>
      </c>
      <c r="F66" s="79">
        <f t="shared" si="15"/>
        <v>2052229758</v>
      </c>
      <c r="G66" s="77">
        <v>1571118542</v>
      </c>
      <c r="H66" s="78">
        <v>481111216</v>
      </c>
      <c r="I66" s="79">
        <f t="shared" si="16"/>
        <v>2052229758</v>
      </c>
      <c r="J66" s="77">
        <v>246869038</v>
      </c>
      <c r="K66" s="78">
        <v>40567514</v>
      </c>
      <c r="L66" s="78">
        <f t="shared" si="17"/>
        <v>287436552</v>
      </c>
      <c r="M66" s="95">
        <f t="shared" si="18"/>
        <v>0.14006061011420146</v>
      </c>
      <c r="N66" s="77">
        <v>0</v>
      </c>
      <c r="O66" s="78">
        <v>0</v>
      </c>
      <c r="P66" s="78">
        <f t="shared" si="19"/>
        <v>0</v>
      </c>
      <c r="Q66" s="95">
        <f t="shared" si="20"/>
        <v>0</v>
      </c>
      <c r="R66" s="77">
        <v>0</v>
      </c>
      <c r="S66" s="78">
        <v>0</v>
      </c>
      <c r="T66" s="78">
        <f t="shared" si="21"/>
        <v>0</v>
      </c>
      <c r="U66" s="95">
        <f t="shared" si="22"/>
        <v>0</v>
      </c>
      <c r="V66" s="77">
        <v>0</v>
      </c>
      <c r="W66" s="78">
        <v>0</v>
      </c>
      <c r="X66" s="78">
        <f t="shared" si="23"/>
        <v>0</v>
      </c>
      <c r="Y66" s="95">
        <f t="shared" si="24"/>
        <v>0</v>
      </c>
      <c r="Z66" s="77">
        <v>246869038</v>
      </c>
      <c r="AA66" s="78">
        <v>40567514</v>
      </c>
      <c r="AB66" s="78">
        <f t="shared" si="25"/>
        <v>287436552</v>
      </c>
      <c r="AC66" s="95">
        <f t="shared" si="26"/>
        <v>0.14006061011420146</v>
      </c>
      <c r="AD66" s="77">
        <v>207743615</v>
      </c>
      <c r="AE66" s="78">
        <v>21831273</v>
      </c>
      <c r="AF66" s="78">
        <f t="shared" si="27"/>
        <v>229574888</v>
      </c>
      <c r="AG66" s="78">
        <v>1945534112</v>
      </c>
      <c r="AH66" s="78">
        <v>1974708237</v>
      </c>
      <c r="AI66" s="79">
        <v>229574888</v>
      </c>
      <c r="AJ66" s="114">
        <f t="shared" si="28"/>
        <v>0.11800095746663526</v>
      </c>
      <c r="AK66" s="115">
        <f t="shared" si="29"/>
        <v>0.25203829784728016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5160392439</v>
      </c>
      <c r="E67" s="81">
        <f>SUM(E62:E66)</f>
        <v>1002287586</v>
      </c>
      <c r="F67" s="82">
        <f t="shared" si="15"/>
        <v>6162680025</v>
      </c>
      <c r="G67" s="80">
        <f>SUM(G62:G66)</f>
        <v>5160392439</v>
      </c>
      <c r="H67" s="81">
        <f>SUM(H62:H66)</f>
        <v>1002287586</v>
      </c>
      <c r="I67" s="82">
        <f t="shared" si="16"/>
        <v>6162680025</v>
      </c>
      <c r="J67" s="80">
        <f>SUM(J62:J66)</f>
        <v>1053912747</v>
      </c>
      <c r="K67" s="81">
        <f>SUM(K62:K66)</f>
        <v>175915073</v>
      </c>
      <c r="L67" s="81">
        <f t="shared" si="17"/>
        <v>1229827820</v>
      </c>
      <c r="M67" s="96">
        <f t="shared" si="18"/>
        <v>0.19956055076865686</v>
      </c>
      <c r="N67" s="80">
        <f>SUM(N62:N66)</f>
        <v>0</v>
      </c>
      <c r="O67" s="81">
        <f>SUM(O62:O66)</f>
        <v>0</v>
      </c>
      <c r="P67" s="81">
        <f t="shared" si="19"/>
        <v>0</v>
      </c>
      <c r="Q67" s="96">
        <f t="shared" si="20"/>
        <v>0</v>
      </c>
      <c r="R67" s="80">
        <f>SUM(R62:R66)</f>
        <v>0</v>
      </c>
      <c r="S67" s="81">
        <f>SUM(S62:S66)</f>
        <v>0</v>
      </c>
      <c r="T67" s="81">
        <f t="shared" si="21"/>
        <v>0</v>
      </c>
      <c r="U67" s="96">
        <f t="shared" si="22"/>
        <v>0</v>
      </c>
      <c r="V67" s="80">
        <f>SUM(V62:V66)</f>
        <v>0</v>
      </c>
      <c r="W67" s="81">
        <f>SUM(W62:W66)</f>
        <v>0</v>
      </c>
      <c r="X67" s="81">
        <f t="shared" si="23"/>
        <v>0</v>
      </c>
      <c r="Y67" s="96">
        <f t="shared" si="24"/>
        <v>0</v>
      </c>
      <c r="Z67" s="80">
        <v>1053912747</v>
      </c>
      <c r="AA67" s="81">
        <v>175915073</v>
      </c>
      <c r="AB67" s="81">
        <f t="shared" si="25"/>
        <v>1229827820</v>
      </c>
      <c r="AC67" s="96">
        <f t="shared" si="26"/>
        <v>0.19956055076865686</v>
      </c>
      <c r="AD67" s="80">
        <f>SUM(AD62:AD66)</f>
        <v>932631335</v>
      </c>
      <c r="AE67" s="81">
        <f>SUM(AE62:AE66)</f>
        <v>131246204</v>
      </c>
      <c r="AF67" s="81">
        <f t="shared" si="27"/>
        <v>1063877539</v>
      </c>
      <c r="AG67" s="81">
        <f>SUM(AG62:AG66)</f>
        <v>6493887768</v>
      </c>
      <c r="AH67" s="81">
        <f>SUM(AH62:AH66)</f>
        <v>6852857083</v>
      </c>
      <c r="AI67" s="82">
        <f>SUM(AI62:AI66)</f>
        <v>1063877539</v>
      </c>
      <c r="AJ67" s="116">
        <f t="shared" si="28"/>
        <v>0.16382752166467685</v>
      </c>
      <c r="AK67" s="117">
        <f t="shared" si="29"/>
        <v>0.15598626243767333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472185756</v>
      </c>
      <c r="E68" s="78">
        <v>105307548</v>
      </c>
      <c r="F68" s="79">
        <f t="shared" si="15"/>
        <v>577493304</v>
      </c>
      <c r="G68" s="77">
        <v>472185756</v>
      </c>
      <c r="H68" s="78">
        <v>105307548</v>
      </c>
      <c r="I68" s="79">
        <f t="shared" si="16"/>
        <v>577493304</v>
      </c>
      <c r="J68" s="77">
        <v>153529478</v>
      </c>
      <c r="K68" s="78">
        <v>27564457</v>
      </c>
      <c r="L68" s="78">
        <f t="shared" si="17"/>
        <v>181093935</v>
      </c>
      <c r="M68" s="95">
        <f t="shared" si="18"/>
        <v>0.313586207399558</v>
      </c>
      <c r="N68" s="77">
        <v>0</v>
      </c>
      <c r="O68" s="78">
        <v>0</v>
      </c>
      <c r="P68" s="78">
        <f t="shared" si="19"/>
        <v>0</v>
      </c>
      <c r="Q68" s="95">
        <f t="shared" si="20"/>
        <v>0</v>
      </c>
      <c r="R68" s="77">
        <v>0</v>
      </c>
      <c r="S68" s="78">
        <v>0</v>
      </c>
      <c r="T68" s="78">
        <f t="shared" si="21"/>
        <v>0</v>
      </c>
      <c r="U68" s="95">
        <f t="shared" si="22"/>
        <v>0</v>
      </c>
      <c r="V68" s="77">
        <v>0</v>
      </c>
      <c r="W68" s="78">
        <v>0</v>
      </c>
      <c r="X68" s="78">
        <f t="shared" si="23"/>
        <v>0</v>
      </c>
      <c r="Y68" s="95">
        <f t="shared" si="24"/>
        <v>0</v>
      </c>
      <c r="Z68" s="77">
        <v>153529478</v>
      </c>
      <c r="AA68" s="78">
        <v>27564457</v>
      </c>
      <c r="AB68" s="78">
        <f t="shared" si="25"/>
        <v>181093935</v>
      </c>
      <c r="AC68" s="95">
        <f t="shared" si="26"/>
        <v>0.313586207399558</v>
      </c>
      <c r="AD68" s="77">
        <v>139801129</v>
      </c>
      <c r="AE68" s="78">
        <v>26790717</v>
      </c>
      <c r="AF68" s="78">
        <f t="shared" si="27"/>
        <v>166591846</v>
      </c>
      <c r="AG68" s="78">
        <v>553337082</v>
      </c>
      <c r="AH68" s="78">
        <v>593513182</v>
      </c>
      <c r="AI68" s="79">
        <v>166591846</v>
      </c>
      <c r="AJ68" s="114">
        <f t="shared" si="28"/>
        <v>0.3010675615627727</v>
      </c>
      <c r="AK68" s="115">
        <f t="shared" si="29"/>
        <v>8.7051613558565055E-2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233223600</v>
      </c>
      <c r="E69" s="78">
        <v>62503745</v>
      </c>
      <c r="F69" s="79">
        <f t="shared" si="15"/>
        <v>295727345</v>
      </c>
      <c r="G69" s="77">
        <v>233223600</v>
      </c>
      <c r="H69" s="78">
        <v>62503745</v>
      </c>
      <c r="I69" s="79">
        <f t="shared" si="16"/>
        <v>295727345</v>
      </c>
      <c r="J69" s="77">
        <v>51586881</v>
      </c>
      <c r="K69" s="78">
        <v>15104541</v>
      </c>
      <c r="L69" s="78">
        <f t="shared" si="17"/>
        <v>66691422</v>
      </c>
      <c r="M69" s="95">
        <f t="shared" si="18"/>
        <v>0.2255165885995426</v>
      </c>
      <c r="N69" s="77">
        <v>0</v>
      </c>
      <c r="O69" s="78">
        <v>0</v>
      </c>
      <c r="P69" s="78">
        <f t="shared" si="19"/>
        <v>0</v>
      </c>
      <c r="Q69" s="95">
        <f t="shared" si="20"/>
        <v>0</v>
      </c>
      <c r="R69" s="77">
        <v>0</v>
      </c>
      <c r="S69" s="78">
        <v>0</v>
      </c>
      <c r="T69" s="78">
        <f t="shared" si="21"/>
        <v>0</v>
      </c>
      <c r="U69" s="95">
        <f t="shared" si="22"/>
        <v>0</v>
      </c>
      <c r="V69" s="77">
        <v>0</v>
      </c>
      <c r="W69" s="78">
        <v>0</v>
      </c>
      <c r="X69" s="78">
        <f t="shared" si="23"/>
        <v>0</v>
      </c>
      <c r="Y69" s="95">
        <f t="shared" si="24"/>
        <v>0</v>
      </c>
      <c r="Z69" s="77">
        <v>51586881</v>
      </c>
      <c r="AA69" s="78">
        <v>15104541</v>
      </c>
      <c r="AB69" s="78">
        <f t="shared" si="25"/>
        <v>66691422</v>
      </c>
      <c r="AC69" s="95">
        <f t="shared" si="26"/>
        <v>0.2255165885995426</v>
      </c>
      <c r="AD69" s="77">
        <v>54695808</v>
      </c>
      <c r="AE69" s="78">
        <v>10301413</v>
      </c>
      <c r="AF69" s="78">
        <f t="shared" si="27"/>
        <v>64997221</v>
      </c>
      <c r="AG69" s="78">
        <v>273184858</v>
      </c>
      <c r="AH69" s="78">
        <v>308449433</v>
      </c>
      <c r="AI69" s="79">
        <v>64997221</v>
      </c>
      <c r="AJ69" s="114">
        <f t="shared" si="28"/>
        <v>0.23792395184655513</v>
      </c>
      <c r="AK69" s="115">
        <f t="shared" si="29"/>
        <v>2.6065745180090083E-2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346352524</v>
      </c>
      <c r="E70" s="78">
        <v>92387395</v>
      </c>
      <c r="F70" s="79">
        <f t="shared" si="15"/>
        <v>438739919</v>
      </c>
      <c r="G70" s="77">
        <v>346352524</v>
      </c>
      <c r="H70" s="78">
        <v>92387395</v>
      </c>
      <c r="I70" s="79">
        <f t="shared" si="16"/>
        <v>438739919</v>
      </c>
      <c r="J70" s="77">
        <v>83933504</v>
      </c>
      <c r="K70" s="78">
        <v>17095135</v>
      </c>
      <c r="L70" s="78">
        <f t="shared" si="17"/>
        <v>101028639</v>
      </c>
      <c r="M70" s="95">
        <f t="shared" si="18"/>
        <v>0.2302699951038647</v>
      </c>
      <c r="N70" s="77">
        <v>0</v>
      </c>
      <c r="O70" s="78">
        <v>0</v>
      </c>
      <c r="P70" s="78">
        <f t="shared" si="19"/>
        <v>0</v>
      </c>
      <c r="Q70" s="95">
        <f t="shared" si="20"/>
        <v>0</v>
      </c>
      <c r="R70" s="77">
        <v>0</v>
      </c>
      <c r="S70" s="78">
        <v>0</v>
      </c>
      <c r="T70" s="78">
        <f t="shared" si="21"/>
        <v>0</v>
      </c>
      <c r="U70" s="95">
        <f t="shared" si="22"/>
        <v>0</v>
      </c>
      <c r="V70" s="77">
        <v>0</v>
      </c>
      <c r="W70" s="78">
        <v>0</v>
      </c>
      <c r="X70" s="78">
        <f t="shared" si="23"/>
        <v>0</v>
      </c>
      <c r="Y70" s="95">
        <f t="shared" si="24"/>
        <v>0</v>
      </c>
      <c r="Z70" s="77">
        <v>83933504</v>
      </c>
      <c r="AA70" s="78">
        <v>17095135</v>
      </c>
      <c r="AB70" s="78">
        <f t="shared" si="25"/>
        <v>101028639</v>
      </c>
      <c r="AC70" s="95">
        <f t="shared" si="26"/>
        <v>0.2302699951038647</v>
      </c>
      <c r="AD70" s="77">
        <v>80298349</v>
      </c>
      <c r="AE70" s="78">
        <v>18879042</v>
      </c>
      <c r="AF70" s="78">
        <f t="shared" si="27"/>
        <v>99177391</v>
      </c>
      <c r="AG70" s="78">
        <v>456013310</v>
      </c>
      <c r="AH70" s="78">
        <v>450113160</v>
      </c>
      <c r="AI70" s="79">
        <v>99177391</v>
      </c>
      <c r="AJ70" s="114">
        <f t="shared" si="28"/>
        <v>0.21748793034133149</v>
      </c>
      <c r="AK70" s="115">
        <f t="shared" si="29"/>
        <v>1.8666028429806136E-2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290133305</v>
      </c>
      <c r="E71" s="78">
        <v>90550823</v>
      </c>
      <c r="F71" s="79">
        <f t="shared" si="15"/>
        <v>380684128</v>
      </c>
      <c r="G71" s="77">
        <v>290133305</v>
      </c>
      <c r="H71" s="78">
        <v>90550823</v>
      </c>
      <c r="I71" s="79">
        <f t="shared" si="16"/>
        <v>380684128</v>
      </c>
      <c r="J71" s="77">
        <v>58649177</v>
      </c>
      <c r="K71" s="78">
        <v>11865169</v>
      </c>
      <c r="L71" s="78">
        <f t="shared" si="17"/>
        <v>70514346</v>
      </c>
      <c r="M71" s="95">
        <f t="shared" si="18"/>
        <v>0.18523059096385547</v>
      </c>
      <c r="N71" s="77">
        <v>0</v>
      </c>
      <c r="O71" s="78">
        <v>0</v>
      </c>
      <c r="P71" s="78">
        <f t="shared" si="19"/>
        <v>0</v>
      </c>
      <c r="Q71" s="95">
        <f t="shared" si="20"/>
        <v>0</v>
      </c>
      <c r="R71" s="77">
        <v>0</v>
      </c>
      <c r="S71" s="78">
        <v>0</v>
      </c>
      <c r="T71" s="78">
        <f t="shared" si="21"/>
        <v>0</v>
      </c>
      <c r="U71" s="95">
        <f t="shared" si="22"/>
        <v>0</v>
      </c>
      <c r="V71" s="77">
        <v>0</v>
      </c>
      <c r="W71" s="78">
        <v>0</v>
      </c>
      <c r="X71" s="78">
        <f t="shared" si="23"/>
        <v>0</v>
      </c>
      <c r="Y71" s="95">
        <f t="shared" si="24"/>
        <v>0</v>
      </c>
      <c r="Z71" s="77">
        <v>58649177</v>
      </c>
      <c r="AA71" s="78">
        <v>11865169</v>
      </c>
      <c r="AB71" s="78">
        <f t="shared" si="25"/>
        <v>70514346</v>
      </c>
      <c r="AC71" s="95">
        <f t="shared" si="26"/>
        <v>0.18523059096385547</v>
      </c>
      <c r="AD71" s="77">
        <v>31410379</v>
      </c>
      <c r="AE71" s="78">
        <v>7446534</v>
      </c>
      <c r="AF71" s="78">
        <f t="shared" si="27"/>
        <v>38856913</v>
      </c>
      <c r="AG71" s="78">
        <v>356586946</v>
      </c>
      <c r="AH71" s="78">
        <v>363843427</v>
      </c>
      <c r="AI71" s="79">
        <v>38856913</v>
      </c>
      <c r="AJ71" s="114">
        <f t="shared" si="28"/>
        <v>0.10896897218441642</v>
      </c>
      <c r="AK71" s="115">
        <f t="shared" si="29"/>
        <v>0.81471816868210811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715936732</v>
      </c>
      <c r="E72" s="78">
        <v>322311682</v>
      </c>
      <c r="F72" s="79">
        <f t="shared" si="15"/>
        <v>1038248414</v>
      </c>
      <c r="G72" s="77">
        <v>715936732</v>
      </c>
      <c r="H72" s="78">
        <v>322311682</v>
      </c>
      <c r="I72" s="79">
        <f t="shared" si="16"/>
        <v>1038248414</v>
      </c>
      <c r="J72" s="77">
        <v>140617962</v>
      </c>
      <c r="K72" s="78">
        <v>59447363</v>
      </c>
      <c r="L72" s="78">
        <f t="shared" si="17"/>
        <v>200065325</v>
      </c>
      <c r="M72" s="95">
        <f t="shared" si="18"/>
        <v>0.19269504513781999</v>
      </c>
      <c r="N72" s="77">
        <v>0</v>
      </c>
      <c r="O72" s="78">
        <v>0</v>
      </c>
      <c r="P72" s="78">
        <f t="shared" si="19"/>
        <v>0</v>
      </c>
      <c r="Q72" s="95">
        <f t="shared" si="20"/>
        <v>0</v>
      </c>
      <c r="R72" s="77">
        <v>0</v>
      </c>
      <c r="S72" s="78">
        <v>0</v>
      </c>
      <c r="T72" s="78">
        <f t="shared" si="21"/>
        <v>0</v>
      </c>
      <c r="U72" s="95">
        <f t="shared" si="22"/>
        <v>0</v>
      </c>
      <c r="V72" s="77">
        <v>0</v>
      </c>
      <c r="W72" s="78">
        <v>0</v>
      </c>
      <c r="X72" s="78">
        <f t="shared" si="23"/>
        <v>0</v>
      </c>
      <c r="Y72" s="95">
        <f t="shared" si="24"/>
        <v>0</v>
      </c>
      <c r="Z72" s="77">
        <v>140617962</v>
      </c>
      <c r="AA72" s="78">
        <v>59447363</v>
      </c>
      <c r="AB72" s="78">
        <f t="shared" si="25"/>
        <v>200065325</v>
      </c>
      <c r="AC72" s="95">
        <f t="shared" si="26"/>
        <v>0.19269504513781999</v>
      </c>
      <c r="AD72" s="77">
        <v>121642636</v>
      </c>
      <c r="AE72" s="78">
        <v>78335194</v>
      </c>
      <c r="AF72" s="78">
        <f t="shared" si="27"/>
        <v>199977830</v>
      </c>
      <c r="AG72" s="78">
        <v>990295486</v>
      </c>
      <c r="AH72" s="78">
        <v>1023446393</v>
      </c>
      <c r="AI72" s="79">
        <v>199977830</v>
      </c>
      <c r="AJ72" s="114">
        <f t="shared" si="28"/>
        <v>0.20193753564176098</v>
      </c>
      <c r="AK72" s="115">
        <f t="shared" si="29"/>
        <v>4.3752349948000813E-4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2057831917</v>
      </c>
      <c r="E73" s="81">
        <f>SUM(E68:E72)</f>
        <v>673061193</v>
      </c>
      <c r="F73" s="82">
        <f t="shared" si="15"/>
        <v>2730893110</v>
      </c>
      <c r="G73" s="80">
        <f>SUM(G68:G72)</f>
        <v>2057831917</v>
      </c>
      <c r="H73" s="81">
        <f>SUM(H68:H72)</f>
        <v>673061193</v>
      </c>
      <c r="I73" s="82">
        <f t="shared" si="16"/>
        <v>2730893110</v>
      </c>
      <c r="J73" s="80">
        <f>SUM(J68:J72)</f>
        <v>488317002</v>
      </c>
      <c r="K73" s="81">
        <f>SUM(K68:K72)</f>
        <v>131076665</v>
      </c>
      <c r="L73" s="81">
        <f t="shared" si="17"/>
        <v>619393667</v>
      </c>
      <c r="M73" s="96">
        <f t="shared" si="18"/>
        <v>0.22680992702786526</v>
      </c>
      <c r="N73" s="80">
        <f>SUM(N68:N72)</f>
        <v>0</v>
      </c>
      <c r="O73" s="81">
        <f>SUM(O68:O72)</f>
        <v>0</v>
      </c>
      <c r="P73" s="81">
        <f t="shared" si="19"/>
        <v>0</v>
      </c>
      <c r="Q73" s="96">
        <f t="shared" si="20"/>
        <v>0</v>
      </c>
      <c r="R73" s="80">
        <f>SUM(R68:R72)</f>
        <v>0</v>
      </c>
      <c r="S73" s="81">
        <f>SUM(S68:S72)</f>
        <v>0</v>
      </c>
      <c r="T73" s="81">
        <f t="shared" si="21"/>
        <v>0</v>
      </c>
      <c r="U73" s="96">
        <f t="shared" si="22"/>
        <v>0</v>
      </c>
      <c r="V73" s="80">
        <f>SUM(V68:V72)</f>
        <v>0</v>
      </c>
      <c r="W73" s="81">
        <f>SUM(W68:W72)</f>
        <v>0</v>
      </c>
      <c r="X73" s="81">
        <f t="shared" si="23"/>
        <v>0</v>
      </c>
      <c r="Y73" s="96">
        <f t="shared" si="24"/>
        <v>0</v>
      </c>
      <c r="Z73" s="80">
        <v>488317002</v>
      </c>
      <c r="AA73" s="81">
        <v>131076665</v>
      </c>
      <c r="AB73" s="81">
        <f t="shared" si="25"/>
        <v>619393667</v>
      </c>
      <c r="AC73" s="96">
        <f t="shared" si="26"/>
        <v>0.22680992702786526</v>
      </c>
      <c r="AD73" s="80">
        <f>SUM(AD68:AD72)</f>
        <v>427848301</v>
      </c>
      <c r="AE73" s="81">
        <f>SUM(AE68:AE72)</f>
        <v>141752900</v>
      </c>
      <c r="AF73" s="81">
        <f t="shared" si="27"/>
        <v>569601201</v>
      </c>
      <c r="AG73" s="81">
        <f>SUM(AG68:AG72)</f>
        <v>2629417682</v>
      </c>
      <c r="AH73" s="81">
        <f>SUM(AH68:AH72)</f>
        <v>2739365595</v>
      </c>
      <c r="AI73" s="82">
        <f>SUM(AI68:AI72)</f>
        <v>569601201</v>
      </c>
      <c r="AJ73" s="116">
        <f t="shared" si="28"/>
        <v>0.21662636746503783</v>
      </c>
      <c r="AK73" s="117">
        <f t="shared" si="29"/>
        <v>8.7416364137897995E-2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98900260547</v>
      </c>
      <c r="E74" s="84">
        <f>SUM(E9,E11:E15,E17:E24,E26:E29,E31:E35,E37:E40,E42:E47,E49:E53,E55:E60,E62:E66,E68:E72)</f>
        <v>15006751223</v>
      </c>
      <c r="F74" s="85">
        <f t="shared" si="15"/>
        <v>113907011770</v>
      </c>
      <c r="G74" s="83">
        <f>SUM(G9,G11:G15,G17:G24,G26:G29,G31:G35,G37:G40,G42:G47,G49:G53,G55:G60,G62:G66,G68:G72)</f>
        <v>98906768665</v>
      </c>
      <c r="H74" s="84">
        <f>SUM(H9,H11:H15,H17:H24,H26:H29,H31:H35,H37:H40,H42:H47,H49:H53,H55:H60,H62:H66,H68:H72)</f>
        <v>14993632000</v>
      </c>
      <c r="I74" s="85">
        <f t="shared" si="16"/>
        <v>113900400665</v>
      </c>
      <c r="J74" s="83">
        <f>SUM(J9,J11:J15,J17:J24,J26:J29,J31:J35,J37:J40,J42:J47,J49:J53,J55:J60,J62:J66,J68:J72)</f>
        <v>24711488279</v>
      </c>
      <c r="K74" s="84">
        <f>SUM(K9,K11:K15,K17:K24,K26:K29,K31:K35,K37:K40,K42:K47,K49:K53,K55:K60,K62:K66,K68:K72)</f>
        <v>1825179106</v>
      </c>
      <c r="L74" s="84">
        <f t="shared" si="17"/>
        <v>26536667385</v>
      </c>
      <c r="M74" s="97">
        <f t="shared" si="18"/>
        <v>0.23296781271536293</v>
      </c>
      <c r="N74" s="83">
        <f>SUM(N9,N11:N15,N17:N24,N26:N29,N31:N35,N37:N40,N42:N47,N49:N53,N55:N60,N62:N66,N68:N72)</f>
        <v>0</v>
      </c>
      <c r="O74" s="84">
        <f>SUM(O9,O11:O15,O17:O24,O26:O29,O31:O35,O37:O40,O42:O47,O49:O53,O55:O60,O62:O66,O68:O72)</f>
        <v>0</v>
      </c>
      <c r="P74" s="84">
        <f t="shared" si="19"/>
        <v>0</v>
      </c>
      <c r="Q74" s="97">
        <f t="shared" si="20"/>
        <v>0</v>
      </c>
      <c r="R74" s="83">
        <f>SUM(R9,R11:R15,R17:R24,R26:R29,R31:R35,R37:R40,R42:R47,R49:R53,R55:R60,R62:R66,R68:R72)</f>
        <v>0</v>
      </c>
      <c r="S74" s="84">
        <f>SUM(S9,S11:S15,S17:S24,S26:S29,S31:S35,S37:S40,S42:S47,S49:S53,S55:S60,S62:S66,S68:S72)</f>
        <v>0</v>
      </c>
      <c r="T74" s="84">
        <f t="shared" si="21"/>
        <v>0</v>
      </c>
      <c r="U74" s="97">
        <f t="shared" si="22"/>
        <v>0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3"/>
        <v>0</v>
      </c>
      <c r="Y74" s="97">
        <f t="shared" si="24"/>
        <v>0</v>
      </c>
      <c r="Z74" s="83">
        <v>24711488279</v>
      </c>
      <c r="AA74" s="84">
        <v>1825179106</v>
      </c>
      <c r="AB74" s="84">
        <f t="shared" si="25"/>
        <v>26536667385</v>
      </c>
      <c r="AC74" s="97">
        <f t="shared" si="26"/>
        <v>0.23296781271536293</v>
      </c>
      <c r="AD74" s="83">
        <f>SUM(AD9,AD11:AD15,AD17:AD24,AD26:AD29,AD31:AD35,AD37:AD40,AD42:AD47,AD49:AD53,AD55:AD60,AD62:AD66,AD68:AD72)</f>
        <v>21438657339</v>
      </c>
      <c r="AE74" s="84">
        <f>SUM(AE9,AE11:AE15,AE17:AE24,AE26:AE29,AE31:AE35,AE37:AE40,AE42:AE47,AE49:AE53,AE55:AE60,AE62:AE66,AE68:AE72)</f>
        <v>1902526484</v>
      </c>
      <c r="AF74" s="84">
        <f t="shared" si="27"/>
        <v>23341183823</v>
      </c>
      <c r="AG74" s="84">
        <f>SUM(AG9,AG11:AG15,AG17:AG24,AG26:AG29,AG31:AG35,AG37:AG40,AG42:AG47,AG49:AG53,AG55:AG60,AG62:AG66,AG68:AG72)</f>
        <v>109814474286</v>
      </c>
      <c r="AH74" s="84">
        <f>SUM(AH9,AH11:AH15,AH17:AH24,AH26:AH29,AH31:AH35,AH37:AH40,AH42:AH47,AH49:AH53,AH55:AH60,AH62:AH66,AH68:AH72)</f>
        <v>112016464491</v>
      </c>
      <c r="AI74" s="85">
        <f>SUM(AI9,AI11:AI15,AI17:AI24,AI26:AI29,AI31:AI35,AI37:AI40,AI42:AI47,AI49:AI53,AI55:AI60,AI62:AI66,AI68:AI72)</f>
        <v>23341183823</v>
      </c>
      <c r="AJ74" s="118">
        <f t="shared" si="28"/>
        <v>0.21255106828823306</v>
      </c>
      <c r="AK74" s="119">
        <f t="shared" si="29"/>
        <v>0.13690323448167296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711070253</v>
      </c>
      <c r="E9" s="78">
        <v>180504685</v>
      </c>
      <c r="F9" s="79">
        <f>$D9       +$E9</f>
        <v>891574938</v>
      </c>
      <c r="G9" s="77">
        <v>711070253</v>
      </c>
      <c r="H9" s="78">
        <v>180504685</v>
      </c>
      <c r="I9" s="79">
        <f>$G9       +$H9</f>
        <v>891574938</v>
      </c>
      <c r="J9" s="77">
        <v>78494542</v>
      </c>
      <c r="K9" s="78">
        <v>13351413</v>
      </c>
      <c r="L9" s="78">
        <f>$J9       +$K9</f>
        <v>91845955</v>
      </c>
      <c r="M9" s="95">
        <f>IF(($F9       =0),0,($L9       /$F9       ))</f>
        <v>0.10301540687766618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78494542</v>
      </c>
      <c r="AA9" s="78">
        <v>13351413</v>
      </c>
      <c r="AB9" s="78">
        <f>$Z9       +$AA9</f>
        <v>91845955</v>
      </c>
      <c r="AC9" s="95">
        <f>IF(($F9       =0),0,($AB9       /$F9       ))</f>
        <v>0.10301540687766618</v>
      </c>
      <c r="AD9" s="77">
        <v>72709684</v>
      </c>
      <c r="AE9" s="78">
        <v>53324662</v>
      </c>
      <c r="AF9" s="78">
        <f>$AD9       +$AE9</f>
        <v>126034346</v>
      </c>
      <c r="AG9" s="78">
        <v>763334123</v>
      </c>
      <c r="AH9" s="78">
        <v>853247180</v>
      </c>
      <c r="AI9" s="79">
        <v>126034346</v>
      </c>
      <c r="AJ9" s="114">
        <f>IF(($AG9       =0),0,($AI9       /$AG9       ))</f>
        <v>0.16511032613695956</v>
      </c>
      <c r="AK9" s="115">
        <f>IF(($AF9       =0),0,(($L9       /$AF9       )-1))</f>
        <v>-0.27126249379673062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467527959</v>
      </c>
      <c r="E10" s="78">
        <v>123208925</v>
      </c>
      <c r="F10" s="79">
        <f t="shared" ref="F10:F41" si="0">$D10      +$E10</f>
        <v>590736884</v>
      </c>
      <c r="G10" s="77">
        <v>467527959</v>
      </c>
      <c r="H10" s="78">
        <v>123208925</v>
      </c>
      <c r="I10" s="79">
        <f t="shared" ref="I10:I41" si="1">$G10      +$H10</f>
        <v>590736884</v>
      </c>
      <c r="J10" s="77">
        <v>100893347</v>
      </c>
      <c r="K10" s="78">
        <v>40075947</v>
      </c>
      <c r="L10" s="78">
        <f t="shared" ref="L10:L41" si="2">$J10      +$K10</f>
        <v>140969294</v>
      </c>
      <c r="M10" s="95">
        <f t="shared" ref="M10:M41" si="3">IF(($F10      =0),0,($L10      /$F10      ))</f>
        <v>0.23863296472275125</v>
      </c>
      <c r="N10" s="77">
        <v>0</v>
      </c>
      <c r="O10" s="78">
        <v>0</v>
      </c>
      <c r="P10" s="78">
        <f t="shared" ref="P10:P41" si="4">$N10      +$O10</f>
        <v>0</v>
      </c>
      <c r="Q10" s="95">
        <f t="shared" ref="Q10:Q41" si="5">IF(($F10      =0),0,($P10      /$F10      ))</f>
        <v>0</v>
      </c>
      <c r="R10" s="77">
        <v>0</v>
      </c>
      <c r="S10" s="78">
        <v>0</v>
      </c>
      <c r="T10" s="78">
        <f t="shared" ref="T10:T41" si="6">$R10      +$S10</f>
        <v>0</v>
      </c>
      <c r="U10" s="95">
        <f t="shared" ref="U10:U41" si="7">IF(($I10      =0),0,($T10      /$I10      ))</f>
        <v>0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v>100893347</v>
      </c>
      <c r="AA10" s="78">
        <v>40075947</v>
      </c>
      <c r="AB10" s="78">
        <f t="shared" ref="AB10:AB41" si="10">$Z10      +$AA10</f>
        <v>140969294</v>
      </c>
      <c r="AC10" s="95">
        <f t="shared" ref="AC10:AC41" si="11">IF(($F10      =0),0,($AB10      /$F10      ))</f>
        <v>0.23863296472275125</v>
      </c>
      <c r="AD10" s="77">
        <v>104579993</v>
      </c>
      <c r="AE10" s="78">
        <v>24124042</v>
      </c>
      <c r="AF10" s="78">
        <f t="shared" ref="AF10:AF41" si="12">$AD10      +$AE10</f>
        <v>128704035</v>
      </c>
      <c r="AG10" s="78">
        <v>533430246</v>
      </c>
      <c r="AH10" s="78">
        <v>546549974</v>
      </c>
      <c r="AI10" s="79">
        <v>128704035</v>
      </c>
      <c r="AJ10" s="114">
        <f t="shared" ref="AJ10:AJ41" si="13">IF(($AG10      =0),0,($AI10      /$AG10      ))</f>
        <v>0.24127622302091958</v>
      </c>
      <c r="AK10" s="115">
        <f t="shared" ref="AK10:AK41" si="14">IF(($AF10      =0),0,(($L10      /$AF10      )-1))</f>
        <v>9.5298169944710853E-2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1717645942</v>
      </c>
      <c r="E11" s="78">
        <v>231308900</v>
      </c>
      <c r="F11" s="79">
        <f t="shared" si="0"/>
        <v>1948954842</v>
      </c>
      <c r="G11" s="77">
        <v>1717645942</v>
      </c>
      <c r="H11" s="78">
        <v>231308900</v>
      </c>
      <c r="I11" s="79">
        <f t="shared" si="1"/>
        <v>1948954842</v>
      </c>
      <c r="J11" s="77">
        <v>371439693</v>
      </c>
      <c r="K11" s="78">
        <v>31512817</v>
      </c>
      <c r="L11" s="78">
        <f t="shared" si="2"/>
        <v>402952510</v>
      </c>
      <c r="M11" s="95">
        <f t="shared" si="3"/>
        <v>0.20675312804400012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371439693</v>
      </c>
      <c r="AA11" s="78">
        <v>31512817</v>
      </c>
      <c r="AB11" s="78">
        <f t="shared" si="10"/>
        <v>402952510</v>
      </c>
      <c r="AC11" s="95">
        <f t="shared" si="11"/>
        <v>0.20675312804400012</v>
      </c>
      <c r="AD11" s="77">
        <v>337122386</v>
      </c>
      <c r="AE11" s="78">
        <v>21030392</v>
      </c>
      <c r="AF11" s="78">
        <f t="shared" si="12"/>
        <v>358152778</v>
      </c>
      <c r="AG11" s="78">
        <v>1716407521</v>
      </c>
      <c r="AH11" s="78">
        <v>1806529131</v>
      </c>
      <c r="AI11" s="79">
        <v>358152778</v>
      </c>
      <c r="AJ11" s="114">
        <f t="shared" si="13"/>
        <v>0.20866418587547078</v>
      </c>
      <c r="AK11" s="115">
        <f t="shared" si="14"/>
        <v>0.1250855354247733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814838135</v>
      </c>
      <c r="E12" s="78">
        <v>59792950</v>
      </c>
      <c r="F12" s="79">
        <f t="shared" si="0"/>
        <v>874631085</v>
      </c>
      <c r="G12" s="77">
        <v>814838135</v>
      </c>
      <c r="H12" s="78">
        <v>59792950</v>
      </c>
      <c r="I12" s="79">
        <f t="shared" si="1"/>
        <v>874631085</v>
      </c>
      <c r="J12" s="77">
        <v>147369229</v>
      </c>
      <c r="K12" s="78">
        <v>8542825</v>
      </c>
      <c r="L12" s="78">
        <f t="shared" si="2"/>
        <v>155912054</v>
      </c>
      <c r="M12" s="95">
        <f t="shared" si="3"/>
        <v>0.17826036219602234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147369229</v>
      </c>
      <c r="AA12" s="78">
        <v>8542825</v>
      </c>
      <c r="AB12" s="78">
        <f t="shared" si="10"/>
        <v>155912054</v>
      </c>
      <c r="AC12" s="95">
        <f t="shared" si="11"/>
        <v>0.17826036219602234</v>
      </c>
      <c r="AD12" s="77">
        <v>130867679</v>
      </c>
      <c r="AE12" s="78">
        <v>11286103</v>
      </c>
      <c r="AF12" s="78">
        <f t="shared" si="12"/>
        <v>142153782</v>
      </c>
      <c r="AG12" s="78">
        <v>829291273</v>
      </c>
      <c r="AH12" s="78">
        <v>821771273</v>
      </c>
      <c r="AI12" s="79">
        <v>142153782</v>
      </c>
      <c r="AJ12" s="114">
        <f t="shared" si="13"/>
        <v>0.17141598691344243</v>
      </c>
      <c r="AK12" s="115">
        <f t="shared" si="14"/>
        <v>9.6784424631066068E-2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323504750</v>
      </c>
      <c r="E13" s="78">
        <v>189560231</v>
      </c>
      <c r="F13" s="79">
        <f t="shared" si="0"/>
        <v>513064981</v>
      </c>
      <c r="G13" s="77">
        <v>323504750</v>
      </c>
      <c r="H13" s="78">
        <v>189560231</v>
      </c>
      <c r="I13" s="79">
        <f t="shared" si="1"/>
        <v>513064981</v>
      </c>
      <c r="J13" s="77">
        <v>61895258</v>
      </c>
      <c r="K13" s="78">
        <v>35658003</v>
      </c>
      <c r="L13" s="78">
        <f t="shared" si="2"/>
        <v>97553261</v>
      </c>
      <c r="M13" s="95">
        <f t="shared" si="3"/>
        <v>0.19013821759938046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61895258</v>
      </c>
      <c r="AA13" s="78">
        <v>35658003</v>
      </c>
      <c r="AB13" s="78">
        <f t="shared" si="10"/>
        <v>97553261</v>
      </c>
      <c r="AC13" s="95">
        <f t="shared" si="11"/>
        <v>0.19013821759938046</v>
      </c>
      <c r="AD13" s="77">
        <v>51585310</v>
      </c>
      <c r="AE13" s="78">
        <v>46842056</v>
      </c>
      <c r="AF13" s="78">
        <f t="shared" si="12"/>
        <v>98427366</v>
      </c>
      <c r="AG13" s="78">
        <v>454255326</v>
      </c>
      <c r="AH13" s="78">
        <v>530303743</v>
      </c>
      <c r="AI13" s="79">
        <v>98427366</v>
      </c>
      <c r="AJ13" s="114">
        <f t="shared" si="13"/>
        <v>0.21667850736438035</v>
      </c>
      <c r="AK13" s="115">
        <f t="shared" si="14"/>
        <v>-8.8807110819160151E-3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1678981680</v>
      </c>
      <c r="E14" s="78">
        <v>513832728</v>
      </c>
      <c r="F14" s="79">
        <f t="shared" si="0"/>
        <v>2192814408</v>
      </c>
      <c r="G14" s="77">
        <v>1678981680</v>
      </c>
      <c r="H14" s="78">
        <v>513832728</v>
      </c>
      <c r="I14" s="79">
        <f t="shared" si="1"/>
        <v>2192814408</v>
      </c>
      <c r="J14" s="77">
        <v>371243904</v>
      </c>
      <c r="K14" s="78">
        <v>46989170</v>
      </c>
      <c r="L14" s="78">
        <f t="shared" si="2"/>
        <v>418233074</v>
      </c>
      <c r="M14" s="95">
        <f t="shared" si="3"/>
        <v>0.19072889729024436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371243904</v>
      </c>
      <c r="AA14" s="78">
        <v>46989170</v>
      </c>
      <c r="AB14" s="78">
        <f t="shared" si="10"/>
        <v>418233074</v>
      </c>
      <c r="AC14" s="95">
        <f t="shared" si="11"/>
        <v>0.19072889729024436</v>
      </c>
      <c r="AD14" s="77">
        <v>252972896</v>
      </c>
      <c r="AE14" s="78">
        <v>91793328</v>
      </c>
      <c r="AF14" s="78">
        <f t="shared" si="12"/>
        <v>344766224</v>
      </c>
      <c r="AG14" s="78">
        <v>2140145615</v>
      </c>
      <c r="AH14" s="78">
        <v>2179852043</v>
      </c>
      <c r="AI14" s="79">
        <v>344766224</v>
      </c>
      <c r="AJ14" s="114">
        <f t="shared" si="13"/>
        <v>0.16109475055509248</v>
      </c>
      <c r="AK14" s="115">
        <f t="shared" si="14"/>
        <v>0.21309178476833623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5713568719</v>
      </c>
      <c r="E15" s="81">
        <f>SUM(E9:E14)</f>
        <v>1298208419</v>
      </c>
      <c r="F15" s="82">
        <f t="shared" si="0"/>
        <v>7011777138</v>
      </c>
      <c r="G15" s="80">
        <f>SUM(G9:G14)</f>
        <v>5713568719</v>
      </c>
      <c r="H15" s="81">
        <f>SUM(H9:H14)</f>
        <v>1298208419</v>
      </c>
      <c r="I15" s="82">
        <f t="shared" si="1"/>
        <v>7011777138</v>
      </c>
      <c r="J15" s="80">
        <f>SUM(J9:J14)</f>
        <v>1131335973</v>
      </c>
      <c r="K15" s="81">
        <f>SUM(K9:K14)</f>
        <v>176130175</v>
      </c>
      <c r="L15" s="81">
        <f t="shared" si="2"/>
        <v>1307466148</v>
      </c>
      <c r="M15" s="96">
        <f t="shared" si="3"/>
        <v>0.1864671569371833</v>
      </c>
      <c r="N15" s="80">
        <f>SUM(N9:N14)</f>
        <v>0</v>
      </c>
      <c r="O15" s="81">
        <f>SUM(O9:O14)</f>
        <v>0</v>
      </c>
      <c r="P15" s="81">
        <f t="shared" si="4"/>
        <v>0</v>
      </c>
      <c r="Q15" s="96">
        <f t="shared" si="5"/>
        <v>0</v>
      </c>
      <c r="R15" s="80">
        <f>SUM(R9:R14)</f>
        <v>0</v>
      </c>
      <c r="S15" s="81">
        <f>SUM(S9:S14)</f>
        <v>0</v>
      </c>
      <c r="T15" s="81">
        <f t="shared" si="6"/>
        <v>0</v>
      </c>
      <c r="U15" s="96">
        <f t="shared" si="7"/>
        <v>0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v>1131335973</v>
      </c>
      <c r="AA15" s="81">
        <v>176130175</v>
      </c>
      <c r="AB15" s="81">
        <f t="shared" si="10"/>
        <v>1307466148</v>
      </c>
      <c r="AC15" s="96">
        <f t="shared" si="11"/>
        <v>0.1864671569371833</v>
      </c>
      <c r="AD15" s="80">
        <f>SUM(AD9:AD14)</f>
        <v>949837948</v>
      </c>
      <c r="AE15" s="81">
        <f>SUM(AE9:AE14)</f>
        <v>248400583</v>
      </c>
      <c r="AF15" s="81">
        <f t="shared" si="12"/>
        <v>1198238531</v>
      </c>
      <c r="AG15" s="81">
        <f>SUM(AG9:AG14)</f>
        <v>6436864104</v>
      </c>
      <c r="AH15" s="81">
        <f>SUM(AH9:AH14)</f>
        <v>6738253344</v>
      </c>
      <c r="AI15" s="82">
        <f>SUM(AI9:AI14)</f>
        <v>1198238531</v>
      </c>
      <c r="AJ15" s="116">
        <f t="shared" si="13"/>
        <v>0.18615252887743736</v>
      </c>
      <c r="AK15" s="117">
        <f t="shared" si="14"/>
        <v>9.115682243070844E-2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516069534</v>
      </c>
      <c r="E16" s="78">
        <v>101299000</v>
      </c>
      <c r="F16" s="79">
        <f t="shared" si="0"/>
        <v>617368534</v>
      </c>
      <c r="G16" s="77">
        <v>516069534</v>
      </c>
      <c r="H16" s="78">
        <v>101299000</v>
      </c>
      <c r="I16" s="79">
        <f t="shared" si="1"/>
        <v>617368534</v>
      </c>
      <c r="J16" s="77">
        <v>88285133</v>
      </c>
      <c r="K16" s="78">
        <v>13309141</v>
      </c>
      <c r="L16" s="78">
        <f t="shared" si="2"/>
        <v>101594274</v>
      </c>
      <c r="M16" s="95">
        <f t="shared" si="3"/>
        <v>0.16456017500885459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88285133</v>
      </c>
      <c r="AA16" s="78">
        <v>13309141</v>
      </c>
      <c r="AB16" s="78">
        <f t="shared" si="10"/>
        <v>101594274</v>
      </c>
      <c r="AC16" s="95">
        <f t="shared" si="11"/>
        <v>0.16456017500885459</v>
      </c>
      <c r="AD16" s="77">
        <v>128068916</v>
      </c>
      <c r="AE16" s="78">
        <v>5723342</v>
      </c>
      <c r="AF16" s="78">
        <f t="shared" si="12"/>
        <v>133792258</v>
      </c>
      <c r="AG16" s="78">
        <v>564903650</v>
      </c>
      <c r="AH16" s="78">
        <v>576341425</v>
      </c>
      <c r="AI16" s="79">
        <v>133792258</v>
      </c>
      <c r="AJ16" s="114">
        <f t="shared" si="13"/>
        <v>0.2368408453370765</v>
      </c>
      <c r="AK16" s="115">
        <f t="shared" si="14"/>
        <v>-0.2406565557776893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917383958</v>
      </c>
      <c r="E17" s="78">
        <v>219322000</v>
      </c>
      <c r="F17" s="79">
        <f t="shared" si="0"/>
        <v>1136705958</v>
      </c>
      <c r="G17" s="77">
        <v>917383958</v>
      </c>
      <c r="H17" s="78">
        <v>219322000</v>
      </c>
      <c r="I17" s="79">
        <f t="shared" si="1"/>
        <v>1136705958</v>
      </c>
      <c r="J17" s="77">
        <v>180536091</v>
      </c>
      <c r="K17" s="78">
        <v>53020526</v>
      </c>
      <c r="L17" s="78">
        <f t="shared" si="2"/>
        <v>233556617</v>
      </c>
      <c r="M17" s="95">
        <f t="shared" si="3"/>
        <v>0.20546792717699469</v>
      </c>
      <c r="N17" s="77">
        <v>0</v>
      </c>
      <c r="O17" s="78">
        <v>0</v>
      </c>
      <c r="P17" s="78">
        <f t="shared" si="4"/>
        <v>0</v>
      </c>
      <c r="Q17" s="95">
        <f t="shared" si="5"/>
        <v>0</v>
      </c>
      <c r="R17" s="77">
        <v>0</v>
      </c>
      <c r="S17" s="78">
        <v>0</v>
      </c>
      <c r="T17" s="78">
        <f t="shared" si="6"/>
        <v>0</v>
      </c>
      <c r="U17" s="95">
        <f t="shared" si="7"/>
        <v>0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v>180536091</v>
      </c>
      <c r="AA17" s="78">
        <v>53020526</v>
      </c>
      <c r="AB17" s="78">
        <f t="shared" si="10"/>
        <v>233556617</v>
      </c>
      <c r="AC17" s="95">
        <f t="shared" si="11"/>
        <v>0.20546792717699469</v>
      </c>
      <c r="AD17" s="77">
        <v>203390924</v>
      </c>
      <c r="AE17" s="78">
        <v>38267413</v>
      </c>
      <c r="AF17" s="78">
        <f t="shared" si="12"/>
        <v>241658337</v>
      </c>
      <c r="AG17" s="78">
        <v>1262752117</v>
      </c>
      <c r="AH17" s="78">
        <v>1340839537</v>
      </c>
      <c r="AI17" s="79">
        <v>241658337</v>
      </c>
      <c r="AJ17" s="114">
        <f t="shared" si="13"/>
        <v>0.19137432734947457</v>
      </c>
      <c r="AK17" s="115">
        <f t="shared" si="14"/>
        <v>-3.3525514164239212E-2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1188956784</v>
      </c>
      <c r="E18" s="78">
        <v>319919514</v>
      </c>
      <c r="F18" s="79">
        <f t="shared" si="0"/>
        <v>1508876298</v>
      </c>
      <c r="G18" s="77">
        <v>1188956784</v>
      </c>
      <c r="H18" s="78">
        <v>319919514</v>
      </c>
      <c r="I18" s="79">
        <f t="shared" si="1"/>
        <v>1508876298</v>
      </c>
      <c r="J18" s="77">
        <v>281935578</v>
      </c>
      <c r="K18" s="78">
        <v>79568976</v>
      </c>
      <c r="L18" s="78">
        <f t="shared" si="2"/>
        <v>361504554</v>
      </c>
      <c r="M18" s="95">
        <f t="shared" si="3"/>
        <v>0.23958528242452384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281935578</v>
      </c>
      <c r="AA18" s="78">
        <v>79568976</v>
      </c>
      <c r="AB18" s="78">
        <f t="shared" si="10"/>
        <v>361504554</v>
      </c>
      <c r="AC18" s="95">
        <f t="shared" si="11"/>
        <v>0.23958528242452384</v>
      </c>
      <c r="AD18" s="77">
        <v>286699774</v>
      </c>
      <c r="AE18" s="78">
        <v>94247743</v>
      </c>
      <c r="AF18" s="78">
        <f t="shared" si="12"/>
        <v>380947517</v>
      </c>
      <c r="AG18" s="78">
        <v>1872323056</v>
      </c>
      <c r="AH18" s="78">
        <v>1894323747</v>
      </c>
      <c r="AI18" s="79">
        <v>380947517</v>
      </c>
      <c r="AJ18" s="114">
        <f t="shared" si="13"/>
        <v>0.20346249317350712</v>
      </c>
      <c r="AK18" s="115">
        <f t="shared" si="14"/>
        <v>-5.1038429527288431E-2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498124172</v>
      </c>
      <c r="E19" s="78">
        <v>205846964</v>
      </c>
      <c r="F19" s="79">
        <f t="shared" si="0"/>
        <v>703971136</v>
      </c>
      <c r="G19" s="77">
        <v>498124172</v>
      </c>
      <c r="H19" s="78">
        <v>205846964</v>
      </c>
      <c r="I19" s="79">
        <f t="shared" si="1"/>
        <v>703971136</v>
      </c>
      <c r="J19" s="77">
        <v>139321447</v>
      </c>
      <c r="K19" s="78">
        <v>96427125</v>
      </c>
      <c r="L19" s="78">
        <f t="shared" si="2"/>
        <v>235748572</v>
      </c>
      <c r="M19" s="95">
        <f t="shared" si="3"/>
        <v>0.33488386092011591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139321447</v>
      </c>
      <c r="AA19" s="78">
        <v>96427125</v>
      </c>
      <c r="AB19" s="78">
        <f t="shared" si="10"/>
        <v>235748572</v>
      </c>
      <c r="AC19" s="95">
        <f t="shared" si="11"/>
        <v>0.33488386092011591</v>
      </c>
      <c r="AD19" s="77">
        <v>132610503</v>
      </c>
      <c r="AE19" s="78">
        <v>106325923</v>
      </c>
      <c r="AF19" s="78">
        <f t="shared" si="12"/>
        <v>238936426</v>
      </c>
      <c r="AG19" s="78">
        <v>783321337</v>
      </c>
      <c r="AH19" s="78">
        <v>853477479</v>
      </c>
      <c r="AI19" s="79">
        <v>238936426</v>
      </c>
      <c r="AJ19" s="114">
        <f t="shared" si="13"/>
        <v>0.30502989605145914</v>
      </c>
      <c r="AK19" s="115">
        <f t="shared" si="14"/>
        <v>-1.3341850187379989E-2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2101505164</v>
      </c>
      <c r="E20" s="78">
        <v>757618897</v>
      </c>
      <c r="F20" s="79">
        <f t="shared" si="0"/>
        <v>2859124061</v>
      </c>
      <c r="G20" s="77">
        <v>2101505164</v>
      </c>
      <c r="H20" s="78">
        <v>757618897</v>
      </c>
      <c r="I20" s="79">
        <f t="shared" si="1"/>
        <v>2859124061</v>
      </c>
      <c r="J20" s="77">
        <v>356141664</v>
      </c>
      <c r="K20" s="78">
        <v>96845297</v>
      </c>
      <c r="L20" s="78">
        <f t="shared" si="2"/>
        <v>452986961</v>
      </c>
      <c r="M20" s="95">
        <f t="shared" si="3"/>
        <v>0.1584355737405688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356141664</v>
      </c>
      <c r="AA20" s="78">
        <v>96845297</v>
      </c>
      <c r="AB20" s="78">
        <f t="shared" si="10"/>
        <v>452986961</v>
      </c>
      <c r="AC20" s="95">
        <f t="shared" si="11"/>
        <v>0.1584355737405688</v>
      </c>
      <c r="AD20" s="77">
        <v>820586083</v>
      </c>
      <c r="AE20" s="78">
        <v>126139657</v>
      </c>
      <c r="AF20" s="78">
        <f t="shared" si="12"/>
        <v>946725740</v>
      </c>
      <c r="AG20" s="78">
        <v>3218597332</v>
      </c>
      <c r="AH20" s="78">
        <v>3125209985</v>
      </c>
      <c r="AI20" s="79">
        <v>946725740</v>
      </c>
      <c r="AJ20" s="114">
        <f t="shared" si="13"/>
        <v>0.29414233665934075</v>
      </c>
      <c r="AK20" s="115">
        <f t="shared" si="14"/>
        <v>-0.5215225045006171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5222039612</v>
      </c>
      <c r="E21" s="81">
        <f>SUM(E16:E20)</f>
        <v>1604006375</v>
      </c>
      <c r="F21" s="82">
        <f t="shared" si="0"/>
        <v>6826045987</v>
      </c>
      <c r="G21" s="80">
        <f>SUM(G16:G20)</f>
        <v>5222039612</v>
      </c>
      <c r="H21" s="81">
        <f>SUM(H16:H20)</f>
        <v>1604006375</v>
      </c>
      <c r="I21" s="82">
        <f t="shared" si="1"/>
        <v>6826045987</v>
      </c>
      <c r="J21" s="80">
        <f>SUM(J16:J20)</f>
        <v>1046219913</v>
      </c>
      <c r="K21" s="81">
        <f>SUM(K16:K20)</f>
        <v>339171065</v>
      </c>
      <c r="L21" s="81">
        <f t="shared" si="2"/>
        <v>1385390978</v>
      </c>
      <c r="M21" s="96">
        <f t="shared" si="3"/>
        <v>0.20295658432985006</v>
      </c>
      <c r="N21" s="80">
        <f>SUM(N16:N20)</f>
        <v>0</v>
      </c>
      <c r="O21" s="81">
        <f>SUM(O16:O20)</f>
        <v>0</v>
      </c>
      <c r="P21" s="81">
        <f t="shared" si="4"/>
        <v>0</v>
      </c>
      <c r="Q21" s="96">
        <f t="shared" si="5"/>
        <v>0</v>
      </c>
      <c r="R21" s="80">
        <f>SUM(R16:R20)</f>
        <v>0</v>
      </c>
      <c r="S21" s="81">
        <f>SUM(S16:S20)</f>
        <v>0</v>
      </c>
      <c r="T21" s="81">
        <f t="shared" si="6"/>
        <v>0</v>
      </c>
      <c r="U21" s="96">
        <f t="shared" si="7"/>
        <v>0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v>1046219913</v>
      </c>
      <c r="AA21" s="81">
        <v>339171065</v>
      </c>
      <c r="AB21" s="81">
        <f t="shared" si="10"/>
        <v>1385390978</v>
      </c>
      <c r="AC21" s="96">
        <f t="shared" si="11"/>
        <v>0.20295658432985006</v>
      </c>
      <c r="AD21" s="80">
        <f>SUM(AD16:AD20)</f>
        <v>1571356200</v>
      </c>
      <c r="AE21" s="81">
        <f>SUM(AE16:AE20)</f>
        <v>370704078</v>
      </c>
      <c r="AF21" s="81">
        <f t="shared" si="12"/>
        <v>1942060278</v>
      </c>
      <c r="AG21" s="81">
        <f>SUM(AG16:AG20)</f>
        <v>7701897492</v>
      </c>
      <c r="AH21" s="81">
        <f>SUM(AH16:AH20)</f>
        <v>7790192173</v>
      </c>
      <c r="AI21" s="82">
        <f>SUM(AI16:AI20)</f>
        <v>1942060278</v>
      </c>
      <c r="AJ21" s="116">
        <f t="shared" si="13"/>
        <v>0.25215348295887186</v>
      </c>
      <c r="AK21" s="117">
        <f t="shared" si="14"/>
        <v>-0.28663852832275472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432902565</v>
      </c>
      <c r="E22" s="78">
        <v>74908531</v>
      </c>
      <c r="F22" s="79">
        <f t="shared" si="0"/>
        <v>507811096</v>
      </c>
      <c r="G22" s="77">
        <v>432902565</v>
      </c>
      <c r="H22" s="78">
        <v>74908531</v>
      </c>
      <c r="I22" s="79">
        <f t="shared" si="1"/>
        <v>507811096</v>
      </c>
      <c r="J22" s="77">
        <v>80430630</v>
      </c>
      <c r="K22" s="78">
        <v>5353847</v>
      </c>
      <c r="L22" s="78">
        <f t="shared" si="2"/>
        <v>85784477</v>
      </c>
      <c r="M22" s="95">
        <f t="shared" si="3"/>
        <v>0.16892989868815311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80430630</v>
      </c>
      <c r="AA22" s="78">
        <v>5353847</v>
      </c>
      <c r="AB22" s="78">
        <f t="shared" si="10"/>
        <v>85784477</v>
      </c>
      <c r="AC22" s="95">
        <f t="shared" si="11"/>
        <v>0.16892989868815311</v>
      </c>
      <c r="AD22" s="77">
        <v>74013766</v>
      </c>
      <c r="AE22" s="78">
        <v>7813008</v>
      </c>
      <c r="AF22" s="78">
        <f t="shared" si="12"/>
        <v>81826774</v>
      </c>
      <c r="AG22" s="78">
        <v>475964253</v>
      </c>
      <c r="AH22" s="78">
        <v>538529750</v>
      </c>
      <c r="AI22" s="79">
        <v>81826774</v>
      </c>
      <c r="AJ22" s="114">
        <f t="shared" si="13"/>
        <v>0.17191789821241049</v>
      </c>
      <c r="AK22" s="115">
        <f t="shared" si="14"/>
        <v>4.8366846284322529E-2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296233062</v>
      </c>
      <c r="E23" s="78">
        <v>60339000</v>
      </c>
      <c r="F23" s="79">
        <f t="shared" si="0"/>
        <v>356572062</v>
      </c>
      <c r="G23" s="77">
        <v>296233062</v>
      </c>
      <c r="H23" s="78">
        <v>60339000</v>
      </c>
      <c r="I23" s="79">
        <f t="shared" si="1"/>
        <v>356572062</v>
      </c>
      <c r="J23" s="77">
        <v>76460965</v>
      </c>
      <c r="K23" s="78">
        <v>3801375</v>
      </c>
      <c r="L23" s="78">
        <f t="shared" si="2"/>
        <v>80262340</v>
      </c>
      <c r="M23" s="95">
        <f t="shared" si="3"/>
        <v>0.22509430365859678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76460965</v>
      </c>
      <c r="AA23" s="78">
        <v>3801375</v>
      </c>
      <c r="AB23" s="78">
        <f t="shared" si="10"/>
        <v>80262340</v>
      </c>
      <c r="AC23" s="95">
        <f t="shared" si="11"/>
        <v>0.22509430365859678</v>
      </c>
      <c r="AD23" s="77">
        <v>57939949</v>
      </c>
      <c r="AE23" s="78">
        <v>16972194</v>
      </c>
      <c r="AF23" s="78">
        <f t="shared" si="12"/>
        <v>74912143</v>
      </c>
      <c r="AG23" s="78">
        <v>333325161</v>
      </c>
      <c r="AH23" s="78">
        <v>346554629</v>
      </c>
      <c r="AI23" s="79">
        <v>74912143</v>
      </c>
      <c r="AJ23" s="114">
        <f t="shared" si="13"/>
        <v>0.22474193899811842</v>
      </c>
      <c r="AK23" s="115">
        <f t="shared" si="14"/>
        <v>7.1419622850730669E-2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5140212955</v>
      </c>
      <c r="E24" s="78">
        <v>820141736</v>
      </c>
      <c r="F24" s="79">
        <f t="shared" si="0"/>
        <v>5960354691</v>
      </c>
      <c r="G24" s="77">
        <v>5226706901</v>
      </c>
      <c r="H24" s="78">
        <v>804806885</v>
      </c>
      <c r="I24" s="79">
        <f t="shared" si="1"/>
        <v>6031513786</v>
      </c>
      <c r="J24" s="77">
        <v>1413310111</v>
      </c>
      <c r="K24" s="78">
        <v>131565710</v>
      </c>
      <c r="L24" s="78">
        <f t="shared" si="2"/>
        <v>1544875821</v>
      </c>
      <c r="M24" s="95">
        <f t="shared" si="3"/>
        <v>0.25919192750940262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1413310111</v>
      </c>
      <c r="AA24" s="78">
        <v>131565710</v>
      </c>
      <c r="AB24" s="78">
        <f t="shared" si="10"/>
        <v>1544875821</v>
      </c>
      <c r="AC24" s="95">
        <f t="shared" si="11"/>
        <v>0.25919192750940262</v>
      </c>
      <c r="AD24" s="77">
        <v>1463421018</v>
      </c>
      <c r="AE24" s="78">
        <v>184109206</v>
      </c>
      <c r="AF24" s="78">
        <f t="shared" si="12"/>
        <v>1647530224</v>
      </c>
      <c r="AG24" s="78">
        <v>5347272559</v>
      </c>
      <c r="AH24" s="78">
        <v>5449682781</v>
      </c>
      <c r="AI24" s="79">
        <v>1647530224</v>
      </c>
      <c r="AJ24" s="114">
        <f t="shared" si="13"/>
        <v>0.30810664798207082</v>
      </c>
      <c r="AK24" s="115">
        <f t="shared" si="14"/>
        <v>-6.2308054507654309E-2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560142185</v>
      </c>
      <c r="E25" s="78">
        <v>269131509</v>
      </c>
      <c r="F25" s="79">
        <f t="shared" si="0"/>
        <v>829273694</v>
      </c>
      <c r="G25" s="77">
        <v>560142185</v>
      </c>
      <c r="H25" s="78">
        <v>269131509</v>
      </c>
      <c r="I25" s="79">
        <f t="shared" si="1"/>
        <v>829273694</v>
      </c>
      <c r="J25" s="77">
        <v>60218991</v>
      </c>
      <c r="K25" s="78">
        <v>19306016</v>
      </c>
      <c r="L25" s="78">
        <f t="shared" si="2"/>
        <v>79525007</v>
      </c>
      <c r="M25" s="95">
        <f t="shared" si="3"/>
        <v>9.5897177946657503E-2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0</v>
      </c>
      <c r="S25" s="78">
        <v>0</v>
      </c>
      <c r="T25" s="78">
        <f t="shared" si="6"/>
        <v>0</v>
      </c>
      <c r="U25" s="95">
        <f t="shared" si="7"/>
        <v>0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v>60218991</v>
      </c>
      <c r="AA25" s="78">
        <v>19306016</v>
      </c>
      <c r="AB25" s="78">
        <f t="shared" si="10"/>
        <v>79525007</v>
      </c>
      <c r="AC25" s="95">
        <f t="shared" si="11"/>
        <v>9.5897177946657503E-2</v>
      </c>
      <c r="AD25" s="77">
        <v>69989328</v>
      </c>
      <c r="AE25" s="78">
        <v>14342919</v>
      </c>
      <c r="AF25" s="78">
        <f t="shared" si="12"/>
        <v>84332247</v>
      </c>
      <c r="AG25" s="78">
        <v>777741386</v>
      </c>
      <c r="AH25" s="78">
        <v>885833644</v>
      </c>
      <c r="AI25" s="79">
        <v>84332247</v>
      </c>
      <c r="AJ25" s="114">
        <f t="shared" si="13"/>
        <v>0.10843224819721757</v>
      </c>
      <c r="AK25" s="115">
        <f t="shared" si="14"/>
        <v>-5.7003580137026333E-2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1165620000</v>
      </c>
      <c r="E26" s="78">
        <v>376295000</v>
      </c>
      <c r="F26" s="79">
        <f t="shared" si="0"/>
        <v>1541915000</v>
      </c>
      <c r="G26" s="77">
        <v>1165620000</v>
      </c>
      <c r="H26" s="78">
        <v>376295000</v>
      </c>
      <c r="I26" s="79">
        <f t="shared" si="1"/>
        <v>1541915000</v>
      </c>
      <c r="J26" s="77">
        <v>216044714</v>
      </c>
      <c r="K26" s="78">
        <v>74708929</v>
      </c>
      <c r="L26" s="78">
        <f t="shared" si="2"/>
        <v>290753643</v>
      </c>
      <c r="M26" s="95">
        <f t="shared" si="3"/>
        <v>0.18856658311255808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216044714</v>
      </c>
      <c r="AA26" s="78">
        <v>74708929</v>
      </c>
      <c r="AB26" s="78">
        <f t="shared" si="10"/>
        <v>290753643</v>
      </c>
      <c r="AC26" s="95">
        <f t="shared" si="11"/>
        <v>0.18856658311255808</v>
      </c>
      <c r="AD26" s="77">
        <v>199750299</v>
      </c>
      <c r="AE26" s="78">
        <v>182473658</v>
      </c>
      <c r="AF26" s="78">
        <f t="shared" si="12"/>
        <v>382223957</v>
      </c>
      <c r="AG26" s="78">
        <v>1502016000</v>
      </c>
      <c r="AH26" s="78">
        <v>1642017000</v>
      </c>
      <c r="AI26" s="79">
        <v>382223957</v>
      </c>
      <c r="AJ26" s="114">
        <f t="shared" si="13"/>
        <v>0.25447395833333336</v>
      </c>
      <c r="AK26" s="115">
        <f t="shared" si="14"/>
        <v>-0.23931078187231469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7595110767</v>
      </c>
      <c r="E27" s="81">
        <f>SUM(E22:E26)</f>
        <v>1600815776</v>
      </c>
      <c r="F27" s="82">
        <f t="shared" si="0"/>
        <v>9195926543</v>
      </c>
      <c r="G27" s="80">
        <f>SUM(G22:G26)</f>
        <v>7681604713</v>
      </c>
      <c r="H27" s="81">
        <f>SUM(H22:H26)</f>
        <v>1585480925</v>
      </c>
      <c r="I27" s="82">
        <f t="shared" si="1"/>
        <v>9267085638</v>
      </c>
      <c r="J27" s="80">
        <f>SUM(J22:J26)</f>
        <v>1846465411</v>
      </c>
      <c r="K27" s="81">
        <f>SUM(K22:K26)</f>
        <v>234735877</v>
      </c>
      <c r="L27" s="81">
        <f t="shared" si="2"/>
        <v>2081201288</v>
      </c>
      <c r="M27" s="96">
        <f t="shared" si="3"/>
        <v>0.22631773734471858</v>
      </c>
      <c r="N27" s="80">
        <f>SUM(N22:N26)</f>
        <v>0</v>
      </c>
      <c r="O27" s="81">
        <f>SUM(O22:O26)</f>
        <v>0</v>
      </c>
      <c r="P27" s="81">
        <f t="shared" si="4"/>
        <v>0</v>
      </c>
      <c r="Q27" s="96">
        <f t="shared" si="5"/>
        <v>0</v>
      </c>
      <c r="R27" s="80">
        <f>SUM(R22:R26)</f>
        <v>0</v>
      </c>
      <c r="S27" s="81">
        <f>SUM(S22:S26)</f>
        <v>0</v>
      </c>
      <c r="T27" s="81">
        <f t="shared" si="6"/>
        <v>0</v>
      </c>
      <c r="U27" s="96">
        <f t="shared" si="7"/>
        <v>0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v>1846465411</v>
      </c>
      <c r="AA27" s="81">
        <v>234735877</v>
      </c>
      <c r="AB27" s="81">
        <f t="shared" si="10"/>
        <v>2081201288</v>
      </c>
      <c r="AC27" s="96">
        <f t="shared" si="11"/>
        <v>0.22631773734471858</v>
      </c>
      <c r="AD27" s="80">
        <f>SUM(AD22:AD26)</f>
        <v>1865114360</v>
      </c>
      <c r="AE27" s="81">
        <f>SUM(AE22:AE26)</f>
        <v>405710985</v>
      </c>
      <c r="AF27" s="81">
        <f t="shared" si="12"/>
        <v>2270825345</v>
      </c>
      <c r="AG27" s="81">
        <f>SUM(AG22:AG26)</f>
        <v>8436319359</v>
      </c>
      <c r="AH27" s="81">
        <f>SUM(AH22:AH26)</f>
        <v>8862617804</v>
      </c>
      <c r="AI27" s="82">
        <f>SUM(AI22:AI26)</f>
        <v>2270825345</v>
      </c>
      <c r="AJ27" s="116">
        <f t="shared" si="13"/>
        <v>0.26917252042828932</v>
      </c>
      <c r="AK27" s="117">
        <f t="shared" si="14"/>
        <v>-8.3504465641764281E-2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574343388</v>
      </c>
      <c r="E28" s="78">
        <v>79523154</v>
      </c>
      <c r="F28" s="79">
        <f t="shared" si="0"/>
        <v>653866542</v>
      </c>
      <c r="G28" s="77">
        <v>572186470</v>
      </c>
      <c r="H28" s="78">
        <v>79523154</v>
      </c>
      <c r="I28" s="79">
        <f t="shared" si="1"/>
        <v>651709624</v>
      </c>
      <c r="J28" s="77">
        <v>109896617</v>
      </c>
      <c r="K28" s="78">
        <v>490961</v>
      </c>
      <c r="L28" s="78">
        <f t="shared" si="2"/>
        <v>110387578</v>
      </c>
      <c r="M28" s="95">
        <f t="shared" si="3"/>
        <v>0.16882279625801683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109896617</v>
      </c>
      <c r="AA28" s="78">
        <v>490961</v>
      </c>
      <c r="AB28" s="78">
        <f t="shared" si="10"/>
        <v>110387578</v>
      </c>
      <c r="AC28" s="95">
        <f t="shared" si="11"/>
        <v>0.16882279625801683</v>
      </c>
      <c r="AD28" s="77">
        <v>72396305</v>
      </c>
      <c r="AE28" s="78">
        <v>2456000</v>
      </c>
      <c r="AF28" s="78">
        <f t="shared" si="12"/>
        <v>74852305</v>
      </c>
      <c r="AG28" s="78">
        <v>643301894</v>
      </c>
      <c r="AH28" s="78">
        <v>645452670</v>
      </c>
      <c r="AI28" s="79">
        <v>74852305</v>
      </c>
      <c r="AJ28" s="114">
        <f t="shared" si="13"/>
        <v>0.1163564194325223</v>
      </c>
      <c r="AK28" s="115">
        <f t="shared" si="14"/>
        <v>0.47473852675612327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835635016</v>
      </c>
      <c r="E29" s="78">
        <v>224093950</v>
      </c>
      <c r="F29" s="79">
        <f t="shared" si="0"/>
        <v>1059728966</v>
      </c>
      <c r="G29" s="77">
        <v>835635016</v>
      </c>
      <c r="H29" s="78">
        <v>224093950</v>
      </c>
      <c r="I29" s="79">
        <f t="shared" si="1"/>
        <v>1059728966</v>
      </c>
      <c r="J29" s="77">
        <v>199841153</v>
      </c>
      <c r="K29" s="78">
        <v>32907723</v>
      </c>
      <c r="L29" s="78">
        <f t="shared" si="2"/>
        <v>232748876</v>
      </c>
      <c r="M29" s="95">
        <f t="shared" si="3"/>
        <v>0.21963056919970989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199841153</v>
      </c>
      <c r="AA29" s="78">
        <v>32907723</v>
      </c>
      <c r="AB29" s="78">
        <f t="shared" si="10"/>
        <v>232748876</v>
      </c>
      <c r="AC29" s="95">
        <f t="shared" si="11"/>
        <v>0.21963056919970989</v>
      </c>
      <c r="AD29" s="77">
        <v>198356347</v>
      </c>
      <c r="AE29" s="78">
        <v>16508994</v>
      </c>
      <c r="AF29" s="78">
        <f t="shared" si="12"/>
        <v>214865341</v>
      </c>
      <c r="AG29" s="78">
        <v>894339822</v>
      </c>
      <c r="AH29" s="78">
        <v>1077229095</v>
      </c>
      <c r="AI29" s="79">
        <v>214865341</v>
      </c>
      <c r="AJ29" s="114">
        <f t="shared" si="13"/>
        <v>0.24025022224717621</v>
      </c>
      <c r="AK29" s="115">
        <f t="shared" si="14"/>
        <v>8.3231362102275996E-2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571455962</v>
      </c>
      <c r="E30" s="78">
        <v>97284261</v>
      </c>
      <c r="F30" s="79">
        <f t="shared" si="0"/>
        <v>668740223</v>
      </c>
      <c r="G30" s="77">
        <v>571455962</v>
      </c>
      <c r="H30" s="78">
        <v>97284261</v>
      </c>
      <c r="I30" s="79">
        <f t="shared" si="1"/>
        <v>668740223</v>
      </c>
      <c r="J30" s="77">
        <v>119464527</v>
      </c>
      <c r="K30" s="78">
        <v>15511604</v>
      </c>
      <c r="L30" s="78">
        <f t="shared" si="2"/>
        <v>134976131</v>
      </c>
      <c r="M30" s="95">
        <f t="shared" si="3"/>
        <v>0.20183641772658859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119464527</v>
      </c>
      <c r="AA30" s="78">
        <v>15511604</v>
      </c>
      <c r="AB30" s="78">
        <f t="shared" si="10"/>
        <v>134976131</v>
      </c>
      <c r="AC30" s="95">
        <f t="shared" si="11"/>
        <v>0.20183641772658859</v>
      </c>
      <c r="AD30" s="77">
        <v>101486750</v>
      </c>
      <c r="AE30" s="78">
        <v>16768353</v>
      </c>
      <c r="AF30" s="78">
        <f t="shared" si="12"/>
        <v>118255103</v>
      </c>
      <c r="AG30" s="78">
        <v>635696712</v>
      </c>
      <c r="AH30" s="78">
        <v>628727255</v>
      </c>
      <c r="AI30" s="79">
        <v>118255103</v>
      </c>
      <c r="AJ30" s="114">
        <f t="shared" si="13"/>
        <v>0.18602440561309683</v>
      </c>
      <c r="AK30" s="115">
        <f t="shared" si="14"/>
        <v>0.14139794034934794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1522675297</v>
      </c>
      <c r="E31" s="78">
        <v>348889000</v>
      </c>
      <c r="F31" s="79">
        <f t="shared" si="0"/>
        <v>1871564297</v>
      </c>
      <c r="G31" s="77">
        <v>1522675297</v>
      </c>
      <c r="H31" s="78">
        <v>348889000</v>
      </c>
      <c r="I31" s="79">
        <f t="shared" si="1"/>
        <v>1871564297</v>
      </c>
      <c r="J31" s="77">
        <v>338957524</v>
      </c>
      <c r="K31" s="78">
        <v>99633248</v>
      </c>
      <c r="L31" s="78">
        <f t="shared" si="2"/>
        <v>438590772</v>
      </c>
      <c r="M31" s="95">
        <f t="shared" si="3"/>
        <v>0.23434448536073993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0</v>
      </c>
      <c r="S31" s="78">
        <v>0</v>
      </c>
      <c r="T31" s="78">
        <f t="shared" si="6"/>
        <v>0</v>
      </c>
      <c r="U31" s="95">
        <f t="shared" si="7"/>
        <v>0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v>338957524</v>
      </c>
      <c r="AA31" s="78">
        <v>99633248</v>
      </c>
      <c r="AB31" s="78">
        <f t="shared" si="10"/>
        <v>438590772</v>
      </c>
      <c r="AC31" s="95">
        <f t="shared" si="11"/>
        <v>0.23434448536073993</v>
      </c>
      <c r="AD31" s="77">
        <v>388654367</v>
      </c>
      <c r="AE31" s="78">
        <v>64375123</v>
      </c>
      <c r="AF31" s="78">
        <f t="shared" si="12"/>
        <v>453029490</v>
      </c>
      <c r="AG31" s="78">
        <v>1694842799</v>
      </c>
      <c r="AH31" s="78">
        <v>1908143113</v>
      </c>
      <c r="AI31" s="79">
        <v>453029490</v>
      </c>
      <c r="AJ31" s="114">
        <f t="shared" si="13"/>
        <v>0.26729882574790936</v>
      </c>
      <c r="AK31" s="115">
        <f t="shared" si="14"/>
        <v>-3.1871474856967952E-2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930607918</v>
      </c>
      <c r="E32" s="78">
        <v>182007500</v>
      </c>
      <c r="F32" s="79">
        <f t="shared" si="0"/>
        <v>1112615418</v>
      </c>
      <c r="G32" s="77">
        <v>930607918</v>
      </c>
      <c r="H32" s="78">
        <v>182007500</v>
      </c>
      <c r="I32" s="79">
        <f t="shared" si="1"/>
        <v>1112615418</v>
      </c>
      <c r="J32" s="77">
        <v>198021496</v>
      </c>
      <c r="K32" s="78">
        <v>16281346</v>
      </c>
      <c r="L32" s="78">
        <f t="shared" si="2"/>
        <v>214302842</v>
      </c>
      <c r="M32" s="95">
        <f t="shared" si="3"/>
        <v>0.19261178528805897</v>
      </c>
      <c r="N32" s="77">
        <v>0</v>
      </c>
      <c r="O32" s="78">
        <v>0</v>
      </c>
      <c r="P32" s="78">
        <f t="shared" si="4"/>
        <v>0</v>
      </c>
      <c r="Q32" s="95">
        <f t="shared" si="5"/>
        <v>0</v>
      </c>
      <c r="R32" s="77">
        <v>0</v>
      </c>
      <c r="S32" s="78">
        <v>0</v>
      </c>
      <c r="T32" s="78">
        <f t="shared" si="6"/>
        <v>0</v>
      </c>
      <c r="U32" s="95">
        <f t="shared" si="7"/>
        <v>0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v>198021496</v>
      </c>
      <c r="AA32" s="78">
        <v>16281346</v>
      </c>
      <c r="AB32" s="78">
        <f t="shared" si="10"/>
        <v>214302842</v>
      </c>
      <c r="AC32" s="95">
        <f t="shared" si="11"/>
        <v>0.19261178528805897</v>
      </c>
      <c r="AD32" s="77">
        <v>200243042</v>
      </c>
      <c r="AE32" s="78">
        <v>36236405</v>
      </c>
      <c r="AF32" s="78">
        <f t="shared" si="12"/>
        <v>236479447</v>
      </c>
      <c r="AG32" s="78">
        <v>1083795323</v>
      </c>
      <c r="AH32" s="78">
        <v>1080744544</v>
      </c>
      <c r="AI32" s="79">
        <v>236479447</v>
      </c>
      <c r="AJ32" s="114">
        <f t="shared" si="13"/>
        <v>0.21819567032768972</v>
      </c>
      <c r="AK32" s="115">
        <f t="shared" si="14"/>
        <v>-9.3778149777219322E-2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196175455</v>
      </c>
      <c r="E33" s="78">
        <v>700000</v>
      </c>
      <c r="F33" s="79">
        <f t="shared" si="0"/>
        <v>196875455</v>
      </c>
      <c r="G33" s="77">
        <v>196175455</v>
      </c>
      <c r="H33" s="78">
        <v>700000</v>
      </c>
      <c r="I33" s="79">
        <f t="shared" si="1"/>
        <v>196875455</v>
      </c>
      <c r="J33" s="77">
        <v>44408848</v>
      </c>
      <c r="K33" s="78">
        <v>0</v>
      </c>
      <c r="L33" s="78">
        <f t="shared" si="2"/>
        <v>44408848</v>
      </c>
      <c r="M33" s="95">
        <f t="shared" si="3"/>
        <v>0.22556823043278809</v>
      </c>
      <c r="N33" s="77">
        <v>0</v>
      </c>
      <c r="O33" s="78">
        <v>0</v>
      </c>
      <c r="P33" s="78">
        <f t="shared" si="4"/>
        <v>0</v>
      </c>
      <c r="Q33" s="95">
        <f t="shared" si="5"/>
        <v>0</v>
      </c>
      <c r="R33" s="77">
        <v>0</v>
      </c>
      <c r="S33" s="78">
        <v>0</v>
      </c>
      <c r="T33" s="78">
        <f t="shared" si="6"/>
        <v>0</v>
      </c>
      <c r="U33" s="95">
        <f t="shared" si="7"/>
        <v>0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v>44408848</v>
      </c>
      <c r="AA33" s="78">
        <v>0</v>
      </c>
      <c r="AB33" s="78">
        <f t="shared" si="10"/>
        <v>44408848</v>
      </c>
      <c r="AC33" s="95">
        <f t="shared" si="11"/>
        <v>0.22556823043278809</v>
      </c>
      <c r="AD33" s="77">
        <v>41313935</v>
      </c>
      <c r="AE33" s="78">
        <v>0</v>
      </c>
      <c r="AF33" s="78">
        <f t="shared" si="12"/>
        <v>41313935</v>
      </c>
      <c r="AG33" s="78">
        <v>186291728</v>
      </c>
      <c r="AH33" s="78">
        <v>185348386</v>
      </c>
      <c r="AI33" s="79">
        <v>41313935</v>
      </c>
      <c r="AJ33" s="114">
        <f t="shared" si="13"/>
        <v>0.22177009920698143</v>
      </c>
      <c r="AK33" s="115">
        <f t="shared" si="14"/>
        <v>7.4912084748160579E-2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4630893036</v>
      </c>
      <c r="E34" s="81">
        <f>SUM(E28:E33)</f>
        <v>932497865</v>
      </c>
      <c r="F34" s="82">
        <f t="shared" si="0"/>
        <v>5563390901</v>
      </c>
      <c r="G34" s="80">
        <f>SUM(G28:G33)</f>
        <v>4628736118</v>
      </c>
      <c r="H34" s="81">
        <f>SUM(H28:H33)</f>
        <v>932497865</v>
      </c>
      <c r="I34" s="82">
        <f t="shared" si="1"/>
        <v>5561233983</v>
      </c>
      <c r="J34" s="80">
        <f>SUM(J28:J33)</f>
        <v>1010590165</v>
      </c>
      <c r="K34" s="81">
        <f>SUM(K28:K33)</f>
        <v>164824882</v>
      </c>
      <c r="L34" s="81">
        <f t="shared" si="2"/>
        <v>1175415047</v>
      </c>
      <c r="M34" s="96">
        <f t="shared" si="3"/>
        <v>0.21127673174802858</v>
      </c>
      <c r="N34" s="80">
        <f>SUM(N28:N33)</f>
        <v>0</v>
      </c>
      <c r="O34" s="81">
        <f>SUM(O28:O33)</f>
        <v>0</v>
      </c>
      <c r="P34" s="81">
        <f t="shared" si="4"/>
        <v>0</v>
      </c>
      <c r="Q34" s="96">
        <f t="shared" si="5"/>
        <v>0</v>
      </c>
      <c r="R34" s="80">
        <f>SUM(R28:R33)</f>
        <v>0</v>
      </c>
      <c r="S34" s="81">
        <f>SUM(S28:S33)</f>
        <v>0</v>
      </c>
      <c r="T34" s="81">
        <f t="shared" si="6"/>
        <v>0</v>
      </c>
      <c r="U34" s="96">
        <f t="shared" si="7"/>
        <v>0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v>1010590165</v>
      </c>
      <c r="AA34" s="81">
        <v>164824882</v>
      </c>
      <c r="AB34" s="81">
        <f t="shared" si="10"/>
        <v>1175415047</v>
      </c>
      <c r="AC34" s="96">
        <f t="shared" si="11"/>
        <v>0.21127673174802858</v>
      </c>
      <c r="AD34" s="80">
        <f>SUM(AD28:AD33)</f>
        <v>1002450746</v>
      </c>
      <c r="AE34" s="81">
        <f>SUM(AE28:AE33)</f>
        <v>136344875</v>
      </c>
      <c r="AF34" s="81">
        <f t="shared" si="12"/>
        <v>1138795621</v>
      </c>
      <c r="AG34" s="81">
        <f>SUM(AG28:AG33)</f>
        <v>5138268278</v>
      </c>
      <c r="AH34" s="81">
        <f>SUM(AH28:AH33)</f>
        <v>5525645063</v>
      </c>
      <c r="AI34" s="82">
        <f>SUM(AI28:AI33)</f>
        <v>1138795621</v>
      </c>
      <c r="AJ34" s="116">
        <f t="shared" si="13"/>
        <v>0.22163023792974479</v>
      </c>
      <c r="AK34" s="117">
        <f t="shared" si="14"/>
        <v>3.2156275739665841E-2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426239466</v>
      </c>
      <c r="E35" s="78">
        <v>89921363</v>
      </c>
      <c r="F35" s="79">
        <f t="shared" si="0"/>
        <v>516160829</v>
      </c>
      <c r="G35" s="77">
        <v>426239466</v>
      </c>
      <c r="H35" s="78">
        <v>89921363</v>
      </c>
      <c r="I35" s="79">
        <f t="shared" si="1"/>
        <v>516160829</v>
      </c>
      <c r="J35" s="77">
        <v>35615673</v>
      </c>
      <c r="K35" s="78">
        <v>10655314</v>
      </c>
      <c r="L35" s="78">
        <f t="shared" si="2"/>
        <v>46270987</v>
      </c>
      <c r="M35" s="95">
        <f t="shared" si="3"/>
        <v>8.9644514655721777E-2</v>
      </c>
      <c r="N35" s="77">
        <v>0</v>
      </c>
      <c r="O35" s="78">
        <v>0</v>
      </c>
      <c r="P35" s="78">
        <f t="shared" si="4"/>
        <v>0</v>
      </c>
      <c r="Q35" s="95">
        <f t="shared" si="5"/>
        <v>0</v>
      </c>
      <c r="R35" s="77">
        <v>0</v>
      </c>
      <c r="S35" s="78">
        <v>0</v>
      </c>
      <c r="T35" s="78">
        <f t="shared" si="6"/>
        <v>0</v>
      </c>
      <c r="U35" s="95">
        <f t="shared" si="7"/>
        <v>0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v>35615673</v>
      </c>
      <c r="AA35" s="78">
        <v>10655314</v>
      </c>
      <c r="AB35" s="78">
        <f t="shared" si="10"/>
        <v>46270987</v>
      </c>
      <c r="AC35" s="95">
        <f t="shared" si="11"/>
        <v>8.9644514655721777E-2</v>
      </c>
      <c r="AD35" s="77">
        <v>55468878</v>
      </c>
      <c r="AE35" s="78">
        <v>6189533</v>
      </c>
      <c r="AF35" s="78">
        <f t="shared" si="12"/>
        <v>61658411</v>
      </c>
      <c r="AG35" s="78">
        <v>455024661</v>
      </c>
      <c r="AH35" s="78">
        <v>471045087</v>
      </c>
      <c r="AI35" s="79">
        <v>61658411</v>
      </c>
      <c r="AJ35" s="114">
        <f t="shared" si="13"/>
        <v>0.1355056468027345</v>
      </c>
      <c r="AK35" s="115">
        <f t="shared" si="14"/>
        <v>-0.24955920450171831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734364413</v>
      </c>
      <c r="E36" s="78">
        <v>110495280</v>
      </c>
      <c r="F36" s="79">
        <f t="shared" si="0"/>
        <v>844859693</v>
      </c>
      <c r="G36" s="77">
        <v>734364413</v>
      </c>
      <c r="H36" s="78">
        <v>110495280</v>
      </c>
      <c r="I36" s="79">
        <f t="shared" si="1"/>
        <v>844859693</v>
      </c>
      <c r="J36" s="77">
        <v>164789243</v>
      </c>
      <c r="K36" s="78">
        <v>38125062</v>
      </c>
      <c r="L36" s="78">
        <f t="shared" si="2"/>
        <v>202914305</v>
      </c>
      <c r="M36" s="95">
        <f t="shared" si="3"/>
        <v>0.24017515178108989</v>
      </c>
      <c r="N36" s="77">
        <v>0</v>
      </c>
      <c r="O36" s="78">
        <v>0</v>
      </c>
      <c r="P36" s="78">
        <f t="shared" si="4"/>
        <v>0</v>
      </c>
      <c r="Q36" s="95">
        <f t="shared" si="5"/>
        <v>0</v>
      </c>
      <c r="R36" s="77">
        <v>0</v>
      </c>
      <c r="S36" s="78">
        <v>0</v>
      </c>
      <c r="T36" s="78">
        <f t="shared" si="6"/>
        <v>0</v>
      </c>
      <c r="U36" s="95">
        <f t="shared" si="7"/>
        <v>0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v>164789243</v>
      </c>
      <c r="AA36" s="78">
        <v>38125062</v>
      </c>
      <c r="AB36" s="78">
        <f t="shared" si="10"/>
        <v>202914305</v>
      </c>
      <c r="AC36" s="95">
        <f t="shared" si="11"/>
        <v>0.24017515178108989</v>
      </c>
      <c r="AD36" s="77">
        <v>130965260</v>
      </c>
      <c r="AE36" s="78">
        <v>6825293</v>
      </c>
      <c r="AF36" s="78">
        <f t="shared" si="12"/>
        <v>137790553</v>
      </c>
      <c r="AG36" s="78">
        <v>738372898</v>
      </c>
      <c r="AH36" s="78">
        <v>771712672</v>
      </c>
      <c r="AI36" s="79">
        <v>137790553</v>
      </c>
      <c r="AJ36" s="114">
        <f t="shared" si="13"/>
        <v>0.1866137738441207</v>
      </c>
      <c r="AK36" s="115">
        <f t="shared" si="14"/>
        <v>0.47262856982655399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439507898</v>
      </c>
      <c r="E37" s="78">
        <v>155689000</v>
      </c>
      <c r="F37" s="79">
        <f t="shared" si="0"/>
        <v>595196898</v>
      </c>
      <c r="G37" s="77">
        <v>439507898</v>
      </c>
      <c r="H37" s="78">
        <v>155689000</v>
      </c>
      <c r="I37" s="79">
        <f t="shared" si="1"/>
        <v>595196898</v>
      </c>
      <c r="J37" s="77">
        <v>89589147</v>
      </c>
      <c r="K37" s="78">
        <v>27534376</v>
      </c>
      <c r="L37" s="78">
        <f t="shared" si="2"/>
        <v>117123523</v>
      </c>
      <c r="M37" s="95">
        <f t="shared" si="3"/>
        <v>0.19678113813019235</v>
      </c>
      <c r="N37" s="77">
        <v>0</v>
      </c>
      <c r="O37" s="78">
        <v>0</v>
      </c>
      <c r="P37" s="78">
        <f t="shared" si="4"/>
        <v>0</v>
      </c>
      <c r="Q37" s="95">
        <f t="shared" si="5"/>
        <v>0</v>
      </c>
      <c r="R37" s="77">
        <v>0</v>
      </c>
      <c r="S37" s="78">
        <v>0</v>
      </c>
      <c r="T37" s="78">
        <f t="shared" si="6"/>
        <v>0</v>
      </c>
      <c r="U37" s="95">
        <f t="shared" si="7"/>
        <v>0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v>89589147</v>
      </c>
      <c r="AA37" s="78">
        <v>27534376</v>
      </c>
      <c r="AB37" s="78">
        <f t="shared" si="10"/>
        <v>117123523</v>
      </c>
      <c r="AC37" s="95">
        <f t="shared" si="11"/>
        <v>0.19678113813019235</v>
      </c>
      <c r="AD37" s="77">
        <v>114961867</v>
      </c>
      <c r="AE37" s="78">
        <v>46469830</v>
      </c>
      <c r="AF37" s="78">
        <f t="shared" si="12"/>
        <v>161431697</v>
      </c>
      <c r="AG37" s="78">
        <v>607321005</v>
      </c>
      <c r="AH37" s="78">
        <v>642356436</v>
      </c>
      <c r="AI37" s="79">
        <v>161431697</v>
      </c>
      <c r="AJ37" s="114">
        <f t="shared" si="13"/>
        <v>0.26580950711559859</v>
      </c>
      <c r="AK37" s="115">
        <f t="shared" si="14"/>
        <v>-0.27447009988379167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1011317395</v>
      </c>
      <c r="E38" s="78">
        <v>352748523</v>
      </c>
      <c r="F38" s="79">
        <f t="shared" si="0"/>
        <v>1364065918</v>
      </c>
      <c r="G38" s="77">
        <v>1011317395</v>
      </c>
      <c r="H38" s="78">
        <v>352748523</v>
      </c>
      <c r="I38" s="79">
        <f t="shared" si="1"/>
        <v>1364065918</v>
      </c>
      <c r="J38" s="77">
        <v>196721256</v>
      </c>
      <c r="K38" s="78">
        <v>70207170</v>
      </c>
      <c r="L38" s="78">
        <f t="shared" si="2"/>
        <v>266928426</v>
      </c>
      <c r="M38" s="95">
        <f t="shared" si="3"/>
        <v>0.19568587007244617</v>
      </c>
      <c r="N38" s="77">
        <v>0</v>
      </c>
      <c r="O38" s="78">
        <v>0</v>
      </c>
      <c r="P38" s="78">
        <f t="shared" si="4"/>
        <v>0</v>
      </c>
      <c r="Q38" s="95">
        <f t="shared" si="5"/>
        <v>0</v>
      </c>
      <c r="R38" s="77">
        <v>0</v>
      </c>
      <c r="S38" s="78">
        <v>0</v>
      </c>
      <c r="T38" s="78">
        <f t="shared" si="6"/>
        <v>0</v>
      </c>
      <c r="U38" s="95">
        <f t="shared" si="7"/>
        <v>0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v>196721256</v>
      </c>
      <c r="AA38" s="78">
        <v>70207170</v>
      </c>
      <c r="AB38" s="78">
        <f t="shared" si="10"/>
        <v>266928426</v>
      </c>
      <c r="AC38" s="95">
        <f t="shared" si="11"/>
        <v>0.19568587007244617</v>
      </c>
      <c r="AD38" s="77">
        <v>152396967</v>
      </c>
      <c r="AE38" s="78">
        <v>99143597</v>
      </c>
      <c r="AF38" s="78">
        <f t="shared" si="12"/>
        <v>251540564</v>
      </c>
      <c r="AG38" s="78">
        <v>1137959070</v>
      </c>
      <c r="AH38" s="78">
        <v>1468279718</v>
      </c>
      <c r="AI38" s="79">
        <v>251540564</v>
      </c>
      <c r="AJ38" s="114">
        <f t="shared" si="13"/>
        <v>0.2210453527120268</v>
      </c>
      <c r="AK38" s="115">
        <f t="shared" si="14"/>
        <v>6.1174475223010116E-2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1249308849</v>
      </c>
      <c r="E39" s="78">
        <v>688963396</v>
      </c>
      <c r="F39" s="79">
        <f t="shared" si="0"/>
        <v>1938272245</v>
      </c>
      <c r="G39" s="77">
        <v>1249308849</v>
      </c>
      <c r="H39" s="78">
        <v>688963396</v>
      </c>
      <c r="I39" s="79">
        <f t="shared" si="1"/>
        <v>1938272245</v>
      </c>
      <c r="J39" s="77">
        <v>334850432</v>
      </c>
      <c r="K39" s="78">
        <v>89591727</v>
      </c>
      <c r="L39" s="78">
        <f t="shared" si="2"/>
        <v>424442159</v>
      </c>
      <c r="M39" s="95">
        <f t="shared" si="3"/>
        <v>0.21897964029299713</v>
      </c>
      <c r="N39" s="77">
        <v>0</v>
      </c>
      <c r="O39" s="78">
        <v>0</v>
      </c>
      <c r="P39" s="78">
        <f t="shared" si="4"/>
        <v>0</v>
      </c>
      <c r="Q39" s="95">
        <f t="shared" si="5"/>
        <v>0</v>
      </c>
      <c r="R39" s="77">
        <v>0</v>
      </c>
      <c r="S39" s="78">
        <v>0</v>
      </c>
      <c r="T39" s="78">
        <f t="shared" si="6"/>
        <v>0</v>
      </c>
      <c r="U39" s="95">
        <f t="shared" si="7"/>
        <v>0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v>334850432</v>
      </c>
      <c r="AA39" s="78">
        <v>89591727</v>
      </c>
      <c r="AB39" s="78">
        <f t="shared" si="10"/>
        <v>424442159</v>
      </c>
      <c r="AC39" s="95">
        <f t="shared" si="11"/>
        <v>0.21897964029299713</v>
      </c>
      <c r="AD39" s="77">
        <v>249793934</v>
      </c>
      <c r="AE39" s="78">
        <v>33707763</v>
      </c>
      <c r="AF39" s="78">
        <f t="shared" si="12"/>
        <v>283501697</v>
      </c>
      <c r="AG39" s="78">
        <v>1824490128</v>
      </c>
      <c r="AH39" s="78">
        <v>1828129262</v>
      </c>
      <c r="AI39" s="79">
        <v>283501697</v>
      </c>
      <c r="AJ39" s="114">
        <f t="shared" si="13"/>
        <v>0.15538680788082621</v>
      </c>
      <c r="AK39" s="115">
        <f t="shared" si="14"/>
        <v>0.49714151093776349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3860738021</v>
      </c>
      <c r="E40" s="81">
        <f>SUM(E35:E39)</f>
        <v>1397817562</v>
      </c>
      <c r="F40" s="82">
        <f t="shared" si="0"/>
        <v>5258555583</v>
      </c>
      <c r="G40" s="80">
        <f>SUM(G35:G39)</f>
        <v>3860738021</v>
      </c>
      <c r="H40" s="81">
        <f>SUM(H35:H39)</f>
        <v>1397817562</v>
      </c>
      <c r="I40" s="82">
        <f t="shared" si="1"/>
        <v>5258555583</v>
      </c>
      <c r="J40" s="80">
        <f>SUM(J35:J39)</f>
        <v>821565751</v>
      </c>
      <c r="K40" s="81">
        <f>SUM(K35:K39)</f>
        <v>236113649</v>
      </c>
      <c r="L40" s="81">
        <f t="shared" si="2"/>
        <v>1057679400</v>
      </c>
      <c r="M40" s="96">
        <f t="shared" si="3"/>
        <v>0.20113496630506186</v>
      </c>
      <c r="N40" s="80">
        <f>SUM(N35:N39)</f>
        <v>0</v>
      </c>
      <c r="O40" s="81">
        <f>SUM(O35:O39)</f>
        <v>0</v>
      </c>
      <c r="P40" s="81">
        <f t="shared" si="4"/>
        <v>0</v>
      </c>
      <c r="Q40" s="96">
        <f t="shared" si="5"/>
        <v>0</v>
      </c>
      <c r="R40" s="80">
        <f>SUM(R35:R39)</f>
        <v>0</v>
      </c>
      <c r="S40" s="81">
        <f>SUM(S35:S39)</f>
        <v>0</v>
      </c>
      <c r="T40" s="81">
        <f t="shared" si="6"/>
        <v>0</v>
      </c>
      <c r="U40" s="96">
        <f t="shared" si="7"/>
        <v>0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v>821565751</v>
      </c>
      <c r="AA40" s="81">
        <v>236113649</v>
      </c>
      <c r="AB40" s="81">
        <f t="shared" si="10"/>
        <v>1057679400</v>
      </c>
      <c r="AC40" s="96">
        <f t="shared" si="11"/>
        <v>0.20113496630506186</v>
      </c>
      <c r="AD40" s="80">
        <f>SUM(AD35:AD39)</f>
        <v>703586906</v>
      </c>
      <c r="AE40" s="81">
        <f>SUM(AE35:AE39)</f>
        <v>192336016</v>
      </c>
      <c r="AF40" s="81">
        <f t="shared" si="12"/>
        <v>895922922</v>
      </c>
      <c r="AG40" s="81">
        <f>SUM(AG35:AG39)</f>
        <v>4763167762</v>
      </c>
      <c r="AH40" s="81">
        <f>SUM(AH35:AH39)</f>
        <v>5181523175</v>
      </c>
      <c r="AI40" s="82">
        <f>SUM(AI35:AI39)</f>
        <v>895922922</v>
      </c>
      <c r="AJ40" s="116">
        <f t="shared" si="13"/>
        <v>0.18809392546438719</v>
      </c>
      <c r="AK40" s="117">
        <f t="shared" si="14"/>
        <v>0.18054731498431287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27022350155</v>
      </c>
      <c r="E41" s="84">
        <f>SUM(E9:E14,E16:E20,E22:E26,E28:E33,E35:E39)</f>
        <v>6833345997</v>
      </c>
      <c r="F41" s="85">
        <f t="shared" si="0"/>
        <v>33855696152</v>
      </c>
      <c r="G41" s="83">
        <f>SUM(G9:G14,G16:G20,G22:G26,G28:G33,G35:G39)</f>
        <v>27106687183</v>
      </c>
      <c r="H41" s="84">
        <f>SUM(H9:H14,H16:H20,H22:H26,H28:H33,H35:H39)</f>
        <v>6818011146</v>
      </c>
      <c r="I41" s="85">
        <f t="shared" si="1"/>
        <v>33924698329</v>
      </c>
      <c r="J41" s="83">
        <f>SUM(J9:J14,J16:J20,J22:J26,J28:J33,J35:J39)</f>
        <v>5856177213</v>
      </c>
      <c r="K41" s="84">
        <f>SUM(K9:K14,K16:K20,K22:K26,K28:K33,K35:K39)</f>
        <v>1150975648</v>
      </c>
      <c r="L41" s="84">
        <f t="shared" si="2"/>
        <v>7007152861</v>
      </c>
      <c r="M41" s="97">
        <f t="shared" si="3"/>
        <v>0.20697116460226908</v>
      </c>
      <c r="N41" s="83">
        <f>SUM(N9:N14,N16:N20,N22:N26,N28:N33,N35:N39)</f>
        <v>0</v>
      </c>
      <c r="O41" s="84">
        <f>SUM(O9:O14,O16:O20,O22:O26,O28:O33,O35:O39)</f>
        <v>0</v>
      </c>
      <c r="P41" s="84">
        <f t="shared" si="4"/>
        <v>0</v>
      </c>
      <c r="Q41" s="97">
        <f t="shared" si="5"/>
        <v>0</v>
      </c>
      <c r="R41" s="83">
        <f>SUM(R9:R14,R16:R20,R22:R26,R28:R33,R35:R39)</f>
        <v>0</v>
      </c>
      <c r="S41" s="84">
        <f>SUM(S9:S14,S16:S20,S22:S26,S28:S33,S35:S39)</f>
        <v>0</v>
      </c>
      <c r="T41" s="84">
        <f t="shared" si="6"/>
        <v>0</v>
      </c>
      <c r="U41" s="97">
        <f t="shared" si="7"/>
        <v>0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v>5856177213</v>
      </c>
      <c r="AA41" s="84">
        <v>1150975648</v>
      </c>
      <c r="AB41" s="84">
        <f t="shared" si="10"/>
        <v>7007152861</v>
      </c>
      <c r="AC41" s="97">
        <f t="shared" si="11"/>
        <v>0.20697116460226908</v>
      </c>
      <c r="AD41" s="83">
        <f>SUM(AD9:AD14,AD16:AD20,AD22:AD26,AD28:AD33,AD35:AD39)</f>
        <v>6092346160</v>
      </c>
      <c r="AE41" s="84">
        <f>SUM(AE9:AE14,AE16:AE20,AE22:AE26,AE28:AE33,AE35:AE39)</f>
        <v>1353496537</v>
      </c>
      <c r="AF41" s="84">
        <f t="shared" si="12"/>
        <v>7445842697</v>
      </c>
      <c r="AG41" s="84">
        <f>SUM(AG9:AG14,AG16:AG20,AG22:AG26,AG28:AG33,AG35:AG39)</f>
        <v>32476516995</v>
      </c>
      <c r="AH41" s="84">
        <f>SUM(AH9:AH14,AH16:AH20,AH22:AH26,AH28:AH33,AH35:AH39)</f>
        <v>34098231559</v>
      </c>
      <c r="AI41" s="85">
        <f>SUM(AI9:AI14,AI16:AI20,AI22:AI26,AI28:AI33,AI35:AI39)</f>
        <v>7445842697</v>
      </c>
      <c r="AJ41" s="118">
        <f t="shared" si="13"/>
        <v>0.22926851109515045</v>
      </c>
      <c r="AK41" s="119">
        <f t="shared" si="14"/>
        <v>-5.8917419270320126E-2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6" width="12.5703125" bestFit="1" customWidth="1"/>
    <col min="7" max="9" width="12.5703125" hidden="1" customWidth="1"/>
    <col min="10" max="12" width="12.5703125" bestFit="1" customWidth="1"/>
    <col min="13" max="13" width="14.140625" bestFit="1" customWidth="1"/>
    <col min="14" max="16" width="12.5703125" hidden="1" customWidth="1"/>
    <col min="17" max="17" width="14.140625" hidden="1" customWidth="1"/>
    <col min="18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759901613</v>
      </c>
      <c r="E9" s="78">
        <v>489914988</v>
      </c>
      <c r="F9" s="79">
        <f>$D9       +$E9</f>
        <v>1249816601</v>
      </c>
      <c r="G9" s="77">
        <v>759901613</v>
      </c>
      <c r="H9" s="78">
        <v>489914988</v>
      </c>
      <c r="I9" s="79">
        <f>$G9       +$H9</f>
        <v>1249816601</v>
      </c>
      <c r="J9" s="77">
        <v>144170605</v>
      </c>
      <c r="K9" s="78">
        <v>58078686</v>
      </c>
      <c r="L9" s="78">
        <f>$J9       +$K9</f>
        <v>202249291</v>
      </c>
      <c r="M9" s="95">
        <f>IF(($F9       =0),0,($L9       /$F9       ))</f>
        <v>0.16182317536683127</v>
      </c>
      <c r="N9" s="77">
        <v>0</v>
      </c>
      <c r="O9" s="78">
        <v>0</v>
      </c>
      <c r="P9" s="78">
        <f>$N9       +$O9</f>
        <v>0</v>
      </c>
      <c r="Q9" s="95">
        <f>IF(($F9       =0),0,($P9       /$F9       ))</f>
        <v>0</v>
      </c>
      <c r="R9" s="77">
        <v>0</v>
      </c>
      <c r="S9" s="78">
        <v>0</v>
      </c>
      <c r="T9" s="78">
        <f>$R9       +$S9</f>
        <v>0</v>
      </c>
      <c r="U9" s="95">
        <f>IF(($I9       =0),0,($T9       /$I9       ))</f>
        <v>0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v>144170605</v>
      </c>
      <c r="AA9" s="78">
        <v>58078686</v>
      </c>
      <c r="AB9" s="78">
        <f>$Z9       +$AA9</f>
        <v>202249291</v>
      </c>
      <c r="AC9" s="95">
        <f>IF(($F9       =0),0,($AB9       /$F9       ))</f>
        <v>0.16182317536683127</v>
      </c>
      <c r="AD9" s="77">
        <v>56584815</v>
      </c>
      <c r="AE9" s="78">
        <v>30199976</v>
      </c>
      <c r="AF9" s="78">
        <f>$AD9       +$AE9</f>
        <v>86784791</v>
      </c>
      <c r="AG9" s="78">
        <v>742840312</v>
      </c>
      <c r="AH9" s="78">
        <v>1301982942</v>
      </c>
      <c r="AI9" s="79">
        <v>86784791</v>
      </c>
      <c r="AJ9" s="114">
        <f>IF(($AG9       =0),0,($AI9       /$AG9       ))</f>
        <v>0.11682832716272942</v>
      </c>
      <c r="AK9" s="115">
        <f>IF(($AF9       =0),0,(($L9       /$AF9       )-1))</f>
        <v>1.330469298474199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1293702089</v>
      </c>
      <c r="E10" s="78">
        <v>199628000</v>
      </c>
      <c r="F10" s="79">
        <f t="shared" ref="F10:F32" si="0">$D10      +$E10</f>
        <v>1493330089</v>
      </c>
      <c r="G10" s="77">
        <v>1293702089</v>
      </c>
      <c r="H10" s="78">
        <v>199628000</v>
      </c>
      <c r="I10" s="79">
        <f t="shared" ref="I10:I32" si="1">$G10      +$H10</f>
        <v>1493330089</v>
      </c>
      <c r="J10" s="77">
        <v>217354842</v>
      </c>
      <c r="K10" s="78">
        <v>63741236</v>
      </c>
      <c r="L10" s="78">
        <f t="shared" ref="L10:L32" si="2">$J10      +$K10</f>
        <v>281096078</v>
      </c>
      <c r="M10" s="95">
        <f t="shared" ref="M10:M32" si="3">IF(($F10      =0),0,($L10      /$F10      ))</f>
        <v>0.18823438975118648</v>
      </c>
      <c r="N10" s="77">
        <v>0</v>
      </c>
      <c r="O10" s="78">
        <v>0</v>
      </c>
      <c r="P10" s="78">
        <f t="shared" ref="P10:P32" si="4">$N10      +$O10</f>
        <v>0</v>
      </c>
      <c r="Q10" s="95">
        <f t="shared" ref="Q10:Q32" si="5">IF(($F10      =0),0,($P10      /$F10      ))</f>
        <v>0</v>
      </c>
      <c r="R10" s="77">
        <v>0</v>
      </c>
      <c r="S10" s="78">
        <v>0</v>
      </c>
      <c r="T10" s="78">
        <f t="shared" ref="T10:T32" si="6">$R10      +$S10</f>
        <v>0</v>
      </c>
      <c r="U10" s="95">
        <f t="shared" ref="U10:U32" si="7">IF(($I10      =0),0,($T10      /$I10      ))</f>
        <v>0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v>217354842</v>
      </c>
      <c r="AA10" s="78">
        <v>63741236</v>
      </c>
      <c r="AB10" s="78">
        <f t="shared" ref="AB10:AB32" si="10">$Z10      +$AA10</f>
        <v>281096078</v>
      </c>
      <c r="AC10" s="95">
        <f t="shared" ref="AC10:AC32" si="11">IF(($F10      =0),0,($AB10      /$F10      ))</f>
        <v>0.18823438975118648</v>
      </c>
      <c r="AD10" s="77">
        <v>161235480</v>
      </c>
      <c r="AE10" s="78">
        <v>42795928</v>
      </c>
      <c r="AF10" s="78">
        <f t="shared" ref="AF10:AF32" si="12">$AD10      +$AE10</f>
        <v>204031408</v>
      </c>
      <c r="AG10" s="78">
        <v>1327495611</v>
      </c>
      <c r="AH10" s="78">
        <v>1453821975</v>
      </c>
      <c r="AI10" s="79">
        <v>204031408</v>
      </c>
      <c r="AJ10" s="114">
        <f t="shared" ref="AJ10:AJ32" si="13">IF(($AG10      =0),0,($AI10      /$AG10      ))</f>
        <v>0.15369648404811184</v>
      </c>
      <c r="AK10" s="115">
        <f t="shared" ref="AK10:AK32" si="14">IF(($AF10      =0),0,(($L10      /$AF10      )-1))</f>
        <v>0.37770983769322419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876553783</v>
      </c>
      <c r="E11" s="78">
        <v>118323175</v>
      </c>
      <c r="F11" s="79">
        <f t="shared" si="0"/>
        <v>994876958</v>
      </c>
      <c r="G11" s="77">
        <v>876553783</v>
      </c>
      <c r="H11" s="78">
        <v>118323175</v>
      </c>
      <c r="I11" s="79">
        <f t="shared" si="1"/>
        <v>994876958</v>
      </c>
      <c r="J11" s="77">
        <v>189809503</v>
      </c>
      <c r="K11" s="78">
        <v>151679</v>
      </c>
      <c r="L11" s="78">
        <f t="shared" si="2"/>
        <v>189961182</v>
      </c>
      <c r="M11" s="95">
        <f t="shared" si="3"/>
        <v>0.19093937242438375</v>
      </c>
      <c r="N11" s="77">
        <v>0</v>
      </c>
      <c r="O11" s="78">
        <v>0</v>
      </c>
      <c r="P11" s="78">
        <f t="shared" si="4"/>
        <v>0</v>
      </c>
      <c r="Q11" s="95">
        <f t="shared" si="5"/>
        <v>0</v>
      </c>
      <c r="R11" s="77">
        <v>0</v>
      </c>
      <c r="S11" s="78">
        <v>0</v>
      </c>
      <c r="T11" s="78">
        <f t="shared" si="6"/>
        <v>0</v>
      </c>
      <c r="U11" s="95">
        <f t="shared" si="7"/>
        <v>0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v>189809503</v>
      </c>
      <c r="AA11" s="78">
        <v>151679</v>
      </c>
      <c r="AB11" s="78">
        <f t="shared" si="10"/>
        <v>189961182</v>
      </c>
      <c r="AC11" s="95">
        <f t="shared" si="11"/>
        <v>0.19093937242438375</v>
      </c>
      <c r="AD11" s="77">
        <v>189486442</v>
      </c>
      <c r="AE11" s="78">
        <v>27961234</v>
      </c>
      <c r="AF11" s="78">
        <f t="shared" si="12"/>
        <v>217447676</v>
      </c>
      <c r="AG11" s="78">
        <v>856730995</v>
      </c>
      <c r="AH11" s="78">
        <v>993358004</v>
      </c>
      <c r="AI11" s="79">
        <v>217447676</v>
      </c>
      <c r="AJ11" s="114">
        <f t="shared" si="13"/>
        <v>0.25381091295757313</v>
      </c>
      <c r="AK11" s="115">
        <f t="shared" si="14"/>
        <v>-0.12640509434554725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507226802</v>
      </c>
      <c r="E12" s="78">
        <v>104940350</v>
      </c>
      <c r="F12" s="79">
        <f t="shared" si="0"/>
        <v>612167152</v>
      </c>
      <c r="G12" s="77">
        <v>507226802</v>
      </c>
      <c r="H12" s="78">
        <v>104940350</v>
      </c>
      <c r="I12" s="79">
        <f t="shared" si="1"/>
        <v>612167152</v>
      </c>
      <c r="J12" s="77">
        <v>83392207</v>
      </c>
      <c r="K12" s="78">
        <v>12152149</v>
      </c>
      <c r="L12" s="78">
        <f t="shared" si="2"/>
        <v>95544356</v>
      </c>
      <c r="M12" s="95">
        <f t="shared" si="3"/>
        <v>0.15607560073723131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0</v>
      </c>
      <c r="S12" s="78">
        <v>0</v>
      </c>
      <c r="T12" s="78">
        <f t="shared" si="6"/>
        <v>0</v>
      </c>
      <c r="U12" s="95">
        <f t="shared" si="7"/>
        <v>0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v>83392207</v>
      </c>
      <c r="AA12" s="78">
        <v>12152149</v>
      </c>
      <c r="AB12" s="78">
        <f t="shared" si="10"/>
        <v>95544356</v>
      </c>
      <c r="AC12" s="95">
        <f t="shared" si="11"/>
        <v>0.15607560073723131</v>
      </c>
      <c r="AD12" s="77">
        <v>106470846</v>
      </c>
      <c r="AE12" s="78">
        <v>9556885</v>
      </c>
      <c r="AF12" s="78">
        <f t="shared" si="12"/>
        <v>116027731</v>
      </c>
      <c r="AG12" s="78">
        <v>630504566</v>
      </c>
      <c r="AH12" s="78">
        <v>602248694</v>
      </c>
      <c r="AI12" s="79">
        <v>116027731</v>
      </c>
      <c r="AJ12" s="114">
        <f t="shared" si="13"/>
        <v>0.18402361736425554</v>
      </c>
      <c r="AK12" s="115">
        <f t="shared" si="14"/>
        <v>-0.1765386155832005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1621918620</v>
      </c>
      <c r="E13" s="78">
        <v>73863450</v>
      </c>
      <c r="F13" s="79">
        <f t="shared" si="0"/>
        <v>1695782070</v>
      </c>
      <c r="G13" s="77">
        <v>1621918620</v>
      </c>
      <c r="H13" s="78">
        <v>73863450</v>
      </c>
      <c r="I13" s="79">
        <f t="shared" si="1"/>
        <v>1695782070</v>
      </c>
      <c r="J13" s="77">
        <v>323111071</v>
      </c>
      <c r="K13" s="78">
        <v>14210207</v>
      </c>
      <c r="L13" s="78">
        <f t="shared" si="2"/>
        <v>337321278</v>
      </c>
      <c r="M13" s="95">
        <f t="shared" si="3"/>
        <v>0.19891782320826165</v>
      </c>
      <c r="N13" s="77">
        <v>0</v>
      </c>
      <c r="O13" s="78">
        <v>0</v>
      </c>
      <c r="P13" s="78">
        <f t="shared" si="4"/>
        <v>0</v>
      </c>
      <c r="Q13" s="95">
        <f t="shared" si="5"/>
        <v>0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v>323111071</v>
      </c>
      <c r="AA13" s="78">
        <v>14210207</v>
      </c>
      <c r="AB13" s="78">
        <f t="shared" si="10"/>
        <v>337321278</v>
      </c>
      <c r="AC13" s="95">
        <f t="shared" si="11"/>
        <v>0.19891782320826165</v>
      </c>
      <c r="AD13" s="77">
        <v>383223612</v>
      </c>
      <c r="AE13" s="78">
        <v>17322438</v>
      </c>
      <c r="AF13" s="78">
        <f t="shared" si="12"/>
        <v>400546050</v>
      </c>
      <c r="AG13" s="78">
        <v>1437166215</v>
      </c>
      <c r="AH13" s="78">
        <v>1534777500</v>
      </c>
      <c r="AI13" s="79">
        <v>400546050</v>
      </c>
      <c r="AJ13" s="114">
        <f t="shared" si="13"/>
        <v>0.27870544535448882</v>
      </c>
      <c r="AK13" s="115">
        <f t="shared" si="14"/>
        <v>-0.15784644986512786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374007722</v>
      </c>
      <c r="E14" s="78">
        <v>34410100</v>
      </c>
      <c r="F14" s="79">
        <f t="shared" si="0"/>
        <v>408417822</v>
      </c>
      <c r="G14" s="77">
        <v>374007722</v>
      </c>
      <c r="H14" s="78">
        <v>34410100</v>
      </c>
      <c r="I14" s="79">
        <f t="shared" si="1"/>
        <v>408417822</v>
      </c>
      <c r="J14" s="77">
        <v>83433830</v>
      </c>
      <c r="K14" s="78">
        <v>4394994</v>
      </c>
      <c r="L14" s="78">
        <f t="shared" si="2"/>
        <v>87828824</v>
      </c>
      <c r="M14" s="95">
        <f t="shared" si="3"/>
        <v>0.21504650205984399</v>
      </c>
      <c r="N14" s="77">
        <v>0</v>
      </c>
      <c r="O14" s="78">
        <v>0</v>
      </c>
      <c r="P14" s="78">
        <f t="shared" si="4"/>
        <v>0</v>
      </c>
      <c r="Q14" s="95">
        <f t="shared" si="5"/>
        <v>0</v>
      </c>
      <c r="R14" s="77">
        <v>0</v>
      </c>
      <c r="S14" s="78">
        <v>0</v>
      </c>
      <c r="T14" s="78">
        <f t="shared" si="6"/>
        <v>0</v>
      </c>
      <c r="U14" s="95">
        <f t="shared" si="7"/>
        <v>0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v>83433830</v>
      </c>
      <c r="AA14" s="78">
        <v>4394994</v>
      </c>
      <c r="AB14" s="78">
        <f t="shared" si="10"/>
        <v>87828824</v>
      </c>
      <c r="AC14" s="95">
        <f t="shared" si="11"/>
        <v>0.21504650205984399</v>
      </c>
      <c r="AD14" s="77">
        <v>70599351</v>
      </c>
      <c r="AE14" s="78">
        <v>6920026</v>
      </c>
      <c r="AF14" s="78">
        <f t="shared" si="12"/>
        <v>77519377</v>
      </c>
      <c r="AG14" s="78">
        <v>385512336</v>
      </c>
      <c r="AH14" s="78">
        <v>385512336</v>
      </c>
      <c r="AI14" s="79">
        <v>77519377</v>
      </c>
      <c r="AJ14" s="114">
        <f t="shared" si="13"/>
        <v>0.20108144347422388</v>
      </c>
      <c r="AK14" s="115">
        <f t="shared" si="14"/>
        <v>0.13299187118080158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3988527704</v>
      </c>
      <c r="E15" s="78">
        <v>273903300</v>
      </c>
      <c r="F15" s="79">
        <f t="shared" si="0"/>
        <v>4262431004</v>
      </c>
      <c r="G15" s="77">
        <v>3988527704</v>
      </c>
      <c r="H15" s="78">
        <v>273903300</v>
      </c>
      <c r="I15" s="79">
        <f t="shared" si="1"/>
        <v>4262431004</v>
      </c>
      <c r="J15" s="77">
        <v>917275794</v>
      </c>
      <c r="K15" s="78">
        <v>49630821</v>
      </c>
      <c r="L15" s="78">
        <f t="shared" si="2"/>
        <v>966906615</v>
      </c>
      <c r="M15" s="95">
        <f t="shared" si="3"/>
        <v>0.2268439334484533</v>
      </c>
      <c r="N15" s="77">
        <v>0</v>
      </c>
      <c r="O15" s="78">
        <v>0</v>
      </c>
      <c r="P15" s="78">
        <f t="shared" si="4"/>
        <v>0</v>
      </c>
      <c r="Q15" s="95">
        <f t="shared" si="5"/>
        <v>0</v>
      </c>
      <c r="R15" s="77">
        <v>0</v>
      </c>
      <c r="S15" s="78">
        <v>0</v>
      </c>
      <c r="T15" s="78">
        <f t="shared" si="6"/>
        <v>0</v>
      </c>
      <c r="U15" s="95">
        <f t="shared" si="7"/>
        <v>0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v>917275794</v>
      </c>
      <c r="AA15" s="78">
        <v>49630821</v>
      </c>
      <c r="AB15" s="78">
        <f t="shared" si="10"/>
        <v>966906615</v>
      </c>
      <c r="AC15" s="95">
        <f t="shared" si="11"/>
        <v>0.2268439334484533</v>
      </c>
      <c r="AD15" s="77">
        <v>880096450</v>
      </c>
      <c r="AE15" s="78">
        <v>48662589</v>
      </c>
      <c r="AF15" s="78">
        <f t="shared" si="12"/>
        <v>928759039</v>
      </c>
      <c r="AG15" s="78">
        <v>3192430894</v>
      </c>
      <c r="AH15" s="78">
        <v>3337844009</v>
      </c>
      <c r="AI15" s="79">
        <v>928759039</v>
      </c>
      <c r="AJ15" s="114">
        <f t="shared" si="13"/>
        <v>0.29092533866451176</v>
      </c>
      <c r="AK15" s="115">
        <f t="shared" si="14"/>
        <v>4.1073706309306734E-2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647661792</v>
      </c>
      <c r="E16" s="78">
        <v>3620000</v>
      </c>
      <c r="F16" s="79">
        <f t="shared" si="0"/>
        <v>651281792</v>
      </c>
      <c r="G16" s="77">
        <v>647661792</v>
      </c>
      <c r="H16" s="78">
        <v>3620000</v>
      </c>
      <c r="I16" s="79">
        <f t="shared" si="1"/>
        <v>651281792</v>
      </c>
      <c r="J16" s="77">
        <v>161748340</v>
      </c>
      <c r="K16" s="78">
        <v>27000</v>
      </c>
      <c r="L16" s="78">
        <f t="shared" si="2"/>
        <v>161775340</v>
      </c>
      <c r="M16" s="95">
        <f t="shared" si="3"/>
        <v>0.24839530597532811</v>
      </c>
      <c r="N16" s="77">
        <v>0</v>
      </c>
      <c r="O16" s="78">
        <v>0</v>
      </c>
      <c r="P16" s="78">
        <f t="shared" si="4"/>
        <v>0</v>
      </c>
      <c r="Q16" s="95">
        <f t="shared" si="5"/>
        <v>0</v>
      </c>
      <c r="R16" s="77">
        <v>0</v>
      </c>
      <c r="S16" s="78">
        <v>0</v>
      </c>
      <c r="T16" s="78">
        <f t="shared" si="6"/>
        <v>0</v>
      </c>
      <c r="U16" s="95">
        <f t="shared" si="7"/>
        <v>0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v>161748340</v>
      </c>
      <c r="AA16" s="78">
        <v>27000</v>
      </c>
      <c r="AB16" s="78">
        <f t="shared" si="10"/>
        <v>161775340</v>
      </c>
      <c r="AC16" s="95">
        <f t="shared" si="11"/>
        <v>0.24839530597532811</v>
      </c>
      <c r="AD16" s="77">
        <v>194044338</v>
      </c>
      <c r="AE16" s="78">
        <v>10325</v>
      </c>
      <c r="AF16" s="78">
        <f t="shared" si="12"/>
        <v>194054663</v>
      </c>
      <c r="AG16" s="78">
        <v>409660230</v>
      </c>
      <c r="AH16" s="78">
        <v>857189509</v>
      </c>
      <c r="AI16" s="79">
        <v>194054663</v>
      </c>
      <c r="AJ16" s="114">
        <f t="shared" si="13"/>
        <v>0.47369661194595336</v>
      </c>
      <c r="AK16" s="115">
        <f t="shared" si="14"/>
        <v>-0.16634139319805985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10069500125</v>
      </c>
      <c r="E17" s="81">
        <f>SUM(E9:E16)</f>
        <v>1298603363</v>
      </c>
      <c r="F17" s="82">
        <f t="shared" si="0"/>
        <v>11368103488</v>
      </c>
      <c r="G17" s="80">
        <f>SUM(G9:G16)</f>
        <v>10069500125</v>
      </c>
      <c r="H17" s="81">
        <f>SUM(H9:H16)</f>
        <v>1298603363</v>
      </c>
      <c r="I17" s="82">
        <f t="shared" si="1"/>
        <v>11368103488</v>
      </c>
      <c r="J17" s="80">
        <f>SUM(J9:J16)</f>
        <v>2120296192</v>
      </c>
      <c r="K17" s="81">
        <f>SUM(K9:K16)</f>
        <v>202386772</v>
      </c>
      <c r="L17" s="81">
        <f t="shared" si="2"/>
        <v>2322682964</v>
      </c>
      <c r="M17" s="96">
        <f t="shared" si="3"/>
        <v>0.20431578287898147</v>
      </c>
      <c r="N17" s="80">
        <f>SUM(N9:N16)</f>
        <v>0</v>
      </c>
      <c r="O17" s="81">
        <f>SUM(O9:O16)</f>
        <v>0</v>
      </c>
      <c r="P17" s="81">
        <f t="shared" si="4"/>
        <v>0</v>
      </c>
      <c r="Q17" s="96">
        <f t="shared" si="5"/>
        <v>0</v>
      </c>
      <c r="R17" s="80">
        <f>SUM(R9:R16)</f>
        <v>0</v>
      </c>
      <c r="S17" s="81">
        <f>SUM(S9:S16)</f>
        <v>0</v>
      </c>
      <c r="T17" s="81">
        <f t="shared" si="6"/>
        <v>0</v>
      </c>
      <c r="U17" s="96">
        <f t="shared" si="7"/>
        <v>0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v>2120296192</v>
      </c>
      <c r="AA17" s="81">
        <v>202386772</v>
      </c>
      <c r="AB17" s="81">
        <f t="shared" si="10"/>
        <v>2322682964</v>
      </c>
      <c r="AC17" s="96">
        <f t="shared" si="11"/>
        <v>0.20431578287898147</v>
      </c>
      <c r="AD17" s="80">
        <f>SUM(AD9:AD16)</f>
        <v>2041741334</v>
      </c>
      <c r="AE17" s="81">
        <f>SUM(AE9:AE16)</f>
        <v>183429401</v>
      </c>
      <c r="AF17" s="81">
        <f t="shared" si="12"/>
        <v>2225170735</v>
      </c>
      <c r="AG17" s="81">
        <f>SUM(AG9:AG16)</f>
        <v>8982341159</v>
      </c>
      <c r="AH17" s="81">
        <f>SUM(AH9:AH16)</f>
        <v>10466734969</v>
      </c>
      <c r="AI17" s="82">
        <f>SUM(AI9:AI16)</f>
        <v>2225170735</v>
      </c>
      <c r="AJ17" s="116">
        <f t="shared" si="13"/>
        <v>0.24772725680436383</v>
      </c>
      <c r="AK17" s="117">
        <f t="shared" si="14"/>
        <v>4.3822358197605826E-2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878574294</v>
      </c>
      <c r="E18" s="78">
        <v>65740000</v>
      </c>
      <c r="F18" s="79">
        <f t="shared" si="0"/>
        <v>944314294</v>
      </c>
      <c r="G18" s="77">
        <v>878574294</v>
      </c>
      <c r="H18" s="78">
        <v>65740000</v>
      </c>
      <c r="I18" s="79">
        <f t="shared" si="1"/>
        <v>944314294</v>
      </c>
      <c r="J18" s="77">
        <v>129628853</v>
      </c>
      <c r="K18" s="78">
        <v>13094412</v>
      </c>
      <c r="L18" s="78">
        <f t="shared" si="2"/>
        <v>142723265</v>
      </c>
      <c r="M18" s="95">
        <f t="shared" si="3"/>
        <v>0.15113957917066115</v>
      </c>
      <c r="N18" s="77">
        <v>0</v>
      </c>
      <c r="O18" s="78">
        <v>0</v>
      </c>
      <c r="P18" s="78">
        <f t="shared" si="4"/>
        <v>0</v>
      </c>
      <c r="Q18" s="95">
        <f t="shared" si="5"/>
        <v>0</v>
      </c>
      <c r="R18" s="77">
        <v>0</v>
      </c>
      <c r="S18" s="78">
        <v>0</v>
      </c>
      <c r="T18" s="78">
        <f t="shared" si="6"/>
        <v>0</v>
      </c>
      <c r="U18" s="95">
        <f t="shared" si="7"/>
        <v>0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v>129628853</v>
      </c>
      <c r="AA18" s="78">
        <v>13094412</v>
      </c>
      <c r="AB18" s="78">
        <f t="shared" si="10"/>
        <v>142723265</v>
      </c>
      <c r="AC18" s="95">
        <f t="shared" si="11"/>
        <v>0.15113957917066115</v>
      </c>
      <c r="AD18" s="77">
        <v>197190167</v>
      </c>
      <c r="AE18" s="78">
        <v>9544920</v>
      </c>
      <c r="AF18" s="78">
        <f t="shared" si="12"/>
        <v>206735087</v>
      </c>
      <c r="AG18" s="78">
        <v>878247315</v>
      </c>
      <c r="AH18" s="78">
        <v>878247315</v>
      </c>
      <c r="AI18" s="79">
        <v>206735087</v>
      </c>
      <c r="AJ18" s="114">
        <f t="shared" si="13"/>
        <v>0.23539506864305074</v>
      </c>
      <c r="AK18" s="115">
        <f t="shared" si="14"/>
        <v>-0.30963211387528045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5110123861</v>
      </c>
      <c r="E19" s="78">
        <v>209615850</v>
      </c>
      <c r="F19" s="79">
        <f t="shared" si="0"/>
        <v>5319739711</v>
      </c>
      <c r="G19" s="77">
        <v>5110123861</v>
      </c>
      <c r="H19" s="78">
        <v>209615850</v>
      </c>
      <c r="I19" s="79">
        <f t="shared" si="1"/>
        <v>5319739711</v>
      </c>
      <c r="J19" s="77">
        <v>1056263920</v>
      </c>
      <c r="K19" s="78">
        <v>39697925</v>
      </c>
      <c r="L19" s="78">
        <f t="shared" si="2"/>
        <v>1095961845</v>
      </c>
      <c r="M19" s="95">
        <f t="shared" si="3"/>
        <v>0.20601794533928092</v>
      </c>
      <c r="N19" s="77">
        <v>0</v>
      </c>
      <c r="O19" s="78">
        <v>0</v>
      </c>
      <c r="P19" s="78">
        <f t="shared" si="4"/>
        <v>0</v>
      </c>
      <c r="Q19" s="95">
        <f t="shared" si="5"/>
        <v>0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v>1056263920</v>
      </c>
      <c r="AA19" s="78">
        <v>39697925</v>
      </c>
      <c r="AB19" s="78">
        <f t="shared" si="10"/>
        <v>1095961845</v>
      </c>
      <c r="AC19" s="95">
        <f t="shared" si="11"/>
        <v>0.20601794533928092</v>
      </c>
      <c r="AD19" s="77">
        <v>859593627</v>
      </c>
      <c r="AE19" s="78">
        <v>40340107</v>
      </c>
      <c r="AF19" s="78">
        <f t="shared" si="12"/>
        <v>899933734</v>
      </c>
      <c r="AG19" s="78">
        <v>5150758275</v>
      </c>
      <c r="AH19" s="78">
        <v>5423955975</v>
      </c>
      <c r="AI19" s="79">
        <v>899933734</v>
      </c>
      <c r="AJ19" s="114">
        <f t="shared" si="13"/>
        <v>0.17471868916232533</v>
      </c>
      <c r="AK19" s="115">
        <f t="shared" si="14"/>
        <v>0.2178250504386583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2625444058</v>
      </c>
      <c r="E20" s="78">
        <v>211949440</v>
      </c>
      <c r="F20" s="79">
        <f t="shared" si="0"/>
        <v>2837393498</v>
      </c>
      <c r="G20" s="77">
        <v>2625444058</v>
      </c>
      <c r="H20" s="78">
        <v>211949440</v>
      </c>
      <c r="I20" s="79">
        <f t="shared" si="1"/>
        <v>2837393498</v>
      </c>
      <c r="J20" s="77">
        <v>667380021</v>
      </c>
      <c r="K20" s="78">
        <v>16724847</v>
      </c>
      <c r="L20" s="78">
        <f t="shared" si="2"/>
        <v>684104868</v>
      </c>
      <c r="M20" s="95">
        <f t="shared" si="3"/>
        <v>0.2411032761166918</v>
      </c>
      <c r="N20" s="77">
        <v>0</v>
      </c>
      <c r="O20" s="78">
        <v>0</v>
      </c>
      <c r="P20" s="78">
        <f t="shared" si="4"/>
        <v>0</v>
      </c>
      <c r="Q20" s="95">
        <f t="shared" si="5"/>
        <v>0</v>
      </c>
      <c r="R20" s="77">
        <v>0</v>
      </c>
      <c r="S20" s="78">
        <v>0</v>
      </c>
      <c r="T20" s="78">
        <f t="shared" si="6"/>
        <v>0</v>
      </c>
      <c r="U20" s="95">
        <f t="shared" si="7"/>
        <v>0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v>667380021</v>
      </c>
      <c r="AA20" s="78">
        <v>16724847</v>
      </c>
      <c r="AB20" s="78">
        <f t="shared" si="10"/>
        <v>684104868</v>
      </c>
      <c r="AC20" s="95">
        <f t="shared" si="11"/>
        <v>0.2411032761166918</v>
      </c>
      <c r="AD20" s="77">
        <v>621728732</v>
      </c>
      <c r="AE20" s="78">
        <v>22558051</v>
      </c>
      <c r="AF20" s="78">
        <f t="shared" si="12"/>
        <v>644286783</v>
      </c>
      <c r="AG20" s="78">
        <v>2670023773</v>
      </c>
      <c r="AH20" s="78">
        <v>2737708000</v>
      </c>
      <c r="AI20" s="79">
        <v>644286783</v>
      </c>
      <c r="AJ20" s="114">
        <f t="shared" si="13"/>
        <v>0.24130376272870735</v>
      </c>
      <c r="AK20" s="115">
        <f t="shared" si="14"/>
        <v>6.1801803250711718E-2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460436028</v>
      </c>
      <c r="E21" s="78">
        <v>58267685</v>
      </c>
      <c r="F21" s="79">
        <f t="shared" si="0"/>
        <v>518703713</v>
      </c>
      <c r="G21" s="77">
        <v>460436028</v>
      </c>
      <c r="H21" s="78">
        <v>58267685</v>
      </c>
      <c r="I21" s="79">
        <f t="shared" si="1"/>
        <v>518703713</v>
      </c>
      <c r="J21" s="77">
        <v>110617609</v>
      </c>
      <c r="K21" s="78">
        <v>13928173</v>
      </c>
      <c r="L21" s="78">
        <f t="shared" si="2"/>
        <v>124545782</v>
      </c>
      <c r="M21" s="95">
        <f t="shared" si="3"/>
        <v>0.24010967895269336</v>
      </c>
      <c r="N21" s="77">
        <v>0</v>
      </c>
      <c r="O21" s="78">
        <v>0</v>
      </c>
      <c r="P21" s="78">
        <f t="shared" si="4"/>
        <v>0</v>
      </c>
      <c r="Q21" s="95">
        <f t="shared" si="5"/>
        <v>0</v>
      </c>
      <c r="R21" s="77">
        <v>0</v>
      </c>
      <c r="S21" s="78">
        <v>0</v>
      </c>
      <c r="T21" s="78">
        <f t="shared" si="6"/>
        <v>0</v>
      </c>
      <c r="U21" s="95">
        <f t="shared" si="7"/>
        <v>0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v>110617609</v>
      </c>
      <c r="AA21" s="78">
        <v>13928173</v>
      </c>
      <c r="AB21" s="78">
        <f t="shared" si="10"/>
        <v>124545782</v>
      </c>
      <c r="AC21" s="95">
        <f t="shared" si="11"/>
        <v>0.24010967895269336</v>
      </c>
      <c r="AD21" s="77">
        <v>70795458</v>
      </c>
      <c r="AE21" s="78">
        <v>3772823</v>
      </c>
      <c r="AF21" s="78">
        <f t="shared" si="12"/>
        <v>74568281</v>
      </c>
      <c r="AG21" s="78">
        <v>578965811</v>
      </c>
      <c r="AH21" s="78">
        <v>571796331</v>
      </c>
      <c r="AI21" s="79">
        <v>74568281</v>
      </c>
      <c r="AJ21" s="114">
        <f t="shared" si="13"/>
        <v>0.12879565525847606</v>
      </c>
      <c r="AK21" s="115">
        <f t="shared" si="14"/>
        <v>0.67022466295018934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1212018561</v>
      </c>
      <c r="E22" s="78">
        <v>238289653</v>
      </c>
      <c r="F22" s="79">
        <f t="shared" si="0"/>
        <v>1450308214</v>
      </c>
      <c r="G22" s="77">
        <v>1212018561</v>
      </c>
      <c r="H22" s="78">
        <v>238289653</v>
      </c>
      <c r="I22" s="79">
        <f t="shared" si="1"/>
        <v>1450308214</v>
      </c>
      <c r="J22" s="77">
        <v>172278319</v>
      </c>
      <c r="K22" s="78">
        <v>43810422</v>
      </c>
      <c r="L22" s="78">
        <f t="shared" si="2"/>
        <v>216088741</v>
      </c>
      <c r="M22" s="95">
        <f t="shared" si="3"/>
        <v>0.14899504733826185</v>
      </c>
      <c r="N22" s="77">
        <v>0</v>
      </c>
      <c r="O22" s="78">
        <v>0</v>
      </c>
      <c r="P22" s="78">
        <f t="shared" si="4"/>
        <v>0</v>
      </c>
      <c r="Q22" s="95">
        <f t="shared" si="5"/>
        <v>0</v>
      </c>
      <c r="R22" s="77">
        <v>0</v>
      </c>
      <c r="S22" s="78">
        <v>0</v>
      </c>
      <c r="T22" s="78">
        <f t="shared" si="6"/>
        <v>0</v>
      </c>
      <c r="U22" s="95">
        <f t="shared" si="7"/>
        <v>0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v>172278319</v>
      </c>
      <c r="AA22" s="78">
        <v>43810422</v>
      </c>
      <c r="AB22" s="78">
        <f t="shared" si="10"/>
        <v>216088741</v>
      </c>
      <c r="AC22" s="95">
        <f t="shared" si="11"/>
        <v>0.14899504733826185</v>
      </c>
      <c r="AD22" s="77">
        <v>145782953</v>
      </c>
      <c r="AE22" s="78">
        <v>53582724</v>
      </c>
      <c r="AF22" s="78">
        <f t="shared" si="12"/>
        <v>199365677</v>
      </c>
      <c r="AG22" s="78">
        <v>1278304491</v>
      </c>
      <c r="AH22" s="78">
        <v>1336220514</v>
      </c>
      <c r="AI22" s="79">
        <v>199365677</v>
      </c>
      <c r="AJ22" s="114">
        <f t="shared" si="13"/>
        <v>0.1559610236869613</v>
      </c>
      <c r="AK22" s="115">
        <f t="shared" si="14"/>
        <v>8.3881359377622422E-2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811890106</v>
      </c>
      <c r="E23" s="78">
        <v>139915550</v>
      </c>
      <c r="F23" s="79">
        <f t="shared" si="0"/>
        <v>951805656</v>
      </c>
      <c r="G23" s="77">
        <v>811890106</v>
      </c>
      <c r="H23" s="78">
        <v>139915550</v>
      </c>
      <c r="I23" s="79">
        <f t="shared" si="1"/>
        <v>951805656</v>
      </c>
      <c r="J23" s="77">
        <v>141539071</v>
      </c>
      <c r="K23" s="78">
        <v>18568560</v>
      </c>
      <c r="L23" s="78">
        <f t="shared" si="2"/>
        <v>160107631</v>
      </c>
      <c r="M23" s="95">
        <f t="shared" si="3"/>
        <v>0.16821462447791968</v>
      </c>
      <c r="N23" s="77">
        <v>0</v>
      </c>
      <c r="O23" s="78">
        <v>0</v>
      </c>
      <c r="P23" s="78">
        <f t="shared" si="4"/>
        <v>0</v>
      </c>
      <c r="Q23" s="95">
        <f t="shared" si="5"/>
        <v>0</v>
      </c>
      <c r="R23" s="77">
        <v>0</v>
      </c>
      <c r="S23" s="78">
        <v>0</v>
      </c>
      <c r="T23" s="78">
        <f t="shared" si="6"/>
        <v>0</v>
      </c>
      <c r="U23" s="95">
        <f t="shared" si="7"/>
        <v>0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v>141539071</v>
      </c>
      <c r="AA23" s="78">
        <v>18568560</v>
      </c>
      <c r="AB23" s="78">
        <f t="shared" si="10"/>
        <v>160107631</v>
      </c>
      <c r="AC23" s="95">
        <f t="shared" si="11"/>
        <v>0.16821462447791968</v>
      </c>
      <c r="AD23" s="77">
        <v>168080831</v>
      </c>
      <c r="AE23" s="78">
        <v>13188579</v>
      </c>
      <c r="AF23" s="78">
        <f t="shared" si="12"/>
        <v>181269410</v>
      </c>
      <c r="AG23" s="78">
        <v>859386543</v>
      </c>
      <c r="AH23" s="78">
        <v>938855621</v>
      </c>
      <c r="AI23" s="79">
        <v>181269410</v>
      </c>
      <c r="AJ23" s="114">
        <f t="shared" si="13"/>
        <v>0.21092884392535804</v>
      </c>
      <c r="AK23" s="115">
        <f t="shared" si="14"/>
        <v>-0.11674214088300949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783261738</v>
      </c>
      <c r="E24" s="78">
        <v>53120000</v>
      </c>
      <c r="F24" s="79">
        <f t="shared" si="0"/>
        <v>836381738</v>
      </c>
      <c r="G24" s="77">
        <v>783261738</v>
      </c>
      <c r="H24" s="78">
        <v>53120000</v>
      </c>
      <c r="I24" s="79">
        <f t="shared" si="1"/>
        <v>836381738</v>
      </c>
      <c r="J24" s="77">
        <v>215263819</v>
      </c>
      <c r="K24" s="78">
        <v>3640849</v>
      </c>
      <c r="L24" s="78">
        <f t="shared" si="2"/>
        <v>218904668</v>
      </c>
      <c r="M24" s="95">
        <f t="shared" si="3"/>
        <v>0.26172817752269001</v>
      </c>
      <c r="N24" s="77">
        <v>0</v>
      </c>
      <c r="O24" s="78">
        <v>0</v>
      </c>
      <c r="P24" s="78">
        <f t="shared" si="4"/>
        <v>0</v>
      </c>
      <c r="Q24" s="95">
        <f t="shared" si="5"/>
        <v>0</v>
      </c>
      <c r="R24" s="77">
        <v>0</v>
      </c>
      <c r="S24" s="78">
        <v>0</v>
      </c>
      <c r="T24" s="78">
        <f t="shared" si="6"/>
        <v>0</v>
      </c>
      <c r="U24" s="95">
        <f t="shared" si="7"/>
        <v>0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v>215263819</v>
      </c>
      <c r="AA24" s="78">
        <v>3640849</v>
      </c>
      <c r="AB24" s="78">
        <f t="shared" si="10"/>
        <v>218904668</v>
      </c>
      <c r="AC24" s="95">
        <f t="shared" si="11"/>
        <v>0.26172817752269001</v>
      </c>
      <c r="AD24" s="77">
        <v>230112682</v>
      </c>
      <c r="AE24" s="78">
        <v>2220382</v>
      </c>
      <c r="AF24" s="78">
        <f t="shared" si="12"/>
        <v>232333064</v>
      </c>
      <c r="AG24" s="78">
        <v>1105125775</v>
      </c>
      <c r="AH24" s="78">
        <v>1045930426</v>
      </c>
      <c r="AI24" s="79">
        <v>232333064</v>
      </c>
      <c r="AJ24" s="114">
        <f t="shared" si="13"/>
        <v>0.21023223714060962</v>
      </c>
      <c r="AK24" s="115">
        <f t="shared" si="14"/>
        <v>-5.7798041177643089E-2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11881748646</v>
      </c>
      <c r="E25" s="81">
        <f>SUM(E18:E24)</f>
        <v>976898178</v>
      </c>
      <c r="F25" s="82">
        <f t="shared" si="0"/>
        <v>12858646824</v>
      </c>
      <c r="G25" s="80">
        <f>SUM(G18:G24)</f>
        <v>11881748646</v>
      </c>
      <c r="H25" s="81">
        <f>SUM(H18:H24)</f>
        <v>976898178</v>
      </c>
      <c r="I25" s="82">
        <f t="shared" si="1"/>
        <v>12858646824</v>
      </c>
      <c r="J25" s="80">
        <f>SUM(J18:J24)</f>
        <v>2492971612</v>
      </c>
      <c r="K25" s="81">
        <f>SUM(K18:K24)</f>
        <v>149465188</v>
      </c>
      <c r="L25" s="81">
        <f t="shared" si="2"/>
        <v>2642436800</v>
      </c>
      <c r="M25" s="96">
        <f t="shared" si="3"/>
        <v>0.20549882395619018</v>
      </c>
      <c r="N25" s="80">
        <f>SUM(N18:N24)</f>
        <v>0</v>
      </c>
      <c r="O25" s="81">
        <f>SUM(O18:O24)</f>
        <v>0</v>
      </c>
      <c r="P25" s="81">
        <f t="shared" si="4"/>
        <v>0</v>
      </c>
      <c r="Q25" s="96">
        <f t="shared" si="5"/>
        <v>0</v>
      </c>
      <c r="R25" s="80">
        <f>SUM(R18:R24)</f>
        <v>0</v>
      </c>
      <c r="S25" s="81">
        <f>SUM(S18:S24)</f>
        <v>0</v>
      </c>
      <c r="T25" s="81">
        <f t="shared" si="6"/>
        <v>0</v>
      </c>
      <c r="U25" s="96">
        <f t="shared" si="7"/>
        <v>0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v>2492971612</v>
      </c>
      <c r="AA25" s="81">
        <v>149465188</v>
      </c>
      <c r="AB25" s="81">
        <f t="shared" si="10"/>
        <v>2642436800</v>
      </c>
      <c r="AC25" s="96">
        <f t="shared" si="11"/>
        <v>0.20549882395619018</v>
      </c>
      <c r="AD25" s="80">
        <f>SUM(AD18:AD24)</f>
        <v>2293284450</v>
      </c>
      <c r="AE25" s="81">
        <f>SUM(AE18:AE24)</f>
        <v>145207586</v>
      </c>
      <c r="AF25" s="81">
        <f t="shared" si="12"/>
        <v>2438492036</v>
      </c>
      <c r="AG25" s="81">
        <f>SUM(AG18:AG24)</f>
        <v>12520811983</v>
      </c>
      <c r="AH25" s="81">
        <f>SUM(AH18:AH24)</f>
        <v>12932714182</v>
      </c>
      <c r="AI25" s="82">
        <f>SUM(AI18:AI24)</f>
        <v>2438492036</v>
      </c>
      <c r="AJ25" s="116">
        <f t="shared" si="13"/>
        <v>0.19475510368743151</v>
      </c>
      <c r="AK25" s="117">
        <f t="shared" si="14"/>
        <v>8.3635607986049632E-2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1049677616</v>
      </c>
      <c r="E26" s="78">
        <v>146762150</v>
      </c>
      <c r="F26" s="79">
        <f t="shared" si="0"/>
        <v>1196439766</v>
      </c>
      <c r="G26" s="77">
        <v>1049677616</v>
      </c>
      <c r="H26" s="78">
        <v>146762150</v>
      </c>
      <c r="I26" s="79">
        <f t="shared" si="1"/>
        <v>1196439766</v>
      </c>
      <c r="J26" s="77">
        <v>251532328</v>
      </c>
      <c r="K26" s="78">
        <v>23363759</v>
      </c>
      <c r="L26" s="78">
        <f t="shared" si="2"/>
        <v>274896087</v>
      </c>
      <c r="M26" s="95">
        <f t="shared" si="3"/>
        <v>0.22976174381017689</v>
      </c>
      <c r="N26" s="77">
        <v>0</v>
      </c>
      <c r="O26" s="78">
        <v>0</v>
      </c>
      <c r="P26" s="78">
        <f t="shared" si="4"/>
        <v>0</v>
      </c>
      <c r="Q26" s="95">
        <f t="shared" si="5"/>
        <v>0</v>
      </c>
      <c r="R26" s="77">
        <v>0</v>
      </c>
      <c r="S26" s="78">
        <v>0</v>
      </c>
      <c r="T26" s="78">
        <f t="shared" si="6"/>
        <v>0</v>
      </c>
      <c r="U26" s="95">
        <f t="shared" si="7"/>
        <v>0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v>251532328</v>
      </c>
      <c r="AA26" s="78">
        <v>23363759</v>
      </c>
      <c r="AB26" s="78">
        <f t="shared" si="10"/>
        <v>274896087</v>
      </c>
      <c r="AC26" s="95">
        <f t="shared" si="11"/>
        <v>0.22976174381017689</v>
      </c>
      <c r="AD26" s="77">
        <v>234860028</v>
      </c>
      <c r="AE26" s="78">
        <v>11323922</v>
      </c>
      <c r="AF26" s="78">
        <f t="shared" si="12"/>
        <v>246183950</v>
      </c>
      <c r="AG26" s="78">
        <v>1141301253</v>
      </c>
      <c r="AH26" s="78">
        <v>1142930265</v>
      </c>
      <c r="AI26" s="79">
        <v>246183950</v>
      </c>
      <c r="AJ26" s="114">
        <f t="shared" si="13"/>
        <v>0.21570461729791862</v>
      </c>
      <c r="AK26" s="115">
        <f t="shared" si="14"/>
        <v>0.11662879322555342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1322482022</v>
      </c>
      <c r="E27" s="78">
        <v>443999722</v>
      </c>
      <c r="F27" s="79">
        <f t="shared" si="0"/>
        <v>1766481744</v>
      </c>
      <c r="G27" s="77">
        <v>1322482022</v>
      </c>
      <c r="H27" s="78">
        <v>443999722</v>
      </c>
      <c r="I27" s="79">
        <f t="shared" si="1"/>
        <v>1766481744</v>
      </c>
      <c r="J27" s="77">
        <v>330480069</v>
      </c>
      <c r="K27" s="78">
        <v>82936441</v>
      </c>
      <c r="L27" s="78">
        <f t="shared" si="2"/>
        <v>413416510</v>
      </c>
      <c r="M27" s="95">
        <f t="shared" si="3"/>
        <v>0.23403384235597285</v>
      </c>
      <c r="N27" s="77">
        <v>0</v>
      </c>
      <c r="O27" s="78">
        <v>0</v>
      </c>
      <c r="P27" s="78">
        <f t="shared" si="4"/>
        <v>0</v>
      </c>
      <c r="Q27" s="95">
        <f t="shared" si="5"/>
        <v>0</v>
      </c>
      <c r="R27" s="77">
        <v>0</v>
      </c>
      <c r="S27" s="78">
        <v>0</v>
      </c>
      <c r="T27" s="78">
        <f t="shared" si="6"/>
        <v>0</v>
      </c>
      <c r="U27" s="95">
        <f t="shared" si="7"/>
        <v>0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v>330480069</v>
      </c>
      <c r="AA27" s="78">
        <v>82936441</v>
      </c>
      <c r="AB27" s="78">
        <f t="shared" si="10"/>
        <v>413416510</v>
      </c>
      <c r="AC27" s="95">
        <f t="shared" si="11"/>
        <v>0.23403384235597285</v>
      </c>
      <c r="AD27" s="77">
        <v>364585321</v>
      </c>
      <c r="AE27" s="78">
        <v>59086050</v>
      </c>
      <c r="AF27" s="78">
        <f t="shared" si="12"/>
        <v>423671371</v>
      </c>
      <c r="AG27" s="78">
        <v>1681131495</v>
      </c>
      <c r="AH27" s="78">
        <v>1762226938</v>
      </c>
      <c r="AI27" s="79">
        <v>423671371</v>
      </c>
      <c r="AJ27" s="114">
        <f t="shared" si="13"/>
        <v>0.25201560512076421</v>
      </c>
      <c r="AK27" s="115">
        <f t="shared" si="14"/>
        <v>-2.4204753263821543E-2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1632756980</v>
      </c>
      <c r="E28" s="78">
        <v>654598000</v>
      </c>
      <c r="F28" s="79">
        <f t="shared" si="0"/>
        <v>2287354980</v>
      </c>
      <c r="G28" s="77">
        <v>1632756980</v>
      </c>
      <c r="H28" s="78">
        <v>654598000</v>
      </c>
      <c r="I28" s="79">
        <f t="shared" si="1"/>
        <v>2287354980</v>
      </c>
      <c r="J28" s="77">
        <v>192957435</v>
      </c>
      <c r="K28" s="78">
        <v>80441662</v>
      </c>
      <c r="L28" s="78">
        <f t="shared" si="2"/>
        <v>273399097</v>
      </c>
      <c r="M28" s="95">
        <f t="shared" si="3"/>
        <v>0.11952630850503143</v>
      </c>
      <c r="N28" s="77">
        <v>0</v>
      </c>
      <c r="O28" s="78">
        <v>0</v>
      </c>
      <c r="P28" s="78">
        <f t="shared" si="4"/>
        <v>0</v>
      </c>
      <c r="Q28" s="95">
        <f t="shared" si="5"/>
        <v>0</v>
      </c>
      <c r="R28" s="77">
        <v>0</v>
      </c>
      <c r="S28" s="78">
        <v>0</v>
      </c>
      <c r="T28" s="78">
        <f t="shared" si="6"/>
        <v>0</v>
      </c>
      <c r="U28" s="95">
        <f t="shared" si="7"/>
        <v>0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v>192957435</v>
      </c>
      <c r="AA28" s="78">
        <v>80441662</v>
      </c>
      <c r="AB28" s="78">
        <f t="shared" si="10"/>
        <v>273399097</v>
      </c>
      <c r="AC28" s="95">
        <f t="shared" si="11"/>
        <v>0.11952630850503143</v>
      </c>
      <c r="AD28" s="77">
        <v>290666107</v>
      </c>
      <c r="AE28" s="78">
        <v>127891273</v>
      </c>
      <c r="AF28" s="78">
        <f t="shared" si="12"/>
        <v>418557380</v>
      </c>
      <c r="AG28" s="78">
        <v>2031104005</v>
      </c>
      <c r="AH28" s="78">
        <v>2564245591</v>
      </c>
      <c r="AI28" s="79">
        <v>418557380</v>
      </c>
      <c r="AJ28" s="114">
        <f t="shared" si="13"/>
        <v>0.20607382929167137</v>
      </c>
      <c r="AK28" s="115">
        <f t="shared" si="14"/>
        <v>-0.34680617266860758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4248685512</v>
      </c>
      <c r="E29" s="78">
        <v>656588000</v>
      </c>
      <c r="F29" s="79">
        <f t="shared" si="0"/>
        <v>4905273512</v>
      </c>
      <c r="G29" s="77">
        <v>4248685512</v>
      </c>
      <c r="H29" s="78">
        <v>656588000</v>
      </c>
      <c r="I29" s="79">
        <f t="shared" si="1"/>
        <v>4905273512</v>
      </c>
      <c r="J29" s="77">
        <v>1061805067</v>
      </c>
      <c r="K29" s="78">
        <v>125014267</v>
      </c>
      <c r="L29" s="78">
        <f t="shared" si="2"/>
        <v>1186819334</v>
      </c>
      <c r="M29" s="95">
        <f t="shared" si="3"/>
        <v>0.24194763678246042</v>
      </c>
      <c r="N29" s="77">
        <v>0</v>
      </c>
      <c r="O29" s="78">
        <v>0</v>
      </c>
      <c r="P29" s="78">
        <f t="shared" si="4"/>
        <v>0</v>
      </c>
      <c r="Q29" s="95">
        <f t="shared" si="5"/>
        <v>0</v>
      </c>
      <c r="R29" s="77">
        <v>0</v>
      </c>
      <c r="S29" s="78">
        <v>0</v>
      </c>
      <c r="T29" s="78">
        <f t="shared" si="6"/>
        <v>0</v>
      </c>
      <c r="U29" s="95">
        <f t="shared" si="7"/>
        <v>0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v>1061805067</v>
      </c>
      <c r="AA29" s="78">
        <v>125014267</v>
      </c>
      <c r="AB29" s="78">
        <f t="shared" si="10"/>
        <v>1186819334</v>
      </c>
      <c r="AC29" s="95">
        <f t="shared" si="11"/>
        <v>0.24194763678246042</v>
      </c>
      <c r="AD29" s="77">
        <v>829861075</v>
      </c>
      <c r="AE29" s="78">
        <v>143059158</v>
      </c>
      <c r="AF29" s="78">
        <f t="shared" si="12"/>
        <v>972920233</v>
      </c>
      <c r="AG29" s="78">
        <v>4561862497</v>
      </c>
      <c r="AH29" s="78">
        <v>4811979338</v>
      </c>
      <c r="AI29" s="79">
        <v>972920233</v>
      </c>
      <c r="AJ29" s="114">
        <f t="shared" si="13"/>
        <v>0.21327259066660115</v>
      </c>
      <c r="AK29" s="115">
        <f t="shared" si="14"/>
        <v>0.21985265980176205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314776135</v>
      </c>
      <c r="E30" s="78">
        <v>81617351</v>
      </c>
      <c r="F30" s="79">
        <f t="shared" si="0"/>
        <v>396393486</v>
      </c>
      <c r="G30" s="77">
        <v>314776135</v>
      </c>
      <c r="H30" s="78">
        <v>81617351</v>
      </c>
      <c r="I30" s="79">
        <f t="shared" si="1"/>
        <v>396393486</v>
      </c>
      <c r="J30" s="77">
        <v>75628379</v>
      </c>
      <c r="K30" s="78">
        <v>8612152</v>
      </c>
      <c r="L30" s="78">
        <f t="shared" si="2"/>
        <v>84240531</v>
      </c>
      <c r="M30" s="95">
        <f t="shared" si="3"/>
        <v>0.21251744535479072</v>
      </c>
      <c r="N30" s="77">
        <v>0</v>
      </c>
      <c r="O30" s="78">
        <v>0</v>
      </c>
      <c r="P30" s="78">
        <f t="shared" si="4"/>
        <v>0</v>
      </c>
      <c r="Q30" s="95">
        <f t="shared" si="5"/>
        <v>0</v>
      </c>
      <c r="R30" s="77">
        <v>0</v>
      </c>
      <c r="S30" s="78">
        <v>0</v>
      </c>
      <c r="T30" s="78">
        <f t="shared" si="6"/>
        <v>0</v>
      </c>
      <c r="U30" s="95">
        <f t="shared" si="7"/>
        <v>0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v>75628379</v>
      </c>
      <c r="AA30" s="78">
        <v>8612152</v>
      </c>
      <c r="AB30" s="78">
        <f t="shared" si="10"/>
        <v>84240531</v>
      </c>
      <c r="AC30" s="95">
        <f t="shared" si="11"/>
        <v>0.21251744535479072</v>
      </c>
      <c r="AD30" s="77">
        <v>75901950</v>
      </c>
      <c r="AE30" s="78">
        <v>6065599</v>
      </c>
      <c r="AF30" s="78">
        <f t="shared" si="12"/>
        <v>81967549</v>
      </c>
      <c r="AG30" s="78">
        <v>334132806</v>
      </c>
      <c r="AH30" s="78">
        <v>444683125</v>
      </c>
      <c r="AI30" s="79">
        <v>81967549</v>
      </c>
      <c r="AJ30" s="114">
        <f t="shared" si="13"/>
        <v>0.24531428081324047</v>
      </c>
      <c r="AK30" s="115">
        <f t="shared" si="14"/>
        <v>2.7730266766912814E-2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8568378265</v>
      </c>
      <c r="E31" s="81">
        <f>SUM(E26:E30)</f>
        <v>1983565223</v>
      </c>
      <c r="F31" s="82">
        <f t="shared" si="0"/>
        <v>10551943488</v>
      </c>
      <c r="G31" s="80">
        <f>SUM(G26:G30)</f>
        <v>8568378265</v>
      </c>
      <c r="H31" s="81">
        <f>SUM(H26:H30)</f>
        <v>1983565223</v>
      </c>
      <c r="I31" s="82">
        <f t="shared" si="1"/>
        <v>10551943488</v>
      </c>
      <c r="J31" s="80">
        <f>SUM(J26:J30)</f>
        <v>1912403278</v>
      </c>
      <c r="K31" s="81">
        <f>SUM(K26:K30)</f>
        <v>320368281</v>
      </c>
      <c r="L31" s="81">
        <f t="shared" si="2"/>
        <v>2232771559</v>
      </c>
      <c r="M31" s="96">
        <f t="shared" si="3"/>
        <v>0.21159813465066199</v>
      </c>
      <c r="N31" s="80">
        <f>SUM(N26:N30)</f>
        <v>0</v>
      </c>
      <c r="O31" s="81">
        <f>SUM(O26:O30)</f>
        <v>0</v>
      </c>
      <c r="P31" s="81">
        <f t="shared" si="4"/>
        <v>0</v>
      </c>
      <c r="Q31" s="96">
        <f t="shared" si="5"/>
        <v>0</v>
      </c>
      <c r="R31" s="80">
        <f>SUM(R26:R30)</f>
        <v>0</v>
      </c>
      <c r="S31" s="81">
        <f>SUM(S26:S30)</f>
        <v>0</v>
      </c>
      <c r="T31" s="81">
        <f t="shared" si="6"/>
        <v>0</v>
      </c>
      <c r="U31" s="96">
        <f t="shared" si="7"/>
        <v>0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v>1912403278</v>
      </c>
      <c r="AA31" s="81">
        <v>320368281</v>
      </c>
      <c r="AB31" s="81">
        <f t="shared" si="10"/>
        <v>2232771559</v>
      </c>
      <c r="AC31" s="96">
        <f t="shared" si="11"/>
        <v>0.21159813465066199</v>
      </c>
      <c r="AD31" s="80">
        <f>SUM(AD26:AD30)</f>
        <v>1795874481</v>
      </c>
      <c r="AE31" s="81">
        <f>SUM(AE26:AE30)</f>
        <v>347426002</v>
      </c>
      <c r="AF31" s="81">
        <f t="shared" si="12"/>
        <v>2143300483</v>
      </c>
      <c r="AG31" s="81">
        <f>SUM(AG26:AG30)</f>
        <v>9749532056</v>
      </c>
      <c r="AH31" s="81">
        <f>SUM(AH26:AH30)</f>
        <v>10726065257</v>
      </c>
      <c r="AI31" s="82">
        <f>SUM(AI26:AI30)</f>
        <v>2143300483</v>
      </c>
      <c r="AJ31" s="116">
        <f t="shared" si="13"/>
        <v>0.21983624144104255</v>
      </c>
      <c r="AK31" s="117">
        <f t="shared" si="14"/>
        <v>4.1744532187463657E-2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30519627036</v>
      </c>
      <c r="E32" s="84">
        <f>SUM(E9:E16,E18:E24,E26:E30)</f>
        <v>4259066764</v>
      </c>
      <c r="F32" s="85">
        <f t="shared" si="0"/>
        <v>34778693800</v>
      </c>
      <c r="G32" s="83">
        <f>SUM(G9:G16,G18:G24,G26:G30)</f>
        <v>30519627036</v>
      </c>
      <c r="H32" s="84">
        <f>SUM(H9:H16,H18:H24,H26:H30)</f>
        <v>4259066764</v>
      </c>
      <c r="I32" s="85">
        <f t="shared" si="1"/>
        <v>34778693800</v>
      </c>
      <c r="J32" s="83">
        <f>SUM(J9:J16,J18:J24,J26:J30)</f>
        <v>6525671082</v>
      </c>
      <c r="K32" s="84">
        <f>SUM(K9:K16,K18:K24,K26:K30)</f>
        <v>672220241</v>
      </c>
      <c r="L32" s="84">
        <f t="shared" si="2"/>
        <v>7197891323</v>
      </c>
      <c r="M32" s="97">
        <f t="shared" si="3"/>
        <v>0.20696266985737113</v>
      </c>
      <c r="N32" s="83">
        <f>SUM(N9:N16,N18:N24,N26:N30)</f>
        <v>0</v>
      </c>
      <c r="O32" s="84">
        <f>SUM(O9:O16,O18:O24,O26:O30)</f>
        <v>0</v>
      </c>
      <c r="P32" s="84">
        <f t="shared" si="4"/>
        <v>0</v>
      </c>
      <c r="Q32" s="97">
        <f t="shared" si="5"/>
        <v>0</v>
      </c>
      <c r="R32" s="83">
        <f>SUM(R9:R16,R18:R24,R26:R30)</f>
        <v>0</v>
      </c>
      <c r="S32" s="84">
        <f>SUM(S9:S16,S18:S24,S26:S30)</f>
        <v>0</v>
      </c>
      <c r="T32" s="84">
        <f t="shared" si="6"/>
        <v>0</v>
      </c>
      <c r="U32" s="97">
        <f t="shared" si="7"/>
        <v>0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v>6525671082</v>
      </c>
      <c r="AA32" s="84">
        <v>672220241</v>
      </c>
      <c r="AB32" s="84">
        <f t="shared" si="10"/>
        <v>7197891323</v>
      </c>
      <c r="AC32" s="97">
        <f t="shared" si="11"/>
        <v>0.20696266985737113</v>
      </c>
      <c r="AD32" s="83">
        <f>SUM(AD9:AD16,AD18:AD24,AD26:AD30)</f>
        <v>6130900265</v>
      </c>
      <c r="AE32" s="84">
        <f>SUM(AE9:AE16,AE18:AE24,AE26:AE30)</f>
        <v>676062989</v>
      </c>
      <c r="AF32" s="84">
        <f t="shared" si="12"/>
        <v>6806963254</v>
      </c>
      <c r="AG32" s="84">
        <f>SUM(AG9:AG16,AG18:AG24,AG26:AG30)</f>
        <v>31252685198</v>
      </c>
      <c r="AH32" s="84">
        <f>SUM(AH9:AH16,AH18:AH24,AH26:AH30)</f>
        <v>34125514408</v>
      </c>
      <c r="AI32" s="85">
        <f>SUM(AI9:AI16,AI18:AI24,AI26:AI30)</f>
        <v>6806963254</v>
      </c>
      <c r="AJ32" s="118">
        <f t="shared" si="13"/>
        <v>0.21780410901894626</v>
      </c>
      <c r="AK32" s="119">
        <f t="shared" si="14"/>
        <v>5.7430612508489354E-2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F8E9BE-06CD-4769-89CC-5DDE3FA24CE3}"/>
</file>

<file path=customXml/itemProps2.xml><?xml version="1.0" encoding="utf-8"?>
<ds:datastoreItem xmlns:ds="http://schemas.openxmlformats.org/officeDocument/2006/customXml" ds:itemID="{6FB85D0B-5B5C-4B19-9016-C5CAE872D4F7}"/>
</file>

<file path=customXml/itemProps3.xml><?xml version="1.0" encoding="utf-8"?>
<ds:datastoreItem xmlns:ds="http://schemas.openxmlformats.org/officeDocument/2006/customXml" ds:itemID="{49C68067-DF65-4CCE-B42C-0860A322F5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2024-11-28T08:35:45Z</cp:lastPrinted>
  <dcterms:created xsi:type="dcterms:W3CDTF">2024-10-28T11:56:00Z</dcterms:created>
  <dcterms:modified xsi:type="dcterms:W3CDTF">2024-11-28T08:36:28Z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