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K:\CD - LGBA\Municipalities\07. IYM\2024-25\01. National publication\Final\"/>
    </mc:Choice>
  </mc:AlternateContent>
  <xr:revisionPtr revIDLastSave="0" documentId="8_{E76A7661-30D1-43F1-A88D-034DEE93DA73}" xr6:coauthVersionLast="47" xr6:coauthVersionMax="47" xr10:uidLastSave="{00000000-0000-0000-0000-000000000000}"/>
  <bookViews>
    <workbookView xWindow="-120" yWindow="-120" windowWidth="29040" windowHeight="16440" activeTab="9" xr2:uid="{00000000-000D-0000-FFFF-FFFF00000000}"/>
  </bookViews>
  <sheets>
    <sheet name="N-Summary" sheetId="1" r:id="rId1"/>
    <sheet name="EC" sheetId="2" r:id="rId2"/>
    <sheet name="FS" sheetId="3" r:id="rId3"/>
    <sheet name="GT" sheetId="4" r:id="rId4"/>
    <sheet name="KZN" sheetId="5" r:id="rId5"/>
    <sheet name="LP" sheetId="6" r:id="rId6"/>
    <sheet name="MP" sheetId="7" r:id="rId7"/>
    <sheet name="NW" sheetId="8" r:id="rId8"/>
    <sheet name="NC" sheetId="9" r:id="rId9"/>
    <sheet name="WC" sheetId="10" r:id="rId10"/>
  </sheets>
  <definedNames>
    <definedName name="_xlnm.Print_Area" localSheetId="1">EC!$A$1:$X$128</definedName>
    <definedName name="_xlnm.Print_Area" localSheetId="2">FS!$A$1:$X$128</definedName>
    <definedName name="_xlnm.Print_Area" localSheetId="3">GT!$A$1:$X$128</definedName>
    <definedName name="_xlnm.Print_Area" localSheetId="4">KZN!$A$1:$X$128</definedName>
    <definedName name="_xlnm.Print_Area" localSheetId="5">LP!$A$1:$X$128</definedName>
    <definedName name="_xlnm.Print_Area" localSheetId="6">MP!$A$1:$X$128</definedName>
    <definedName name="_xlnm.Print_Area" localSheetId="8">NC!$A$1:$X$128</definedName>
    <definedName name="_xlnm.Print_Area" localSheetId="0">'N-Summary'!$A$1:$X$128</definedName>
    <definedName name="_xlnm.Print_Area" localSheetId="7">NW!$A$1:$X$128</definedName>
    <definedName name="_xlnm.Print_Area" localSheetId="9">WC!$A$1:$X$128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10" l="1"/>
  <c r="T15" i="10" s="1"/>
  <c r="P9" i="10"/>
  <c r="Q9" i="10"/>
  <c r="R9" i="10"/>
  <c r="S9" i="10"/>
  <c r="T9" i="10"/>
  <c r="E10" i="10"/>
  <c r="P10" i="10"/>
  <c r="Q10" i="10"/>
  <c r="R10" i="10"/>
  <c r="S10" i="10"/>
  <c r="E11" i="10"/>
  <c r="T11" i="10" s="1"/>
  <c r="P11" i="10"/>
  <c r="Q11" i="10"/>
  <c r="R11" i="10"/>
  <c r="S11" i="10"/>
  <c r="E12" i="10"/>
  <c r="T12" i="10" s="1"/>
  <c r="P12" i="10"/>
  <c r="Q12" i="10"/>
  <c r="R12" i="10"/>
  <c r="S12" i="10"/>
  <c r="E13" i="10"/>
  <c r="P13" i="10"/>
  <c r="T13" i="10" s="1"/>
  <c r="Q13" i="10"/>
  <c r="R13" i="10"/>
  <c r="S13" i="10"/>
  <c r="U13" i="10"/>
  <c r="E14" i="10"/>
  <c r="P14" i="10"/>
  <c r="Q14" i="10"/>
  <c r="U14" i="10" s="1"/>
  <c r="R14" i="10"/>
  <c r="S14" i="10"/>
  <c r="T14" i="10"/>
  <c r="B15" i="10"/>
  <c r="E15" i="10" s="1"/>
  <c r="C15" i="10"/>
  <c r="F15" i="10"/>
  <c r="G15" i="10"/>
  <c r="H15" i="10"/>
  <c r="R15" i="10" s="1"/>
  <c r="I15" i="10"/>
  <c r="J15" i="10"/>
  <c r="K15" i="10"/>
  <c r="Q15" i="10" s="1"/>
  <c r="L15" i="10"/>
  <c r="M15" i="10"/>
  <c r="N15" i="10"/>
  <c r="O15" i="10"/>
  <c r="P15" i="10"/>
  <c r="S15" i="10"/>
  <c r="E17" i="10"/>
  <c r="T17" i="10" s="1"/>
  <c r="P17" i="10"/>
  <c r="Q17" i="10"/>
  <c r="R17" i="10"/>
  <c r="S17" i="10"/>
  <c r="E18" i="10"/>
  <c r="P18" i="10"/>
  <c r="Q18" i="10"/>
  <c r="R18" i="10"/>
  <c r="S18" i="10"/>
  <c r="T18" i="10"/>
  <c r="U18" i="10"/>
  <c r="E19" i="10"/>
  <c r="P19" i="10"/>
  <c r="Q19" i="10"/>
  <c r="U19" i="10" s="1"/>
  <c r="R19" i="10"/>
  <c r="S19" i="10"/>
  <c r="T19" i="10"/>
  <c r="E20" i="10"/>
  <c r="P20" i="10"/>
  <c r="Q20" i="10"/>
  <c r="R20" i="10"/>
  <c r="S20" i="10"/>
  <c r="T20" i="10"/>
  <c r="U20" i="10"/>
  <c r="E21" i="10"/>
  <c r="T21" i="10" s="1"/>
  <c r="P21" i="10"/>
  <c r="Q21" i="10"/>
  <c r="R21" i="10"/>
  <c r="S21" i="10"/>
  <c r="U21" i="10"/>
  <c r="E22" i="10"/>
  <c r="U22" i="10" s="1"/>
  <c r="P22" i="10"/>
  <c r="Q22" i="10"/>
  <c r="R22" i="10"/>
  <c r="S22" i="10"/>
  <c r="T22" i="10"/>
  <c r="E23" i="10"/>
  <c r="T23" i="10" s="1"/>
  <c r="P23" i="10"/>
  <c r="Q23" i="10"/>
  <c r="R23" i="10"/>
  <c r="S23" i="10"/>
  <c r="B24" i="10"/>
  <c r="C24" i="10"/>
  <c r="E24" i="10" s="1"/>
  <c r="F24" i="10"/>
  <c r="G24" i="10"/>
  <c r="H24" i="10"/>
  <c r="I24" i="10"/>
  <c r="J24" i="10"/>
  <c r="P24" i="10" s="1"/>
  <c r="K24" i="10"/>
  <c r="L24" i="10"/>
  <c r="M24" i="10"/>
  <c r="Q24" i="10" s="1"/>
  <c r="N24" i="10"/>
  <c r="O24" i="10"/>
  <c r="R24" i="10"/>
  <c r="S24" i="10"/>
  <c r="E26" i="10"/>
  <c r="T26" i="10" s="1"/>
  <c r="P26" i="10"/>
  <c r="Q26" i="10"/>
  <c r="R26" i="10"/>
  <c r="S26" i="10"/>
  <c r="U26" i="10"/>
  <c r="E27" i="10"/>
  <c r="U27" i="10" s="1"/>
  <c r="P27" i="10"/>
  <c r="Q27" i="10"/>
  <c r="R27" i="10"/>
  <c r="S27" i="10"/>
  <c r="T27" i="10"/>
  <c r="E28" i="10"/>
  <c r="T28" i="10" s="1"/>
  <c r="P28" i="10"/>
  <c r="Q28" i="10"/>
  <c r="R28" i="10"/>
  <c r="S28" i="10"/>
  <c r="E29" i="10"/>
  <c r="T29" i="10" s="1"/>
  <c r="P29" i="10"/>
  <c r="Q29" i="10"/>
  <c r="R29" i="10"/>
  <c r="S29" i="10"/>
  <c r="B30" i="10"/>
  <c r="C30" i="10"/>
  <c r="E30" i="10"/>
  <c r="T30" i="10" s="1"/>
  <c r="F30" i="10"/>
  <c r="G30" i="10"/>
  <c r="H30" i="10"/>
  <c r="R30" i="10" s="1"/>
  <c r="I30" i="10"/>
  <c r="J30" i="10"/>
  <c r="K30" i="10"/>
  <c r="Q30" i="10" s="1"/>
  <c r="U30" i="10" s="1"/>
  <c r="L30" i="10"/>
  <c r="M30" i="10"/>
  <c r="N30" i="10"/>
  <c r="O30" i="10"/>
  <c r="P30" i="10"/>
  <c r="S30" i="10"/>
  <c r="E32" i="10"/>
  <c r="U32" i="10" s="1"/>
  <c r="P32" i="10"/>
  <c r="Q32" i="10"/>
  <c r="R32" i="10"/>
  <c r="S32" i="10"/>
  <c r="T32" i="10"/>
  <c r="B33" i="10"/>
  <c r="E33" i="10" s="1"/>
  <c r="C33" i="10"/>
  <c r="F33" i="10"/>
  <c r="G33" i="10"/>
  <c r="H33" i="10"/>
  <c r="I33" i="10"/>
  <c r="J33" i="10"/>
  <c r="K33" i="10"/>
  <c r="Q33" i="10" s="1"/>
  <c r="L33" i="10"/>
  <c r="P33" i="10" s="1"/>
  <c r="M33" i="10"/>
  <c r="N33" i="10"/>
  <c r="O33" i="10"/>
  <c r="R33" i="10"/>
  <c r="S33" i="10"/>
  <c r="E35" i="10"/>
  <c r="U35" i="10" s="1"/>
  <c r="P35" i="10"/>
  <c r="Q35" i="10"/>
  <c r="R35" i="10"/>
  <c r="S35" i="10"/>
  <c r="T35" i="10"/>
  <c r="E36" i="10"/>
  <c r="T36" i="10" s="1"/>
  <c r="P36" i="10"/>
  <c r="Q36" i="10"/>
  <c r="R36" i="10"/>
  <c r="S36" i="10"/>
  <c r="U36" i="10"/>
  <c r="E37" i="10"/>
  <c r="U37" i="10" s="1"/>
  <c r="P37" i="10"/>
  <c r="Q37" i="10"/>
  <c r="R37" i="10"/>
  <c r="S37" i="10"/>
  <c r="T37" i="10"/>
  <c r="E38" i="10"/>
  <c r="T38" i="10" s="1"/>
  <c r="P38" i="10"/>
  <c r="Q38" i="10"/>
  <c r="R38" i="10"/>
  <c r="S38" i="10"/>
  <c r="E39" i="10"/>
  <c r="P39" i="10"/>
  <c r="Q39" i="10"/>
  <c r="R39" i="10"/>
  <c r="S39" i="10"/>
  <c r="T39" i="10"/>
  <c r="U39" i="10"/>
  <c r="B40" i="10"/>
  <c r="C40" i="10"/>
  <c r="E40" i="10"/>
  <c r="F40" i="10"/>
  <c r="G40" i="10"/>
  <c r="H40" i="10"/>
  <c r="R40" i="10" s="1"/>
  <c r="I40" i="10"/>
  <c r="J40" i="10"/>
  <c r="K40" i="10"/>
  <c r="Q40" i="10" s="1"/>
  <c r="U40" i="10" s="1"/>
  <c r="L40" i="10"/>
  <c r="M40" i="10"/>
  <c r="N40" i="10"/>
  <c r="O40" i="10"/>
  <c r="P40" i="10"/>
  <c r="S40" i="10"/>
  <c r="E42" i="10"/>
  <c r="U42" i="10" s="1"/>
  <c r="P42" i="10"/>
  <c r="Q42" i="10"/>
  <c r="R42" i="10"/>
  <c r="S42" i="10"/>
  <c r="T42" i="10"/>
  <c r="E43" i="10"/>
  <c r="U43" i="10" s="1"/>
  <c r="P43" i="10"/>
  <c r="Q43" i="10"/>
  <c r="R43" i="10"/>
  <c r="S43" i="10"/>
  <c r="E44" i="10"/>
  <c r="P44" i="10"/>
  <c r="T44" i="10" s="1"/>
  <c r="Q44" i="10"/>
  <c r="U44" i="10" s="1"/>
  <c r="R44" i="10"/>
  <c r="S44" i="10"/>
  <c r="E45" i="10"/>
  <c r="T45" i="10" s="1"/>
  <c r="P45" i="10"/>
  <c r="Q45" i="10"/>
  <c r="R45" i="10"/>
  <c r="S45" i="10"/>
  <c r="E46" i="10"/>
  <c r="P46" i="10"/>
  <c r="Q46" i="10"/>
  <c r="R46" i="10"/>
  <c r="S46" i="10"/>
  <c r="T46" i="10"/>
  <c r="U46" i="10"/>
  <c r="E47" i="10"/>
  <c r="P47" i="10"/>
  <c r="Q47" i="10"/>
  <c r="R47" i="10"/>
  <c r="S47" i="10"/>
  <c r="T47" i="10"/>
  <c r="U47" i="10"/>
  <c r="E48" i="10"/>
  <c r="U48" i="10" s="1"/>
  <c r="P48" i="10"/>
  <c r="Q48" i="10"/>
  <c r="R48" i="10"/>
  <c r="S48" i="10"/>
  <c r="T48" i="10"/>
  <c r="E49" i="10"/>
  <c r="T49" i="10" s="1"/>
  <c r="P49" i="10"/>
  <c r="Q49" i="10"/>
  <c r="R49" i="10"/>
  <c r="S49" i="10"/>
  <c r="U49" i="10"/>
  <c r="E50" i="10"/>
  <c r="U50" i="10" s="1"/>
  <c r="P50" i="10"/>
  <c r="Q50" i="10"/>
  <c r="R50" i="10"/>
  <c r="S50" i="10"/>
  <c r="T50" i="10"/>
  <c r="E51" i="10"/>
  <c r="T51" i="10" s="1"/>
  <c r="P51" i="10"/>
  <c r="Q51" i="10"/>
  <c r="R51" i="10"/>
  <c r="S51" i="10"/>
  <c r="E52" i="10"/>
  <c r="P52" i="10"/>
  <c r="Q52" i="10"/>
  <c r="R52" i="10"/>
  <c r="S52" i="10"/>
  <c r="T52" i="10"/>
  <c r="U52" i="10"/>
  <c r="B53" i="10"/>
  <c r="C53" i="10"/>
  <c r="E53" i="10"/>
  <c r="F53" i="10"/>
  <c r="G53" i="10"/>
  <c r="H53" i="10"/>
  <c r="R53" i="10" s="1"/>
  <c r="I53" i="10"/>
  <c r="J53" i="10"/>
  <c r="K53" i="10"/>
  <c r="Q53" i="10" s="1"/>
  <c r="U53" i="10" s="1"/>
  <c r="L53" i="10"/>
  <c r="M53" i="10"/>
  <c r="N53" i="10"/>
  <c r="O53" i="10"/>
  <c r="P53" i="10"/>
  <c r="S53" i="10"/>
  <c r="E55" i="10"/>
  <c r="U55" i="10" s="1"/>
  <c r="P55" i="10"/>
  <c r="Q55" i="10"/>
  <c r="R55" i="10"/>
  <c r="S55" i="10"/>
  <c r="T55" i="10"/>
  <c r="E56" i="10"/>
  <c r="U67" i="10" s="1"/>
  <c r="P56" i="10"/>
  <c r="Q56" i="10"/>
  <c r="R56" i="10"/>
  <c r="S56" i="10"/>
  <c r="E57" i="10"/>
  <c r="P57" i="10"/>
  <c r="Q57" i="10"/>
  <c r="R57" i="10"/>
  <c r="S57" i="10"/>
  <c r="T57" i="10"/>
  <c r="U57" i="10"/>
  <c r="E58" i="10"/>
  <c r="T58" i="10" s="1"/>
  <c r="P58" i="10"/>
  <c r="Q58" i="10"/>
  <c r="R58" i="10"/>
  <c r="S58" i="10"/>
  <c r="B59" i="10"/>
  <c r="E59" i="10" s="1"/>
  <c r="C59" i="10"/>
  <c r="H59" i="10"/>
  <c r="R59" i="10" s="1"/>
  <c r="I59" i="10"/>
  <c r="J59" i="10"/>
  <c r="K59" i="10"/>
  <c r="Q59" i="10" s="1"/>
  <c r="L59" i="10"/>
  <c r="M59" i="10"/>
  <c r="N59" i="10"/>
  <c r="O59" i="10"/>
  <c r="P59" i="10"/>
  <c r="S59" i="10"/>
  <c r="E61" i="10"/>
  <c r="P61" i="10"/>
  <c r="Q61" i="10"/>
  <c r="R61" i="10"/>
  <c r="S61" i="10"/>
  <c r="E62" i="10"/>
  <c r="P62" i="10"/>
  <c r="Q62" i="10"/>
  <c r="R62" i="10"/>
  <c r="S62" i="10"/>
  <c r="T62" i="10"/>
  <c r="U62" i="10"/>
  <c r="E63" i="10"/>
  <c r="P63" i="10"/>
  <c r="Q63" i="10"/>
  <c r="R63" i="10"/>
  <c r="S63" i="10"/>
  <c r="T63" i="10"/>
  <c r="U63" i="10"/>
  <c r="E64" i="10"/>
  <c r="P64" i="10"/>
  <c r="Q64" i="10"/>
  <c r="R64" i="10"/>
  <c r="S64" i="10"/>
  <c r="T64" i="10"/>
  <c r="U64" i="10"/>
  <c r="E65" i="10"/>
  <c r="T65" i="10" s="1"/>
  <c r="P65" i="10"/>
  <c r="Q65" i="10"/>
  <c r="R65" i="10"/>
  <c r="S65" i="10"/>
  <c r="U65" i="10"/>
  <c r="B66" i="10"/>
  <c r="E66" i="10" s="1"/>
  <c r="C66" i="10"/>
  <c r="F66" i="10"/>
  <c r="G66" i="10"/>
  <c r="H66" i="10"/>
  <c r="P66" i="10" s="1"/>
  <c r="I66" i="10"/>
  <c r="J66" i="10"/>
  <c r="K66" i="10"/>
  <c r="Q66" i="10" s="1"/>
  <c r="L66" i="10"/>
  <c r="M66" i="10"/>
  <c r="N66" i="10"/>
  <c r="O66" i="10"/>
  <c r="R66" i="10"/>
  <c r="S66" i="10"/>
  <c r="B67" i="10"/>
  <c r="C67" i="10"/>
  <c r="E67" i="10"/>
  <c r="F67" i="10"/>
  <c r="G67" i="10"/>
  <c r="H67" i="10"/>
  <c r="R67" i="10" s="1"/>
  <c r="I67" i="10"/>
  <c r="J67" i="10"/>
  <c r="K67" i="10"/>
  <c r="L67" i="10"/>
  <c r="M67" i="10"/>
  <c r="Q67" i="10" s="1"/>
  <c r="N67" i="10"/>
  <c r="O67" i="10"/>
  <c r="P67" i="10"/>
  <c r="S67" i="10"/>
  <c r="E69" i="10"/>
  <c r="P69" i="10"/>
  <c r="T72" i="10" s="1"/>
  <c r="Q69" i="10"/>
  <c r="U72" i="10" s="1"/>
  <c r="R69" i="10"/>
  <c r="S69" i="10"/>
  <c r="E70" i="10"/>
  <c r="T70" i="10" s="1"/>
  <c r="P70" i="10"/>
  <c r="Q70" i="10"/>
  <c r="R70" i="10"/>
  <c r="S70" i="10"/>
  <c r="B71" i="10"/>
  <c r="E71" i="10" s="1"/>
  <c r="C71" i="10"/>
  <c r="F71" i="10"/>
  <c r="G71" i="10"/>
  <c r="H71" i="10"/>
  <c r="I71" i="10"/>
  <c r="S71" i="10" s="1"/>
  <c r="J71" i="10"/>
  <c r="P71" i="10" s="1"/>
  <c r="K71" i="10"/>
  <c r="L71" i="10"/>
  <c r="M71" i="10"/>
  <c r="N71" i="10"/>
  <c r="O71" i="10"/>
  <c r="Q71" i="10" s="1"/>
  <c r="R71" i="10"/>
  <c r="B72" i="10"/>
  <c r="E72" i="10" s="1"/>
  <c r="C72" i="10"/>
  <c r="F72" i="10"/>
  <c r="G72" i="10"/>
  <c r="H72" i="10"/>
  <c r="I72" i="10"/>
  <c r="J72" i="10"/>
  <c r="K72" i="10"/>
  <c r="Q72" i="10" s="1"/>
  <c r="L72" i="10"/>
  <c r="P72" i="10" s="1"/>
  <c r="M72" i="10"/>
  <c r="N72" i="10"/>
  <c r="O72" i="10"/>
  <c r="R72" i="10"/>
  <c r="S72" i="10"/>
  <c r="B73" i="10"/>
  <c r="E73" i="10" s="1"/>
  <c r="C73" i="10"/>
  <c r="F73" i="10"/>
  <c r="G73" i="10"/>
  <c r="H73" i="10"/>
  <c r="R73" i="10" s="1"/>
  <c r="I73" i="10"/>
  <c r="S73" i="10" s="1"/>
  <c r="J73" i="10"/>
  <c r="K73" i="10"/>
  <c r="L73" i="10"/>
  <c r="M73" i="10"/>
  <c r="N73" i="10"/>
  <c r="O73" i="10"/>
  <c r="Q73" i="10"/>
  <c r="A77" i="10"/>
  <c r="B80" i="10"/>
  <c r="C80" i="10"/>
  <c r="D80" i="10"/>
  <c r="F80" i="10"/>
  <c r="G80" i="10"/>
  <c r="H80" i="10"/>
  <c r="I80" i="10"/>
  <c r="J80" i="10"/>
  <c r="K80" i="10"/>
  <c r="L80" i="10"/>
  <c r="M80" i="10"/>
  <c r="V80" i="10"/>
  <c r="W80" i="10"/>
  <c r="E81" i="10"/>
  <c r="E80" i="10" s="1"/>
  <c r="E82" i="10"/>
  <c r="E83" i="10"/>
  <c r="E84" i="10"/>
  <c r="E87" i="10"/>
  <c r="T87" i="10" s="1"/>
  <c r="P87" i="10"/>
  <c r="Q87" i="10"/>
  <c r="R87" i="10"/>
  <c r="S87" i="10"/>
  <c r="E88" i="10"/>
  <c r="U88" i="10" s="1"/>
  <c r="P88" i="10"/>
  <c r="Q88" i="10"/>
  <c r="R88" i="10"/>
  <c r="S88" i="10"/>
  <c r="E89" i="10"/>
  <c r="T89" i="10" s="1"/>
  <c r="P89" i="10"/>
  <c r="Q89" i="10"/>
  <c r="R89" i="10"/>
  <c r="S89" i="10"/>
  <c r="E90" i="10"/>
  <c r="T90" i="10" s="1"/>
  <c r="P90" i="10"/>
  <c r="Q90" i="10"/>
  <c r="R90" i="10"/>
  <c r="S90" i="10"/>
  <c r="E91" i="10"/>
  <c r="P91" i="10"/>
  <c r="T91" i="10" s="1"/>
  <c r="Q91" i="10"/>
  <c r="R91" i="10"/>
  <c r="S91" i="10"/>
  <c r="U91" i="10"/>
  <c r="E92" i="10"/>
  <c r="P92" i="10"/>
  <c r="Q92" i="10"/>
  <c r="U92" i="10" s="1"/>
  <c r="R92" i="10"/>
  <c r="S92" i="10"/>
  <c r="T92" i="10"/>
  <c r="E93" i="10"/>
  <c r="P93" i="10"/>
  <c r="Q93" i="10"/>
  <c r="R93" i="10"/>
  <c r="S93" i="10"/>
  <c r="T93" i="10"/>
  <c r="U93" i="10"/>
  <c r="E94" i="10"/>
  <c r="T94" i="10" s="1"/>
  <c r="P94" i="10"/>
  <c r="Q94" i="10"/>
  <c r="R94" i="10"/>
  <c r="S94" i="10"/>
  <c r="U94" i="10"/>
  <c r="B96" i="10"/>
  <c r="B113" i="10" s="1"/>
  <c r="C96" i="10"/>
  <c r="D96" i="10"/>
  <c r="D113" i="10" s="1"/>
  <c r="F96" i="10"/>
  <c r="G96" i="10"/>
  <c r="G113" i="10" s="1"/>
  <c r="H96" i="10"/>
  <c r="I96" i="10"/>
  <c r="J96" i="10"/>
  <c r="J113" i="10" s="1"/>
  <c r="K96" i="10"/>
  <c r="L96" i="10"/>
  <c r="L113" i="10" s="1"/>
  <c r="R113" i="10" s="1"/>
  <c r="M96" i="10"/>
  <c r="S96" i="10"/>
  <c r="V96" i="10"/>
  <c r="V113" i="10" s="1"/>
  <c r="W96" i="10"/>
  <c r="E97" i="10"/>
  <c r="E96" i="10" s="1"/>
  <c r="R97" i="10"/>
  <c r="S97" i="10"/>
  <c r="T97" i="10"/>
  <c r="E98" i="10"/>
  <c r="T98" i="10" s="1"/>
  <c r="R98" i="10"/>
  <c r="S98" i="10"/>
  <c r="E99" i="10"/>
  <c r="R99" i="10"/>
  <c r="S99" i="10"/>
  <c r="T99" i="10"/>
  <c r="U99" i="10"/>
  <c r="E100" i="10"/>
  <c r="T100" i="10" s="1"/>
  <c r="R100" i="10"/>
  <c r="S100" i="10"/>
  <c r="U100" i="10"/>
  <c r="E101" i="10"/>
  <c r="R101" i="10"/>
  <c r="S101" i="10"/>
  <c r="T101" i="10"/>
  <c r="U101" i="10"/>
  <c r="E102" i="10"/>
  <c r="T102" i="10" s="1"/>
  <c r="R102" i="10"/>
  <c r="S102" i="10"/>
  <c r="U102" i="10"/>
  <c r="E103" i="10"/>
  <c r="T103" i="10" s="1"/>
  <c r="R103" i="10"/>
  <c r="S103" i="10"/>
  <c r="E104" i="10"/>
  <c r="U104" i="10" s="1"/>
  <c r="R104" i="10"/>
  <c r="S104" i="10"/>
  <c r="T104" i="10"/>
  <c r="E105" i="10"/>
  <c r="U105" i="10" s="1"/>
  <c r="R105" i="10"/>
  <c r="S105" i="10"/>
  <c r="T105" i="10"/>
  <c r="E106" i="10"/>
  <c r="T106" i="10" s="1"/>
  <c r="R106" i="10"/>
  <c r="S106" i="10"/>
  <c r="E107" i="10"/>
  <c r="R107" i="10"/>
  <c r="S107" i="10"/>
  <c r="T107" i="10"/>
  <c r="U107" i="10"/>
  <c r="E108" i="10"/>
  <c r="T108" i="10" s="1"/>
  <c r="R108" i="10"/>
  <c r="S108" i="10"/>
  <c r="U108" i="10"/>
  <c r="E109" i="10"/>
  <c r="R109" i="10"/>
  <c r="S109" i="10"/>
  <c r="T109" i="10"/>
  <c r="U109" i="10"/>
  <c r="E110" i="10"/>
  <c r="T110" i="10" s="1"/>
  <c r="R110" i="10"/>
  <c r="S110" i="10"/>
  <c r="U110" i="10"/>
  <c r="E111" i="10"/>
  <c r="T111" i="10" s="1"/>
  <c r="R111" i="10"/>
  <c r="S111" i="10"/>
  <c r="R112" i="10"/>
  <c r="S112" i="10"/>
  <c r="T112" i="10"/>
  <c r="U112" i="10"/>
  <c r="C113" i="10"/>
  <c r="F113" i="10"/>
  <c r="H113" i="10"/>
  <c r="I113" i="10"/>
  <c r="K113" i="10"/>
  <c r="M113" i="10"/>
  <c r="N113" i="10"/>
  <c r="O113" i="10"/>
  <c r="P113" i="10"/>
  <c r="Q113" i="10"/>
  <c r="S113" i="10"/>
  <c r="W113" i="10"/>
  <c r="B114" i="10"/>
  <c r="C114" i="10"/>
  <c r="D114" i="10"/>
  <c r="E114" i="10"/>
  <c r="T114" i="10" s="1"/>
  <c r="F114" i="10"/>
  <c r="G114" i="10"/>
  <c r="H114" i="10"/>
  <c r="I114" i="10"/>
  <c r="J114" i="10"/>
  <c r="K114" i="10"/>
  <c r="L114" i="10"/>
  <c r="M114" i="10"/>
  <c r="N114" i="10"/>
  <c r="O114" i="10"/>
  <c r="P114" i="10"/>
  <c r="Q114" i="10"/>
  <c r="R114" i="10"/>
  <c r="S114" i="10"/>
  <c r="U114" i="10"/>
  <c r="V114" i="10"/>
  <c r="W114" i="10"/>
  <c r="T73" i="10" l="1"/>
  <c r="T33" i="10"/>
  <c r="U33" i="10"/>
  <c r="U24" i="10"/>
  <c r="T24" i="10"/>
  <c r="E113" i="10"/>
  <c r="U96" i="10"/>
  <c r="T96" i="10"/>
  <c r="T59" i="10"/>
  <c r="U59" i="10"/>
  <c r="T66" i="10"/>
  <c r="U97" i="10"/>
  <c r="U87" i="10"/>
  <c r="U71" i="10"/>
  <c r="T53" i="10"/>
  <c r="T40" i="10"/>
  <c r="U9" i="10"/>
  <c r="P73" i="10"/>
  <c r="U51" i="10"/>
  <c r="U38" i="10"/>
  <c r="U28" i="10"/>
  <c r="U23" i="10"/>
  <c r="U10" i="10"/>
  <c r="U111" i="10"/>
  <c r="U103" i="10"/>
  <c r="R96" i="10"/>
  <c r="U89" i="10"/>
  <c r="T88" i="10"/>
  <c r="U73" i="10"/>
  <c r="U69" i="10"/>
  <c r="T67" i="10"/>
  <c r="T56" i="10"/>
  <c r="T43" i="10"/>
  <c r="U29" i="10"/>
  <c r="U15" i="10"/>
  <c r="U11" i="10"/>
  <c r="T10" i="10"/>
  <c r="T71" i="10"/>
  <c r="U56" i="10"/>
  <c r="U106" i="10"/>
  <c r="U98" i="10"/>
  <c r="U90" i="10"/>
  <c r="U70" i="10"/>
  <c r="T69" i="10"/>
  <c r="U61" i="10"/>
  <c r="U58" i="10"/>
  <c r="U45" i="10"/>
  <c r="U17" i="10"/>
  <c r="U12" i="10"/>
  <c r="U66" i="10"/>
  <c r="T61" i="10"/>
  <c r="E9" i="9"/>
  <c r="T15" i="9" s="1"/>
  <c r="P9" i="9"/>
  <c r="Q9" i="9"/>
  <c r="R9" i="9"/>
  <c r="S9" i="9"/>
  <c r="T9" i="9"/>
  <c r="E10" i="9"/>
  <c r="P10" i="9"/>
  <c r="Q10" i="9"/>
  <c r="R10" i="9"/>
  <c r="S10" i="9"/>
  <c r="U10" i="9"/>
  <c r="E11" i="9"/>
  <c r="P11" i="9"/>
  <c r="T11" i="9" s="1"/>
  <c r="Q11" i="9"/>
  <c r="U11" i="9" s="1"/>
  <c r="R11" i="9"/>
  <c r="S11" i="9"/>
  <c r="E12" i="9"/>
  <c r="T12" i="9" s="1"/>
  <c r="P12" i="9"/>
  <c r="Q12" i="9"/>
  <c r="R12" i="9"/>
  <c r="S12" i="9"/>
  <c r="E13" i="9"/>
  <c r="P13" i="9"/>
  <c r="T13" i="9" s="1"/>
  <c r="Q13" i="9"/>
  <c r="R13" i="9"/>
  <c r="S13" i="9"/>
  <c r="U13" i="9"/>
  <c r="E14" i="9"/>
  <c r="P14" i="9"/>
  <c r="Q14" i="9"/>
  <c r="U14" i="9" s="1"/>
  <c r="R14" i="9"/>
  <c r="S14" i="9"/>
  <c r="T14" i="9"/>
  <c r="B15" i="9"/>
  <c r="E15" i="9" s="1"/>
  <c r="C15" i="9"/>
  <c r="F15" i="9"/>
  <c r="G15" i="9"/>
  <c r="H15" i="9"/>
  <c r="R15" i="9" s="1"/>
  <c r="I15" i="9"/>
  <c r="J15" i="9"/>
  <c r="K15" i="9"/>
  <c r="Q15" i="9" s="1"/>
  <c r="L15" i="9"/>
  <c r="M15" i="9"/>
  <c r="N15" i="9"/>
  <c r="P15" i="9" s="1"/>
  <c r="O15" i="9"/>
  <c r="S15" i="9"/>
  <c r="E17" i="9"/>
  <c r="T17" i="9" s="1"/>
  <c r="P17" i="9"/>
  <c r="Q17" i="9"/>
  <c r="R17" i="9"/>
  <c r="S17" i="9"/>
  <c r="E18" i="9"/>
  <c r="P18" i="9"/>
  <c r="Q18" i="9"/>
  <c r="R18" i="9"/>
  <c r="S18" i="9"/>
  <c r="T18" i="9"/>
  <c r="U18" i="9"/>
  <c r="E19" i="9"/>
  <c r="P19" i="9"/>
  <c r="Q19" i="9"/>
  <c r="U19" i="9" s="1"/>
  <c r="R19" i="9"/>
  <c r="S19" i="9"/>
  <c r="T19" i="9"/>
  <c r="E20" i="9"/>
  <c r="P20" i="9"/>
  <c r="Q20" i="9"/>
  <c r="R20" i="9"/>
  <c r="S20" i="9"/>
  <c r="T20" i="9"/>
  <c r="U20" i="9"/>
  <c r="E21" i="9"/>
  <c r="T21" i="9" s="1"/>
  <c r="P21" i="9"/>
  <c r="Q21" i="9"/>
  <c r="R21" i="9"/>
  <c r="S21" i="9"/>
  <c r="U21" i="9"/>
  <c r="E22" i="9"/>
  <c r="U22" i="9" s="1"/>
  <c r="P22" i="9"/>
  <c r="Q22" i="9"/>
  <c r="R22" i="9"/>
  <c r="S22" i="9"/>
  <c r="T22" i="9"/>
  <c r="E23" i="9"/>
  <c r="U23" i="9" s="1"/>
  <c r="P23" i="9"/>
  <c r="Q23" i="9"/>
  <c r="R23" i="9"/>
  <c r="S23" i="9"/>
  <c r="B24" i="9"/>
  <c r="C24" i="9"/>
  <c r="E24" i="9" s="1"/>
  <c r="F24" i="9"/>
  <c r="G24" i="9"/>
  <c r="H24" i="9"/>
  <c r="I24" i="9"/>
  <c r="S24" i="9" s="1"/>
  <c r="J24" i="9"/>
  <c r="P24" i="9" s="1"/>
  <c r="K24" i="9"/>
  <c r="L24" i="9"/>
  <c r="M24" i="9"/>
  <c r="Q24" i="9" s="1"/>
  <c r="N24" i="9"/>
  <c r="O24" i="9"/>
  <c r="R24" i="9"/>
  <c r="E26" i="9"/>
  <c r="T26" i="9" s="1"/>
  <c r="P26" i="9"/>
  <c r="Q26" i="9"/>
  <c r="R26" i="9"/>
  <c r="S26" i="9"/>
  <c r="U26" i="9"/>
  <c r="E27" i="9"/>
  <c r="U27" i="9" s="1"/>
  <c r="P27" i="9"/>
  <c r="Q27" i="9"/>
  <c r="R27" i="9"/>
  <c r="S27" i="9"/>
  <c r="T27" i="9"/>
  <c r="E28" i="9"/>
  <c r="T28" i="9" s="1"/>
  <c r="P28" i="9"/>
  <c r="Q28" i="9"/>
  <c r="R28" i="9"/>
  <c r="S28" i="9"/>
  <c r="E29" i="9"/>
  <c r="T29" i="9" s="1"/>
  <c r="P29" i="9"/>
  <c r="Q29" i="9"/>
  <c r="U29" i="9" s="1"/>
  <c r="R29" i="9"/>
  <c r="S29" i="9"/>
  <c r="B30" i="9"/>
  <c r="C30" i="9"/>
  <c r="E30" i="9"/>
  <c r="T30" i="9" s="1"/>
  <c r="F30" i="9"/>
  <c r="G30" i="9"/>
  <c r="H30" i="9"/>
  <c r="R30" i="9" s="1"/>
  <c r="I30" i="9"/>
  <c r="J30" i="9"/>
  <c r="K30" i="9"/>
  <c r="Q30" i="9" s="1"/>
  <c r="U30" i="9" s="1"/>
  <c r="L30" i="9"/>
  <c r="M30" i="9"/>
  <c r="N30" i="9"/>
  <c r="O30" i="9"/>
  <c r="P30" i="9"/>
  <c r="S30" i="9"/>
  <c r="E32" i="9"/>
  <c r="U32" i="9" s="1"/>
  <c r="P32" i="9"/>
  <c r="Q32" i="9"/>
  <c r="R32" i="9"/>
  <c r="S32" i="9"/>
  <c r="T32" i="9"/>
  <c r="B33" i="9"/>
  <c r="E33" i="9" s="1"/>
  <c r="C33" i="9"/>
  <c r="F33" i="9"/>
  <c r="G33" i="9"/>
  <c r="H33" i="9"/>
  <c r="R33" i="9" s="1"/>
  <c r="I33" i="9"/>
  <c r="J33" i="9"/>
  <c r="K33" i="9"/>
  <c r="Q33" i="9" s="1"/>
  <c r="L33" i="9"/>
  <c r="P33" i="9" s="1"/>
  <c r="M33" i="9"/>
  <c r="N33" i="9"/>
  <c r="O33" i="9"/>
  <c r="S33" i="9"/>
  <c r="E35" i="9"/>
  <c r="U35" i="9" s="1"/>
  <c r="P35" i="9"/>
  <c r="Q35" i="9"/>
  <c r="R35" i="9"/>
  <c r="S35" i="9"/>
  <c r="T35" i="9"/>
  <c r="E36" i="9"/>
  <c r="T36" i="9" s="1"/>
  <c r="P36" i="9"/>
  <c r="Q36" i="9"/>
  <c r="R36" i="9"/>
  <c r="S36" i="9"/>
  <c r="U36" i="9"/>
  <c r="E37" i="9"/>
  <c r="U37" i="9" s="1"/>
  <c r="P37" i="9"/>
  <c r="Q37" i="9"/>
  <c r="R37" i="9"/>
  <c r="S37" i="9"/>
  <c r="T37" i="9"/>
  <c r="E38" i="9"/>
  <c r="T38" i="9" s="1"/>
  <c r="P38" i="9"/>
  <c r="Q38" i="9"/>
  <c r="R38" i="9"/>
  <c r="S38" i="9"/>
  <c r="E39" i="9"/>
  <c r="P39" i="9"/>
  <c r="Q39" i="9"/>
  <c r="R39" i="9"/>
  <c r="S39" i="9"/>
  <c r="T39" i="9"/>
  <c r="U39" i="9"/>
  <c r="B40" i="9"/>
  <c r="C40" i="9"/>
  <c r="E40" i="9"/>
  <c r="F40" i="9"/>
  <c r="G40" i="9"/>
  <c r="H40" i="9"/>
  <c r="R40" i="9" s="1"/>
  <c r="I40" i="9"/>
  <c r="J40" i="9"/>
  <c r="K40" i="9"/>
  <c r="Q40" i="9" s="1"/>
  <c r="U40" i="9" s="1"/>
  <c r="L40" i="9"/>
  <c r="M40" i="9"/>
  <c r="N40" i="9"/>
  <c r="O40" i="9"/>
  <c r="P40" i="9"/>
  <c r="S40" i="9"/>
  <c r="E42" i="9"/>
  <c r="U42" i="9" s="1"/>
  <c r="P42" i="9"/>
  <c r="Q42" i="9"/>
  <c r="R42" i="9"/>
  <c r="S42" i="9"/>
  <c r="T42" i="9"/>
  <c r="E43" i="9"/>
  <c r="U43" i="9" s="1"/>
  <c r="P43" i="9"/>
  <c r="Q43" i="9"/>
  <c r="R43" i="9"/>
  <c r="S43" i="9"/>
  <c r="E44" i="9"/>
  <c r="P44" i="9"/>
  <c r="T44" i="9" s="1"/>
  <c r="Q44" i="9"/>
  <c r="U44" i="9" s="1"/>
  <c r="R44" i="9"/>
  <c r="S44" i="9"/>
  <c r="E45" i="9"/>
  <c r="T45" i="9" s="1"/>
  <c r="P45" i="9"/>
  <c r="Q45" i="9"/>
  <c r="R45" i="9"/>
  <c r="S45" i="9"/>
  <c r="E46" i="9"/>
  <c r="P46" i="9"/>
  <c r="Q46" i="9"/>
  <c r="R46" i="9"/>
  <c r="S46" i="9"/>
  <c r="T46" i="9"/>
  <c r="U46" i="9"/>
  <c r="E47" i="9"/>
  <c r="P47" i="9"/>
  <c r="Q47" i="9"/>
  <c r="R47" i="9"/>
  <c r="S47" i="9"/>
  <c r="T47" i="9"/>
  <c r="U47" i="9"/>
  <c r="E48" i="9"/>
  <c r="U48" i="9" s="1"/>
  <c r="P48" i="9"/>
  <c r="Q48" i="9"/>
  <c r="R48" i="9"/>
  <c r="S48" i="9"/>
  <c r="T48" i="9"/>
  <c r="E49" i="9"/>
  <c r="T49" i="9" s="1"/>
  <c r="P49" i="9"/>
  <c r="Q49" i="9"/>
  <c r="R49" i="9"/>
  <c r="S49" i="9"/>
  <c r="U49" i="9"/>
  <c r="E50" i="9"/>
  <c r="U50" i="9" s="1"/>
  <c r="P50" i="9"/>
  <c r="Q50" i="9"/>
  <c r="R50" i="9"/>
  <c r="S50" i="9"/>
  <c r="T50" i="9"/>
  <c r="E51" i="9"/>
  <c r="U51" i="9" s="1"/>
  <c r="P51" i="9"/>
  <c r="Q51" i="9"/>
  <c r="R51" i="9"/>
  <c r="S51" i="9"/>
  <c r="E52" i="9"/>
  <c r="P52" i="9"/>
  <c r="T52" i="9" s="1"/>
  <c r="Q52" i="9"/>
  <c r="U52" i="9" s="1"/>
  <c r="R52" i="9"/>
  <c r="S52" i="9"/>
  <c r="B53" i="9"/>
  <c r="C53" i="9"/>
  <c r="E53" i="9"/>
  <c r="F53" i="9"/>
  <c r="G53" i="9"/>
  <c r="H53" i="9"/>
  <c r="R53" i="9" s="1"/>
  <c r="I53" i="9"/>
  <c r="J53" i="9"/>
  <c r="K53" i="9"/>
  <c r="Q53" i="9" s="1"/>
  <c r="U53" i="9" s="1"/>
  <c r="L53" i="9"/>
  <c r="M53" i="9"/>
  <c r="N53" i="9"/>
  <c r="O53" i="9"/>
  <c r="P53" i="9"/>
  <c r="S53" i="9"/>
  <c r="E55" i="9"/>
  <c r="U55" i="9" s="1"/>
  <c r="P55" i="9"/>
  <c r="Q55" i="9"/>
  <c r="R55" i="9"/>
  <c r="S55" i="9"/>
  <c r="T55" i="9"/>
  <c r="E56" i="9"/>
  <c r="U56" i="9" s="1"/>
  <c r="P56" i="9"/>
  <c r="Q56" i="9"/>
  <c r="R56" i="9"/>
  <c r="S56" i="9"/>
  <c r="E57" i="9"/>
  <c r="P57" i="9"/>
  <c r="Q57" i="9"/>
  <c r="R57" i="9"/>
  <c r="S57" i="9"/>
  <c r="T57" i="9"/>
  <c r="U57" i="9"/>
  <c r="E58" i="9"/>
  <c r="T58" i="9" s="1"/>
  <c r="P58" i="9"/>
  <c r="Q58" i="9"/>
  <c r="R58" i="9"/>
  <c r="S58" i="9"/>
  <c r="B59" i="9"/>
  <c r="E59" i="9" s="1"/>
  <c r="C59" i="9"/>
  <c r="H59" i="9"/>
  <c r="R59" i="9" s="1"/>
  <c r="I59" i="9"/>
  <c r="J59" i="9"/>
  <c r="K59" i="9"/>
  <c r="Q59" i="9" s="1"/>
  <c r="L59" i="9"/>
  <c r="M59" i="9"/>
  <c r="N59" i="9"/>
  <c r="O59" i="9"/>
  <c r="P59" i="9"/>
  <c r="S59" i="9"/>
  <c r="E61" i="9"/>
  <c r="T66" i="9" s="1"/>
  <c r="P61" i="9"/>
  <c r="Q61" i="9"/>
  <c r="R61" i="9"/>
  <c r="S61" i="9"/>
  <c r="E62" i="9"/>
  <c r="P62" i="9"/>
  <c r="Q62" i="9"/>
  <c r="R62" i="9"/>
  <c r="S62" i="9"/>
  <c r="T62" i="9"/>
  <c r="U62" i="9"/>
  <c r="E63" i="9"/>
  <c r="P63" i="9"/>
  <c r="Q63" i="9"/>
  <c r="R63" i="9"/>
  <c r="S63" i="9"/>
  <c r="T63" i="9"/>
  <c r="U63" i="9"/>
  <c r="E64" i="9"/>
  <c r="U64" i="9" s="1"/>
  <c r="P64" i="9"/>
  <c r="Q64" i="9"/>
  <c r="R64" i="9"/>
  <c r="S64" i="9"/>
  <c r="T64" i="9"/>
  <c r="E65" i="9"/>
  <c r="T65" i="9" s="1"/>
  <c r="P65" i="9"/>
  <c r="Q65" i="9"/>
  <c r="R65" i="9"/>
  <c r="S65" i="9"/>
  <c r="U65" i="9"/>
  <c r="B66" i="9"/>
  <c r="C66" i="9"/>
  <c r="E66" i="9"/>
  <c r="F66" i="9"/>
  <c r="G66" i="9"/>
  <c r="H66" i="9"/>
  <c r="P66" i="9" s="1"/>
  <c r="I66" i="9"/>
  <c r="J66" i="9"/>
  <c r="K66" i="9"/>
  <c r="Q66" i="9" s="1"/>
  <c r="L66" i="9"/>
  <c r="M66" i="9"/>
  <c r="N66" i="9"/>
  <c r="O66" i="9"/>
  <c r="R66" i="9"/>
  <c r="S66" i="9"/>
  <c r="B67" i="9"/>
  <c r="C67" i="9"/>
  <c r="E67" i="9"/>
  <c r="F67" i="9"/>
  <c r="G67" i="9"/>
  <c r="H67" i="9"/>
  <c r="I67" i="9"/>
  <c r="S67" i="9" s="1"/>
  <c r="J67" i="9"/>
  <c r="P67" i="9" s="1"/>
  <c r="K67" i="9"/>
  <c r="L67" i="9"/>
  <c r="M67" i="9"/>
  <c r="Q67" i="9" s="1"/>
  <c r="N67" i="9"/>
  <c r="O67" i="9"/>
  <c r="R67" i="9"/>
  <c r="E69" i="9"/>
  <c r="P69" i="9"/>
  <c r="T72" i="9" s="1"/>
  <c r="Q69" i="9"/>
  <c r="U72" i="9" s="1"/>
  <c r="R69" i="9"/>
  <c r="S69" i="9"/>
  <c r="E70" i="9"/>
  <c r="T70" i="9" s="1"/>
  <c r="P70" i="9"/>
  <c r="Q70" i="9"/>
  <c r="R70" i="9"/>
  <c r="S70" i="9"/>
  <c r="B71" i="9"/>
  <c r="E71" i="9" s="1"/>
  <c r="C71" i="9"/>
  <c r="F71" i="9"/>
  <c r="G71" i="9"/>
  <c r="H71" i="9"/>
  <c r="R71" i="9" s="1"/>
  <c r="I71" i="9"/>
  <c r="S71" i="9" s="1"/>
  <c r="J71" i="9"/>
  <c r="K71" i="9"/>
  <c r="L71" i="9"/>
  <c r="P71" i="9" s="1"/>
  <c r="M71" i="9"/>
  <c r="N71" i="9"/>
  <c r="O71" i="9"/>
  <c r="Q71" i="9"/>
  <c r="B72" i="9"/>
  <c r="E72" i="9" s="1"/>
  <c r="C72" i="9"/>
  <c r="F72" i="9"/>
  <c r="G72" i="9"/>
  <c r="H72" i="9"/>
  <c r="R72" i="9" s="1"/>
  <c r="I72" i="9"/>
  <c r="Q72" i="9" s="1"/>
  <c r="J72" i="9"/>
  <c r="K72" i="9"/>
  <c r="L72" i="9"/>
  <c r="P72" i="9" s="1"/>
  <c r="M72" i="9"/>
  <c r="N72" i="9"/>
  <c r="O72" i="9"/>
  <c r="S72" i="9"/>
  <c r="B73" i="9"/>
  <c r="E73" i="9" s="1"/>
  <c r="C73" i="9"/>
  <c r="F73" i="9"/>
  <c r="G73" i="9"/>
  <c r="H73" i="9"/>
  <c r="R73" i="9" s="1"/>
  <c r="I73" i="9"/>
  <c r="J73" i="9"/>
  <c r="K73" i="9"/>
  <c r="Q73" i="9" s="1"/>
  <c r="L73" i="9"/>
  <c r="M73" i="9"/>
  <c r="N73" i="9"/>
  <c r="O73" i="9"/>
  <c r="S73" i="9"/>
  <c r="A77" i="9"/>
  <c r="B80" i="9"/>
  <c r="C80" i="9"/>
  <c r="D80" i="9"/>
  <c r="F80" i="9"/>
  <c r="G80" i="9"/>
  <c r="H80" i="9"/>
  <c r="I80" i="9"/>
  <c r="J80" i="9"/>
  <c r="K80" i="9"/>
  <c r="L80" i="9"/>
  <c r="M80" i="9"/>
  <c r="V80" i="9"/>
  <c r="W80" i="9"/>
  <c r="E81" i="9"/>
  <c r="E80" i="9" s="1"/>
  <c r="E82" i="9"/>
  <c r="E83" i="9"/>
  <c r="E84" i="9"/>
  <c r="E87" i="9"/>
  <c r="U87" i="9" s="1"/>
  <c r="P87" i="9"/>
  <c r="Q87" i="9"/>
  <c r="R87" i="9"/>
  <c r="S87" i="9"/>
  <c r="T87" i="9"/>
  <c r="E88" i="9"/>
  <c r="U88" i="9" s="1"/>
  <c r="P88" i="9"/>
  <c r="Q88" i="9"/>
  <c r="R88" i="9"/>
  <c r="S88" i="9"/>
  <c r="E89" i="9"/>
  <c r="P89" i="9"/>
  <c r="Q89" i="9"/>
  <c r="R89" i="9"/>
  <c r="S89" i="9"/>
  <c r="T89" i="9"/>
  <c r="U89" i="9"/>
  <c r="E90" i="9"/>
  <c r="T90" i="9" s="1"/>
  <c r="P90" i="9"/>
  <c r="Q90" i="9"/>
  <c r="R90" i="9"/>
  <c r="S90" i="9"/>
  <c r="E91" i="9"/>
  <c r="T91" i="9" s="1"/>
  <c r="P91" i="9"/>
  <c r="Q91" i="9"/>
  <c r="R91" i="9"/>
  <c r="S91" i="9"/>
  <c r="U91" i="9"/>
  <c r="E92" i="9"/>
  <c r="P92" i="9"/>
  <c r="Q92" i="9"/>
  <c r="U92" i="9" s="1"/>
  <c r="R92" i="9"/>
  <c r="S92" i="9"/>
  <c r="T92" i="9"/>
  <c r="E93" i="9"/>
  <c r="U93" i="9" s="1"/>
  <c r="P93" i="9"/>
  <c r="Q93" i="9"/>
  <c r="R93" i="9"/>
  <c r="S93" i="9"/>
  <c r="T93" i="9"/>
  <c r="E94" i="9"/>
  <c r="T94" i="9" s="1"/>
  <c r="P94" i="9"/>
  <c r="Q94" i="9"/>
  <c r="R94" i="9"/>
  <c r="S94" i="9"/>
  <c r="U94" i="9"/>
  <c r="B96" i="9"/>
  <c r="B113" i="9" s="1"/>
  <c r="C96" i="9"/>
  <c r="D96" i="9"/>
  <c r="D113" i="9" s="1"/>
  <c r="F96" i="9"/>
  <c r="G96" i="9"/>
  <c r="G113" i="9" s="1"/>
  <c r="H96" i="9"/>
  <c r="I96" i="9"/>
  <c r="I113" i="9" s="1"/>
  <c r="J96" i="9"/>
  <c r="J113" i="9" s="1"/>
  <c r="K96" i="9"/>
  <c r="L96" i="9"/>
  <c r="L113" i="9" s="1"/>
  <c r="R113" i="9" s="1"/>
  <c r="M96" i="9"/>
  <c r="S96" i="9"/>
  <c r="V96" i="9"/>
  <c r="W96" i="9"/>
  <c r="E97" i="9"/>
  <c r="E96" i="9" s="1"/>
  <c r="R97" i="9"/>
  <c r="S97" i="9"/>
  <c r="T97" i="9"/>
  <c r="E98" i="9"/>
  <c r="T98" i="9" s="1"/>
  <c r="R98" i="9"/>
  <c r="S98" i="9"/>
  <c r="E99" i="9"/>
  <c r="R99" i="9"/>
  <c r="S99" i="9"/>
  <c r="T99" i="9"/>
  <c r="U99" i="9"/>
  <c r="E100" i="9"/>
  <c r="R100" i="9"/>
  <c r="S100" i="9"/>
  <c r="T100" i="9"/>
  <c r="U100" i="9"/>
  <c r="E101" i="9"/>
  <c r="R101" i="9"/>
  <c r="S101" i="9"/>
  <c r="T101" i="9"/>
  <c r="U101" i="9"/>
  <c r="E102" i="9"/>
  <c r="T102" i="9" s="1"/>
  <c r="R102" i="9"/>
  <c r="S102" i="9"/>
  <c r="U102" i="9"/>
  <c r="E103" i="9"/>
  <c r="T103" i="9" s="1"/>
  <c r="R103" i="9"/>
  <c r="S103" i="9"/>
  <c r="E104" i="9"/>
  <c r="T104" i="9" s="1"/>
  <c r="R104" i="9"/>
  <c r="S104" i="9"/>
  <c r="E105" i="9"/>
  <c r="U105" i="9" s="1"/>
  <c r="R105" i="9"/>
  <c r="S105" i="9"/>
  <c r="T105" i="9"/>
  <c r="E106" i="9"/>
  <c r="T106" i="9" s="1"/>
  <c r="R106" i="9"/>
  <c r="S106" i="9"/>
  <c r="E107" i="9"/>
  <c r="R107" i="9"/>
  <c r="S107" i="9"/>
  <c r="T107" i="9"/>
  <c r="U107" i="9"/>
  <c r="E108" i="9"/>
  <c r="R108" i="9"/>
  <c r="S108" i="9"/>
  <c r="T108" i="9"/>
  <c r="U108" i="9"/>
  <c r="E109" i="9"/>
  <c r="R109" i="9"/>
  <c r="S109" i="9"/>
  <c r="T109" i="9"/>
  <c r="U109" i="9"/>
  <c r="E110" i="9"/>
  <c r="T110" i="9" s="1"/>
  <c r="R110" i="9"/>
  <c r="S110" i="9"/>
  <c r="U110" i="9"/>
  <c r="E111" i="9"/>
  <c r="T111" i="9" s="1"/>
  <c r="R111" i="9"/>
  <c r="S111" i="9"/>
  <c r="R112" i="9"/>
  <c r="S112" i="9"/>
  <c r="T112" i="9"/>
  <c r="U112" i="9"/>
  <c r="C113" i="9"/>
  <c r="F113" i="9"/>
  <c r="H113" i="9"/>
  <c r="K113" i="9"/>
  <c r="M113" i="9"/>
  <c r="N113" i="9"/>
  <c r="O113" i="9"/>
  <c r="P113" i="9"/>
  <c r="Q113" i="9"/>
  <c r="S113" i="9"/>
  <c r="V113" i="9"/>
  <c r="W113" i="9"/>
  <c r="B114" i="9"/>
  <c r="C114" i="9"/>
  <c r="D114" i="9"/>
  <c r="E114" i="9"/>
  <c r="T114" i="9" s="1"/>
  <c r="F114" i="9"/>
  <c r="G114" i="9"/>
  <c r="H114" i="9"/>
  <c r="I114" i="9"/>
  <c r="J114" i="9"/>
  <c r="K114" i="9"/>
  <c r="L114" i="9"/>
  <c r="M114" i="9"/>
  <c r="N114" i="9"/>
  <c r="O114" i="9"/>
  <c r="P114" i="9"/>
  <c r="Q114" i="9"/>
  <c r="R114" i="9"/>
  <c r="S114" i="9"/>
  <c r="U114" i="9"/>
  <c r="V114" i="9"/>
  <c r="W114" i="9"/>
  <c r="T113" i="10" l="1"/>
  <c r="U113" i="10"/>
  <c r="U96" i="9"/>
  <c r="E113" i="9"/>
  <c r="T96" i="9"/>
  <c r="T59" i="9"/>
  <c r="U59" i="9"/>
  <c r="T73" i="9"/>
  <c r="T33" i="9"/>
  <c r="U33" i="9"/>
  <c r="U24" i="9"/>
  <c r="T24" i="9"/>
  <c r="U97" i="9"/>
  <c r="U71" i="9"/>
  <c r="T53" i="9"/>
  <c r="T40" i="9"/>
  <c r="U9" i="9"/>
  <c r="T71" i="9"/>
  <c r="U38" i="9"/>
  <c r="U28" i="9"/>
  <c r="U111" i="9"/>
  <c r="U103" i="9"/>
  <c r="R96" i="9"/>
  <c r="T88" i="9"/>
  <c r="U73" i="9"/>
  <c r="U69" i="9"/>
  <c r="T67" i="9"/>
  <c r="T56" i="9"/>
  <c r="T51" i="9"/>
  <c r="T43" i="9"/>
  <c r="T23" i="9"/>
  <c r="U15" i="9"/>
  <c r="T10" i="9"/>
  <c r="U67" i="9"/>
  <c r="U106" i="9"/>
  <c r="U98" i="9"/>
  <c r="U90" i="9"/>
  <c r="U70" i="9"/>
  <c r="T69" i="9"/>
  <c r="U61" i="9"/>
  <c r="U58" i="9"/>
  <c r="U45" i="9"/>
  <c r="U17" i="9"/>
  <c r="U12" i="9"/>
  <c r="U66" i="9"/>
  <c r="T61" i="9"/>
  <c r="P73" i="9"/>
  <c r="U104" i="9"/>
  <c r="E9" i="8"/>
  <c r="U9" i="8" s="1"/>
  <c r="P9" i="8"/>
  <c r="Q9" i="8"/>
  <c r="R9" i="8"/>
  <c r="S9" i="8"/>
  <c r="T9" i="8"/>
  <c r="E10" i="8"/>
  <c r="P10" i="8"/>
  <c r="Q10" i="8"/>
  <c r="R10" i="8"/>
  <c r="S10" i="8"/>
  <c r="T10" i="8"/>
  <c r="U10" i="8"/>
  <c r="E11" i="8"/>
  <c r="P11" i="8"/>
  <c r="T11" i="8" s="1"/>
  <c r="Q11" i="8"/>
  <c r="R11" i="8"/>
  <c r="S11" i="8"/>
  <c r="U11" i="8"/>
  <c r="E12" i="8"/>
  <c r="P12" i="8"/>
  <c r="Q12" i="8"/>
  <c r="R12" i="8"/>
  <c r="S12" i="8"/>
  <c r="E13" i="8"/>
  <c r="T13" i="8" s="1"/>
  <c r="P13" i="8"/>
  <c r="Q13" i="8"/>
  <c r="R13" i="8"/>
  <c r="S13" i="8"/>
  <c r="E14" i="8"/>
  <c r="T14" i="8" s="1"/>
  <c r="P14" i="8"/>
  <c r="Q14" i="8"/>
  <c r="R14" i="8"/>
  <c r="S14" i="8"/>
  <c r="B15" i="8"/>
  <c r="C15" i="8"/>
  <c r="E15" i="8"/>
  <c r="F15" i="8"/>
  <c r="G15" i="8"/>
  <c r="H15" i="8"/>
  <c r="R15" i="8" s="1"/>
  <c r="I15" i="8"/>
  <c r="J15" i="8"/>
  <c r="K15" i="8"/>
  <c r="Q15" i="8" s="1"/>
  <c r="L15" i="8"/>
  <c r="M15" i="8"/>
  <c r="N15" i="8"/>
  <c r="P15" i="8" s="1"/>
  <c r="O15" i="8"/>
  <c r="S15" i="8"/>
  <c r="E17" i="8"/>
  <c r="T17" i="8" s="1"/>
  <c r="P17" i="8"/>
  <c r="Q17" i="8"/>
  <c r="R17" i="8"/>
  <c r="S17" i="8"/>
  <c r="E18" i="8"/>
  <c r="T18" i="8" s="1"/>
  <c r="P18" i="8"/>
  <c r="Q18" i="8"/>
  <c r="R18" i="8"/>
  <c r="S18" i="8"/>
  <c r="E19" i="8"/>
  <c r="T19" i="8" s="1"/>
  <c r="P19" i="8"/>
  <c r="Q19" i="8"/>
  <c r="R19" i="8"/>
  <c r="S19" i="8"/>
  <c r="E20" i="8"/>
  <c r="U20" i="8" s="1"/>
  <c r="P20" i="8"/>
  <c r="Q20" i="8"/>
  <c r="R20" i="8"/>
  <c r="S20" i="8"/>
  <c r="T20" i="8"/>
  <c r="E21" i="8"/>
  <c r="P21" i="8"/>
  <c r="Q21" i="8"/>
  <c r="R21" i="8"/>
  <c r="S21" i="8"/>
  <c r="T21" i="8"/>
  <c r="U21" i="8"/>
  <c r="E22" i="8"/>
  <c r="U22" i="8" s="1"/>
  <c r="P22" i="8"/>
  <c r="Q22" i="8"/>
  <c r="R22" i="8"/>
  <c r="S22" i="8"/>
  <c r="T22" i="8"/>
  <c r="E23" i="8"/>
  <c r="T23" i="8" s="1"/>
  <c r="P23" i="8"/>
  <c r="Q23" i="8"/>
  <c r="R23" i="8"/>
  <c r="S23" i="8"/>
  <c r="U23" i="8"/>
  <c r="B24" i="8"/>
  <c r="C24" i="8"/>
  <c r="E24" i="8" s="1"/>
  <c r="F24" i="8"/>
  <c r="G24" i="8"/>
  <c r="H24" i="8"/>
  <c r="I24" i="8"/>
  <c r="S24" i="8" s="1"/>
  <c r="J24" i="8"/>
  <c r="P24" i="8" s="1"/>
  <c r="K24" i="8"/>
  <c r="L24" i="8"/>
  <c r="M24" i="8"/>
  <c r="N24" i="8"/>
  <c r="O24" i="8"/>
  <c r="Q24" i="8"/>
  <c r="R24" i="8"/>
  <c r="E26" i="8"/>
  <c r="T26" i="8" s="1"/>
  <c r="P26" i="8"/>
  <c r="Q26" i="8"/>
  <c r="R26" i="8"/>
  <c r="S26" i="8"/>
  <c r="U26" i="8"/>
  <c r="E27" i="8"/>
  <c r="U27" i="8" s="1"/>
  <c r="P27" i="8"/>
  <c r="Q27" i="8"/>
  <c r="R27" i="8"/>
  <c r="S27" i="8"/>
  <c r="T27" i="8"/>
  <c r="E28" i="8"/>
  <c r="T28" i="8" s="1"/>
  <c r="P28" i="8"/>
  <c r="Q28" i="8"/>
  <c r="R28" i="8"/>
  <c r="S28" i="8"/>
  <c r="U28" i="8"/>
  <c r="E29" i="8"/>
  <c r="P29" i="8"/>
  <c r="T29" i="8" s="1"/>
  <c r="Q29" i="8"/>
  <c r="R29" i="8"/>
  <c r="S29" i="8"/>
  <c r="U29" i="8"/>
  <c r="B30" i="8"/>
  <c r="E30" i="8" s="1"/>
  <c r="C30" i="8"/>
  <c r="F30" i="8"/>
  <c r="G30" i="8"/>
  <c r="H30" i="8"/>
  <c r="I30" i="8"/>
  <c r="J30" i="8"/>
  <c r="P30" i="8" s="1"/>
  <c r="K30" i="8"/>
  <c r="Q30" i="8" s="1"/>
  <c r="L30" i="8"/>
  <c r="M30" i="8"/>
  <c r="N30" i="8"/>
  <c r="O30" i="8"/>
  <c r="R30" i="8"/>
  <c r="S30" i="8"/>
  <c r="E32" i="8"/>
  <c r="U32" i="8" s="1"/>
  <c r="P32" i="8"/>
  <c r="Q32" i="8"/>
  <c r="R32" i="8"/>
  <c r="S32" i="8"/>
  <c r="T32" i="8"/>
  <c r="B33" i="8"/>
  <c r="E33" i="8" s="1"/>
  <c r="C33" i="8"/>
  <c r="F33" i="8"/>
  <c r="G33" i="8"/>
  <c r="H33" i="8"/>
  <c r="R33" i="8" s="1"/>
  <c r="I33" i="8"/>
  <c r="S33" i="8" s="1"/>
  <c r="J33" i="8"/>
  <c r="K33" i="8"/>
  <c r="L33" i="8"/>
  <c r="M33" i="8"/>
  <c r="N33" i="8"/>
  <c r="O33" i="8"/>
  <c r="P33" i="8"/>
  <c r="Q33" i="8"/>
  <c r="E35" i="8"/>
  <c r="P35" i="8"/>
  <c r="Q35" i="8"/>
  <c r="U35" i="8" s="1"/>
  <c r="R35" i="8"/>
  <c r="S35" i="8"/>
  <c r="T35" i="8"/>
  <c r="E36" i="8"/>
  <c r="T36" i="8" s="1"/>
  <c r="P36" i="8"/>
  <c r="Q36" i="8"/>
  <c r="R36" i="8"/>
  <c r="S36" i="8"/>
  <c r="U36" i="8"/>
  <c r="E37" i="8"/>
  <c r="U37" i="8" s="1"/>
  <c r="P37" i="8"/>
  <c r="Q37" i="8"/>
  <c r="R37" i="8"/>
  <c r="S37" i="8"/>
  <c r="T37" i="8"/>
  <c r="E38" i="8"/>
  <c r="T38" i="8" s="1"/>
  <c r="P38" i="8"/>
  <c r="Q38" i="8"/>
  <c r="R38" i="8"/>
  <c r="S38" i="8"/>
  <c r="U38" i="8"/>
  <c r="E39" i="8"/>
  <c r="P39" i="8"/>
  <c r="Q39" i="8"/>
  <c r="R39" i="8"/>
  <c r="S39" i="8"/>
  <c r="T39" i="8"/>
  <c r="U39" i="8"/>
  <c r="B40" i="8"/>
  <c r="E40" i="8" s="1"/>
  <c r="C40" i="8"/>
  <c r="F40" i="8"/>
  <c r="G40" i="8"/>
  <c r="H40" i="8"/>
  <c r="I40" i="8"/>
  <c r="J40" i="8"/>
  <c r="P40" i="8" s="1"/>
  <c r="K40" i="8"/>
  <c r="Q40" i="8" s="1"/>
  <c r="U40" i="8" s="1"/>
  <c r="L40" i="8"/>
  <c r="M40" i="8"/>
  <c r="N40" i="8"/>
  <c r="O40" i="8"/>
  <c r="R40" i="8"/>
  <c r="S40" i="8"/>
  <c r="E42" i="8"/>
  <c r="U42" i="8" s="1"/>
  <c r="P42" i="8"/>
  <c r="Q42" i="8"/>
  <c r="R42" i="8"/>
  <c r="S42" i="8"/>
  <c r="T42" i="8"/>
  <c r="E43" i="8"/>
  <c r="T43" i="8" s="1"/>
  <c r="P43" i="8"/>
  <c r="Q43" i="8"/>
  <c r="R43" i="8"/>
  <c r="S43" i="8"/>
  <c r="U43" i="8"/>
  <c r="E44" i="8"/>
  <c r="P44" i="8"/>
  <c r="T44" i="8" s="1"/>
  <c r="Q44" i="8"/>
  <c r="R44" i="8"/>
  <c r="S44" i="8"/>
  <c r="U44" i="8"/>
  <c r="E45" i="8"/>
  <c r="T45" i="8" s="1"/>
  <c r="P45" i="8"/>
  <c r="Q45" i="8"/>
  <c r="R45" i="8"/>
  <c r="S45" i="8"/>
  <c r="E46" i="8"/>
  <c r="T46" i="8" s="1"/>
  <c r="P46" i="8"/>
  <c r="Q46" i="8"/>
  <c r="R46" i="8"/>
  <c r="S46" i="8"/>
  <c r="E47" i="8"/>
  <c r="T47" i="8" s="1"/>
  <c r="P47" i="8"/>
  <c r="Q47" i="8"/>
  <c r="R47" i="8"/>
  <c r="S47" i="8"/>
  <c r="E48" i="8"/>
  <c r="P48" i="8"/>
  <c r="Q48" i="8"/>
  <c r="R48" i="8"/>
  <c r="S48" i="8"/>
  <c r="T48" i="8"/>
  <c r="U48" i="8"/>
  <c r="E49" i="8"/>
  <c r="T49" i="8" s="1"/>
  <c r="P49" i="8"/>
  <c r="Q49" i="8"/>
  <c r="R49" i="8"/>
  <c r="S49" i="8"/>
  <c r="U49" i="8"/>
  <c r="E50" i="8"/>
  <c r="U50" i="8" s="1"/>
  <c r="P50" i="8"/>
  <c r="Q50" i="8"/>
  <c r="R50" i="8"/>
  <c r="S50" i="8"/>
  <c r="T50" i="8"/>
  <c r="E51" i="8"/>
  <c r="T51" i="8" s="1"/>
  <c r="P51" i="8"/>
  <c r="Q51" i="8"/>
  <c r="R51" i="8"/>
  <c r="S51" i="8"/>
  <c r="U51" i="8"/>
  <c r="E52" i="8"/>
  <c r="P52" i="8"/>
  <c r="T52" i="8" s="1"/>
  <c r="Q52" i="8"/>
  <c r="R52" i="8"/>
  <c r="S52" i="8"/>
  <c r="U52" i="8"/>
  <c r="B53" i="8"/>
  <c r="E53" i="8" s="1"/>
  <c r="C53" i="8"/>
  <c r="F53" i="8"/>
  <c r="G53" i="8"/>
  <c r="H53" i="8"/>
  <c r="I53" i="8"/>
  <c r="J53" i="8"/>
  <c r="P53" i="8" s="1"/>
  <c r="K53" i="8"/>
  <c r="Q53" i="8" s="1"/>
  <c r="L53" i="8"/>
  <c r="M53" i="8"/>
  <c r="N53" i="8"/>
  <c r="O53" i="8"/>
  <c r="R53" i="8"/>
  <c r="S53" i="8"/>
  <c r="E55" i="8"/>
  <c r="U55" i="8" s="1"/>
  <c r="P55" i="8"/>
  <c r="Q55" i="8"/>
  <c r="R55" i="8"/>
  <c r="S55" i="8"/>
  <c r="T55" i="8"/>
  <c r="E56" i="8"/>
  <c r="T56" i="8" s="1"/>
  <c r="P56" i="8"/>
  <c r="Q56" i="8"/>
  <c r="R56" i="8"/>
  <c r="S56" i="8"/>
  <c r="U56" i="8"/>
  <c r="E57" i="8"/>
  <c r="P57" i="8"/>
  <c r="Q57" i="8"/>
  <c r="R57" i="8"/>
  <c r="S57" i="8"/>
  <c r="T57" i="8"/>
  <c r="U57" i="8"/>
  <c r="E58" i="8"/>
  <c r="T58" i="8" s="1"/>
  <c r="P58" i="8"/>
  <c r="Q58" i="8"/>
  <c r="R58" i="8"/>
  <c r="S58" i="8"/>
  <c r="B59" i="8"/>
  <c r="E59" i="8" s="1"/>
  <c r="C59" i="8"/>
  <c r="H59" i="8"/>
  <c r="R59" i="8" s="1"/>
  <c r="I59" i="8"/>
  <c r="S59" i="8" s="1"/>
  <c r="J59" i="8"/>
  <c r="K59" i="8"/>
  <c r="L59" i="8"/>
  <c r="M59" i="8"/>
  <c r="Q59" i="8" s="1"/>
  <c r="N59" i="8"/>
  <c r="P59" i="8" s="1"/>
  <c r="O59" i="8"/>
  <c r="E61" i="8"/>
  <c r="T66" i="8" s="1"/>
  <c r="P61" i="8"/>
  <c r="Q61" i="8"/>
  <c r="R61" i="8"/>
  <c r="S61" i="8"/>
  <c r="E62" i="8"/>
  <c r="T62" i="8" s="1"/>
  <c r="P62" i="8"/>
  <c r="Q62" i="8"/>
  <c r="R62" i="8"/>
  <c r="S62" i="8"/>
  <c r="E63" i="8"/>
  <c r="U63" i="8" s="1"/>
  <c r="P63" i="8"/>
  <c r="Q63" i="8"/>
  <c r="R63" i="8"/>
  <c r="S63" i="8"/>
  <c r="T63" i="8"/>
  <c r="E64" i="8"/>
  <c r="P64" i="8"/>
  <c r="Q64" i="8"/>
  <c r="R64" i="8"/>
  <c r="S64" i="8"/>
  <c r="T64" i="8"/>
  <c r="U64" i="8"/>
  <c r="E65" i="8"/>
  <c r="T65" i="8" s="1"/>
  <c r="P65" i="8"/>
  <c r="Q65" i="8"/>
  <c r="R65" i="8"/>
  <c r="S65" i="8"/>
  <c r="U65" i="8"/>
  <c r="B66" i="8"/>
  <c r="E66" i="8" s="1"/>
  <c r="C66" i="8"/>
  <c r="F66" i="8"/>
  <c r="G66" i="8"/>
  <c r="H66" i="8"/>
  <c r="R66" i="8" s="1"/>
  <c r="I66" i="8"/>
  <c r="J66" i="8"/>
  <c r="K66" i="8"/>
  <c r="Q66" i="8" s="1"/>
  <c r="L66" i="8"/>
  <c r="M66" i="8"/>
  <c r="N66" i="8"/>
  <c r="O66" i="8"/>
  <c r="P66" i="8"/>
  <c r="S66" i="8"/>
  <c r="B67" i="8"/>
  <c r="C67" i="8"/>
  <c r="E67" i="8"/>
  <c r="F67" i="8"/>
  <c r="G67" i="8"/>
  <c r="H67" i="8"/>
  <c r="R67" i="8" s="1"/>
  <c r="I67" i="8"/>
  <c r="J67" i="8"/>
  <c r="K67" i="8"/>
  <c r="Q67" i="8" s="1"/>
  <c r="U67" i="8" s="1"/>
  <c r="L67" i="8"/>
  <c r="P67" i="8" s="1"/>
  <c r="M67" i="8"/>
  <c r="N67" i="8"/>
  <c r="O67" i="8"/>
  <c r="S67" i="8"/>
  <c r="E69" i="8"/>
  <c r="P69" i="8"/>
  <c r="T72" i="8" s="1"/>
  <c r="Q69" i="8"/>
  <c r="U71" i="8" s="1"/>
  <c r="R69" i="8"/>
  <c r="S69" i="8"/>
  <c r="U69" i="8"/>
  <c r="E70" i="8"/>
  <c r="T70" i="8" s="1"/>
  <c r="P70" i="8"/>
  <c r="Q70" i="8"/>
  <c r="R70" i="8"/>
  <c r="S70" i="8"/>
  <c r="B71" i="8"/>
  <c r="E71" i="8" s="1"/>
  <c r="C71" i="8"/>
  <c r="F71" i="8"/>
  <c r="G71" i="8"/>
  <c r="H71" i="8"/>
  <c r="I71" i="8"/>
  <c r="J71" i="8"/>
  <c r="P71" i="8" s="1"/>
  <c r="K71" i="8"/>
  <c r="Q71" i="8" s="1"/>
  <c r="L71" i="8"/>
  <c r="M71" i="8"/>
  <c r="N71" i="8"/>
  <c r="O71" i="8"/>
  <c r="R71" i="8"/>
  <c r="S71" i="8"/>
  <c r="T71" i="8"/>
  <c r="B72" i="8"/>
  <c r="E72" i="8" s="1"/>
  <c r="C72" i="8"/>
  <c r="F72" i="8"/>
  <c r="G72" i="8"/>
  <c r="H72" i="8"/>
  <c r="R72" i="8" s="1"/>
  <c r="I72" i="8"/>
  <c r="S72" i="8" s="1"/>
  <c r="J72" i="8"/>
  <c r="K72" i="8"/>
  <c r="L72" i="8"/>
  <c r="M72" i="8"/>
  <c r="N72" i="8"/>
  <c r="O72" i="8"/>
  <c r="P72" i="8"/>
  <c r="Q72" i="8"/>
  <c r="U72" i="8"/>
  <c r="B73" i="8"/>
  <c r="C73" i="8"/>
  <c r="E73" i="8"/>
  <c r="F73" i="8"/>
  <c r="G73" i="8"/>
  <c r="H73" i="8"/>
  <c r="R73" i="8" s="1"/>
  <c r="I73" i="8"/>
  <c r="S73" i="8" s="1"/>
  <c r="J73" i="8"/>
  <c r="K73" i="8"/>
  <c r="L73" i="8"/>
  <c r="M73" i="8"/>
  <c r="Q73" i="8" s="1"/>
  <c r="N73" i="8"/>
  <c r="P73" i="8" s="1"/>
  <c r="O73" i="8"/>
  <c r="A77" i="8"/>
  <c r="B80" i="8"/>
  <c r="C80" i="8"/>
  <c r="D80" i="8"/>
  <c r="F80" i="8"/>
  <c r="G80" i="8"/>
  <c r="H80" i="8"/>
  <c r="I80" i="8"/>
  <c r="J80" i="8"/>
  <c r="K80" i="8"/>
  <c r="L80" i="8"/>
  <c r="M80" i="8"/>
  <c r="V80" i="8"/>
  <c r="W80" i="8"/>
  <c r="E81" i="8"/>
  <c r="E80" i="8" s="1"/>
  <c r="E82" i="8"/>
  <c r="E83" i="8"/>
  <c r="E84" i="8"/>
  <c r="E87" i="8"/>
  <c r="U87" i="8" s="1"/>
  <c r="P87" i="8"/>
  <c r="Q87" i="8"/>
  <c r="R87" i="8"/>
  <c r="S87" i="8"/>
  <c r="T87" i="8"/>
  <c r="E88" i="8"/>
  <c r="T88" i="8" s="1"/>
  <c r="P88" i="8"/>
  <c r="Q88" i="8"/>
  <c r="R88" i="8"/>
  <c r="S88" i="8"/>
  <c r="U88" i="8"/>
  <c r="E89" i="8"/>
  <c r="P89" i="8"/>
  <c r="Q89" i="8"/>
  <c r="R89" i="8"/>
  <c r="S89" i="8"/>
  <c r="T89" i="8"/>
  <c r="U89" i="8"/>
  <c r="E90" i="8"/>
  <c r="T90" i="8" s="1"/>
  <c r="P90" i="8"/>
  <c r="Q90" i="8"/>
  <c r="R90" i="8"/>
  <c r="S90" i="8"/>
  <c r="E91" i="8"/>
  <c r="T91" i="8" s="1"/>
  <c r="P91" i="8"/>
  <c r="Q91" i="8"/>
  <c r="R91" i="8"/>
  <c r="S91" i="8"/>
  <c r="E92" i="8"/>
  <c r="T92" i="8" s="1"/>
  <c r="P92" i="8"/>
  <c r="Q92" i="8"/>
  <c r="R92" i="8"/>
  <c r="S92" i="8"/>
  <c r="E93" i="8"/>
  <c r="P93" i="8"/>
  <c r="Q93" i="8"/>
  <c r="U93" i="8" s="1"/>
  <c r="R93" i="8"/>
  <c r="S93" i="8"/>
  <c r="T93" i="8"/>
  <c r="E94" i="8"/>
  <c r="T94" i="8" s="1"/>
  <c r="P94" i="8"/>
  <c r="Q94" i="8"/>
  <c r="R94" i="8"/>
  <c r="S94" i="8"/>
  <c r="U94" i="8"/>
  <c r="B96" i="8"/>
  <c r="C96" i="8"/>
  <c r="D96" i="8"/>
  <c r="F96" i="8"/>
  <c r="G96" i="8"/>
  <c r="G113" i="8" s="1"/>
  <c r="H96" i="8"/>
  <c r="I96" i="8"/>
  <c r="I113" i="8" s="1"/>
  <c r="J96" i="8"/>
  <c r="K96" i="8"/>
  <c r="L96" i="8"/>
  <c r="M96" i="8"/>
  <c r="R96" i="8"/>
  <c r="S96" i="8"/>
  <c r="V96" i="8"/>
  <c r="W96" i="8"/>
  <c r="E97" i="8"/>
  <c r="U97" i="8" s="1"/>
  <c r="R97" i="8"/>
  <c r="S97" i="8"/>
  <c r="T97" i="8"/>
  <c r="E98" i="8"/>
  <c r="T98" i="8" s="1"/>
  <c r="R98" i="8"/>
  <c r="S98" i="8"/>
  <c r="E99" i="8"/>
  <c r="U99" i="8" s="1"/>
  <c r="R99" i="8"/>
  <c r="S99" i="8"/>
  <c r="T99" i="8"/>
  <c r="E100" i="8"/>
  <c r="R100" i="8"/>
  <c r="S100" i="8"/>
  <c r="T100" i="8"/>
  <c r="U100" i="8"/>
  <c r="E101" i="8"/>
  <c r="U101" i="8" s="1"/>
  <c r="R101" i="8"/>
  <c r="S101" i="8"/>
  <c r="T101" i="8"/>
  <c r="E102" i="8"/>
  <c r="T102" i="8" s="1"/>
  <c r="R102" i="8"/>
  <c r="S102" i="8"/>
  <c r="U102" i="8"/>
  <c r="E103" i="8"/>
  <c r="R103" i="8"/>
  <c r="S103" i="8"/>
  <c r="T103" i="8"/>
  <c r="U103" i="8"/>
  <c r="E104" i="8"/>
  <c r="T104" i="8" s="1"/>
  <c r="R104" i="8"/>
  <c r="S104" i="8"/>
  <c r="E105" i="8"/>
  <c r="R105" i="8"/>
  <c r="S105" i="8"/>
  <c r="T105" i="8"/>
  <c r="U105" i="8"/>
  <c r="E106" i="8"/>
  <c r="T106" i="8" s="1"/>
  <c r="R106" i="8"/>
  <c r="S106" i="8"/>
  <c r="E107" i="8"/>
  <c r="U107" i="8" s="1"/>
  <c r="R107" i="8"/>
  <c r="S107" i="8"/>
  <c r="T107" i="8"/>
  <c r="E108" i="8"/>
  <c r="R108" i="8"/>
  <c r="S108" i="8"/>
  <c r="T108" i="8"/>
  <c r="U108" i="8"/>
  <c r="E109" i="8"/>
  <c r="U109" i="8" s="1"/>
  <c r="R109" i="8"/>
  <c r="S109" i="8"/>
  <c r="T109" i="8"/>
  <c r="E110" i="8"/>
  <c r="T110" i="8" s="1"/>
  <c r="R110" i="8"/>
  <c r="S110" i="8"/>
  <c r="U110" i="8"/>
  <c r="E111" i="8"/>
  <c r="R111" i="8"/>
  <c r="S111" i="8"/>
  <c r="T111" i="8"/>
  <c r="U111" i="8"/>
  <c r="R112" i="8"/>
  <c r="S112" i="8"/>
  <c r="T112" i="8"/>
  <c r="U112" i="8"/>
  <c r="B113" i="8"/>
  <c r="C113" i="8"/>
  <c r="D113" i="8"/>
  <c r="F113" i="8"/>
  <c r="H113" i="8"/>
  <c r="J113" i="8"/>
  <c r="K113" i="8"/>
  <c r="L113" i="8"/>
  <c r="M113" i="8"/>
  <c r="S113" i="8" s="1"/>
  <c r="N113" i="8"/>
  <c r="O113" i="8"/>
  <c r="P113" i="8"/>
  <c r="Q113" i="8"/>
  <c r="R113" i="8"/>
  <c r="V113" i="8"/>
  <c r="W113" i="8"/>
  <c r="B114" i="8"/>
  <c r="C114" i="8"/>
  <c r="D114" i="8"/>
  <c r="E114" i="8"/>
  <c r="F114" i="8"/>
  <c r="G114" i="8"/>
  <c r="H114" i="8"/>
  <c r="I114" i="8"/>
  <c r="J114" i="8"/>
  <c r="K114" i="8"/>
  <c r="L114" i="8"/>
  <c r="M114" i="8"/>
  <c r="N114" i="8"/>
  <c r="O114" i="8"/>
  <c r="P114" i="8"/>
  <c r="Q114" i="8"/>
  <c r="R114" i="8"/>
  <c r="S114" i="8"/>
  <c r="T114" i="8"/>
  <c r="U114" i="8"/>
  <c r="V114" i="8"/>
  <c r="W114" i="8"/>
  <c r="T113" i="9" l="1"/>
  <c r="U113" i="9"/>
  <c r="T30" i="8"/>
  <c r="U30" i="8"/>
  <c r="T15" i="8"/>
  <c r="T59" i="8"/>
  <c r="U59" i="8"/>
  <c r="T67" i="8"/>
  <c r="T33" i="8"/>
  <c r="U33" i="8"/>
  <c r="U24" i="8"/>
  <c r="T24" i="8"/>
  <c r="U53" i="8"/>
  <c r="T53" i="8"/>
  <c r="T40" i="8"/>
  <c r="U106" i="8"/>
  <c r="U98" i="8"/>
  <c r="E96" i="8"/>
  <c r="U90" i="8"/>
  <c r="T73" i="8"/>
  <c r="U70" i="8"/>
  <c r="T69" i="8"/>
  <c r="U61" i="8"/>
  <c r="U58" i="8"/>
  <c r="U45" i="8"/>
  <c r="U17" i="8"/>
  <c r="U12" i="8"/>
  <c r="U15" i="8"/>
  <c r="U91" i="8"/>
  <c r="U66" i="8"/>
  <c r="U62" i="8"/>
  <c r="T61" i="8"/>
  <c r="U46" i="8"/>
  <c r="U18" i="8"/>
  <c r="U13" i="8"/>
  <c r="T12" i="8"/>
  <c r="U104" i="8"/>
  <c r="U92" i="8"/>
  <c r="U47" i="8"/>
  <c r="U19" i="8"/>
  <c r="U14" i="8"/>
  <c r="U73" i="8"/>
  <c r="E9" i="7"/>
  <c r="P9" i="7"/>
  <c r="Q9" i="7"/>
  <c r="R9" i="7"/>
  <c r="S9" i="7"/>
  <c r="T9" i="7"/>
  <c r="U9" i="7"/>
  <c r="E10" i="7"/>
  <c r="P10" i="7"/>
  <c r="Q10" i="7"/>
  <c r="R10" i="7"/>
  <c r="S10" i="7"/>
  <c r="E11" i="7"/>
  <c r="T11" i="7" s="1"/>
  <c r="P11" i="7"/>
  <c r="Q11" i="7"/>
  <c r="R11" i="7"/>
  <c r="S11" i="7"/>
  <c r="E12" i="7"/>
  <c r="T12" i="7" s="1"/>
  <c r="P12" i="7"/>
  <c r="Q12" i="7"/>
  <c r="R12" i="7"/>
  <c r="S12" i="7"/>
  <c r="U12" i="7"/>
  <c r="E13" i="7"/>
  <c r="T13" i="7" s="1"/>
  <c r="P13" i="7"/>
  <c r="Q13" i="7"/>
  <c r="R13" i="7"/>
  <c r="S13" i="7"/>
  <c r="E14" i="7"/>
  <c r="T14" i="7" s="1"/>
  <c r="P14" i="7"/>
  <c r="Q14" i="7"/>
  <c r="R14" i="7"/>
  <c r="S14" i="7"/>
  <c r="B15" i="7"/>
  <c r="E15" i="7" s="1"/>
  <c r="C15" i="7"/>
  <c r="F15" i="7"/>
  <c r="G15" i="7"/>
  <c r="H15" i="7"/>
  <c r="R15" i="7" s="1"/>
  <c r="I15" i="7"/>
  <c r="J15" i="7"/>
  <c r="K15" i="7"/>
  <c r="Q15" i="7" s="1"/>
  <c r="L15" i="7"/>
  <c r="M15" i="7"/>
  <c r="N15" i="7"/>
  <c r="O15" i="7"/>
  <c r="S15" i="7"/>
  <c r="E17" i="7"/>
  <c r="P17" i="7"/>
  <c r="T17" i="7" s="1"/>
  <c r="Q17" i="7"/>
  <c r="U17" i="7" s="1"/>
  <c r="R17" i="7"/>
  <c r="S17" i="7"/>
  <c r="E18" i="7"/>
  <c r="T18" i="7" s="1"/>
  <c r="P18" i="7"/>
  <c r="Q18" i="7"/>
  <c r="R18" i="7"/>
  <c r="S18" i="7"/>
  <c r="U18" i="7"/>
  <c r="E19" i="7"/>
  <c r="T19" i="7" s="1"/>
  <c r="P19" i="7"/>
  <c r="Q19" i="7"/>
  <c r="R19" i="7"/>
  <c r="S19" i="7"/>
  <c r="E20" i="7"/>
  <c r="U20" i="7" s="1"/>
  <c r="P20" i="7"/>
  <c r="Q20" i="7"/>
  <c r="R20" i="7"/>
  <c r="S20" i="7"/>
  <c r="T20" i="7"/>
  <c r="E21" i="7"/>
  <c r="P21" i="7"/>
  <c r="Q21" i="7"/>
  <c r="R21" i="7"/>
  <c r="S21" i="7"/>
  <c r="T21" i="7"/>
  <c r="U21" i="7"/>
  <c r="E22" i="7"/>
  <c r="P22" i="7"/>
  <c r="Q22" i="7"/>
  <c r="R22" i="7"/>
  <c r="S22" i="7"/>
  <c r="T22" i="7"/>
  <c r="U22" i="7"/>
  <c r="E23" i="7"/>
  <c r="T23" i="7" s="1"/>
  <c r="P23" i="7"/>
  <c r="Q23" i="7"/>
  <c r="R23" i="7"/>
  <c r="S23" i="7"/>
  <c r="B24" i="7"/>
  <c r="E24" i="7" s="1"/>
  <c r="C24" i="7"/>
  <c r="F24" i="7"/>
  <c r="G24" i="7"/>
  <c r="H24" i="7"/>
  <c r="R24" i="7" s="1"/>
  <c r="I24" i="7"/>
  <c r="J24" i="7"/>
  <c r="K24" i="7"/>
  <c r="Q24" i="7" s="1"/>
  <c r="L24" i="7"/>
  <c r="P24" i="7" s="1"/>
  <c r="M24" i="7"/>
  <c r="N24" i="7"/>
  <c r="O24" i="7"/>
  <c r="S24" i="7"/>
  <c r="E26" i="7"/>
  <c r="P26" i="7"/>
  <c r="Q26" i="7"/>
  <c r="R26" i="7"/>
  <c r="S26" i="7"/>
  <c r="T26" i="7"/>
  <c r="U26" i="7"/>
  <c r="E27" i="7"/>
  <c r="T27" i="7" s="1"/>
  <c r="P27" i="7"/>
  <c r="Q27" i="7"/>
  <c r="R27" i="7"/>
  <c r="S27" i="7"/>
  <c r="U27" i="7"/>
  <c r="E28" i="7"/>
  <c r="T28" i="7" s="1"/>
  <c r="P28" i="7"/>
  <c r="Q28" i="7"/>
  <c r="R28" i="7"/>
  <c r="S28" i="7"/>
  <c r="E29" i="7"/>
  <c r="T29" i="7" s="1"/>
  <c r="P29" i="7"/>
  <c r="Q29" i="7"/>
  <c r="R29" i="7"/>
  <c r="S29" i="7"/>
  <c r="B30" i="7"/>
  <c r="C30" i="7"/>
  <c r="E30" i="7"/>
  <c r="U30" i="7" s="1"/>
  <c r="F30" i="7"/>
  <c r="G30" i="7"/>
  <c r="H30" i="7"/>
  <c r="I30" i="7"/>
  <c r="Q30" i="7" s="1"/>
  <c r="J30" i="7"/>
  <c r="K30" i="7"/>
  <c r="L30" i="7"/>
  <c r="P30" i="7" s="1"/>
  <c r="M30" i="7"/>
  <c r="N30" i="7"/>
  <c r="O30" i="7"/>
  <c r="R30" i="7"/>
  <c r="E32" i="7"/>
  <c r="P32" i="7"/>
  <c r="Q32" i="7"/>
  <c r="R32" i="7"/>
  <c r="S32" i="7"/>
  <c r="T32" i="7"/>
  <c r="U32" i="7"/>
  <c r="B33" i="7"/>
  <c r="E33" i="7" s="1"/>
  <c r="C33" i="7"/>
  <c r="F33" i="7"/>
  <c r="G33" i="7"/>
  <c r="H33" i="7"/>
  <c r="I33" i="7"/>
  <c r="J33" i="7"/>
  <c r="P33" i="7" s="1"/>
  <c r="K33" i="7"/>
  <c r="Q33" i="7" s="1"/>
  <c r="L33" i="7"/>
  <c r="M33" i="7"/>
  <c r="N33" i="7"/>
  <c r="O33" i="7"/>
  <c r="R33" i="7"/>
  <c r="S33" i="7"/>
  <c r="E35" i="7"/>
  <c r="U35" i="7" s="1"/>
  <c r="P35" i="7"/>
  <c r="Q35" i="7"/>
  <c r="R35" i="7"/>
  <c r="S35" i="7"/>
  <c r="T35" i="7"/>
  <c r="E36" i="7"/>
  <c r="P36" i="7"/>
  <c r="Q36" i="7"/>
  <c r="R36" i="7"/>
  <c r="S36" i="7"/>
  <c r="T36" i="7"/>
  <c r="U36" i="7"/>
  <c r="E37" i="7"/>
  <c r="P37" i="7"/>
  <c r="Q37" i="7"/>
  <c r="R37" i="7"/>
  <c r="S37" i="7"/>
  <c r="T37" i="7"/>
  <c r="U37" i="7"/>
  <c r="E38" i="7"/>
  <c r="T38" i="7" s="1"/>
  <c r="P38" i="7"/>
  <c r="Q38" i="7"/>
  <c r="R38" i="7"/>
  <c r="S38" i="7"/>
  <c r="E39" i="7"/>
  <c r="T39" i="7" s="1"/>
  <c r="P39" i="7"/>
  <c r="Q39" i="7"/>
  <c r="R39" i="7"/>
  <c r="S39" i="7"/>
  <c r="B40" i="7"/>
  <c r="C40" i="7"/>
  <c r="E40" i="7"/>
  <c r="F40" i="7"/>
  <c r="G40" i="7"/>
  <c r="H40" i="7"/>
  <c r="I40" i="7"/>
  <c r="Q40" i="7" s="1"/>
  <c r="U40" i="7" s="1"/>
  <c r="J40" i="7"/>
  <c r="K40" i="7"/>
  <c r="L40" i="7"/>
  <c r="P40" i="7" s="1"/>
  <c r="M40" i="7"/>
  <c r="N40" i="7"/>
  <c r="O40" i="7"/>
  <c r="R40" i="7"/>
  <c r="E42" i="7"/>
  <c r="T42" i="7" s="1"/>
  <c r="P42" i="7"/>
  <c r="Q42" i="7"/>
  <c r="R42" i="7"/>
  <c r="S42" i="7"/>
  <c r="U42" i="7"/>
  <c r="E43" i="7"/>
  <c r="T43" i="7" s="1"/>
  <c r="P43" i="7"/>
  <c r="Q43" i="7"/>
  <c r="R43" i="7"/>
  <c r="S43" i="7"/>
  <c r="E44" i="7"/>
  <c r="T44" i="7" s="1"/>
  <c r="P44" i="7"/>
  <c r="Q44" i="7"/>
  <c r="R44" i="7"/>
  <c r="S44" i="7"/>
  <c r="E45" i="7"/>
  <c r="P45" i="7"/>
  <c r="Q45" i="7"/>
  <c r="R45" i="7"/>
  <c r="S45" i="7"/>
  <c r="T45" i="7"/>
  <c r="U45" i="7"/>
  <c r="E46" i="7"/>
  <c r="P46" i="7"/>
  <c r="Q46" i="7"/>
  <c r="R46" i="7"/>
  <c r="S46" i="7"/>
  <c r="T46" i="7"/>
  <c r="U46" i="7"/>
  <c r="E47" i="7"/>
  <c r="T47" i="7" s="1"/>
  <c r="P47" i="7"/>
  <c r="Q47" i="7"/>
  <c r="R47" i="7"/>
  <c r="S47" i="7"/>
  <c r="E48" i="7"/>
  <c r="U48" i="7" s="1"/>
  <c r="P48" i="7"/>
  <c r="Q48" i="7"/>
  <c r="R48" i="7"/>
  <c r="S48" i="7"/>
  <c r="T48" i="7"/>
  <c r="E49" i="7"/>
  <c r="P49" i="7"/>
  <c r="Q49" i="7"/>
  <c r="R49" i="7"/>
  <c r="S49" i="7"/>
  <c r="T49" i="7"/>
  <c r="U49" i="7"/>
  <c r="E50" i="7"/>
  <c r="P50" i="7"/>
  <c r="Q50" i="7"/>
  <c r="R50" i="7"/>
  <c r="S50" i="7"/>
  <c r="T50" i="7"/>
  <c r="U50" i="7"/>
  <c r="E51" i="7"/>
  <c r="T51" i="7" s="1"/>
  <c r="P51" i="7"/>
  <c r="Q51" i="7"/>
  <c r="R51" i="7"/>
  <c r="S51" i="7"/>
  <c r="E52" i="7"/>
  <c r="T52" i="7" s="1"/>
  <c r="P52" i="7"/>
  <c r="Q52" i="7"/>
  <c r="R52" i="7"/>
  <c r="S52" i="7"/>
  <c r="B53" i="7"/>
  <c r="C53" i="7"/>
  <c r="E53" i="7"/>
  <c r="F53" i="7"/>
  <c r="G53" i="7"/>
  <c r="H53" i="7"/>
  <c r="R53" i="7" s="1"/>
  <c r="I53" i="7"/>
  <c r="Q53" i="7" s="1"/>
  <c r="U53" i="7" s="1"/>
  <c r="J53" i="7"/>
  <c r="K53" i="7"/>
  <c r="L53" i="7"/>
  <c r="P53" i="7" s="1"/>
  <c r="M53" i="7"/>
  <c r="N53" i="7"/>
  <c r="O53" i="7"/>
  <c r="E55" i="7"/>
  <c r="T55" i="7" s="1"/>
  <c r="P55" i="7"/>
  <c r="Q55" i="7"/>
  <c r="R55" i="7"/>
  <c r="S55" i="7"/>
  <c r="U55" i="7"/>
  <c r="E56" i="7"/>
  <c r="T56" i="7" s="1"/>
  <c r="P56" i="7"/>
  <c r="Q56" i="7"/>
  <c r="R56" i="7"/>
  <c r="S56" i="7"/>
  <c r="E57" i="7"/>
  <c r="T57" i="7" s="1"/>
  <c r="P57" i="7"/>
  <c r="Q57" i="7"/>
  <c r="R57" i="7"/>
  <c r="S57" i="7"/>
  <c r="E58" i="7"/>
  <c r="P58" i="7"/>
  <c r="Q58" i="7"/>
  <c r="R58" i="7"/>
  <c r="S58" i="7"/>
  <c r="T58" i="7"/>
  <c r="U58" i="7"/>
  <c r="B59" i="7"/>
  <c r="C59" i="7"/>
  <c r="E59" i="7"/>
  <c r="T59" i="7" s="1"/>
  <c r="H59" i="7"/>
  <c r="R59" i="7" s="1"/>
  <c r="I59" i="7"/>
  <c r="J59" i="7"/>
  <c r="K59" i="7"/>
  <c r="Q59" i="7" s="1"/>
  <c r="L59" i="7"/>
  <c r="M59" i="7"/>
  <c r="N59" i="7"/>
  <c r="O59" i="7"/>
  <c r="S59" i="7"/>
  <c r="E61" i="7"/>
  <c r="P61" i="7"/>
  <c r="Q61" i="7"/>
  <c r="R61" i="7"/>
  <c r="S61" i="7"/>
  <c r="T61" i="7"/>
  <c r="U61" i="7"/>
  <c r="E62" i="7"/>
  <c r="T62" i="7" s="1"/>
  <c r="P62" i="7"/>
  <c r="Q62" i="7"/>
  <c r="R62" i="7"/>
  <c r="S62" i="7"/>
  <c r="U62" i="7"/>
  <c r="E63" i="7"/>
  <c r="T63" i="7" s="1"/>
  <c r="P63" i="7"/>
  <c r="Q63" i="7"/>
  <c r="R63" i="7"/>
  <c r="S63" i="7"/>
  <c r="E64" i="7"/>
  <c r="U64" i="7" s="1"/>
  <c r="P64" i="7"/>
  <c r="Q64" i="7"/>
  <c r="R64" i="7"/>
  <c r="S64" i="7"/>
  <c r="T64" i="7"/>
  <c r="E65" i="7"/>
  <c r="P65" i="7"/>
  <c r="Q65" i="7"/>
  <c r="R65" i="7"/>
  <c r="S65" i="7"/>
  <c r="T65" i="7"/>
  <c r="U65" i="7"/>
  <c r="B66" i="7"/>
  <c r="C66" i="7"/>
  <c r="E66" i="7"/>
  <c r="F66" i="7"/>
  <c r="G66" i="7"/>
  <c r="H66" i="7"/>
  <c r="I66" i="7"/>
  <c r="S66" i="7" s="1"/>
  <c r="J66" i="7"/>
  <c r="P66" i="7" s="1"/>
  <c r="K66" i="7"/>
  <c r="L66" i="7"/>
  <c r="M66" i="7"/>
  <c r="N66" i="7"/>
  <c r="O66" i="7"/>
  <c r="R66" i="7"/>
  <c r="B67" i="7"/>
  <c r="E67" i="7" s="1"/>
  <c r="C67" i="7"/>
  <c r="F67" i="7"/>
  <c r="G67" i="7"/>
  <c r="H67" i="7"/>
  <c r="I67" i="7"/>
  <c r="J67" i="7"/>
  <c r="K67" i="7"/>
  <c r="Q67" i="7" s="1"/>
  <c r="L67" i="7"/>
  <c r="P67" i="7" s="1"/>
  <c r="M67" i="7"/>
  <c r="N67" i="7"/>
  <c r="O67" i="7"/>
  <c r="R67" i="7"/>
  <c r="S67" i="7"/>
  <c r="E69" i="7"/>
  <c r="T72" i="7" s="1"/>
  <c r="P69" i="7"/>
  <c r="Q69" i="7"/>
  <c r="R69" i="7"/>
  <c r="S69" i="7"/>
  <c r="E70" i="7"/>
  <c r="T70" i="7" s="1"/>
  <c r="P70" i="7"/>
  <c r="Q70" i="7"/>
  <c r="R70" i="7"/>
  <c r="S70" i="7"/>
  <c r="U70" i="7"/>
  <c r="B71" i="7"/>
  <c r="C71" i="7"/>
  <c r="E71" i="7"/>
  <c r="F71" i="7"/>
  <c r="G71" i="7"/>
  <c r="H71" i="7"/>
  <c r="I71" i="7"/>
  <c r="J71" i="7"/>
  <c r="P71" i="7" s="1"/>
  <c r="K71" i="7"/>
  <c r="L71" i="7"/>
  <c r="M71" i="7"/>
  <c r="Q71" i="7" s="1"/>
  <c r="N71" i="7"/>
  <c r="O71" i="7"/>
  <c r="R71" i="7"/>
  <c r="S71" i="7"/>
  <c r="U71" i="7"/>
  <c r="B72" i="7"/>
  <c r="E72" i="7" s="1"/>
  <c r="C72" i="7"/>
  <c r="F72" i="7"/>
  <c r="G72" i="7"/>
  <c r="H72" i="7"/>
  <c r="I72" i="7"/>
  <c r="J72" i="7"/>
  <c r="P72" i="7" s="1"/>
  <c r="K72" i="7"/>
  <c r="Q72" i="7" s="1"/>
  <c r="L72" i="7"/>
  <c r="M72" i="7"/>
  <c r="N72" i="7"/>
  <c r="O72" i="7"/>
  <c r="R72" i="7"/>
  <c r="S72" i="7"/>
  <c r="B73" i="7"/>
  <c r="E73" i="7" s="1"/>
  <c r="C73" i="7"/>
  <c r="F73" i="7"/>
  <c r="G73" i="7"/>
  <c r="H73" i="7"/>
  <c r="R73" i="7" s="1"/>
  <c r="I73" i="7"/>
  <c r="J73" i="7"/>
  <c r="K73" i="7"/>
  <c r="Q73" i="7" s="1"/>
  <c r="L73" i="7"/>
  <c r="M73" i="7"/>
  <c r="N73" i="7"/>
  <c r="O73" i="7"/>
  <c r="S73" i="7"/>
  <c r="A77" i="7"/>
  <c r="B80" i="7"/>
  <c r="C80" i="7"/>
  <c r="D80" i="7"/>
  <c r="F80" i="7"/>
  <c r="G80" i="7"/>
  <c r="H80" i="7"/>
  <c r="I80" i="7"/>
  <c r="J80" i="7"/>
  <c r="K80" i="7"/>
  <c r="L80" i="7"/>
  <c r="M80" i="7"/>
  <c r="V80" i="7"/>
  <c r="W80" i="7"/>
  <c r="E81" i="7"/>
  <c r="E80" i="7" s="1"/>
  <c r="E82" i="7"/>
  <c r="E83" i="7"/>
  <c r="E84" i="7"/>
  <c r="E87" i="7"/>
  <c r="P87" i="7"/>
  <c r="Q87" i="7"/>
  <c r="R87" i="7"/>
  <c r="S87" i="7"/>
  <c r="T87" i="7"/>
  <c r="U87" i="7"/>
  <c r="E88" i="7"/>
  <c r="T88" i="7" s="1"/>
  <c r="P88" i="7"/>
  <c r="Q88" i="7"/>
  <c r="R88" i="7"/>
  <c r="S88" i="7"/>
  <c r="E89" i="7"/>
  <c r="T89" i="7" s="1"/>
  <c r="P89" i="7"/>
  <c r="Q89" i="7"/>
  <c r="R89" i="7"/>
  <c r="S89" i="7"/>
  <c r="E90" i="7"/>
  <c r="T90" i="7" s="1"/>
  <c r="P90" i="7"/>
  <c r="Q90" i="7"/>
  <c r="U90" i="7" s="1"/>
  <c r="R90" i="7"/>
  <c r="S90" i="7"/>
  <c r="E91" i="7"/>
  <c r="T91" i="7" s="1"/>
  <c r="P91" i="7"/>
  <c r="Q91" i="7"/>
  <c r="R91" i="7"/>
  <c r="S91" i="7"/>
  <c r="U91" i="7"/>
  <c r="E92" i="7"/>
  <c r="T92" i="7" s="1"/>
  <c r="P92" i="7"/>
  <c r="Q92" i="7"/>
  <c r="R92" i="7"/>
  <c r="S92" i="7"/>
  <c r="E93" i="7"/>
  <c r="P93" i="7"/>
  <c r="Q93" i="7"/>
  <c r="R93" i="7"/>
  <c r="S93" i="7"/>
  <c r="T93" i="7"/>
  <c r="U93" i="7"/>
  <c r="E94" i="7"/>
  <c r="P94" i="7"/>
  <c r="Q94" i="7"/>
  <c r="R94" i="7"/>
  <c r="S94" i="7"/>
  <c r="T94" i="7"/>
  <c r="U94" i="7"/>
  <c r="B96" i="7"/>
  <c r="C96" i="7"/>
  <c r="D96" i="7"/>
  <c r="F96" i="7"/>
  <c r="G96" i="7"/>
  <c r="H96" i="7"/>
  <c r="I96" i="7"/>
  <c r="I113" i="7" s="1"/>
  <c r="J96" i="7"/>
  <c r="K96" i="7"/>
  <c r="L96" i="7"/>
  <c r="R96" i="7" s="1"/>
  <c r="M96" i="7"/>
  <c r="M113" i="7" s="1"/>
  <c r="S113" i="7" s="1"/>
  <c r="V96" i="7"/>
  <c r="W96" i="7"/>
  <c r="E97" i="7"/>
  <c r="R97" i="7"/>
  <c r="S97" i="7"/>
  <c r="T97" i="7"/>
  <c r="U97" i="7"/>
  <c r="E98" i="7"/>
  <c r="E96" i="7" s="1"/>
  <c r="R98" i="7"/>
  <c r="S98" i="7"/>
  <c r="E99" i="7"/>
  <c r="U99" i="7" s="1"/>
  <c r="R99" i="7"/>
  <c r="S99" i="7"/>
  <c r="T99" i="7"/>
  <c r="E100" i="7"/>
  <c r="R100" i="7"/>
  <c r="S100" i="7"/>
  <c r="T100" i="7"/>
  <c r="U100" i="7"/>
  <c r="E101" i="7"/>
  <c r="T101" i="7" s="1"/>
  <c r="R101" i="7"/>
  <c r="S101" i="7"/>
  <c r="E102" i="7"/>
  <c r="R102" i="7"/>
  <c r="S102" i="7"/>
  <c r="T102" i="7"/>
  <c r="U102" i="7"/>
  <c r="E103" i="7"/>
  <c r="R103" i="7"/>
  <c r="S103" i="7"/>
  <c r="T103" i="7"/>
  <c r="U103" i="7"/>
  <c r="E104" i="7"/>
  <c r="T104" i="7" s="1"/>
  <c r="R104" i="7"/>
  <c r="S104" i="7"/>
  <c r="E105" i="7"/>
  <c r="R105" i="7"/>
  <c r="S105" i="7"/>
  <c r="T105" i="7"/>
  <c r="U105" i="7"/>
  <c r="E106" i="7"/>
  <c r="T106" i="7" s="1"/>
  <c r="R106" i="7"/>
  <c r="S106" i="7"/>
  <c r="E107" i="7"/>
  <c r="U107" i="7" s="1"/>
  <c r="R107" i="7"/>
  <c r="S107" i="7"/>
  <c r="T107" i="7"/>
  <c r="E108" i="7"/>
  <c r="R108" i="7"/>
  <c r="S108" i="7"/>
  <c r="T108" i="7"/>
  <c r="U108" i="7"/>
  <c r="E109" i="7"/>
  <c r="T109" i="7" s="1"/>
  <c r="R109" i="7"/>
  <c r="S109" i="7"/>
  <c r="E110" i="7"/>
  <c r="R110" i="7"/>
  <c r="S110" i="7"/>
  <c r="T110" i="7"/>
  <c r="U110" i="7"/>
  <c r="E111" i="7"/>
  <c r="R111" i="7"/>
  <c r="S111" i="7"/>
  <c r="T111" i="7"/>
  <c r="U111" i="7"/>
  <c r="R112" i="7"/>
  <c r="S112" i="7"/>
  <c r="T112" i="7"/>
  <c r="U112" i="7"/>
  <c r="B113" i="7"/>
  <c r="C113" i="7"/>
  <c r="D113" i="7"/>
  <c r="F113" i="7"/>
  <c r="G113" i="7"/>
  <c r="H113" i="7"/>
  <c r="J113" i="7"/>
  <c r="K113" i="7"/>
  <c r="L113" i="7"/>
  <c r="R113" i="7" s="1"/>
  <c r="N113" i="7"/>
  <c r="O113" i="7"/>
  <c r="P113" i="7"/>
  <c r="Q113" i="7"/>
  <c r="V113" i="7"/>
  <c r="W113" i="7"/>
  <c r="B114" i="7"/>
  <c r="C114" i="7"/>
  <c r="D114" i="7"/>
  <c r="E114" i="7"/>
  <c r="F114" i="7"/>
  <c r="G114" i="7"/>
  <c r="H114" i="7"/>
  <c r="I114" i="7"/>
  <c r="J114" i="7"/>
  <c r="K114" i="7"/>
  <c r="L114" i="7"/>
  <c r="M114" i="7"/>
  <c r="N114" i="7"/>
  <c r="O114" i="7"/>
  <c r="P114" i="7"/>
  <c r="Q114" i="7"/>
  <c r="R114" i="7"/>
  <c r="S114" i="7"/>
  <c r="T114" i="7"/>
  <c r="U114" i="7"/>
  <c r="V114" i="7"/>
  <c r="W114" i="7"/>
  <c r="E113" i="8" l="1"/>
  <c r="T96" i="8"/>
  <c r="U96" i="8"/>
  <c r="U24" i="7"/>
  <c r="T24" i="7"/>
  <c r="T96" i="7"/>
  <c r="E113" i="7"/>
  <c r="U96" i="7"/>
  <c r="T73" i="7"/>
  <c r="T33" i="7"/>
  <c r="U33" i="7"/>
  <c r="Q66" i="7"/>
  <c r="T40" i="7"/>
  <c r="U56" i="7"/>
  <c r="S53" i="7"/>
  <c r="U51" i="7"/>
  <c r="U43" i="7"/>
  <c r="S40" i="7"/>
  <c r="U38" i="7"/>
  <c r="S30" i="7"/>
  <c r="U28" i="7"/>
  <c r="U23" i="7"/>
  <c r="U10" i="7"/>
  <c r="P73" i="7"/>
  <c r="P59" i="7"/>
  <c r="P15" i="7"/>
  <c r="T15" i="7" s="1"/>
  <c r="T53" i="7"/>
  <c r="T30" i="7"/>
  <c r="S96" i="7"/>
  <c r="U88" i="7"/>
  <c r="T71" i="7"/>
  <c r="U67" i="7"/>
  <c r="U89" i="7"/>
  <c r="U73" i="7"/>
  <c r="U69" i="7"/>
  <c r="T67" i="7"/>
  <c r="U59" i="7"/>
  <c r="U57" i="7"/>
  <c r="U52" i="7"/>
  <c r="U44" i="7"/>
  <c r="U39" i="7"/>
  <c r="U29" i="7"/>
  <c r="U15" i="7"/>
  <c r="U11" i="7"/>
  <c r="T10" i="7"/>
  <c r="U106" i="7"/>
  <c r="T69" i="7"/>
  <c r="U109" i="7"/>
  <c r="U101" i="7"/>
  <c r="T98" i="7"/>
  <c r="U66" i="7"/>
  <c r="U13" i="7"/>
  <c r="U98" i="7"/>
  <c r="U104" i="7"/>
  <c r="U92" i="7"/>
  <c r="U72" i="7"/>
  <c r="T66" i="7"/>
  <c r="U63" i="7"/>
  <c r="U47" i="7"/>
  <c r="U19" i="7"/>
  <c r="U14" i="7"/>
  <c r="E9" i="6"/>
  <c r="U9" i="6" s="1"/>
  <c r="P9" i="6"/>
  <c r="Q9" i="6"/>
  <c r="R9" i="6"/>
  <c r="S9" i="6"/>
  <c r="T9" i="6"/>
  <c r="E10" i="6"/>
  <c r="P10" i="6"/>
  <c r="Q10" i="6"/>
  <c r="R10" i="6"/>
  <c r="S10" i="6"/>
  <c r="E11" i="6"/>
  <c r="T11" i="6" s="1"/>
  <c r="P11" i="6"/>
  <c r="Q11" i="6"/>
  <c r="R11" i="6"/>
  <c r="S11" i="6"/>
  <c r="U11" i="6"/>
  <c r="E12" i="6"/>
  <c r="T12" i="6" s="1"/>
  <c r="P12" i="6"/>
  <c r="Q12" i="6"/>
  <c r="R12" i="6"/>
  <c r="S12" i="6"/>
  <c r="E13" i="6"/>
  <c r="T13" i="6" s="1"/>
  <c r="P13" i="6"/>
  <c r="Q13" i="6"/>
  <c r="R13" i="6"/>
  <c r="S13" i="6"/>
  <c r="E14" i="6"/>
  <c r="T14" i="6" s="1"/>
  <c r="P14" i="6"/>
  <c r="Q14" i="6"/>
  <c r="R14" i="6"/>
  <c r="S14" i="6"/>
  <c r="B15" i="6"/>
  <c r="C15" i="6"/>
  <c r="E15" i="6"/>
  <c r="F15" i="6"/>
  <c r="G15" i="6"/>
  <c r="H15" i="6"/>
  <c r="R15" i="6" s="1"/>
  <c r="I15" i="6"/>
  <c r="J15" i="6"/>
  <c r="K15" i="6"/>
  <c r="Q15" i="6" s="1"/>
  <c r="L15" i="6"/>
  <c r="M15" i="6"/>
  <c r="N15" i="6"/>
  <c r="O15" i="6"/>
  <c r="S15" i="6"/>
  <c r="E17" i="6"/>
  <c r="T17" i="6" s="1"/>
  <c r="P17" i="6"/>
  <c r="Q17" i="6"/>
  <c r="R17" i="6"/>
  <c r="S17" i="6"/>
  <c r="E18" i="6"/>
  <c r="T18" i="6" s="1"/>
  <c r="P18" i="6"/>
  <c r="Q18" i="6"/>
  <c r="R18" i="6"/>
  <c r="S18" i="6"/>
  <c r="E19" i="6"/>
  <c r="T19" i="6" s="1"/>
  <c r="P19" i="6"/>
  <c r="Q19" i="6"/>
  <c r="R19" i="6"/>
  <c r="S19" i="6"/>
  <c r="E20" i="6"/>
  <c r="U20" i="6" s="1"/>
  <c r="P20" i="6"/>
  <c r="Q20" i="6"/>
  <c r="R20" i="6"/>
  <c r="S20" i="6"/>
  <c r="T20" i="6"/>
  <c r="E21" i="6"/>
  <c r="P21" i="6"/>
  <c r="T21" i="6" s="1"/>
  <c r="Q21" i="6"/>
  <c r="R21" i="6"/>
  <c r="S21" i="6"/>
  <c r="U21" i="6"/>
  <c r="E22" i="6"/>
  <c r="P22" i="6"/>
  <c r="Q22" i="6"/>
  <c r="R22" i="6"/>
  <c r="S22" i="6"/>
  <c r="T22" i="6"/>
  <c r="U22" i="6"/>
  <c r="E23" i="6"/>
  <c r="T23" i="6" s="1"/>
  <c r="P23" i="6"/>
  <c r="Q23" i="6"/>
  <c r="R23" i="6"/>
  <c r="S23" i="6"/>
  <c r="B24" i="6"/>
  <c r="E24" i="6" s="1"/>
  <c r="C24" i="6"/>
  <c r="F24" i="6"/>
  <c r="G24" i="6"/>
  <c r="H24" i="6"/>
  <c r="I24" i="6"/>
  <c r="S24" i="6" s="1"/>
  <c r="J24" i="6"/>
  <c r="P24" i="6" s="1"/>
  <c r="K24" i="6"/>
  <c r="L24" i="6"/>
  <c r="M24" i="6"/>
  <c r="N24" i="6"/>
  <c r="O24" i="6"/>
  <c r="Q24" i="6"/>
  <c r="R24" i="6"/>
  <c r="E26" i="6"/>
  <c r="P26" i="6"/>
  <c r="Q26" i="6"/>
  <c r="R26" i="6"/>
  <c r="S26" i="6"/>
  <c r="T26" i="6"/>
  <c r="U26" i="6"/>
  <c r="E27" i="6"/>
  <c r="P27" i="6"/>
  <c r="Q27" i="6"/>
  <c r="R27" i="6"/>
  <c r="S27" i="6"/>
  <c r="T27" i="6"/>
  <c r="U27" i="6"/>
  <c r="E28" i="6"/>
  <c r="U28" i="6" s="1"/>
  <c r="P28" i="6"/>
  <c r="Q28" i="6"/>
  <c r="R28" i="6"/>
  <c r="S28" i="6"/>
  <c r="E29" i="6"/>
  <c r="P29" i="6"/>
  <c r="T29" i="6" s="1"/>
  <c r="Q29" i="6"/>
  <c r="R29" i="6"/>
  <c r="S29" i="6"/>
  <c r="U29" i="6"/>
  <c r="B30" i="6"/>
  <c r="C30" i="6"/>
  <c r="E30" i="6"/>
  <c r="U30" i="6" s="1"/>
  <c r="F30" i="6"/>
  <c r="G30" i="6"/>
  <c r="H30" i="6"/>
  <c r="I30" i="6"/>
  <c r="J30" i="6"/>
  <c r="P30" i="6" s="1"/>
  <c r="K30" i="6"/>
  <c r="Q30" i="6" s="1"/>
  <c r="L30" i="6"/>
  <c r="M30" i="6"/>
  <c r="N30" i="6"/>
  <c r="O30" i="6"/>
  <c r="R30" i="6"/>
  <c r="S30" i="6"/>
  <c r="E32" i="6"/>
  <c r="P32" i="6"/>
  <c r="Q32" i="6"/>
  <c r="U32" i="6" s="1"/>
  <c r="R32" i="6"/>
  <c r="S32" i="6"/>
  <c r="T32" i="6"/>
  <c r="B33" i="6"/>
  <c r="E33" i="6" s="1"/>
  <c r="C33" i="6"/>
  <c r="F33" i="6"/>
  <c r="G33" i="6"/>
  <c r="H33" i="6"/>
  <c r="R33" i="6" s="1"/>
  <c r="I33" i="6"/>
  <c r="J33" i="6"/>
  <c r="K33" i="6"/>
  <c r="Q33" i="6" s="1"/>
  <c r="L33" i="6"/>
  <c r="M33" i="6"/>
  <c r="N33" i="6"/>
  <c r="O33" i="6"/>
  <c r="P33" i="6"/>
  <c r="S33" i="6"/>
  <c r="E35" i="6"/>
  <c r="U35" i="6" s="1"/>
  <c r="P35" i="6"/>
  <c r="Q35" i="6"/>
  <c r="R35" i="6"/>
  <c r="S35" i="6"/>
  <c r="T35" i="6"/>
  <c r="E36" i="6"/>
  <c r="P36" i="6"/>
  <c r="T36" i="6" s="1"/>
  <c r="Q36" i="6"/>
  <c r="R36" i="6"/>
  <c r="S36" i="6"/>
  <c r="U36" i="6"/>
  <c r="E37" i="6"/>
  <c r="P37" i="6"/>
  <c r="Q37" i="6"/>
  <c r="R37" i="6"/>
  <c r="S37" i="6"/>
  <c r="T37" i="6"/>
  <c r="U37" i="6"/>
  <c r="E38" i="6"/>
  <c r="U38" i="6" s="1"/>
  <c r="P38" i="6"/>
  <c r="Q38" i="6"/>
  <c r="R38" i="6"/>
  <c r="S38" i="6"/>
  <c r="E39" i="6"/>
  <c r="P39" i="6"/>
  <c r="Q39" i="6"/>
  <c r="R39" i="6"/>
  <c r="S39" i="6"/>
  <c r="T39" i="6"/>
  <c r="U39" i="6"/>
  <c r="B40" i="6"/>
  <c r="C40" i="6"/>
  <c r="E40" i="6"/>
  <c r="F40" i="6"/>
  <c r="G40" i="6"/>
  <c r="H40" i="6"/>
  <c r="I40" i="6"/>
  <c r="J40" i="6"/>
  <c r="P40" i="6" s="1"/>
  <c r="K40" i="6"/>
  <c r="Q40" i="6" s="1"/>
  <c r="U40" i="6" s="1"/>
  <c r="L40" i="6"/>
  <c r="M40" i="6"/>
  <c r="N40" i="6"/>
  <c r="O40" i="6"/>
  <c r="R40" i="6"/>
  <c r="S40" i="6"/>
  <c r="E42" i="6"/>
  <c r="P42" i="6"/>
  <c r="Q42" i="6"/>
  <c r="R42" i="6"/>
  <c r="S42" i="6"/>
  <c r="T42" i="6"/>
  <c r="U42" i="6"/>
  <c r="E43" i="6"/>
  <c r="U43" i="6" s="1"/>
  <c r="P43" i="6"/>
  <c r="Q43" i="6"/>
  <c r="R43" i="6"/>
  <c r="S43" i="6"/>
  <c r="E44" i="6"/>
  <c r="P44" i="6"/>
  <c r="T44" i="6" s="1"/>
  <c r="Q44" i="6"/>
  <c r="R44" i="6"/>
  <c r="S44" i="6"/>
  <c r="U44" i="6"/>
  <c r="E45" i="6"/>
  <c r="T45" i="6" s="1"/>
  <c r="P45" i="6"/>
  <c r="Q45" i="6"/>
  <c r="R45" i="6"/>
  <c r="S45" i="6"/>
  <c r="E46" i="6"/>
  <c r="T46" i="6" s="1"/>
  <c r="P46" i="6"/>
  <c r="Q46" i="6"/>
  <c r="R46" i="6"/>
  <c r="S46" i="6"/>
  <c r="E47" i="6"/>
  <c r="T47" i="6" s="1"/>
  <c r="P47" i="6"/>
  <c r="Q47" i="6"/>
  <c r="R47" i="6"/>
  <c r="S47" i="6"/>
  <c r="E48" i="6"/>
  <c r="U48" i="6" s="1"/>
  <c r="P48" i="6"/>
  <c r="Q48" i="6"/>
  <c r="R48" i="6"/>
  <c r="S48" i="6"/>
  <c r="T48" i="6"/>
  <c r="E49" i="6"/>
  <c r="P49" i="6"/>
  <c r="Q49" i="6"/>
  <c r="R49" i="6"/>
  <c r="S49" i="6"/>
  <c r="T49" i="6"/>
  <c r="U49" i="6"/>
  <c r="E50" i="6"/>
  <c r="P50" i="6"/>
  <c r="Q50" i="6"/>
  <c r="R50" i="6"/>
  <c r="S50" i="6"/>
  <c r="T50" i="6"/>
  <c r="U50" i="6"/>
  <c r="E51" i="6"/>
  <c r="P51" i="6"/>
  <c r="Q51" i="6"/>
  <c r="R51" i="6"/>
  <c r="S51" i="6"/>
  <c r="E52" i="6"/>
  <c r="P52" i="6"/>
  <c r="T52" i="6" s="1"/>
  <c r="Q52" i="6"/>
  <c r="R52" i="6"/>
  <c r="S52" i="6"/>
  <c r="U52" i="6"/>
  <c r="B53" i="6"/>
  <c r="C53" i="6"/>
  <c r="E53" i="6"/>
  <c r="F53" i="6"/>
  <c r="G53" i="6"/>
  <c r="H53" i="6"/>
  <c r="I53" i="6"/>
  <c r="J53" i="6"/>
  <c r="P53" i="6" s="1"/>
  <c r="K53" i="6"/>
  <c r="Q53" i="6" s="1"/>
  <c r="L53" i="6"/>
  <c r="M53" i="6"/>
  <c r="N53" i="6"/>
  <c r="O53" i="6"/>
  <c r="R53" i="6"/>
  <c r="S53" i="6"/>
  <c r="E55" i="6"/>
  <c r="P55" i="6"/>
  <c r="Q55" i="6"/>
  <c r="R55" i="6"/>
  <c r="S55" i="6"/>
  <c r="T55" i="6"/>
  <c r="U55" i="6"/>
  <c r="E56" i="6"/>
  <c r="T56" i="6" s="1"/>
  <c r="P56" i="6"/>
  <c r="Q56" i="6"/>
  <c r="R56" i="6"/>
  <c r="S56" i="6"/>
  <c r="E57" i="6"/>
  <c r="P57" i="6"/>
  <c r="Q57" i="6"/>
  <c r="R57" i="6"/>
  <c r="S57" i="6"/>
  <c r="T57" i="6"/>
  <c r="U57" i="6"/>
  <c r="E58" i="6"/>
  <c r="T58" i="6" s="1"/>
  <c r="P58" i="6"/>
  <c r="Q58" i="6"/>
  <c r="R58" i="6"/>
  <c r="S58" i="6"/>
  <c r="B59" i="6"/>
  <c r="E59" i="6" s="1"/>
  <c r="C59" i="6"/>
  <c r="H59" i="6"/>
  <c r="P59" i="6" s="1"/>
  <c r="I59" i="6"/>
  <c r="J59" i="6"/>
  <c r="K59" i="6"/>
  <c r="Q59" i="6" s="1"/>
  <c r="L59" i="6"/>
  <c r="M59" i="6"/>
  <c r="N59" i="6"/>
  <c r="O59" i="6"/>
  <c r="S59" i="6"/>
  <c r="E61" i="6"/>
  <c r="T66" i="6" s="1"/>
  <c r="P61" i="6"/>
  <c r="Q61" i="6"/>
  <c r="R61" i="6"/>
  <c r="S61" i="6"/>
  <c r="E62" i="6"/>
  <c r="T62" i="6" s="1"/>
  <c r="P62" i="6"/>
  <c r="Q62" i="6"/>
  <c r="R62" i="6"/>
  <c r="S62" i="6"/>
  <c r="E63" i="6"/>
  <c r="T63" i="6" s="1"/>
  <c r="P63" i="6"/>
  <c r="Q63" i="6"/>
  <c r="R63" i="6"/>
  <c r="S63" i="6"/>
  <c r="E64" i="6"/>
  <c r="U64" i="6" s="1"/>
  <c r="P64" i="6"/>
  <c r="Q64" i="6"/>
  <c r="R64" i="6"/>
  <c r="S64" i="6"/>
  <c r="T64" i="6"/>
  <c r="E65" i="6"/>
  <c r="P65" i="6"/>
  <c r="Q65" i="6"/>
  <c r="R65" i="6"/>
  <c r="S65" i="6"/>
  <c r="T65" i="6"/>
  <c r="U65" i="6"/>
  <c r="B66" i="6"/>
  <c r="C66" i="6"/>
  <c r="E66" i="6"/>
  <c r="F66" i="6"/>
  <c r="G66" i="6"/>
  <c r="H66" i="6"/>
  <c r="I66" i="6"/>
  <c r="S66" i="6" s="1"/>
  <c r="J66" i="6"/>
  <c r="P66" i="6" s="1"/>
  <c r="K66" i="6"/>
  <c r="L66" i="6"/>
  <c r="M66" i="6"/>
  <c r="Q66" i="6" s="1"/>
  <c r="N66" i="6"/>
  <c r="O66" i="6"/>
  <c r="R66" i="6"/>
  <c r="B67" i="6"/>
  <c r="C67" i="6"/>
  <c r="E67" i="6"/>
  <c r="F67" i="6"/>
  <c r="G67" i="6"/>
  <c r="H67" i="6"/>
  <c r="I67" i="6"/>
  <c r="J67" i="6"/>
  <c r="P67" i="6" s="1"/>
  <c r="K67" i="6"/>
  <c r="Q67" i="6" s="1"/>
  <c r="L67" i="6"/>
  <c r="M67" i="6"/>
  <c r="N67" i="6"/>
  <c r="O67" i="6"/>
  <c r="R67" i="6"/>
  <c r="S67" i="6"/>
  <c r="E69" i="6"/>
  <c r="T72" i="6" s="1"/>
  <c r="P69" i="6"/>
  <c r="T71" i="6" s="1"/>
  <c r="Q69" i="6"/>
  <c r="R69" i="6"/>
  <c r="S69" i="6"/>
  <c r="E70" i="6"/>
  <c r="T70" i="6" s="1"/>
  <c r="P70" i="6"/>
  <c r="Q70" i="6"/>
  <c r="R70" i="6"/>
  <c r="S70" i="6"/>
  <c r="B71" i="6"/>
  <c r="C71" i="6"/>
  <c r="E71" i="6" s="1"/>
  <c r="F71" i="6"/>
  <c r="G71" i="6"/>
  <c r="H71" i="6"/>
  <c r="I71" i="6"/>
  <c r="J71" i="6"/>
  <c r="P71" i="6" s="1"/>
  <c r="K71" i="6"/>
  <c r="Q71" i="6" s="1"/>
  <c r="L71" i="6"/>
  <c r="M71" i="6"/>
  <c r="N71" i="6"/>
  <c r="O71" i="6"/>
  <c r="R71" i="6"/>
  <c r="S71" i="6"/>
  <c r="U71" i="6"/>
  <c r="B72" i="6"/>
  <c r="E72" i="6" s="1"/>
  <c r="C72" i="6"/>
  <c r="F72" i="6"/>
  <c r="G72" i="6"/>
  <c r="H72" i="6"/>
  <c r="I72" i="6"/>
  <c r="J72" i="6"/>
  <c r="P72" i="6" s="1"/>
  <c r="K72" i="6"/>
  <c r="Q72" i="6" s="1"/>
  <c r="L72" i="6"/>
  <c r="M72" i="6"/>
  <c r="N72" i="6"/>
  <c r="O72" i="6"/>
  <c r="R72" i="6"/>
  <c r="S72" i="6"/>
  <c r="B73" i="6"/>
  <c r="C73" i="6"/>
  <c r="E73" i="6"/>
  <c r="F73" i="6"/>
  <c r="G73" i="6"/>
  <c r="H73" i="6"/>
  <c r="R73" i="6" s="1"/>
  <c r="I73" i="6"/>
  <c r="J73" i="6"/>
  <c r="K73" i="6"/>
  <c r="Q73" i="6" s="1"/>
  <c r="L73" i="6"/>
  <c r="M73" i="6"/>
  <c r="N73" i="6"/>
  <c r="O73" i="6"/>
  <c r="S73" i="6"/>
  <c r="A77" i="6"/>
  <c r="B80" i="6"/>
  <c r="C80" i="6"/>
  <c r="D80" i="6"/>
  <c r="F80" i="6"/>
  <c r="G80" i="6"/>
  <c r="H80" i="6"/>
  <c r="I80" i="6"/>
  <c r="J80" i="6"/>
  <c r="K80" i="6"/>
  <c r="L80" i="6"/>
  <c r="M80" i="6"/>
  <c r="V80" i="6"/>
  <c r="W80" i="6"/>
  <c r="E81" i="6"/>
  <c r="E80" i="6" s="1"/>
  <c r="E82" i="6"/>
  <c r="E83" i="6"/>
  <c r="E84" i="6"/>
  <c r="E87" i="6"/>
  <c r="P87" i="6"/>
  <c r="Q87" i="6"/>
  <c r="R87" i="6"/>
  <c r="S87" i="6"/>
  <c r="T87" i="6"/>
  <c r="U87" i="6"/>
  <c r="E88" i="6"/>
  <c r="T88" i="6" s="1"/>
  <c r="P88" i="6"/>
  <c r="Q88" i="6"/>
  <c r="R88" i="6"/>
  <c r="S88" i="6"/>
  <c r="E89" i="6"/>
  <c r="U89" i="6" s="1"/>
  <c r="P89" i="6"/>
  <c r="Q89" i="6"/>
  <c r="R89" i="6"/>
  <c r="S89" i="6"/>
  <c r="E90" i="6"/>
  <c r="T90" i="6" s="1"/>
  <c r="P90" i="6"/>
  <c r="Q90" i="6"/>
  <c r="R90" i="6"/>
  <c r="S90" i="6"/>
  <c r="E91" i="6"/>
  <c r="T91" i="6" s="1"/>
  <c r="P91" i="6"/>
  <c r="Q91" i="6"/>
  <c r="R91" i="6"/>
  <c r="S91" i="6"/>
  <c r="E92" i="6"/>
  <c r="T92" i="6" s="1"/>
  <c r="P92" i="6"/>
  <c r="Q92" i="6"/>
  <c r="R92" i="6"/>
  <c r="S92" i="6"/>
  <c r="E93" i="6"/>
  <c r="U93" i="6" s="1"/>
  <c r="P93" i="6"/>
  <c r="Q93" i="6"/>
  <c r="R93" i="6"/>
  <c r="S93" i="6"/>
  <c r="T93" i="6"/>
  <c r="E94" i="6"/>
  <c r="P94" i="6"/>
  <c r="Q94" i="6"/>
  <c r="R94" i="6"/>
  <c r="S94" i="6"/>
  <c r="T94" i="6"/>
  <c r="U94" i="6"/>
  <c r="B96" i="6"/>
  <c r="C96" i="6"/>
  <c r="D96" i="6"/>
  <c r="F96" i="6"/>
  <c r="G96" i="6"/>
  <c r="H96" i="6"/>
  <c r="I96" i="6"/>
  <c r="I113" i="6" s="1"/>
  <c r="J96" i="6"/>
  <c r="K96" i="6"/>
  <c r="L96" i="6"/>
  <c r="M96" i="6"/>
  <c r="R96" i="6"/>
  <c r="S96" i="6"/>
  <c r="V96" i="6"/>
  <c r="W96" i="6"/>
  <c r="E97" i="6"/>
  <c r="E96" i="6" s="1"/>
  <c r="R97" i="6"/>
  <c r="S97" i="6"/>
  <c r="T97" i="6"/>
  <c r="U97" i="6"/>
  <c r="E98" i="6"/>
  <c r="T98" i="6" s="1"/>
  <c r="R98" i="6"/>
  <c r="S98" i="6"/>
  <c r="E99" i="6"/>
  <c r="U99" i="6" s="1"/>
  <c r="R99" i="6"/>
  <c r="S99" i="6"/>
  <c r="T99" i="6"/>
  <c r="E100" i="6"/>
  <c r="R100" i="6"/>
  <c r="S100" i="6"/>
  <c r="T100" i="6"/>
  <c r="U100" i="6"/>
  <c r="E101" i="6"/>
  <c r="T101" i="6" s="1"/>
  <c r="R101" i="6"/>
  <c r="S101" i="6"/>
  <c r="E102" i="6"/>
  <c r="R102" i="6"/>
  <c r="S102" i="6"/>
  <c r="T102" i="6"/>
  <c r="U102" i="6"/>
  <c r="E103" i="6"/>
  <c r="R103" i="6"/>
  <c r="S103" i="6"/>
  <c r="T103" i="6"/>
  <c r="U103" i="6"/>
  <c r="E104" i="6"/>
  <c r="T104" i="6" s="1"/>
  <c r="R104" i="6"/>
  <c r="S104" i="6"/>
  <c r="E105" i="6"/>
  <c r="R105" i="6"/>
  <c r="S105" i="6"/>
  <c r="T105" i="6"/>
  <c r="U105" i="6"/>
  <c r="E106" i="6"/>
  <c r="T106" i="6" s="1"/>
  <c r="R106" i="6"/>
  <c r="S106" i="6"/>
  <c r="E107" i="6"/>
  <c r="U107" i="6" s="1"/>
  <c r="R107" i="6"/>
  <c r="S107" i="6"/>
  <c r="T107" i="6"/>
  <c r="E108" i="6"/>
  <c r="R108" i="6"/>
  <c r="S108" i="6"/>
  <c r="T108" i="6"/>
  <c r="U108" i="6"/>
  <c r="E109" i="6"/>
  <c r="U109" i="6" s="1"/>
  <c r="R109" i="6"/>
  <c r="S109" i="6"/>
  <c r="E110" i="6"/>
  <c r="R110" i="6"/>
  <c r="S110" i="6"/>
  <c r="T110" i="6"/>
  <c r="U110" i="6"/>
  <c r="E111" i="6"/>
  <c r="R111" i="6"/>
  <c r="S111" i="6"/>
  <c r="T111" i="6"/>
  <c r="U111" i="6"/>
  <c r="R112" i="6"/>
  <c r="S112" i="6"/>
  <c r="T112" i="6"/>
  <c r="U112" i="6"/>
  <c r="B113" i="6"/>
  <c r="C113" i="6"/>
  <c r="D113" i="6"/>
  <c r="F113" i="6"/>
  <c r="G113" i="6"/>
  <c r="H113" i="6"/>
  <c r="J113" i="6"/>
  <c r="K113" i="6"/>
  <c r="L113" i="6"/>
  <c r="R113" i="6" s="1"/>
  <c r="M113" i="6"/>
  <c r="S113" i="6" s="1"/>
  <c r="N113" i="6"/>
  <c r="O113" i="6"/>
  <c r="P113" i="6"/>
  <c r="Q113" i="6"/>
  <c r="V113" i="6"/>
  <c r="W113" i="6"/>
  <c r="B114" i="6"/>
  <c r="C114" i="6"/>
  <c r="D114" i="6"/>
  <c r="E114" i="6"/>
  <c r="T114" i="6" s="1"/>
  <c r="F114" i="6"/>
  <c r="G114" i="6"/>
  <c r="H114" i="6"/>
  <c r="I114" i="6"/>
  <c r="J114" i="6"/>
  <c r="K114" i="6"/>
  <c r="L114" i="6"/>
  <c r="M114" i="6"/>
  <c r="S114" i="6" s="1"/>
  <c r="N114" i="6"/>
  <c r="O114" i="6"/>
  <c r="P114" i="6"/>
  <c r="Q114" i="6"/>
  <c r="R114" i="6"/>
  <c r="U114" i="6"/>
  <c r="V114" i="6"/>
  <c r="W114" i="6"/>
  <c r="T113" i="8" l="1"/>
  <c r="U113" i="8"/>
  <c r="T113" i="7"/>
  <c r="U113" i="7"/>
  <c r="U24" i="6"/>
  <c r="T24" i="6"/>
  <c r="U73" i="6"/>
  <c r="T59" i="6"/>
  <c r="U59" i="6"/>
  <c r="U96" i="6"/>
  <c r="E113" i="6"/>
  <c r="T96" i="6"/>
  <c r="U53" i="6"/>
  <c r="T33" i="6"/>
  <c r="U33" i="6"/>
  <c r="T53" i="6"/>
  <c r="T40" i="6"/>
  <c r="T30" i="6"/>
  <c r="P73" i="6"/>
  <c r="U88" i="6"/>
  <c r="U56" i="6"/>
  <c r="U51" i="6"/>
  <c r="U10" i="6"/>
  <c r="U23" i="6"/>
  <c r="T51" i="6"/>
  <c r="T43" i="6"/>
  <c r="T38" i="6"/>
  <c r="T28" i="6"/>
  <c r="U15" i="6"/>
  <c r="T10" i="6"/>
  <c r="T67" i="6"/>
  <c r="U106" i="6"/>
  <c r="U98" i="6"/>
  <c r="U90" i="6"/>
  <c r="T89" i="6"/>
  <c r="T73" i="6"/>
  <c r="U70" i="6"/>
  <c r="T69" i="6"/>
  <c r="U61" i="6"/>
  <c r="U58" i="6"/>
  <c r="U45" i="6"/>
  <c r="U17" i="6"/>
  <c r="T15" i="6"/>
  <c r="U12" i="6"/>
  <c r="U69" i="6"/>
  <c r="U101" i="6"/>
  <c r="U91" i="6"/>
  <c r="U66" i="6"/>
  <c r="U62" i="6"/>
  <c r="T61" i="6"/>
  <c r="U46" i="6"/>
  <c r="U18" i="6"/>
  <c r="U13" i="6"/>
  <c r="P15" i="6"/>
  <c r="T109" i="6"/>
  <c r="U104" i="6"/>
  <c r="U92" i="6"/>
  <c r="U72" i="6"/>
  <c r="U63" i="6"/>
  <c r="R59" i="6"/>
  <c r="U47" i="6"/>
  <c r="U19" i="6"/>
  <c r="U14" i="6"/>
  <c r="U67" i="6"/>
  <c r="E9" i="5"/>
  <c r="P9" i="5"/>
  <c r="Q9" i="5"/>
  <c r="R9" i="5"/>
  <c r="S9" i="5"/>
  <c r="U9" i="5"/>
  <c r="E10" i="5"/>
  <c r="P10" i="5"/>
  <c r="Q10" i="5"/>
  <c r="R10" i="5"/>
  <c r="S10" i="5"/>
  <c r="E11" i="5"/>
  <c r="T11" i="5" s="1"/>
  <c r="P11" i="5"/>
  <c r="Q11" i="5"/>
  <c r="R11" i="5"/>
  <c r="S11" i="5"/>
  <c r="E12" i="5"/>
  <c r="P12" i="5"/>
  <c r="Q12" i="5"/>
  <c r="R12" i="5"/>
  <c r="S12" i="5"/>
  <c r="T12" i="5"/>
  <c r="U12" i="5"/>
  <c r="E13" i="5"/>
  <c r="P13" i="5"/>
  <c r="T13" i="5" s="1"/>
  <c r="Q13" i="5"/>
  <c r="U13" i="5" s="1"/>
  <c r="R13" i="5"/>
  <c r="S13" i="5"/>
  <c r="E14" i="5"/>
  <c r="P14" i="5"/>
  <c r="Q14" i="5"/>
  <c r="R14" i="5"/>
  <c r="S14" i="5"/>
  <c r="T14" i="5"/>
  <c r="U14" i="5"/>
  <c r="B15" i="5"/>
  <c r="E15" i="5" s="1"/>
  <c r="C15" i="5"/>
  <c r="F15" i="5"/>
  <c r="G15" i="5"/>
  <c r="H15" i="5"/>
  <c r="R15" i="5" s="1"/>
  <c r="I15" i="5"/>
  <c r="J15" i="5"/>
  <c r="K15" i="5"/>
  <c r="Q15" i="5" s="1"/>
  <c r="L15" i="5"/>
  <c r="M15" i="5"/>
  <c r="N15" i="5"/>
  <c r="O15" i="5"/>
  <c r="S15" i="5"/>
  <c r="E17" i="5"/>
  <c r="U17" i="5" s="1"/>
  <c r="P17" i="5"/>
  <c r="T17" i="5" s="1"/>
  <c r="Q17" i="5"/>
  <c r="R17" i="5"/>
  <c r="S17" i="5"/>
  <c r="E18" i="5"/>
  <c r="P18" i="5"/>
  <c r="Q18" i="5"/>
  <c r="R18" i="5"/>
  <c r="S18" i="5"/>
  <c r="T18" i="5"/>
  <c r="U18" i="5"/>
  <c r="E19" i="5"/>
  <c r="P19" i="5"/>
  <c r="Q19" i="5"/>
  <c r="R19" i="5"/>
  <c r="S19" i="5"/>
  <c r="T19" i="5"/>
  <c r="U19" i="5"/>
  <c r="E20" i="5"/>
  <c r="U20" i="5" s="1"/>
  <c r="P20" i="5"/>
  <c r="Q20" i="5"/>
  <c r="R20" i="5"/>
  <c r="S20" i="5"/>
  <c r="T20" i="5"/>
  <c r="E21" i="5"/>
  <c r="P21" i="5"/>
  <c r="Q21" i="5"/>
  <c r="R21" i="5"/>
  <c r="S21" i="5"/>
  <c r="T21" i="5"/>
  <c r="U21" i="5"/>
  <c r="E22" i="5"/>
  <c r="T22" i="5" s="1"/>
  <c r="P22" i="5"/>
  <c r="Q22" i="5"/>
  <c r="R22" i="5"/>
  <c r="S22" i="5"/>
  <c r="U22" i="5"/>
  <c r="E23" i="5"/>
  <c r="T23" i="5" s="1"/>
  <c r="P23" i="5"/>
  <c r="Q23" i="5"/>
  <c r="R23" i="5"/>
  <c r="S23" i="5"/>
  <c r="B24" i="5"/>
  <c r="E24" i="5" s="1"/>
  <c r="C24" i="5"/>
  <c r="F24" i="5"/>
  <c r="G24" i="5"/>
  <c r="H24" i="5"/>
  <c r="I24" i="5"/>
  <c r="J24" i="5"/>
  <c r="K24" i="5"/>
  <c r="Q24" i="5" s="1"/>
  <c r="L24" i="5"/>
  <c r="P24" i="5" s="1"/>
  <c r="M24" i="5"/>
  <c r="N24" i="5"/>
  <c r="O24" i="5"/>
  <c r="R24" i="5"/>
  <c r="S24" i="5"/>
  <c r="E26" i="5"/>
  <c r="P26" i="5"/>
  <c r="Q26" i="5"/>
  <c r="R26" i="5"/>
  <c r="S26" i="5"/>
  <c r="T26" i="5"/>
  <c r="U26" i="5"/>
  <c r="E27" i="5"/>
  <c r="T27" i="5" s="1"/>
  <c r="P27" i="5"/>
  <c r="Q27" i="5"/>
  <c r="R27" i="5"/>
  <c r="S27" i="5"/>
  <c r="U27" i="5"/>
  <c r="E28" i="5"/>
  <c r="T28" i="5" s="1"/>
  <c r="P28" i="5"/>
  <c r="Q28" i="5"/>
  <c r="R28" i="5"/>
  <c r="S28" i="5"/>
  <c r="E29" i="5"/>
  <c r="T29" i="5" s="1"/>
  <c r="P29" i="5"/>
  <c r="Q29" i="5"/>
  <c r="R29" i="5"/>
  <c r="S29" i="5"/>
  <c r="B30" i="5"/>
  <c r="C30" i="5"/>
  <c r="E30" i="5"/>
  <c r="T30" i="5" s="1"/>
  <c r="F30" i="5"/>
  <c r="G30" i="5"/>
  <c r="H30" i="5"/>
  <c r="R30" i="5" s="1"/>
  <c r="I30" i="5"/>
  <c r="J30" i="5"/>
  <c r="K30" i="5"/>
  <c r="L30" i="5"/>
  <c r="P30" i="5" s="1"/>
  <c r="M30" i="5"/>
  <c r="Q30" i="5" s="1"/>
  <c r="U30" i="5" s="1"/>
  <c r="N30" i="5"/>
  <c r="O30" i="5"/>
  <c r="S30" i="5"/>
  <c r="E32" i="5"/>
  <c r="T32" i="5" s="1"/>
  <c r="P32" i="5"/>
  <c r="Q32" i="5"/>
  <c r="R32" i="5"/>
  <c r="S32" i="5"/>
  <c r="U32" i="5"/>
  <c r="B33" i="5"/>
  <c r="E33" i="5" s="1"/>
  <c r="C33" i="5"/>
  <c r="F33" i="5"/>
  <c r="G33" i="5"/>
  <c r="H33" i="5"/>
  <c r="I33" i="5"/>
  <c r="J33" i="5"/>
  <c r="P33" i="5" s="1"/>
  <c r="K33" i="5"/>
  <c r="Q33" i="5" s="1"/>
  <c r="L33" i="5"/>
  <c r="M33" i="5"/>
  <c r="N33" i="5"/>
  <c r="O33" i="5"/>
  <c r="R33" i="5"/>
  <c r="S33" i="5"/>
  <c r="E35" i="5"/>
  <c r="U35" i="5" s="1"/>
  <c r="P35" i="5"/>
  <c r="Q35" i="5"/>
  <c r="R35" i="5"/>
  <c r="S35" i="5"/>
  <c r="T35" i="5"/>
  <c r="E36" i="5"/>
  <c r="P36" i="5"/>
  <c r="Q36" i="5"/>
  <c r="R36" i="5"/>
  <c r="S36" i="5"/>
  <c r="T36" i="5"/>
  <c r="U36" i="5"/>
  <c r="E37" i="5"/>
  <c r="T37" i="5" s="1"/>
  <c r="P37" i="5"/>
  <c r="Q37" i="5"/>
  <c r="R37" i="5"/>
  <c r="S37" i="5"/>
  <c r="U37" i="5"/>
  <c r="E38" i="5"/>
  <c r="T40" i="5" s="1"/>
  <c r="P38" i="5"/>
  <c r="Q38" i="5"/>
  <c r="R38" i="5"/>
  <c r="S38" i="5"/>
  <c r="E39" i="5"/>
  <c r="T39" i="5" s="1"/>
  <c r="P39" i="5"/>
  <c r="Q39" i="5"/>
  <c r="R39" i="5"/>
  <c r="S39" i="5"/>
  <c r="B40" i="5"/>
  <c r="C40" i="5"/>
  <c r="E40" i="5"/>
  <c r="F40" i="5"/>
  <c r="G40" i="5"/>
  <c r="H40" i="5"/>
  <c r="R40" i="5" s="1"/>
  <c r="I40" i="5"/>
  <c r="S40" i="5" s="1"/>
  <c r="J40" i="5"/>
  <c r="K40" i="5"/>
  <c r="L40" i="5"/>
  <c r="P40" i="5" s="1"/>
  <c r="M40" i="5"/>
  <c r="Q40" i="5" s="1"/>
  <c r="U40" i="5" s="1"/>
  <c r="N40" i="5"/>
  <c r="O40" i="5"/>
  <c r="E42" i="5"/>
  <c r="T42" i="5" s="1"/>
  <c r="P42" i="5"/>
  <c r="Q42" i="5"/>
  <c r="R42" i="5"/>
  <c r="S42" i="5"/>
  <c r="U42" i="5"/>
  <c r="E43" i="5"/>
  <c r="T43" i="5" s="1"/>
  <c r="P43" i="5"/>
  <c r="Q43" i="5"/>
  <c r="R43" i="5"/>
  <c r="S43" i="5"/>
  <c r="E44" i="5"/>
  <c r="T44" i="5" s="1"/>
  <c r="P44" i="5"/>
  <c r="Q44" i="5"/>
  <c r="R44" i="5"/>
  <c r="S44" i="5"/>
  <c r="E45" i="5"/>
  <c r="P45" i="5"/>
  <c r="Q45" i="5"/>
  <c r="R45" i="5"/>
  <c r="S45" i="5"/>
  <c r="T45" i="5"/>
  <c r="U45" i="5"/>
  <c r="E46" i="5"/>
  <c r="P46" i="5"/>
  <c r="Q46" i="5"/>
  <c r="R46" i="5"/>
  <c r="S46" i="5"/>
  <c r="T46" i="5"/>
  <c r="U46" i="5"/>
  <c r="E47" i="5"/>
  <c r="P47" i="5"/>
  <c r="Q47" i="5"/>
  <c r="R47" i="5"/>
  <c r="S47" i="5"/>
  <c r="T47" i="5"/>
  <c r="U47" i="5"/>
  <c r="E48" i="5"/>
  <c r="U48" i="5" s="1"/>
  <c r="P48" i="5"/>
  <c r="Q48" i="5"/>
  <c r="R48" i="5"/>
  <c r="S48" i="5"/>
  <c r="T48" i="5"/>
  <c r="E49" i="5"/>
  <c r="P49" i="5"/>
  <c r="Q49" i="5"/>
  <c r="R49" i="5"/>
  <c r="S49" i="5"/>
  <c r="T49" i="5"/>
  <c r="U49" i="5"/>
  <c r="E50" i="5"/>
  <c r="T50" i="5" s="1"/>
  <c r="P50" i="5"/>
  <c r="Q50" i="5"/>
  <c r="R50" i="5"/>
  <c r="S50" i="5"/>
  <c r="U50" i="5"/>
  <c r="E51" i="5"/>
  <c r="T51" i="5" s="1"/>
  <c r="P51" i="5"/>
  <c r="Q51" i="5"/>
  <c r="R51" i="5"/>
  <c r="S51" i="5"/>
  <c r="E52" i="5"/>
  <c r="T52" i="5" s="1"/>
  <c r="P52" i="5"/>
  <c r="Q52" i="5"/>
  <c r="R52" i="5"/>
  <c r="S52" i="5"/>
  <c r="B53" i="5"/>
  <c r="C53" i="5"/>
  <c r="E53" i="5"/>
  <c r="F53" i="5"/>
  <c r="G53" i="5"/>
  <c r="H53" i="5"/>
  <c r="R53" i="5" s="1"/>
  <c r="I53" i="5"/>
  <c r="S53" i="5" s="1"/>
  <c r="J53" i="5"/>
  <c r="K53" i="5"/>
  <c r="L53" i="5"/>
  <c r="P53" i="5" s="1"/>
  <c r="M53" i="5"/>
  <c r="Q53" i="5" s="1"/>
  <c r="U53" i="5" s="1"/>
  <c r="N53" i="5"/>
  <c r="O53" i="5"/>
  <c r="E55" i="5"/>
  <c r="T55" i="5" s="1"/>
  <c r="P55" i="5"/>
  <c r="Q55" i="5"/>
  <c r="R55" i="5"/>
  <c r="S55" i="5"/>
  <c r="U55" i="5"/>
  <c r="E56" i="5"/>
  <c r="T56" i="5" s="1"/>
  <c r="P56" i="5"/>
  <c r="Q56" i="5"/>
  <c r="R56" i="5"/>
  <c r="S56" i="5"/>
  <c r="E57" i="5"/>
  <c r="T57" i="5" s="1"/>
  <c r="P57" i="5"/>
  <c r="Q57" i="5"/>
  <c r="R57" i="5"/>
  <c r="S57" i="5"/>
  <c r="E58" i="5"/>
  <c r="P58" i="5"/>
  <c r="Q58" i="5"/>
  <c r="R58" i="5"/>
  <c r="S58" i="5"/>
  <c r="T58" i="5"/>
  <c r="U58" i="5"/>
  <c r="B59" i="5"/>
  <c r="C59" i="5"/>
  <c r="E59" i="5"/>
  <c r="T59" i="5" s="1"/>
  <c r="H59" i="5"/>
  <c r="R59" i="5" s="1"/>
  <c r="I59" i="5"/>
  <c r="J59" i="5"/>
  <c r="K59" i="5"/>
  <c r="Q59" i="5" s="1"/>
  <c r="L59" i="5"/>
  <c r="M59" i="5"/>
  <c r="N59" i="5"/>
  <c r="O59" i="5"/>
  <c r="S59" i="5"/>
  <c r="E61" i="5"/>
  <c r="P61" i="5"/>
  <c r="Q61" i="5"/>
  <c r="R61" i="5"/>
  <c r="S61" i="5"/>
  <c r="T61" i="5"/>
  <c r="U61" i="5"/>
  <c r="E62" i="5"/>
  <c r="P62" i="5"/>
  <c r="Q62" i="5"/>
  <c r="R62" i="5"/>
  <c r="S62" i="5"/>
  <c r="T62" i="5"/>
  <c r="U62" i="5"/>
  <c r="E63" i="5"/>
  <c r="P63" i="5"/>
  <c r="Q63" i="5"/>
  <c r="R63" i="5"/>
  <c r="S63" i="5"/>
  <c r="T63" i="5"/>
  <c r="U63" i="5"/>
  <c r="E64" i="5"/>
  <c r="U64" i="5" s="1"/>
  <c r="P64" i="5"/>
  <c r="Q64" i="5"/>
  <c r="R64" i="5"/>
  <c r="S64" i="5"/>
  <c r="T64" i="5"/>
  <c r="E65" i="5"/>
  <c r="P65" i="5"/>
  <c r="Q65" i="5"/>
  <c r="R65" i="5"/>
  <c r="S65" i="5"/>
  <c r="T65" i="5"/>
  <c r="U65" i="5"/>
  <c r="B66" i="5"/>
  <c r="C66" i="5"/>
  <c r="E66" i="5"/>
  <c r="F66" i="5"/>
  <c r="G66" i="5"/>
  <c r="H66" i="5"/>
  <c r="I66" i="5"/>
  <c r="S66" i="5" s="1"/>
  <c r="J66" i="5"/>
  <c r="P66" i="5" s="1"/>
  <c r="K66" i="5"/>
  <c r="L66" i="5"/>
  <c r="M66" i="5"/>
  <c r="N66" i="5"/>
  <c r="O66" i="5"/>
  <c r="Q66" i="5"/>
  <c r="U66" i="5" s="1"/>
  <c r="R66" i="5"/>
  <c r="B67" i="5"/>
  <c r="E67" i="5" s="1"/>
  <c r="C67" i="5"/>
  <c r="F67" i="5"/>
  <c r="G67" i="5"/>
  <c r="H67" i="5"/>
  <c r="I67" i="5"/>
  <c r="J67" i="5"/>
  <c r="K67" i="5"/>
  <c r="L67" i="5"/>
  <c r="M67" i="5"/>
  <c r="N67" i="5"/>
  <c r="P67" i="5" s="1"/>
  <c r="O67" i="5"/>
  <c r="Q67" i="5" s="1"/>
  <c r="R67" i="5"/>
  <c r="S67" i="5"/>
  <c r="E69" i="5"/>
  <c r="T72" i="5" s="1"/>
  <c r="P69" i="5"/>
  <c r="Q69" i="5"/>
  <c r="R69" i="5"/>
  <c r="S69" i="5"/>
  <c r="E70" i="5"/>
  <c r="P70" i="5"/>
  <c r="T70" i="5" s="1"/>
  <c r="Q70" i="5"/>
  <c r="U70" i="5" s="1"/>
  <c r="R70" i="5"/>
  <c r="S70" i="5"/>
  <c r="B71" i="5"/>
  <c r="C71" i="5"/>
  <c r="E71" i="5"/>
  <c r="F71" i="5"/>
  <c r="G71" i="5"/>
  <c r="H71" i="5"/>
  <c r="I71" i="5"/>
  <c r="S71" i="5" s="1"/>
  <c r="J71" i="5"/>
  <c r="K71" i="5"/>
  <c r="L71" i="5"/>
  <c r="M71" i="5"/>
  <c r="Q71" i="5" s="1"/>
  <c r="N71" i="5"/>
  <c r="P71" i="5" s="1"/>
  <c r="O71" i="5"/>
  <c r="R71" i="5"/>
  <c r="U71" i="5"/>
  <c r="B72" i="5"/>
  <c r="E72" i="5" s="1"/>
  <c r="C72" i="5"/>
  <c r="F72" i="5"/>
  <c r="G72" i="5"/>
  <c r="H72" i="5"/>
  <c r="I72" i="5"/>
  <c r="J72" i="5"/>
  <c r="P72" i="5" s="1"/>
  <c r="K72" i="5"/>
  <c r="Q72" i="5" s="1"/>
  <c r="L72" i="5"/>
  <c r="M72" i="5"/>
  <c r="N72" i="5"/>
  <c r="O72" i="5"/>
  <c r="R72" i="5"/>
  <c r="S72" i="5"/>
  <c r="B73" i="5"/>
  <c r="E73" i="5" s="1"/>
  <c r="C73" i="5"/>
  <c r="F73" i="5"/>
  <c r="G73" i="5"/>
  <c r="H73" i="5"/>
  <c r="R73" i="5" s="1"/>
  <c r="I73" i="5"/>
  <c r="J73" i="5"/>
  <c r="K73" i="5"/>
  <c r="Q73" i="5" s="1"/>
  <c r="L73" i="5"/>
  <c r="M73" i="5"/>
  <c r="N73" i="5"/>
  <c r="O73" i="5"/>
  <c r="S73" i="5"/>
  <c r="A77" i="5"/>
  <c r="B80" i="5"/>
  <c r="C80" i="5"/>
  <c r="D80" i="5"/>
  <c r="F80" i="5"/>
  <c r="G80" i="5"/>
  <c r="H80" i="5"/>
  <c r="I80" i="5"/>
  <c r="J80" i="5"/>
  <c r="K80" i="5"/>
  <c r="L80" i="5"/>
  <c r="M80" i="5"/>
  <c r="V80" i="5"/>
  <c r="W80" i="5"/>
  <c r="E81" i="5"/>
  <c r="E80" i="5" s="1"/>
  <c r="E82" i="5"/>
  <c r="E83" i="5"/>
  <c r="E84" i="5"/>
  <c r="E87" i="5"/>
  <c r="T87" i="5" s="1"/>
  <c r="P87" i="5"/>
  <c r="Q87" i="5"/>
  <c r="R87" i="5"/>
  <c r="S87" i="5"/>
  <c r="U87" i="5"/>
  <c r="E88" i="5"/>
  <c r="T88" i="5" s="1"/>
  <c r="P88" i="5"/>
  <c r="Q88" i="5"/>
  <c r="R88" i="5"/>
  <c r="S88" i="5"/>
  <c r="E89" i="5"/>
  <c r="T89" i="5" s="1"/>
  <c r="P89" i="5"/>
  <c r="Q89" i="5"/>
  <c r="R89" i="5"/>
  <c r="S89" i="5"/>
  <c r="E90" i="5"/>
  <c r="U90" i="5" s="1"/>
  <c r="P90" i="5"/>
  <c r="T90" i="5" s="1"/>
  <c r="Q90" i="5"/>
  <c r="R90" i="5"/>
  <c r="S90" i="5"/>
  <c r="E91" i="5"/>
  <c r="P91" i="5"/>
  <c r="T91" i="5" s="1"/>
  <c r="Q91" i="5"/>
  <c r="U91" i="5" s="1"/>
  <c r="R91" i="5"/>
  <c r="S91" i="5"/>
  <c r="E92" i="5"/>
  <c r="P92" i="5"/>
  <c r="Q92" i="5"/>
  <c r="R92" i="5"/>
  <c r="S92" i="5"/>
  <c r="T92" i="5"/>
  <c r="U92" i="5"/>
  <c r="E93" i="5"/>
  <c r="U93" i="5" s="1"/>
  <c r="P93" i="5"/>
  <c r="Q93" i="5"/>
  <c r="R93" i="5"/>
  <c r="S93" i="5"/>
  <c r="T93" i="5"/>
  <c r="E94" i="5"/>
  <c r="P94" i="5"/>
  <c r="Q94" i="5"/>
  <c r="R94" i="5"/>
  <c r="S94" i="5"/>
  <c r="T94" i="5"/>
  <c r="U94" i="5"/>
  <c r="B96" i="5"/>
  <c r="C96" i="5"/>
  <c r="D96" i="5"/>
  <c r="F96" i="5"/>
  <c r="G96" i="5"/>
  <c r="H96" i="5"/>
  <c r="I96" i="5"/>
  <c r="I113" i="5" s="1"/>
  <c r="J96" i="5"/>
  <c r="K96" i="5"/>
  <c r="L96" i="5"/>
  <c r="R96" i="5" s="1"/>
  <c r="M96" i="5"/>
  <c r="S96" i="5"/>
  <c r="V96" i="5"/>
  <c r="W96" i="5"/>
  <c r="E97" i="5"/>
  <c r="E96" i="5" s="1"/>
  <c r="R97" i="5"/>
  <c r="S97" i="5"/>
  <c r="T97" i="5"/>
  <c r="U97" i="5"/>
  <c r="E98" i="5"/>
  <c r="T98" i="5" s="1"/>
  <c r="R98" i="5"/>
  <c r="S98" i="5"/>
  <c r="E99" i="5"/>
  <c r="R99" i="5"/>
  <c r="S99" i="5"/>
  <c r="T99" i="5"/>
  <c r="U99" i="5"/>
  <c r="E100" i="5"/>
  <c r="T100" i="5" s="1"/>
  <c r="R100" i="5"/>
  <c r="S100" i="5"/>
  <c r="U100" i="5"/>
  <c r="E101" i="5"/>
  <c r="T101" i="5" s="1"/>
  <c r="R101" i="5"/>
  <c r="S101" i="5"/>
  <c r="E102" i="5"/>
  <c r="R102" i="5"/>
  <c r="S102" i="5"/>
  <c r="T102" i="5"/>
  <c r="U102" i="5"/>
  <c r="E103" i="5"/>
  <c r="T103" i="5" s="1"/>
  <c r="R103" i="5"/>
  <c r="S103" i="5"/>
  <c r="E104" i="5"/>
  <c r="R104" i="5"/>
  <c r="S104" i="5"/>
  <c r="T104" i="5"/>
  <c r="U104" i="5"/>
  <c r="E105" i="5"/>
  <c r="R105" i="5"/>
  <c r="S105" i="5"/>
  <c r="T105" i="5"/>
  <c r="U105" i="5"/>
  <c r="E106" i="5"/>
  <c r="T106" i="5" s="1"/>
  <c r="R106" i="5"/>
  <c r="S106" i="5"/>
  <c r="E107" i="5"/>
  <c r="R107" i="5"/>
  <c r="S107" i="5"/>
  <c r="T107" i="5"/>
  <c r="U107" i="5"/>
  <c r="E108" i="5"/>
  <c r="T108" i="5" s="1"/>
  <c r="R108" i="5"/>
  <c r="S108" i="5"/>
  <c r="E109" i="5"/>
  <c r="T109" i="5" s="1"/>
  <c r="R109" i="5"/>
  <c r="S109" i="5"/>
  <c r="E110" i="5"/>
  <c r="R110" i="5"/>
  <c r="S110" i="5"/>
  <c r="T110" i="5"/>
  <c r="U110" i="5"/>
  <c r="E111" i="5"/>
  <c r="T111" i="5" s="1"/>
  <c r="R111" i="5"/>
  <c r="S111" i="5"/>
  <c r="R112" i="5"/>
  <c r="S112" i="5"/>
  <c r="T112" i="5"/>
  <c r="U112" i="5"/>
  <c r="B113" i="5"/>
  <c r="C113" i="5"/>
  <c r="D113" i="5"/>
  <c r="F113" i="5"/>
  <c r="G113" i="5"/>
  <c r="H113" i="5"/>
  <c r="J113" i="5"/>
  <c r="K113" i="5"/>
  <c r="L113" i="5"/>
  <c r="M113" i="5"/>
  <c r="N113" i="5"/>
  <c r="O113" i="5"/>
  <c r="P113" i="5"/>
  <c r="Q113" i="5"/>
  <c r="R113" i="5"/>
  <c r="S113" i="5"/>
  <c r="V113" i="5"/>
  <c r="W113" i="5"/>
  <c r="B114" i="5"/>
  <c r="C114" i="5"/>
  <c r="D114" i="5"/>
  <c r="E114" i="5"/>
  <c r="F114" i="5"/>
  <c r="G114" i="5"/>
  <c r="H114" i="5"/>
  <c r="I114" i="5"/>
  <c r="J114" i="5"/>
  <c r="K114" i="5"/>
  <c r="L114" i="5"/>
  <c r="M114" i="5"/>
  <c r="S114" i="5" s="1"/>
  <c r="N114" i="5"/>
  <c r="O114" i="5"/>
  <c r="P114" i="5"/>
  <c r="Q114" i="5"/>
  <c r="R114" i="5"/>
  <c r="T114" i="5"/>
  <c r="U114" i="5"/>
  <c r="V114" i="5"/>
  <c r="W114" i="5"/>
  <c r="T113" i="6" l="1"/>
  <c r="U113" i="6"/>
  <c r="T73" i="5"/>
  <c r="U96" i="5"/>
  <c r="E113" i="5"/>
  <c r="T96" i="5"/>
  <c r="T33" i="5"/>
  <c r="U33" i="5"/>
  <c r="U24" i="5"/>
  <c r="T24" i="5"/>
  <c r="T53" i="5"/>
  <c r="U108" i="5"/>
  <c r="U88" i="5"/>
  <c r="T71" i="5"/>
  <c r="U67" i="5"/>
  <c r="U56" i="5"/>
  <c r="U51" i="5"/>
  <c r="U43" i="5"/>
  <c r="U38" i="5"/>
  <c r="U28" i="5"/>
  <c r="U23" i="5"/>
  <c r="U10" i="5"/>
  <c r="T9" i="5"/>
  <c r="U111" i="5"/>
  <c r="U103" i="5"/>
  <c r="U89" i="5"/>
  <c r="U73" i="5"/>
  <c r="U69" i="5"/>
  <c r="T67" i="5"/>
  <c r="U59" i="5"/>
  <c r="U57" i="5"/>
  <c r="U52" i="5"/>
  <c r="U44" i="5"/>
  <c r="U39" i="5"/>
  <c r="T38" i="5"/>
  <c r="U29" i="5"/>
  <c r="U15" i="5"/>
  <c r="U11" i="5"/>
  <c r="T10" i="5"/>
  <c r="P73" i="5"/>
  <c r="U106" i="5"/>
  <c r="U98" i="5"/>
  <c r="T69" i="5"/>
  <c r="P15" i="5"/>
  <c r="T15" i="5" s="1"/>
  <c r="U109" i="5"/>
  <c r="U101" i="5"/>
  <c r="P59" i="5"/>
  <c r="U72" i="5"/>
  <c r="T66" i="5"/>
  <c r="E9" i="4"/>
  <c r="P9" i="4"/>
  <c r="Q9" i="4"/>
  <c r="R9" i="4"/>
  <c r="S9" i="4"/>
  <c r="T9" i="4"/>
  <c r="U9" i="4"/>
  <c r="E10" i="4"/>
  <c r="T15" i="4" s="1"/>
  <c r="P10" i="4"/>
  <c r="Q10" i="4"/>
  <c r="R10" i="4"/>
  <c r="S10" i="4"/>
  <c r="U10" i="4"/>
  <c r="E11" i="4"/>
  <c r="T11" i="4" s="1"/>
  <c r="P11" i="4"/>
  <c r="Q11" i="4"/>
  <c r="R11" i="4"/>
  <c r="S11" i="4"/>
  <c r="E12" i="4"/>
  <c r="T12" i="4" s="1"/>
  <c r="P12" i="4"/>
  <c r="Q12" i="4"/>
  <c r="R12" i="4"/>
  <c r="S12" i="4"/>
  <c r="E13" i="4"/>
  <c r="T13" i="4" s="1"/>
  <c r="P13" i="4"/>
  <c r="Q13" i="4"/>
  <c r="U13" i="4" s="1"/>
  <c r="R13" i="4"/>
  <c r="S13" i="4"/>
  <c r="E14" i="4"/>
  <c r="P14" i="4"/>
  <c r="Q14" i="4"/>
  <c r="U14" i="4" s="1"/>
  <c r="R14" i="4"/>
  <c r="S14" i="4"/>
  <c r="T14" i="4"/>
  <c r="B15" i="4"/>
  <c r="E15" i="4" s="1"/>
  <c r="C15" i="4"/>
  <c r="F15" i="4"/>
  <c r="G15" i="4"/>
  <c r="H15" i="4"/>
  <c r="R15" i="4" s="1"/>
  <c r="I15" i="4"/>
  <c r="J15" i="4"/>
  <c r="K15" i="4"/>
  <c r="L15" i="4"/>
  <c r="M15" i="4"/>
  <c r="N15" i="4"/>
  <c r="O15" i="4"/>
  <c r="P15" i="4"/>
  <c r="Q15" i="4"/>
  <c r="S15" i="4"/>
  <c r="E17" i="4"/>
  <c r="T17" i="4" s="1"/>
  <c r="P17" i="4"/>
  <c r="Q17" i="4"/>
  <c r="R17" i="4"/>
  <c r="S17" i="4"/>
  <c r="E18" i="4"/>
  <c r="P18" i="4"/>
  <c r="Q18" i="4"/>
  <c r="R18" i="4"/>
  <c r="S18" i="4"/>
  <c r="T18" i="4"/>
  <c r="U18" i="4"/>
  <c r="E19" i="4"/>
  <c r="P19" i="4"/>
  <c r="Q19" i="4"/>
  <c r="U19" i="4" s="1"/>
  <c r="R19" i="4"/>
  <c r="S19" i="4"/>
  <c r="T19" i="4"/>
  <c r="E20" i="4"/>
  <c r="P20" i="4"/>
  <c r="Q20" i="4"/>
  <c r="R20" i="4"/>
  <c r="S20" i="4"/>
  <c r="T20" i="4"/>
  <c r="U20" i="4"/>
  <c r="E21" i="4"/>
  <c r="T21" i="4" s="1"/>
  <c r="P21" i="4"/>
  <c r="Q21" i="4"/>
  <c r="R21" i="4"/>
  <c r="S21" i="4"/>
  <c r="U21" i="4"/>
  <c r="E22" i="4"/>
  <c r="U22" i="4" s="1"/>
  <c r="P22" i="4"/>
  <c r="Q22" i="4"/>
  <c r="R22" i="4"/>
  <c r="S22" i="4"/>
  <c r="T22" i="4"/>
  <c r="E23" i="4"/>
  <c r="T23" i="4" s="1"/>
  <c r="P23" i="4"/>
  <c r="Q23" i="4"/>
  <c r="R23" i="4"/>
  <c r="S23" i="4"/>
  <c r="B24" i="4"/>
  <c r="C24" i="4"/>
  <c r="E24" i="4" s="1"/>
  <c r="F24" i="4"/>
  <c r="G24" i="4"/>
  <c r="H24" i="4"/>
  <c r="I24" i="4"/>
  <c r="J24" i="4"/>
  <c r="P24" i="4" s="1"/>
  <c r="K24" i="4"/>
  <c r="L24" i="4"/>
  <c r="M24" i="4"/>
  <c r="Q24" i="4" s="1"/>
  <c r="N24" i="4"/>
  <c r="O24" i="4"/>
  <c r="R24" i="4"/>
  <c r="S24" i="4"/>
  <c r="E26" i="4"/>
  <c r="T26" i="4" s="1"/>
  <c r="P26" i="4"/>
  <c r="Q26" i="4"/>
  <c r="R26" i="4"/>
  <c r="S26" i="4"/>
  <c r="U26" i="4"/>
  <c r="E27" i="4"/>
  <c r="U27" i="4" s="1"/>
  <c r="P27" i="4"/>
  <c r="Q27" i="4"/>
  <c r="R27" i="4"/>
  <c r="S27" i="4"/>
  <c r="T27" i="4"/>
  <c r="E28" i="4"/>
  <c r="U28" i="4" s="1"/>
  <c r="P28" i="4"/>
  <c r="Q28" i="4"/>
  <c r="R28" i="4"/>
  <c r="S28" i="4"/>
  <c r="E29" i="4"/>
  <c r="T29" i="4" s="1"/>
  <c r="P29" i="4"/>
  <c r="Q29" i="4"/>
  <c r="R29" i="4"/>
  <c r="S29" i="4"/>
  <c r="B30" i="4"/>
  <c r="C30" i="4"/>
  <c r="E30" i="4"/>
  <c r="F30" i="4"/>
  <c r="G30" i="4"/>
  <c r="H30" i="4"/>
  <c r="R30" i="4" s="1"/>
  <c r="I30" i="4"/>
  <c r="J30" i="4"/>
  <c r="K30" i="4"/>
  <c r="Q30" i="4" s="1"/>
  <c r="U30" i="4" s="1"/>
  <c r="L30" i="4"/>
  <c r="M30" i="4"/>
  <c r="N30" i="4"/>
  <c r="P30" i="4" s="1"/>
  <c r="O30" i="4"/>
  <c r="S30" i="4"/>
  <c r="E32" i="4"/>
  <c r="U32" i="4" s="1"/>
  <c r="P32" i="4"/>
  <c r="Q32" i="4"/>
  <c r="R32" i="4"/>
  <c r="S32" i="4"/>
  <c r="T32" i="4"/>
  <c r="B33" i="4"/>
  <c r="E33" i="4" s="1"/>
  <c r="C33" i="4"/>
  <c r="F33" i="4"/>
  <c r="G33" i="4"/>
  <c r="H33" i="4"/>
  <c r="I33" i="4"/>
  <c r="J33" i="4"/>
  <c r="P33" i="4" s="1"/>
  <c r="K33" i="4"/>
  <c r="Q33" i="4" s="1"/>
  <c r="L33" i="4"/>
  <c r="M33" i="4"/>
  <c r="N33" i="4"/>
  <c r="O33" i="4"/>
  <c r="R33" i="4"/>
  <c r="S33" i="4"/>
  <c r="E35" i="4"/>
  <c r="U35" i="4" s="1"/>
  <c r="P35" i="4"/>
  <c r="Q35" i="4"/>
  <c r="R35" i="4"/>
  <c r="S35" i="4"/>
  <c r="T35" i="4"/>
  <c r="E36" i="4"/>
  <c r="P36" i="4"/>
  <c r="T36" i="4" s="1"/>
  <c r="Q36" i="4"/>
  <c r="R36" i="4"/>
  <c r="S36" i="4"/>
  <c r="U36" i="4"/>
  <c r="E37" i="4"/>
  <c r="U37" i="4" s="1"/>
  <c r="P37" i="4"/>
  <c r="Q37" i="4"/>
  <c r="R37" i="4"/>
  <c r="S37" i="4"/>
  <c r="T37" i="4"/>
  <c r="E38" i="4"/>
  <c r="U38" i="4" s="1"/>
  <c r="P38" i="4"/>
  <c r="Q38" i="4"/>
  <c r="R38" i="4"/>
  <c r="S38" i="4"/>
  <c r="E39" i="4"/>
  <c r="T39" i="4" s="1"/>
  <c r="P39" i="4"/>
  <c r="Q39" i="4"/>
  <c r="R39" i="4"/>
  <c r="S39" i="4"/>
  <c r="U39" i="4"/>
  <c r="B40" i="4"/>
  <c r="C40" i="4"/>
  <c r="E40" i="4"/>
  <c r="F40" i="4"/>
  <c r="G40" i="4"/>
  <c r="H40" i="4"/>
  <c r="R40" i="4" s="1"/>
  <c r="I40" i="4"/>
  <c r="J40" i="4"/>
  <c r="K40" i="4"/>
  <c r="Q40" i="4" s="1"/>
  <c r="U40" i="4" s="1"/>
  <c r="L40" i="4"/>
  <c r="M40" i="4"/>
  <c r="N40" i="4"/>
  <c r="O40" i="4"/>
  <c r="P40" i="4"/>
  <c r="S40" i="4"/>
  <c r="E42" i="4"/>
  <c r="U42" i="4" s="1"/>
  <c r="P42" i="4"/>
  <c r="Q42" i="4"/>
  <c r="R42" i="4"/>
  <c r="S42" i="4"/>
  <c r="T42" i="4"/>
  <c r="E43" i="4"/>
  <c r="P43" i="4"/>
  <c r="Q43" i="4"/>
  <c r="R43" i="4"/>
  <c r="S43" i="4"/>
  <c r="E44" i="4"/>
  <c r="T44" i="4" s="1"/>
  <c r="P44" i="4"/>
  <c r="Q44" i="4"/>
  <c r="U44" i="4" s="1"/>
  <c r="R44" i="4"/>
  <c r="S44" i="4"/>
  <c r="E45" i="4"/>
  <c r="T45" i="4" s="1"/>
  <c r="P45" i="4"/>
  <c r="Q45" i="4"/>
  <c r="R45" i="4"/>
  <c r="S45" i="4"/>
  <c r="E46" i="4"/>
  <c r="P46" i="4"/>
  <c r="Q46" i="4"/>
  <c r="R46" i="4"/>
  <c r="S46" i="4"/>
  <c r="T46" i="4"/>
  <c r="U46" i="4"/>
  <c r="E47" i="4"/>
  <c r="P47" i="4"/>
  <c r="Q47" i="4"/>
  <c r="R47" i="4"/>
  <c r="S47" i="4"/>
  <c r="T47" i="4"/>
  <c r="U47" i="4"/>
  <c r="E48" i="4"/>
  <c r="U48" i="4" s="1"/>
  <c r="P48" i="4"/>
  <c r="Q48" i="4"/>
  <c r="R48" i="4"/>
  <c r="S48" i="4"/>
  <c r="T48" i="4"/>
  <c r="E49" i="4"/>
  <c r="T49" i="4" s="1"/>
  <c r="P49" i="4"/>
  <c r="Q49" i="4"/>
  <c r="R49" i="4"/>
  <c r="S49" i="4"/>
  <c r="U49" i="4"/>
  <c r="E50" i="4"/>
  <c r="U50" i="4" s="1"/>
  <c r="P50" i="4"/>
  <c r="Q50" i="4"/>
  <c r="R50" i="4"/>
  <c r="S50" i="4"/>
  <c r="T50" i="4"/>
  <c r="E51" i="4"/>
  <c r="T51" i="4" s="1"/>
  <c r="P51" i="4"/>
  <c r="Q51" i="4"/>
  <c r="R51" i="4"/>
  <c r="S51" i="4"/>
  <c r="E52" i="4"/>
  <c r="P52" i="4"/>
  <c r="T52" i="4" s="1"/>
  <c r="Q52" i="4"/>
  <c r="U52" i="4" s="1"/>
  <c r="R52" i="4"/>
  <c r="S52" i="4"/>
  <c r="B53" i="4"/>
  <c r="C53" i="4"/>
  <c r="E53" i="4"/>
  <c r="F53" i="4"/>
  <c r="G53" i="4"/>
  <c r="H53" i="4"/>
  <c r="R53" i="4" s="1"/>
  <c r="I53" i="4"/>
  <c r="J53" i="4"/>
  <c r="K53" i="4"/>
  <c r="Q53" i="4" s="1"/>
  <c r="U53" i="4" s="1"/>
  <c r="L53" i="4"/>
  <c r="M53" i="4"/>
  <c r="N53" i="4"/>
  <c r="O53" i="4"/>
  <c r="P53" i="4"/>
  <c r="S53" i="4"/>
  <c r="E55" i="4"/>
  <c r="U55" i="4" s="1"/>
  <c r="P55" i="4"/>
  <c r="Q55" i="4"/>
  <c r="R55" i="4"/>
  <c r="S55" i="4"/>
  <c r="T55" i="4"/>
  <c r="E56" i="4"/>
  <c r="U56" i="4" s="1"/>
  <c r="P56" i="4"/>
  <c r="Q56" i="4"/>
  <c r="R56" i="4"/>
  <c r="S56" i="4"/>
  <c r="E57" i="4"/>
  <c r="P57" i="4"/>
  <c r="Q57" i="4"/>
  <c r="R57" i="4"/>
  <c r="S57" i="4"/>
  <c r="T57" i="4"/>
  <c r="U57" i="4"/>
  <c r="E58" i="4"/>
  <c r="T58" i="4" s="1"/>
  <c r="P58" i="4"/>
  <c r="Q58" i="4"/>
  <c r="R58" i="4"/>
  <c r="S58" i="4"/>
  <c r="B59" i="4"/>
  <c r="E59" i="4" s="1"/>
  <c r="C59" i="4"/>
  <c r="H59" i="4"/>
  <c r="R59" i="4" s="1"/>
  <c r="I59" i="4"/>
  <c r="J59" i="4"/>
  <c r="K59" i="4"/>
  <c r="Q59" i="4" s="1"/>
  <c r="L59" i="4"/>
  <c r="M59" i="4"/>
  <c r="N59" i="4"/>
  <c r="O59" i="4"/>
  <c r="P59" i="4"/>
  <c r="S59" i="4"/>
  <c r="E61" i="4"/>
  <c r="T66" i="4" s="1"/>
  <c r="P61" i="4"/>
  <c r="Q61" i="4"/>
  <c r="R61" i="4"/>
  <c r="S61" i="4"/>
  <c r="E62" i="4"/>
  <c r="P62" i="4"/>
  <c r="Q62" i="4"/>
  <c r="R62" i="4"/>
  <c r="S62" i="4"/>
  <c r="T62" i="4"/>
  <c r="U62" i="4"/>
  <c r="E63" i="4"/>
  <c r="P63" i="4"/>
  <c r="Q63" i="4"/>
  <c r="R63" i="4"/>
  <c r="S63" i="4"/>
  <c r="T63" i="4"/>
  <c r="U63" i="4"/>
  <c r="E64" i="4"/>
  <c r="U64" i="4" s="1"/>
  <c r="P64" i="4"/>
  <c r="Q64" i="4"/>
  <c r="R64" i="4"/>
  <c r="S64" i="4"/>
  <c r="T64" i="4"/>
  <c r="E65" i="4"/>
  <c r="T65" i="4" s="1"/>
  <c r="P65" i="4"/>
  <c r="Q65" i="4"/>
  <c r="R65" i="4"/>
  <c r="S65" i="4"/>
  <c r="U65" i="4"/>
  <c r="B66" i="4"/>
  <c r="C66" i="4"/>
  <c r="E66" i="4"/>
  <c r="F66" i="4"/>
  <c r="G66" i="4"/>
  <c r="H66" i="4"/>
  <c r="I66" i="4"/>
  <c r="J66" i="4"/>
  <c r="P66" i="4" s="1"/>
  <c r="K66" i="4"/>
  <c r="Q66" i="4" s="1"/>
  <c r="L66" i="4"/>
  <c r="M66" i="4"/>
  <c r="N66" i="4"/>
  <c r="O66" i="4"/>
  <c r="R66" i="4"/>
  <c r="S66" i="4"/>
  <c r="B67" i="4"/>
  <c r="C67" i="4"/>
  <c r="E67" i="4"/>
  <c r="F67" i="4"/>
  <c r="G67" i="4"/>
  <c r="H67" i="4"/>
  <c r="I67" i="4"/>
  <c r="J67" i="4"/>
  <c r="P67" i="4" s="1"/>
  <c r="K67" i="4"/>
  <c r="Q67" i="4" s="1"/>
  <c r="L67" i="4"/>
  <c r="M67" i="4"/>
  <c r="N67" i="4"/>
  <c r="O67" i="4"/>
  <c r="R67" i="4"/>
  <c r="S67" i="4"/>
  <c r="E69" i="4"/>
  <c r="P69" i="4"/>
  <c r="T72" i="4" s="1"/>
  <c r="Q69" i="4"/>
  <c r="U72" i="4" s="1"/>
  <c r="R69" i="4"/>
  <c r="S69" i="4"/>
  <c r="E70" i="4"/>
  <c r="T70" i="4" s="1"/>
  <c r="P70" i="4"/>
  <c r="Q70" i="4"/>
  <c r="R70" i="4"/>
  <c r="S70" i="4"/>
  <c r="B71" i="4"/>
  <c r="E71" i="4" s="1"/>
  <c r="C71" i="4"/>
  <c r="F71" i="4"/>
  <c r="G71" i="4"/>
  <c r="H71" i="4"/>
  <c r="I71" i="4"/>
  <c r="S71" i="4" s="1"/>
  <c r="J71" i="4"/>
  <c r="P71" i="4" s="1"/>
  <c r="K71" i="4"/>
  <c r="L71" i="4"/>
  <c r="M71" i="4"/>
  <c r="N71" i="4"/>
  <c r="O71" i="4"/>
  <c r="Q71" i="4"/>
  <c r="R71" i="4"/>
  <c r="B72" i="4"/>
  <c r="E72" i="4" s="1"/>
  <c r="C72" i="4"/>
  <c r="F72" i="4"/>
  <c r="G72" i="4"/>
  <c r="H72" i="4"/>
  <c r="I72" i="4"/>
  <c r="J72" i="4"/>
  <c r="K72" i="4"/>
  <c r="Q72" i="4" s="1"/>
  <c r="L72" i="4"/>
  <c r="P72" i="4" s="1"/>
  <c r="M72" i="4"/>
  <c r="N72" i="4"/>
  <c r="O72" i="4"/>
  <c r="R72" i="4"/>
  <c r="S72" i="4"/>
  <c r="B73" i="4"/>
  <c r="E73" i="4" s="1"/>
  <c r="C73" i="4"/>
  <c r="F73" i="4"/>
  <c r="G73" i="4"/>
  <c r="H73" i="4"/>
  <c r="P73" i="4" s="1"/>
  <c r="I73" i="4"/>
  <c r="J73" i="4"/>
  <c r="K73" i="4"/>
  <c r="Q73" i="4" s="1"/>
  <c r="L73" i="4"/>
  <c r="M73" i="4"/>
  <c r="N73" i="4"/>
  <c r="O73" i="4"/>
  <c r="S73" i="4"/>
  <c r="A77" i="4"/>
  <c r="B80" i="4"/>
  <c r="C80" i="4"/>
  <c r="D80" i="4"/>
  <c r="F80" i="4"/>
  <c r="G80" i="4"/>
  <c r="H80" i="4"/>
  <c r="I80" i="4"/>
  <c r="J80" i="4"/>
  <c r="K80" i="4"/>
  <c r="L80" i="4"/>
  <c r="M80" i="4"/>
  <c r="V80" i="4"/>
  <c r="W80" i="4"/>
  <c r="E81" i="4"/>
  <c r="E80" i="4" s="1"/>
  <c r="E82" i="4"/>
  <c r="E83" i="4"/>
  <c r="E84" i="4"/>
  <c r="E87" i="4"/>
  <c r="U87" i="4" s="1"/>
  <c r="P87" i="4"/>
  <c r="Q87" i="4"/>
  <c r="R87" i="4"/>
  <c r="S87" i="4"/>
  <c r="T87" i="4"/>
  <c r="E88" i="4"/>
  <c r="U88" i="4" s="1"/>
  <c r="P88" i="4"/>
  <c r="Q88" i="4"/>
  <c r="R88" i="4"/>
  <c r="S88" i="4"/>
  <c r="E89" i="4"/>
  <c r="U89" i="4" s="1"/>
  <c r="P89" i="4"/>
  <c r="Q89" i="4"/>
  <c r="R89" i="4"/>
  <c r="S89" i="4"/>
  <c r="T89" i="4"/>
  <c r="E90" i="4"/>
  <c r="T90" i="4" s="1"/>
  <c r="P90" i="4"/>
  <c r="Q90" i="4"/>
  <c r="R90" i="4"/>
  <c r="S90" i="4"/>
  <c r="E91" i="4"/>
  <c r="P91" i="4"/>
  <c r="T91" i="4" s="1"/>
  <c r="Q91" i="4"/>
  <c r="R91" i="4"/>
  <c r="S91" i="4"/>
  <c r="U91" i="4"/>
  <c r="E92" i="4"/>
  <c r="P92" i="4"/>
  <c r="Q92" i="4"/>
  <c r="U92" i="4" s="1"/>
  <c r="R92" i="4"/>
  <c r="S92" i="4"/>
  <c r="T92" i="4"/>
  <c r="E93" i="4"/>
  <c r="U93" i="4" s="1"/>
  <c r="P93" i="4"/>
  <c r="Q93" i="4"/>
  <c r="R93" i="4"/>
  <c r="S93" i="4"/>
  <c r="T93" i="4"/>
  <c r="E94" i="4"/>
  <c r="P94" i="4"/>
  <c r="Q94" i="4"/>
  <c r="R94" i="4"/>
  <c r="S94" i="4"/>
  <c r="T94" i="4"/>
  <c r="U94" i="4"/>
  <c r="B96" i="4"/>
  <c r="C96" i="4"/>
  <c r="D96" i="4"/>
  <c r="F96" i="4"/>
  <c r="G96" i="4"/>
  <c r="G113" i="4" s="1"/>
  <c r="H96" i="4"/>
  <c r="I96" i="4"/>
  <c r="I113" i="4" s="1"/>
  <c r="J96" i="4"/>
  <c r="K96" i="4"/>
  <c r="L96" i="4"/>
  <c r="R96" i="4" s="1"/>
  <c r="M96" i="4"/>
  <c r="S96" i="4"/>
  <c r="V96" i="4"/>
  <c r="W96" i="4"/>
  <c r="E97" i="4"/>
  <c r="E96" i="4" s="1"/>
  <c r="R97" i="4"/>
  <c r="S97" i="4"/>
  <c r="T97" i="4"/>
  <c r="E98" i="4"/>
  <c r="T98" i="4" s="1"/>
  <c r="R98" i="4"/>
  <c r="S98" i="4"/>
  <c r="E99" i="4"/>
  <c r="R99" i="4"/>
  <c r="S99" i="4"/>
  <c r="T99" i="4"/>
  <c r="U99" i="4"/>
  <c r="E100" i="4"/>
  <c r="R100" i="4"/>
  <c r="S100" i="4"/>
  <c r="T100" i="4"/>
  <c r="U100" i="4"/>
  <c r="E101" i="4"/>
  <c r="R101" i="4"/>
  <c r="S101" i="4"/>
  <c r="T101" i="4"/>
  <c r="U101" i="4"/>
  <c r="E102" i="4"/>
  <c r="T102" i="4" s="1"/>
  <c r="R102" i="4"/>
  <c r="S102" i="4"/>
  <c r="U102" i="4"/>
  <c r="E103" i="4"/>
  <c r="T103" i="4" s="1"/>
  <c r="R103" i="4"/>
  <c r="S103" i="4"/>
  <c r="E104" i="4"/>
  <c r="T104" i="4" s="1"/>
  <c r="R104" i="4"/>
  <c r="S104" i="4"/>
  <c r="E105" i="4"/>
  <c r="U105" i="4" s="1"/>
  <c r="R105" i="4"/>
  <c r="S105" i="4"/>
  <c r="T105" i="4"/>
  <c r="E106" i="4"/>
  <c r="T106" i="4" s="1"/>
  <c r="R106" i="4"/>
  <c r="S106" i="4"/>
  <c r="E107" i="4"/>
  <c r="R107" i="4"/>
  <c r="S107" i="4"/>
  <c r="T107" i="4"/>
  <c r="U107" i="4"/>
  <c r="E108" i="4"/>
  <c r="R108" i="4"/>
  <c r="S108" i="4"/>
  <c r="T108" i="4"/>
  <c r="U108" i="4"/>
  <c r="E109" i="4"/>
  <c r="R109" i="4"/>
  <c r="S109" i="4"/>
  <c r="T109" i="4"/>
  <c r="U109" i="4"/>
  <c r="E110" i="4"/>
  <c r="T110" i="4" s="1"/>
  <c r="R110" i="4"/>
  <c r="S110" i="4"/>
  <c r="U110" i="4"/>
  <c r="E111" i="4"/>
  <c r="T111" i="4" s="1"/>
  <c r="R111" i="4"/>
  <c r="S111" i="4"/>
  <c r="R112" i="4"/>
  <c r="S112" i="4"/>
  <c r="T112" i="4"/>
  <c r="U112" i="4"/>
  <c r="B113" i="4"/>
  <c r="C113" i="4"/>
  <c r="D113" i="4"/>
  <c r="F113" i="4"/>
  <c r="H113" i="4"/>
  <c r="J113" i="4"/>
  <c r="K113" i="4"/>
  <c r="L113" i="4"/>
  <c r="M113" i="4"/>
  <c r="N113" i="4"/>
  <c r="O113" i="4"/>
  <c r="P113" i="4"/>
  <c r="Q113" i="4"/>
  <c r="R113" i="4"/>
  <c r="S113" i="4"/>
  <c r="V113" i="4"/>
  <c r="W113" i="4"/>
  <c r="B114" i="4"/>
  <c r="C114" i="4"/>
  <c r="D114" i="4"/>
  <c r="E114" i="4"/>
  <c r="T114" i="4" s="1"/>
  <c r="F114" i="4"/>
  <c r="G114" i="4"/>
  <c r="H114" i="4"/>
  <c r="I114" i="4"/>
  <c r="J114" i="4"/>
  <c r="K114" i="4"/>
  <c r="L114" i="4"/>
  <c r="M114" i="4"/>
  <c r="S114" i="4" s="1"/>
  <c r="N114" i="4"/>
  <c r="O114" i="4"/>
  <c r="P114" i="4"/>
  <c r="Q114" i="4"/>
  <c r="R114" i="4"/>
  <c r="U114" i="4"/>
  <c r="V114" i="4"/>
  <c r="W114" i="4"/>
  <c r="T113" i="5" l="1"/>
  <c r="U113" i="5"/>
  <c r="U96" i="4"/>
  <c r="E113" i="4"/>
  <c r="T96" i="4"/>
  <c r="U24" i="4"/>
  <c r="T24" i="4"/>
  <c r="U67" i="4"/>
  <c r="T33" i="4"/>
  <c r="U33" i="4"/>
  <c r="T59" i="4"/>
  <c r="U59" i="4"/>
  <c r="T30" i="4"/>
  <c r="U97" i="4"/>
  <c r="U71" i="4"/>
  <c r="T53" i="4"/>
  <c r="T40" i="4"/>
  <c r="T71" i="4"/>
  <c r="U51" i="4"/>
  <c r="U43" i="4"/>
  <c r="U23" i="4"/>
  <c r="U111" i="4"/>
  <c r="U103" i="4"/>
  <c r="T88" i="4"/>
  <c r="U73" i="4"/>
  <c r="U69" i="4"/>
  <c r="T67" i="4"/>
  <c r="T56" i="4"/>
  <c r="T43" i="4"/>
  <c r="T38" i="4"/>
  <c r="U29" i="4"/>
  <c r="T28" i="4"/>
  <c r="U15" i="4"/>
  <c r="U11" i="4"/>
  <c r="T10" i="4"/>
  <c r="U106" i="4"/>
  <c r="U98" i="4"/>
  <c r="U90" i="4"/>
  <c r="T73" i="4"/>
  <c r="U70" i="4"/>
  <c r="T69" i="4"/>
  <c r="U61" i="4"/>
  <c r="U58" i="4"/>
  <c r="U45" i="4"/>
  <c r="U17" i="4"/>
  <c r="U12" i="4"/>
  <c r="U66" i="4"/>
  <c r="T61" i="4"/>
  <c r="U104" i="4"/>
  <c r="R73" i="4"/>
  <c r="E9" i="3"/>
  <c r="P9" i="3"/>
  <c r="Q9" i="3"/>
  <c r="R9" i="3"/>
  <c r="S9" i="3"/>
  <c r="E10" i="3"/>
  <c r="P10" i="3"/>
  <c r="Q10" i="3"/>
  <c r="R10" i="3"/>
  <c r="S10" i="3"/>
  <c r="E11" i="3"/>
  <c r="P11" i="3"/>
  <c r="Q11" i="3"/>
  <c r="R11" i="3"/>
  <c r="S11" i="3"/>
  <c r="T11" i="3"/>
  <c r="U11" i="3"/>
  <c r="E12" i="3"/>
  <c r="U12" i="3" s="1"/>
  <c r="P12" i="3"/>
  <c r="Q12" i="3"/>
  <c r="R12" i="3"/>
  <c r="S12" i="3"/>
  <c r="T12" i="3"/>
  <c r="E13" i="3"/>
  <c r="P13" i="3"/>
  <c r="Q13" i="3"/>
  <c r="R13" i="3"/>
  <c r="S13" i="3"/>
  <c r="T13" i="3"/>
  <c r="U13" i="3"/>
  <c r="E14" i="3"/>
  <c r="P14" i="3"/>
  <c r="Q14" i="3"/>
  <c r="R14" i="3"/>
  <c r="S14" i="3"/>
  <c r="T14" i="3"/>
  <c r="U14" i="3"/>
  <c r="B15" i="3"/>
  <c r="E15" i="3" s="1"/>
  <c r="C15" i="3"/>
  <c r="F15" i="3"/>
  <c r="G15" i="3"/>
  <c r="H15" i="3"/>
  <c r="I15" i="3"/>
  <c r="S15" i="3" s="1"/>
  <c r="J15" i="3"/>
  <c r="P15" i="3" s="1"/>
  <c r="K15" i="3"/>
  <c r="L15" i="3"/>
  <c r="M15" i="3"/>
  <c r="N15" i="3"/>
  <c r="O15" i="3"/>
  <c r="Q15" i="3"/>
  <c r="R15" i="3"/>
  <c r="E17" i="3"/>
  <c r="U17" i="3" s="1"/>
  <c r="P17" i="3"/>
  <c r="Q17" i="3"/>
  <c r="R17" i="3"/>
  <c r="S17" i="3"/>
  <c r="T17" i="3"/>
  <c r="E18" i="3"/>
  <c r="P18" i="3"/>
  <c r="Q18" i="3"/>
  <c r="R18" i="3"/>
  <c r="S18" i="3"/>
  <c r="T18" i="3"/>
  <c r="U18" i="3"/>
  <c r="E19" i="3"/>
  <c r="P19" i="3"/>
  <c r="Q19" i="3"/>
  <c r="R19" i="3"/>
  <c r="S19" i="3"/>
  <c r="T19" i="3"/>
  <c r="U19" i="3"/>
  <c r="E20" i="3"/>
  <c r="U20" i="3" s="1"/>
  <c r="P20" i="3"/>
  <c r="Q20" i="3"/>
  <c r="R20" i="3"/>
  <c r="S20" i="3"/>
  <c r="T20" i="3"/>
  <c r="E21" i="3"/>
  <c r="T21" i="3" s="1"/>
  <c r="P21" i="3"/>
  <c r="Q21" i="3"/>
  <c r="R21" i="3"/>
  <c r="S21" i="3"/>
  <c r="E22" i="3"/>
  <c r="T22" i="3" s="1"/>
  <c r="P22" i="3"/>
  <c r="Q22" i="3"/>
  <c r="R22" i="3"/>
  <c r="S22" i="3"/>
  <c r="E23" i="3"/>
  <c r="T23" i="3" s="1"/>
  <c r="P23" i="3"/>
  <c r="Q23" i="3"/>
  <c r="R23" i="3"/>
  <c r="S23" i="3"/>
  <c r="B24" i="3"/>
  <c r="C24" i="3"/>
  <c r="E24" i="3" s="1"/>
  <c r="F24" i="3"/>
  <c r="G24" i="3"/>
  <c r="H24" i="3"/>
  <c r="I24" i="3"/>
  <c r="S24" i="3" s="1"/>
  <c r="J24" i="3"/>
  <c r="P24" i="3" s="1"/>
  <c r="K24" i="3"/>
  <c r="L24" i="3"/>
  <c r="M24" i="3"/>
  <c r="Q24" i="3" s="1"/>
  <c r="N24" i="3"/>
  <c r="O24" i="3"/>
  <c r="R24" i="3"/>
  <c r="E26" i="3"/>
  <c r="T26" i="3" s="1"/>
  <c r="P26" i="3"/>
  <c r="Q26" i="3"/>
  <c r="R26" i="3"/>
  <c r="S26" i="3"/>
  <c r="E27" i="3"/>
  <c r="T27" i="3" s="1"/>
  <c r="P27" i="3"/>
  <c r="Q27" i="3"/>
  <c r="R27" i="3"/>
  <c r="S27" i="3"/>
  <c r="E28" i="3"/>
  <c r="T28" i="3" s="1"/>
  <c r="P28" i="3"/>
  <c r="Q28" i="3"/>
  <c r="R28" i="3"/>
  <c r="S28" i="3"/>
  <c r="E29" i="3"/>
  <c r="P29" i="3"/>
  <c r="T29" i="3" s="1"/>
  <c r="Q29" i="3"/>
  <c r="U29" i="3" s="1"/>
  <c r="R29" i="3"/>
  <c r="S29" i="3"/>
  <c r="B30" i="3"/>
  <c r="C30" i="3"/>
  <c r="E30" i="3"/>
  <c r="T30" i="3" s="1"/>
  <c r="F30" i="3"/>
  <c r="G30" i="3"/>
  <c r="H30" i="3"/>
  <c r="R30" i="3" s="1"/>
  <c r="I30" i="3"/>
  <c r="J30" i="3"/>
  <c r="K30" i="3"/>
  <c r="Q30" i="3" s="1"/>
  <c r="U30" i="3" s="1"/>
  <c r="L30" i="3"/>
  <c r="M30" i="3"/>
  <c r="N30" i="3"/>
  <c r="O30" i="3"/>
  <c r="P30" i="3"/>
  <c r="S30" i="3"/>
  <c r="E32" i="3"/>
  <c r="T32" i="3" s="1"/>
  <c r="P32" i="3"/>
  <c r="Q32" i="3"/>
  <c r="R32" i="3"/>
  <c r="S32" i="3"/>
  <c r="B33" i="3"/>
  <c r="C33" i="3"/>
  <c r="E33" i="3"/>
  <c r="T33" i="3" s="1"/>
  <c r="F33" i="3"/>
  <c r="G33" i="3"/>
  <c r="H33" i="3"/>
  <c r="R33" i="3" s="1"/>
  <c r="I33" i="3"/>
  <c r="J33" i="3"/>
  <c r="K33" i="3"/>
  <c r="Q33" i="3" s="1"/>
  <c r="U33" i="3" s="1"/>
  <c r="L33" i="3"/>
  <c r="P33" i="3" s="1"/>
  <c r="M33" i="3"/>
  <c r="N33" i="3"/>
  <c r="O33" i="3"/>
  <c r="S33" i="3"/>
  <c r="E35" i="3"/>
  <c r="U35" i="3" s="1"/>
  <c r="P35" i="3"/>
  <c r="Q35" i="3"/>
  <c r="R35" i="3"/>
  <c r="S35" i="3"/>
  <c r="T35" i="3"/>
  <c r="E36" i="3"/>
  <c r="U36" i="3" s="1"/>
  <c r="P36" i="3"/>
  <c r="Q36" i="3"/>
  <c r="R36" i="3"/>
  <c r="S36" i="3"/>
  <c r="E37" i="3"/>
  <c r="T37" i="3" s="1"/>
  <c r="P37" i="3"/>
  <c r="Q37" i="3"/>
  <c r="R37" i="3"/>
  <c r="S37" i="3"/>
  <c r="E38" i="3"/>
  <c r="T38" i="3" s="1"/>
  <c r="P38" i="3"/>
  <c r="Q38" i="3"/>
  <c r="R38" i="3"/>
  <c r="S38" i="3"/>
  <c r="E39" i="3"/>
  <c r="P39" i="3"/>
  <c r="Q39" i="3"/>
  <c r="R39" i="3"/>
  <c r="S39" i="3"/>
  <c r="T39" i="3"/>
  <c r="U39" i="3"/>
  <c r="B40" i="3"/>
  <c r="C40" i="3"/>
  <c r="E40" i="3"/>
  <c r="F40" i="3"/>
  <c r="G40" i="3"/>
  <c r="H40" i="3"/>
  <c r="R40" i="3" s="1"/>
  <c r="I40" i="3"/>
  <c r="J40" i="3"/>
  <c r="K40" i="3"/>
  <c r="Q40" i="3" s="1"/>
  <c r="L40" i="3"/>
  <c r="M40" i="3"/>
  <c r="N40" i="3"/>
  <c r="O40" i="3"/>
  <c r="P40" i="3"/>
  <c r="S40" i="3"/>
  <c r="E42" i="3"/>
  <c r="T42" i="3" s="1"/>
  <c r="P42" i="3"/>
  <c r="Q42" i="3"/>
  <c r="R42" i="3"/>
  <c r="S42" i="3"/>
  <c r="E43" i="3"/>
  <c r="T43" i="3" s="1"/>
  <c r="P43" i="3"/>
  <c r="Q43" i="3"/>
  <c r="R43" i="3"/>
  <c r="S43" i="3"/>
  <c r="E44" i="3"/>
  <c r="P44" i="3"/>
  <c r="T44" i="3" s="1"/>
  <c r="Q44" i="3"/>
  <c r="U44" i="3" s="1"/>
  <c r="R44" i="3"/>
  <c r="S44" i="3"/>
  <c r="E45" i="3"/>
  <c r="U45" i="3" s="1"/>
  <c r="P45" i="3"/>
  <c r="Q45" i="3"/>
  <c r="R45" i="3"/>
  <c r="S45" i="3"/>
  <c r="T45" i="3"/>
  <c r="E46" i="3"/>
  <c r="P46" i="3"/>
  <c r="Q46" i="3"/>
  <c r="R46" i="3"/>
  <c r="S46" i="3"/>
  <c r="T46" i="3"/>
  <c r="U46" i="3"/>
  <c r="E47" i="3"/>
  <c r="P47" i="3"/>
  <c r="Q47" i="3"/>
  <c r="R47" i="3"/>
  <c r="S47" i="3"/>
  <c r="T47" i="3"/>
  <c r="U47" i="3"/>
  <c r="E48" i="3"/>
  <c r="U48" i="3" s="1"/>
  <c r="P48" i="3"/>
  <c r="Q48" i="3"/>
  <c r="R48" i="3"/>
  <c r="S48" i="3"/>
  <c r="T48" i="3"/>
  <c r="E49" i="3"/>
  <c r="U49" i="3" s="1"/>
  <c r="P49" i="3"/>
  <c r="Q49" i="3"/>
  <c r="R49" i="3"/>
  <c r="S49" i="3"/>
  <c r="E50" i="3"/>
  <c r="T50" i="3" s="1"/>
  <c r="P50" i="3"/>
  <c r="Q50" i="3"/>
  <c r="R50" i="3"/>
  <c r="S50" i="3"/>
  <c r="E51" i="3"/>
  <c r="P51" i="3"/>
  <c r="Q51" i="3"/>
  <c r="R51" i="3"/>
  <c r="S51" i="3"/>
  <c r="E52" i="3"/>
  <c r="P52" i="3"/>
  <c r="T52" i="3" s="1"/>
  <c r="Q52" i="3"/>
  <c r="U52" i="3" s="1"/>
  <c r="R52" i="3"/>
  <c r="S52" i="3"/>
  <c r="B53" i="3"/>
  <c r="C53" i="3"/>
  <c r="E53" i="3"/>
  <c r="F53" i="3"/>
  <c r="G53" i="3"/>
  <c r="H53" i="3"/>
  <c r="R53" i="3" s="1"/>
  <c r="I53" i="3"/>
  <c r="J53" i="3"/>
  <c r="K53" i="3"/>
  <c r="Q53" i="3" s="1"/>
  <c r="L53" i="3"/>
  <c r="M53" i="3"/>
  <c r="N53" i="3"/>
  <c r="O53" i="3"/>
  <c r="P53" i="3"/>
  <c r="S53" i="3"/>
  <c r="E55" i="3"/>
  <c r="T55" i="3" s="1"/>
  <c r="P55" i="3"/>
  <c r="Q55" i="3"/>
  <c r="R55" i="3"/>
  <c r="S55" i="3"/>
  <c r="E56" i="3"/>
  <c r="T56" i="3" s="1"/>
  <c r="P56" i="3"/>
  <c r="Q56" i="3"/>
  <c r="R56" i="3"/>
  <c r="S56" i="3"/>
  <c r="E57" i="3"/>
  <c r="P57" i="3"/>
  <c r="Q57" i="3"/>
  <c r="R57" i="3"/>
  <c r="S57" i="3"/>
  <c r="T57" i="3"/>
  <c r="U57" i="3"/>
  <c r="E58" i="3"/>
  <c r="U58" i="3" s="1"/>
  <c r="P58" i="3"/>
  <c r="Q58" i="3"/>
  <c r="R58" i="3"/>
  <c r="S58" i="3"/>
  <c r="T58" i="3"/>
  <c r="B59" i="3"/>
  <c r="E59" i="3" s="1"/>
  <c r="C59" i="3"/>
  <c r="H59" i="3"/>
  <c r="I59" i="3"/>
  <c r="J59" i="3"/>
  <c r="P59" i="3" s="1"/>
  <c r="K59" i="3"/>
  <c r="Q59" i="3" s="1"/>
  <c r="L59" i="3"/>
  <c r="M59" i="3"/>
  <c r="N59" i="3"/>
  <c r="O59" i="3"/>
  <c r="R59" i="3"/>
  <c r="S59" i="3"/>
  <c r="E61" i="3"/>
  <c r="U61" i="3" s="1"/>
  <c r="P61" i="3"/>
  <c r="Q61" i="3"/>
  <c r="R61" i="3"/>
  <c r="S61" i="3"/>
  <c r="T61" i="3"/>
  <c r="E62" i="3"/>
  <c r="P62" i="3"/>
  <c r="Q62" i="3"/>
  <c r="R62" i="3"/>
  <c r="S62" i="3"/>
  <c r="T62" i="3"/>
  <c r="U62" i="3"/>
  <c r="E63" i="3"/>
  <c r="P63" i="3"/>
  <c r="Q63" i="3"/>
  <c r="R63" i="3"/>
  <c r="S63" i="3"/>
  <c r="T63" i="3"/>
  <c r="U63" i="3"/>
  <c r="E64" i="3"/>
  <c r="U64" i="3" s="1"/>
  <c r="P64" i="3"/>
  <c r="Q64" i="3"/>
  <c r="R64" i="3"/>
  <c r="S64" i="3"/>
  <c r="T64" i="3"/>
  <c r="E65" i="3"/>
  <c r="U66" i="3" s="1"/>
  <c r="P65" i="3"/>
  <c r="Q65" i="3"/>
  <c r="R65" i="3"/>
  <c r="S65" i="3"/>
  <c r="B66" i="3"/>
  <c r="C66" i="3"/>
  <c r="E66" i="3" s="1"/>
  <c r="F66" i="3"/>
  <c r="G66" i="3"/>
  <c r="H66" i="3"/>
  <c r="I66" i="3"/>
  <c r="J66" i="3"/>
  <c r="P66" i="3" s="1"/>
  <c r="T66" i="3" s="1"/>
  <c r="K66" i="3"/>
  <c r="Q66" i="3" s="1"/>
  <c r="L66" i="3"/>
  <c r="M66" i="3"/>
  <c r="N66" i="3"/>
  <c r="O66" i="3"/>
  <c r="R66" i="3"/>
  <c r="S66" i="3"/>
  <c r="B67" i="3"/>
  <c r="C67" i="3"/>
  <c r="E67" i="3"/>
  <c r="F67" i="3"/>
  <c r="G67" i="3"/>
  <c r="H67" i="3"/>
  <c r="I67" i="3"/>
  <c r="S67" i="3" s="1"/>
  <c r="J67" i="3"/>
  <c r="P67" i="3" s="1"/>
  <c r="K67" i="3"/>
  <c r="L67" i="3"/>
  <c r="M67" i="3"/>
  <c r="N67" i="3"/>
  <c r="O67" i="3"/>
  <c r="R67" i="3"/>
  <c r="E69" i="3"/>
  <c r="P69" i="3"/>
  <c r="T72" i="3" s="1"/>
  <c r="Q69" i="3"/>
  <c r="U69" i="3" s="1"/>
  <c r="R69" i="3"/>
  <c r="S69" i="3"/>
  <c r="E70" i="3"/>
  <c r="U70" i="3" s="1"/>
  <c r="P70" i="3"/>
  <c r="Q70" i="3"/>
  <c r="R70" i="3"/>
  <c r="S70" i="3"/>
  <c r="T70" i="3"/>
  <c r="B71" i="3"/>
  <c r="E71" i="3" s="1"/>
  <c r="C71" i="3"/>
  <c r="F71" i="3"/>
  <c r="G71" i="3"/>
  <c r="H71" i="3"/>
  <c r="R71" i="3" s="1"/>
  <c r="I71" i="3"/>
  <c r="S71" i="3" s="1"/>
  <c r="J71" i="3"/>
  <c r="K71" i="3"/>
  <c r="L71" i="3"/>
  <c r="M71" i="3"/>
  <c r="N71" i="3"/>
  <c r="O71" i="3"/>
  <c r="P71" i="3"/>
  <c r="Q71" i="3"/>
  <c r="B72" i="3"/>
  <c r="C72" i="3"/>
  <c r="E72" i="3"/>
  <c r="F72" i="3"/>
  <c r="G72" i="3"/>
  <c r="H72" i="3"/>
  <c r="R72" i="3" s="1"/>
  <c r="I72" i="3"/>
  <c r="Q72" i="3" s="1"/>
  <c r="J72" i="3"/>
  <c r="K72" i="3"/>
  <c r="L72" i="3"/>
  <c r="P72" i="3" s="1"/>
  <c r="M72" i="3"/>
  <c r="N72" i="3"/>
  <c r="O72" i="3"/>
  <c r="S72" i="3"/>
  <c r="U72" i="3"/>
  <c r="B73" i="3"/>
  <c r="E73" i="3" s="1"/>
  <c r="C73" i="3"/>
  <c r="F73" i="3"/>
  <c r="G73" i="3"/>
  <c r="H73" i="3"/>
  <c r="P73" i="3" s="1"/>
  <c r="I73" i="3"/>
  <c r="J73" i="3"/>
  <c r="K73" i="3"/>
  <c r="Q73" i="3" s="1"/>
  <c r="L73" i="3"/>
  <c r="M73" i="3"/>
  <c r="N73" i="3"/>
  <c r="O73" i="3"/>
  <c r="R73" i="3"/>
  <c r="S73" i="3"/>
  <c r="A77" i="3"/>
  <c r="B80" i="3"/>
  <c r="C80" i="3"/>
  <c r="D80" i="3"/>
  <c r="E80" i="3"/>
  <c r="F80" i="3"/>
  <c r="G80" i="3"/>
  <c r="H80" i="3"/>
  <c r="I80" i="3"/>
  <c r="J80" i="3"/>
  <c r="K80" i="3"/>
  <c r="L80" i="3"/>
  <c r="M80" i="3"/>
  <c r="V80" i="3"/>
  <c r="W80" i="3"/>
  <c r="E81" i="3"/>
  <c r="E82" i="3"/>
  <c r="E83" i="3"/>
  <c r="E84" i="3"/>
  <c r="E87" i="3"/>
  <c r="T87" i="3" s="1"/>
  <c r="P87" i="3"/>
  <c r="Q87" i="3"/>
  <c r="R87" i="3"/>
  <c r="S87" i="3"/>
  <c r="E88" i="3"/>
  <c r="U88" i="3" s="1"/>
  <c r="P88" i="3"/>
  <c r="Q88" i="3"/>
  <c r="R88" i="3"/>
  <c r="S88" i="3"/>
  <c r="E89" i="3"/>
  <c r="T89" i="3" s="1"/>
  <c r="P89" i="3"/>
  <c r="Q89" i="3"/>
  <c r="R89" i="3"/>
  <c r="S89" i="3"/>
  <c r="U89" i="3"/>
  <c r="E90" i="3"/>
  <c r="U90" i="3" s="1"/>
  <c r="P90" i="3"/>
  <c r="Q90" i="3"/>
  <c r="R90" i="3"/>
  <c r="S90" i="3"/>
  <c r="T90" i="3"/>
  <c r="E91" i="3"/>
  <c r="P91" i="3"/>
  <c r="Q91" i="3"/>
  <c r="R91" i="3"/>
  <c r="S91" i="3"/>
  <c r="T91" i="3"/>
  <c r="U91" i="3"/>
  <c r="E92" i="3"/>
  <c r="P92" i="3"/>
  <c r="Q92" i="3"/>
  <c r="R92" i="3"/>
  <c r="S92" i="3"/>
  <c r="T92" i="3"/>
  <c r="U92" i="3"/>
  <c r="E93" i="3"/>
  <c r="U93" i="3" s="1"/>
  <c r="P93" i="3"/>
  <c r="Q93" i="3"/>
  <c r="R93" i="3"/>
  <c r="S93" i="3"/>
  <c r="E94" i="3"/>
  <c r="U94" i="3" s="1"/>
  <c r="P94" i="3"/>
  <c r="Q94" i="3"/>
  <c r="R94" i="3"/>
  <c r="S94" i="3"/>
  <c r="B96" i="3"/>
  <c r="C96" i="3"/>
  <c r="D96" i="3"/>
  <c r="D113" i="3" s="1"/>
  <c r="F96" i="3"/>
  <c r="G96" i="3"/>
  <c r="G113" i="3" s="1"/>
  <c r="H96" i="3"/>
  <c r="I96" i="3"/>
  <c r="I113" i="3" s="1"/>
  <c r="J96" i="3"/>
  <c r="K96" i="3"/>
  <c r="L96" i="3"/>
  <c r="L113" i="3" s="1"/>
  <c r="R113" i="3" s="1"/>
  <c r="M96" i="3"/>
  <c r="S96" i="3"/>
  <c r="V96" i="3"/>
  <c r="V113" i="3" s="1"/>
  <c r="W96" i="3"/>
  <c r="W113" i="3" s="1"/>
  <c r="E97" i="3"/>
  <c r="E96" i="3" s="1"/>
  <c r="R97" i="3"/>
  <c r="S97" i="3"/>
  <c r="E98" i="3"/>
  <c r="U98" i="3" s="1"/>
  <c r="R98" i="3"/>
  <c r="S98" i="3"/>
  <c r="T98" i="3"/>
  <c r="E99" i="3"/>
  <c r="R99" i="3"/>
  <c r="S99" i="3"/>
  <c r="T99" i="3"/>
  <c r="U99" i="3"/>
  <c r="E100" i="3"/>
  <c r="U100" i="3" s="1"/>
  <c r="R100" i="3"/>
  <c r="S100" i="3"/>
  <c r="E101" i="3"/>
  <c r="R101" i="3"/>
  <c r="S101" i="3"/>
  <c r="T101" i="3"/>
  <c r="U101" i="3"/>
  <c r="E102" i="3"/>
  <c r="T102" i="3" s="1"/>
  <c r="R102" i="3"/>
  <c r="S102" i="3"/>
  <c r="U102" i="3"/>
  <c r="E103" i="3"/>
  <c r="T103" i="3" s="1"/>
  <c r="R103" i="3"/>
  <c r="S103" i="3"/>
  <c r="E104" i="3"/>
  <c r="R104" i="3"/>
  <c r="S104" i="3"/>
  <c r="T104" i="3"/>
  <c r="U104" i="3"/>
  <c r="E105" i="3"/>
  <c r="T105" i="3" s="1"/>
  <c r="R105" i="3"/>
  <c r="S105" i="3"/>
  <c r="E106" i="3"/>
  <c r="U106" i="3" s="1"/>
  <c r="R106" i="3"/>
  <c r="S106" i="3"/>
  <c r="T106" i="3"/>
  <c r="E107" i="3"/>
  <c r="R107" i="3"/>
  <c r="S107" i="3"/>
  <c r="T107" i="3"/>
  <c r="U107" i="3"/>
  <c r="E108" i="3"/>
  <c r="T108" i="3" s="1"/>
  <c r="R108" i="3"/>
  <c r="S108" i="3"/>
  <c r="E109" i="3"/>
  <c r="R109" i="3"/>
  <c r="S109" i="3"/>
  <c r="T109" i="3"/>
  <c r="U109" i="3"/>
  <c r="E110" i="3"/>
  <c r="T110" i="3" s="1"/>
  <c r="R110" i="3"/>
  <c r="S110" i="3"/>
  <c r="U110" i="3"/>
  <c r="E111" i="3"/>
  <c r="T111" i="3" s="1"/>
  <c r="R111" i="3"/>
  <c r="S111" i="3"/>
  <c r="R112" i="3"/>
  <c r="S112" i="3"/>
  <c r="T112" i="3"/>
  <c r="U112" i="3"/>
  <c r="B113" i="3"/>
  <c r="C113" i="3"/>
  <c r="F113" i="3"/>
  <c r="H113" i="3"/>
  <c r="J113" i="3"/>
  <c r="K113" i="3"/>
  <c r="M113" i="3"/>
  <c r="N113" i="3"/>
  <c r="O113" i="3"/>
  <c r="P113" i="3"/>
  <c r="Q113" i="3"/>
  <c r="S113" i="3"/>
  <c r="B114" i="3"/>
  <c r="C114" i="3"/>
  <c r="D114" i="3"/>
  <c r="E114" i="3"/>
  <c r="T114" i="3" s="1"/>
  <c r="F114" i="3"/>
  <c r="G114" i="3"/>
  <c r="H114" i="3"/>
  <c r="I114" i="3"/>
  <c r="J114" i="3"/>
  <c r="K114" i="3"/>
  <c r="L114" i="3"/>
  <c r="R114" i="3" s="1"/>
  <c r="M114" i="3"/>
  <c r="S114" i="3" s="1"/>
  <c r="N114" i="3"/>
  <c r="O114" i="3"/>
  <c r="P114" i="3"/>
  <c r="Q114" i="3"/>
  <c r="U114" i="3"/>
  <c r="V114" i="3"/>
  <c r="W114" i="3"/>
  <c r="T113" i="4" l="1"/>
  <c r="U113" i="4"/>
  <c r="E113" i="3"/>
  <c r="T96" i="3"/>
  <c r="U96" i="3"/>
  <c r="T59" i="3"/>
  <c r="U59" i="3"/>
  <c r="U53" i="3"/>
  <c r="U24" i="3"/>
  <c r="T24" i="3"/>
  <c r="T73" i="3"/>
  <c r="T15" i="3"/>
  <c r="U40" i="3"/>
  <c r="U26" i="3"/>
  <c r="U21" i="3"/>
  <c r="U105" i="3"/>
  <c r="U97" i="3"/>
  <c r="T94" i="3"/>
  <c r="U87" i="3"/>
  <c r="U71" i="3"/>
  <c r="T65" i="3"/>
  <c r="U55" i="3"/>
  <c r="T53" i="3"/>
  <c r="U50" i="3"/>
  <c r="T49" i="3"/>
  <c r="U42" i="3"/>
  <c r="T40" i="3"/>
  <c r="U37" i="3"/>
  <c r="T36" i="3"/>
  <c r="U32" i="3"/>
  <c r="U27" i="3"/>
  <c r="U22" i="3"/>
  <c r="U9" i="3"/>
  <c r="Q67" i="3"/>
  <c r="U67" i="3" s="1"/>
  <c r="T93" i="3"/>
  <c r="U56" i="3"/>
  <c r="U51" i="3"/>
  <c r="U43" i="3"/>
  <c r="U38" i="3"/>
  <c r="U28" i="3"/>
  <c r="U23" i="3"/>
  <c r="U10" i="3"/>
  <c r="T9" i="3"/>
  <c r="U65" i="3"/>
  <c r="U108" i="3"/>
  <c r="T71" i="3"/>
  <c r="U111" i="3"/>
  <c r="U103" i="3"/>
  <c r="T100" i="3"/>
  <c r="R96" i="3"/>
  <c r="T88" i="3"/>
  <c r="U73" i="3"/>
  <c r="T67" i="3"/>
  <c r="T51" i="3"/>
  <c r="U15" i="3"/>
  <c r="T10" i="3"/>
  <c r="T97" i="3"/>
  <c r="T69" i="3"/>
  <c r="E9" i="2"/>
  <c r="T15" i="2" s="1"/>
  <c r="P9" i="2"/>
  <c r="Q9" i="2"/>
  <c r="R9" i="2"/>
  <c r="S9" i="2"/>
  <c r="T9" i="2"/>
  <c r="E10" i="2"/>
  <c r="P10" i="2"/>
  <c r="Q10" i="2"/>
  <c r="R10" i="2"/>
  <c r="S10" i="2"/>
  <c r="U10" i="2"/>
  <c r="E11" i="2"/>
  <c r="P11" i="2"/>
  <c r="T11" i="2" s="1"/>
  <c r="Q11" i="2"/>
  <c r="U11" i="2" s="1"/>
  <c r="R11" i="2"/>
  <c r="S11" i="2"/>
  <c r="E12" i="2"/>
  <c r="T12" i="2" s="1"/>
  <c r="P12" i="2"/>
  <c r="Q12" i="2"/>
  <c r="R12" i="2"/>
  <c r="S12" i="2"/>
  <c r="E13" i="2"/>
  <c r="P13" i="2"/>
  <c r="T13" i="2" s="1"/>
  <c r="Q13" i="2"/>
  <c r="R13" i="2"/>
  <c r="S13" i="2"/>
  <c r="U13" i="2"/>
  <c r="E14" i="2"/>
  <c r="P14" i="2"/>
  <c r="Q14" i="2"/>
  <c r="U14" i="2" s="1"/>
  <c r="R14" i="2"/>
  <c r="S14" i="2"/>
  <c r="T14" i="2"/>
  <c r="B15" i="2"/>
  <c r="E15" i="2" s="1"/>
  <c r="C15" i="2"/>
  <c r="F15" i="2"/>
  <c r="G15" i="2"/>
  <c r="H15" i="2"/>
  <c r="R15" i="2" s="1"/>
  <c r="I15" i="2"/>
  <c r="S15" i="2" s="1"/>
  <c r="J15" i="2"/>
  <c r="K15" i="2"/>
  <c r="L15" i="2"/>
  <c r="M15" i="2"/>
  <c r="N15" i="2"/>
  <c r="O15" i="2"/>
  <c r="P15" i="2"/>
  <c r="Q15" i="2"/>
  <c r="E17" i="2"/>
  <c r="T17" i="2" s="1"/>
  <c r="P17" i="2"/>
  <c r="Q17" i="2"/>
  <c r="R17" i="2"/>
  <c r="S17" i="2"/>
  <c r="E18" i="2"/>
  <c r="U18" i="2" s="1"/>
  <c r="P18" i="2"/>
  <c r="Q18" i="2"/>
  <c r="R18" i="2"/>
  <c r="S18" i="2"/>
  <c r="T18" i="2"/>
  <c r="E19" i="2"/>
  <c r="P19" i="2"/>
  <c r="Q19" i="2"/>
  <c r="U19" i="2" s="1"/>
  <c r="R19" i="2"/>
  <c r="S19" i="2"/>
  <c r="T19" i="2"/>
  <c r="E20" i="2"/>
  <c r="P20" i="2"/>
  <c r="Q20" i="2"/>
  <c r="R20" i="2"/>
  <c r="S20" i="2"/>
  <c r="T20" i="2"/>
  <c r="U20" i="2"/>
  <c r="E21" i="2"/>
  <c r="T21" i="2" s="1"/>
  <c r="P21" i="2"/>
  <c r="Q21" i="2"/>
  <c r="R21" i="2"/>
  <c r="S21" i="2"/>
  <c r="U21" i="2"/>
  <c r="E22" i="2"/>
  <c r="U22" i="2" s="1"/>
  <c r="P22" i="2"/>
  <c r="Q22" i="2"/>
  <c r="R22" i="2"/>
  <c r="S22" i="2"/>
  <c r="T22" i="2"/>
  <c r="E23" i="2"/>
  <c r="T23" i="2" s="1"/>
  <c r="P23" i="2"/>
  <c r="Q23" i="2"/>
  <c r="R23" i="2"/>
  <c r="S23" i="2"/>
  <c r="B24" i="2"/>
  <c r="C24" i="2"/>
  <c r="E24" i="2" s="1"/>
  <c r="F24" i="2"/>
  <c r="G24" i="2"/>
  <c r="H24" i="2"/>
  <c r="I24" i="2"/>
  <c r="S24" i="2" s="1"/>
  <c r="J24" i="2"/>
  <c r="P24" i="2" s="1"/>
  <c r="K24" i="2"/>
  <c r="L24" i="2"/>
  <c r="M24" i="2"/>
  <c r="Q24" i="2" s="1"/>
  <c r="N24" i="2"/>
  <c r="O24" i="2"/>
  <c r="R24" i="2"/>
  <c r="E26" i="2"/>
  <c r="T26" i="2" s="1"/>
  <c r="P26" i="2"/>
  <c r="Q26" i="2"/>
  <c r="R26" i="2"/>
  <c r="S26" i="2"/>
  <c r="U26" i="2"/>
  <c r="E27" i="2"/>
  <c r="U27" i="2" s="1"/>
  <c r="P27" i="2"/>
  <c r="Q27" i="2"/>
  <c r="R27" i="2"/>
  <c r="S27" i="2"/>
  <c r="T27" i="2"/>
  <c r="E28" i="2"/>
  <c r="T28" i="2" s="1"/>
  <c r="P28" i="2"/>
  <c r="Q28" i="2"/>
  <c r="R28" i="2"/>
  <c r="S28" i="2"/>
  <c r="E29" i="2"/>
  <c r="P29" i="2"/>
  <c r="T29" i="2" s="1"/>
  <c r="Q29" i="2"/>
  <c r="U29" i="2" s="1"/>
  <c r="R29" i="2"/>
  <c r="S29" i="2"/>
  <c r="B30" i="2"/>
  <c r="C30" i="2"/>
  <c r="E30" i="2"/>
  <c r="F30" i="2"/>
  <c r="G30" i="2"/>
  <c r="H30" i="2"/>
  <c r="I30" i="2"/>
  <c r="J30" i="2"/>
  <c r="K30" i="2"/>
  <c r="Q30" i="2" s="1"/>
  <c r="U30" i="2" s="1"/>
  <c r="L30" i="2"/>
  <c r="M30" i="2"/>
  <c r="N30" i="2"/>
  <c r="P30" i="2" s="1"/>
  <c r="O30" i="2"/>
  <c r="R30" i="2"/>
  <c r="S30" i="2"/>
  <c r="E32" i="2"/>
  <c r="U32" i="2" s="1"/>
  <c r="P32" i="2"/>
  <c r="Q32" i="2"/>
  <c r="R32" i="2"/>
  <c r="S32" i="2"/>
  <c r="T32" i="2"/>
  <c r="B33" i="2"/>
  <c r="E33" i="2" s="1"/>
  <c r="C33" i="2"/>
  <c r="F33" i="2"/>
  <c r="G33" i="2"/>
  <c r="H33" i="2"/>
  <c r="R33" i="2" s="1"/>
  <c r="I33" i="2"/>
  <c r="J33" i="2"/>
  <c r="K33" i="2"/>
  <c r="Q33" i="2" s="1"/>
  <c r="L33" i="2"/>
  <c r="P33" i="2" s="1"/>
  <c r="M33" i="2"/>
  <c r="N33" i="2"/>
  <c r="O33" i="2"/>
  <c r="S33" i="2"/>
  <c r="E35" i="2"/>
  <c r="T40" i="2" s="1"/>
  <c r="P35" i="2"/>
  <c r="Q35" i="2"/>
  <c r="R35" i="2"/>
  <c r="S35" i="2"/>
  <c r="T35" i="2"/>
  <c r="U35" i="2"/>
  <c r="E36" i="2"/>
  <c r="T36" i="2" s="1"/>
  <c r="P36" i="2"/>
  <c r="Q36" i="2"/>
  <c r="R36" i="2"/>
  <c r="S36" i="2"/>
  <c r="U36" i="2"/>
  <c r="E37" i="2"/>
  <c r="U37" i="2" s="1"/>
  <c r="P37" i="2"/>
  <c r="Q37" i="2"/>
  <c r="R37" i="2"/>
  <c r="S37" i="2"/>
  <c r="T37" i="2"/>
  <c r="E38" i="2"/>
  <c r="T38" i="2" s="1"/>
  <c r="P38" i="2"/>
  <c r="Q38" i="2"/>
  <c r="R38" i="2"/>
  <c r="S38" i="2"/>
  <c r="E39" i="2"/>
  <c r="P39" i="2"/>
  <c r="Q39" i="2"/>
  <c r="R39" i="2"/>
  <c r="S39" i="2"/>
  <c r="T39" i="2"/>
  <c r="U39" i="2"/>
  <c r="B40" i="2"/>
  <c r="C40" i="2"/>
  <c r="E40" i="2"/>
  <c r="F40" i="2"/>
  <c r="G40" i="2"/>
  <c r="H40" i="2"/>
  <c r="R40" i="2" s="1"/>
  <c r="I40" i="2"/>
  <c r="J40" i="2"/>
  <c r="K40" i="2"/>
  <c r="Q40" i="2" s="1"/>
  <c r="U40" i="2" s="1"/>
  <c r="L40" i="2"/>
  <c r="M40" i="2"/>
  <c r="N40" i="2"/>
  <c r="P40" i="2" s="1"/>
  <c r="O40" i="2"/>
  <c r="S40" i="2"/>
  <c r="E42" i="2"/>
  <c r="U42" i="2" s="1"/>
  <c r="P42" i="2"/>
  <c r="Q42" i="2"/>
  <c r="R42" i="2"/>
  <c r="S42" i="2"/>
  <c r="T42" i="2"/>
  <c r="E43" i="2"/>
  <c r="U43" i="2" s="1"/>
  <c r="P43" i="2"/>
  <c r="Q43" i="2"/>
  <c r="R43" i="2"/>
  <c r="S43" i="2"/>
  <c r="E44" i="2"/>
  <c r="P44" i="2"/>
  <c r="T44" i="2" s="1"/>
  <c r="Q44" i="2"/>
  <c r="U44" i="2" s="1"/>
  <c r="R44" i="2"/>
  <c r="S44" i="2"/>
  <c r="E45" i="2"/>
  <c r="T45" i="2" s="1"/>
  <c r="P45" i="2"/>
  <c r="Q45" i="2"/>
  <c r="R45" i="2"/>
  <c r="S45" i="2"/>
  <c r="E46" i="2"/>
  <c r="P46" i="2"/>
  <c r="Q46" i="2"/>
  <c r="R46" i="2"/>
  <c r="S46" i="2"/>
  <c r="T46" i="2"/>
  <c r="U46" i="2"/>
  <c r="E47" i="2"/>
  <c r="P47" i="2"/>
  <c r="Q47" i="2"/>
  <c r="R47" i="2"/>
  <c r="S47" i="2"/>
  <c r="T47" i="2"/>
  <c r="U47" i="2"/>
  <c r="E48" i="2"/>
  <c r="P48" i="2"/>
  <c r="Q48" i="2"/>
  <c r="R48" i="2"/>
  <c r="S48" i="2"/>
  <c r="T48" i="2"/>
  <c r="U48" i="2"/>
  <c r="E49" i="2"/>
  <c r="T49" i="2" s="1"/>
  <c r="P49" i="2"/>
  <c r="Q49" i="2"/>
  <c r="R49" i="2"/>
  <c r="S49" i="2"/>
  <c r="U49" i="2"/>
  <c r="E50" i="2"/>
  <c r="U50" i="2" s="1"/>
  <c r="P50" i="2"/>
  <c r="Q50" i="2"/>
  <c r="R50" i="2"/>
  <c r="S50" i="2"/>
  <c r="T50" i="2"/>
  <c r="E51" i="2"/>
  <c r="U51" i="2" s="1"/>
  <c r="P51" i="2"/>
  <c r="Q51" i="2"/>
  <c r="R51" i="2"/>
  <c r="S51" i="2"/>
  <c r="E52" i="2"/>
  <c r="P52" i="2"/>
  <c r="T52" i="2" s="1"/>
  <c r="Q52" i="2"/>
  <c r="U52" i="2" s="1"/>
  <c r="R52" i="2"/>
  <c r="S52" i="2"/>
  <c r="B53" i="2"/>
  <c r="C53" i="2"/>
  <c r="E53" i="2"/>
  <c r="F53" i="2"/>
  <c r="G53" i="2"/>
  <c r="H53" i="2"/>
  <c r="R53" i="2" s="1"/>
  <c r="I53" i="2"/>
  <c r="J53" i="2"/>
  <c r="K53" i="2"/>
  <c r="Q53" i="2" s="1"/>
  <c r="U53" i="2" s="1"/>
  <c r="L53" i="2"/>
  <c r="M53" i="2"/>
  <c r="N53" i="2"/>
  <c r="P53" i="2" s="1"/>
  <c r="O53" i="2"/>
  <c r="S53" i="2"/>
  <c r="E55" i="2"/>
  <c r="U55" i="2" s="1"/>
  <c r="P55" i="2"/>
  <c r="Q55" i="2"/>
  <c r="R55" i="2"/>
  <c r="S55" i="2"/>
  <c r="T55" i="2"/>
  <c r="E56" i="2"/>
  <c r="U56" i="2" s="1"/>
  <c r="P56" i="2"/>
  <c r="Q56" i="2"/>
  <c r="R56" i="2"/>
  <c r="S56" i="2"/>
  <c r="E57" i="2"/>
  <c r="P57" i="2"/>
  <c r="Q57" i="2"/>
  <c r="R57" i="2"/>
  <c r="S57" i="2"/>
  <c r="T57" i="2"/>
  <c r="U57" i="2"/>
  <c r="E58" i="2"/>
  <c r="T58" i="2" s="1"/>
  <c r="P58" i="2"/>
  <c r="Q58" i="2"/>
  <c r="R58" i="2"/>
  <c r="S58" i="2"/>
  <c r="B59" i="2"/>
  <c r="E59" i="2" s="1"/>
  <c r="C59" i="2"/>
  <c r="H59" i="2"/>
  <c r="R59" i="2" s="1"/>
  <c r="I59" i="2"/>
  <c r="S59" i="2" s="1"/>
  <c r="J59" i="2"/>
  <c r="K59" i="2"/>
  <c r="L59" i="2"/>
  <c r="M59" i="2"/>
  <c r="N59" i="2"/>
  <c r="O59" i="2"/>
  <c r="P59" i="2"/>
  <c r="Q59" i="2"/>
  <c r="E61" i="2"/>
  <c r="P61" i="2"/>
  <c r="Q61" i="2"/>
  <c r="R61" i="2"/>
  <c r="S61" i="2"/>
  <c r="E62" i="2"/>
  <c r="P62" i="2"/>
  <c r="Q62" i="2"/>
  <c r="R62" i="2"/>
  <c r="S62" i="2"/>
  <c r="T62" i="2"/>
  <c r="U62" i="2"/>
  <c r="E63" i="2"/>
  <c r="P63" i="2"/>
  <c r="Q63" i="2"/>
  <c r="R63" i="2"/>
  <c r="S63" i="2"/>
  <c r="T63" i="2"/>
  <c r="U63" i="2"/>
  <c r="E64" i="2"/>
  <c r="P64" i="2"/>
  <c r="Q64" i="2"/>
  <c r="R64" i="2"/>
  <c r="S64" i="2"/>
  <c r="T64" i="2"/>
  <c r="U64" i="2"/>
  <c r="E65" i="2"/>
  <c r="T65" i="2" s="1"/>
  <c r="P65" i="2"/>
  <c r="Q65" i="2"/>
  <c r="R65" i="2"/>
  <c r="S65" i="2"/>
  <c r="U65" i="2"/>
  <c r="B66" i="2"/>
  <c r="E66" i="2" s="1"/>
  <c r="C66" i="2"/>
  <c r="F66" i="2"/>
  <c r="G66" i="2"/>
  <c r="H66" i="2"/>
  <c r="I66" i="2"/>
  <c r="J66" i="2"/>
  <c r="P66" i="2" s="1"/>
  <c r="K66" i="2"/>
  <c r="Q66" i="2" s="1"/>
  <c r="L66" i="2"/>
  <c r="M66" i="2"/>
  <c r="N66" i="2"/>
  <c r="O66" i="2"/>
  <c r="R66" i="2"/>
  <c r="S66" i="2"/>
  <c r="B67" i="2"/>
  <c r="C67" i="2"/>
  <c r="E67" i="2"/>
  <c r="F67" i="2"/>
  <c r="G67" i="2"/>
  <c r="H67" i="2"/>
  <c r="R67" i="2" s="1"/>
  <c r="I67" i="2"/>
  <c r="S67" i="2" s="1"/>
  <c r="J67" i="2"/>
  <c r="K67" i="2"/>
  <c r="L67" i="2"/>
  <c r="M67" i="2"/>
  <c r="Q67" i="2" s="1"/>
  <c r="N67" i="2"/>
  <c r="O67" i="2"/>
  <c r="P67" i="2"/>
  <c r="E69" i="2"/>
  <c r="P69" i="2"/>
  <c r="T72" i="2" s="1"/>
  <c r="Q69" i="2"/>
  <c r="U69" i="2" s="1"/>
  <c r="R69" i="2"/>
  <c r="S69" i="2"/>
  <c r="E70" i="2"/>
  <c r="T70" i="2" s="1"/>
  <c r="P70" i="2"/>
  <c r="Q70" i="2"/>
  <c r="R70" i="2"/>
  <c r="S70" i="2"/>
  <c r="B71" i="2"/>
  <c r="E71" i="2" s="1"/>
  <c r="C71" i="2"/>
  <c r="F71" i="2"/>
  <c r="G71" i="2"/>
  <c r="H71" i="2"/>
  <c r="R71" i="2" s="1"/>
  <c r="I71" i="2"/>
  <c r="S71" i="2" s="1"/>
  <c r="J71" i="2"/>
  <c r="K71" i="2"/>
  <c r="L71" i="2"/>
  <c r="P71" i="2" s="1"/>
  <c r="M71" i="2"/>
  <c r="N71" i="2"/>
  <c r="O71" i="2"/>
  <c r="Q71" i="2" s="1"/>
  <c r="B72" i="2"/>
  <c r="E72" i="2" s="1"/>
  <c r="C72" i="2"/>
  <c r="F72" i="2"/>
  <c r="G72" i="2"/>
  <c r="H72" i="2"/>
  <c r="R72" i="2" s="1"/>
  <c r="I72" i="2"/>
  <c r="Q72" i="2" s="1"/>
  <c r="J72" i="2"/>
  <c r="K72" i="2"/>
  <c r="L72" i="2"/>
  <c r="P72" i="2" s="1"/>
  <c r="M72" i="2"/>
  <c r="N72" i="2"/>
  <c r="O72" i="2"/>
  <c r="S72" i="2"/>
  <c r="U72" i="2"/>
  <c r="B73" i="2"/>
  <c r="E73" i="2" s="1"/>
  <c r="C73" i="2"/>
  <c r="F73" i="2"/>
  <c r="G73" i="2"/>
  <c r="H73" i="2"/>
  <c r="R73" i="2" s="1"/>
  <c r="I73" i="2"/>
  <c r="S73" i="2" s="1"/>
  <c r="J73" i="2"/>
  <c r="K73" i="2"/>
  <c r="L73" i="2"/>
  <c r="M73" i="2"/>
  <c r="N73" i="2"/>
  <c r="O73" i="2"/>
  <c r="Q73" i="2"/>
  <c r="A77" i="2"/>
  <c r="B80" i="2"/>
  <c r="C80" i="2"/>
  <c r="D80" i="2"/>
  <c r="F80" i="2"/>
  <c r="G80" i="2"/>
  <c r="H80" i="2"/>
  <c r="I80" i="2"/>
  <c r="J80" i="2"/>
  <c r="K80" i="2"/>
  <c r="L80" i="2"/>
  <c r="M80" i="2"/>
  <c r="V80" i="2"/>
  <c r="W80" i="2"/>
  <c r="E81" i="2"/>
  <c r="E82" i="2"/>
  <c r="E80" i="2" s="1"/>
  <c r="E83" i="2"/>
  <c r="E84" i="2"/>
  <c r="E87" i="2"/>
  <c r="U87" i="2" s="1"/>
  <c r="P87" i="2"/>
  <c r="Q87" i="2"/>
  <c r="R87" i="2"/>
  <c r="S87" i="2"/>
  <c r="T87" i="2"/>
  <c r="E88" i="2"/>
  <c r="U88" i="2" s="1"/>
  <c r="P88" i="2"/>
  <c r="Q88" i="2"/>
  <c r="R88" i="2"/>
  <c r="S88" i="2"/>
  <c r="E89" i="2"/>
  <c r="T89" i="2" s="1"/>
  <c r="P89" i="2"/>
  <c r="Q89" i="2"/>
  <c r="R89" i="2"/>
  <c r="S89" i="2"/>
  <c r="U89" i="2"/>
  <c r="E90" i="2"/>
  <c r="T90" i="2" s="1"/>
  <c r="P90" i="2"/>
  <c r="Q90" i="2"/>
  <c r="R90" i="2"/>
  <c r="S90" i="2"/>
  <c r="E91" i="2"/>
  <c r="P91" i="2"/>
  <c r="Q91" i="2"/>
  <c r="R91" i="2"/>
  <c r="S91" i="2"/>
  <c r="T91" i="2"/>
  <c r="U91" i="2"/>
  <c r="E92" i="2"/>
  <c r="P92" i="2"/>
  <c r="Q92" i="2"/>
  <c r="U92" i="2" s="1"/>
  <c r="R92" i="2"/>
  <c r="S92" i="2"/>
  <c r="T92" i="2"/>
  <c r="E93" i="2"/>
  <c r="P93" i="2"/>
  <c r="Q93" i="2"/>
  <c r="R93" i="2"/>
  <c r="S93" i="2"/>
  <c r="T93" i="2"/>
  <c r="U93" i="2"/>
  <c r="E94" i="2"/>
  <c r="T94" i="2" s="1"/>
  <c r="P94" i="2"/>
  <c r="Q94" i="2"/>
  <c r="R94" i="2"/>
  <c r="S94" i="2"/>
  <c r="U94" i="2"/>
  <c r="B96" i="2"/>
  <c r="C96" i="2"/>
  <c r="D96" i="2"/>
  <c r="F96" i="2"/>
  <c r="G96" i="2"/>
  <c r="G113" i="2" s="1"/>
  <c r="H96" i="2"/>
  <c r="I96" i="2"/>
  <c r="I113" i="2" s="1"/>
  <c r="J96" i="2"/>
  <c r="K96" i="2"/>
  <c r="L96" i="2"/>
  <c r="R96" i="2" s="1"/>
  <c r="M96" i="2"/>
  <c r="S96" i="2"/>
  <c r="V96" i="2"/>
  <c r="W96" i="2"/>
  <c r="W113" i="2" s="1"/>
  <c r="E97" i="2"/>
  <c r="E96" i="2" s="1"/>
  <c r="R97" i="2"/>
  <c r="S97" i="2"/>
  <c r="T97" i="2"/>
  <c r="E98" i="2"/>
  <c r="T98" i="2" s="1"/>
  <c r="R98" i="2"/>
  <c r="S98" i="2"/>
  <c r="E99" i="2"/>
  <c r="R99" i="2"/>
  <c r="S99" i="2"/>
  <c r="T99" i="2"/>
  <c r="U99" i="2"/>
  <c r="E100" i="2"/>
  <c r="T100" i="2" s="1"/>
  <c r="R100" i="2"/>
  <c r="S100" i="2"/>
  <c r="U100" i="2"/>
  <c r="E101" i="2"/>
  <c r="R101" i="2"/>
  <c r="S101" i="2"/>
  <c r="T101" i="2"/>
  <c r="U101" i="2"/>
  <c r="E102" i="2"/>
  <c r="T102" i="2" s="1"/>
  <c r="R102" i="2"/>
  <c r="S102" i="2"/>
  <c r="U102" i="2"/>
  <c r="E103" i="2"/>
  <c r="T103" i="2" s="1"/>
  <c r="R103" i="2"/>
  <c r="S103" i="2"/>
  <c r="E104" i="2"/>
  <c r="T104" i="2" s="1"/>
  <c r="R104" i="2"/>
  <c r="S104" i="2"/>
  <c r="E105" i="2"/>
  <c r="U105" i="2" s="1"/>
  <c r="R105" i="2"/>
  <c r="S105" i="2"/>
  <c r="T105" i="2"/>
  <c r="E106" i="2"/>
  <c r="T106" i="2" s="1"/>
  <c r="R106" i="2"/>
  <c r="S106" i="2"/>
  <c r="E107" i="2"/>
  <c r="R107" i="2"/>
  <c r="S107" i="2"/>
  <c r="T107" i="2"/>
  <c r="U107" i="2"/>
  <c r="E108" i="2"/>
  <c r="T108" i="2" s="1"/>
  <c r="R108" i="2"/>
  <c r="S108" i="2"/>
  <c r="U108" i="2"/>
  <c r="E109" i="2"/>
  <c r="R109" i="2"/>
  <c r="S109" i="2"/>
  <c r="T109" i="2"/>
  <c r="U109" i="2"/>
  <c r="E110" i="2"/>
  <c r="T110" i="2" s="1"/>
  <c r="R110" i="2"/>
  <c r="S110" i="2"/>
  <c r="U110" i="2"/>
  <c r="E111" i="2"/>
  <c r="T111" i="2" s="1"/>
  <c r="R111" i="2"/>
  <c r="S111" i="2"/>
  <c r="R112" i="2"/>
  <c r="S112" i="2"/>
  <c r="T112" i="2"/>
  <c r="U112" i="2"/>
  <c r="B113" i="2"/>
  <c r="C113" i="2"/>
  <c r="D113" i="2"/>
  <c r="F113" i="2"/>
  <c r="H113" i="2"/>
  <c r="J113" i="2"/>
  <c r="K113" i="2"/>
  <c r="L113" i="2"/>
  <c r="M113" i="2"/>
  <c r="N113" i="2"/>
  <c r="O113" i="2"/>
  <c r="P113" i="2"/>
  <c r="Q113" i="2"/>
  <c r="R113" i="2"/>
  <c r="S113" i="2"/>
  <c r="V113" i="2"/>
  <c r="B114" i="2"/>
  <c r="C114" i="2"/>
  <c r="D114" i="2"/>
  <c r="E114" i="2"/>
  <c r="F114" i="2"/>
  <c r="G114" i="2"/>
  <c r="H114" i="2"/>
  <c r="I114" i="2"/>
  <c r="J114" i="2"/>
  <c r="K114" i="2"/>
  <c r="L114" i="2"/>
  <c r="M114" i="2"/>
  <c r="N114" i="2"/>
  <c r="O114" i="2"/>
  <c r="P114" i="2"/>
  <c r="Q114" i="2"/>
  <c r="R114" i="2"/>
  <c r="S114" i="2"/>
  <c r="T114" i="2"/>
  <c r="U114" i="2"/>
  <c r="V114" i="2"/>
  <c r="W114" i="2"/>
  <c r="T113" i="3" l="1"/>
  <c r="U113" i="3"/>
  <c r="T30" i="2"/>
  <c r="T66" i="2"/>
  <c r="U24" i="2"/>
  <c r="T24" i="2"/>
  <c r="U96" i="2"/>
  <c r="E113" i="2"/>
  <c r="T96" i="2"/>
  <c r="T33" i="2"/>
  <c r="U33" i="2"/>
  <c r="T59" i="2"/>
  <c r="U59" i="2"/>
  <c r="U97" i="2"/>
  <c r="U71" i="2"/>
  <c r="T53" i="2"/>
  <c r="U9" i="2"/>
  <c r="P73" i="2"/>
  <c r="T73" i="2" s="1"/>
  <c r="U38" i="2"/>
  <c r="U28" i="2"/>
  <c r="U23" i="2"/>
  <c r="U103" i="2"/>
  <c r="T88" i="2"/>
  <c r="U73" i="2"/>
  <c r="T67" i="2"/>
  <c r="T56" i="2"/>
  <c r="T51" i="2"/>
  <c r="T43" i="2"/>
  <c r="U15" i="2"/>
  <c r="T10" i="2"/>
  <c r="U67" i="2"/>
  <c r="U111" i="2"/>
  <c r="U106" i="2"/>
  <c r="U98" i="2"/>
  <c r="U90" i="2"/>
  <c r="U70" i="2"/>
  <c r="T69" i="2"/>
  <c r="U61" i="2"/>
  <c r="U58" i="2"/>
  <c r="U45" i="2"/>
  <c r="U17" i="2"/>
  <c r="U12" i="2"/>
  <c r="T71" i="2"/>
  <c r="U66" i="2"/>
  <c r="T61" i="2"/>
  <c r="U104" i="2"/>
  <c r="W114" i="1"/>
  <c r="V114" i="1"/>
  <c r="Q114" i="1"/>
  <c r="P114" i="1"/>
  <c r="O114" i="1"/>
  <c r="N114" i="1"/>
  <c r="M114" i="1"/>
  <c r="S114" i="1" s="1"/>
  <c r="L114" i="1"/>
  <c r="R114" i="1" s="1"/>
  <c r="K114" i="1"/>
  <c r="J114" i="1"/>
  <c r="I114" i="1"/>
  <c r="H114" i="1"/>
  <c r="G114" i="1"/>
  <c r="F114" i="1"/>
  <c r="E114" i="1"/>
  <c r="U114" i="1" s="1"/>
  <c r="D114" i="1"/>
  <c r="C114" i="1"/>
  <c r="B114" i="1"/>
  <c r="Q113" i="1"/>
  <c r="P113" i="1"/>
  <c r="O113" i="1"/>
  <c r="N113" i="1"/>
  <c r="U112" i="1"/>
  <c r="T112" i="1"/>
  <c r="S112" i="1"/>
  <c r="R112" i="1"/>
  <c r="S111" i="1"/>
  <c r="R111" i="1"/>
  <c r="E111" i="1"/>
  <c r="U111" i="1" s="1"/>
  <c r="S110" i="1"/>
  <c r="R110" i="1"/>
  <c r="E110" i="1"/>
  <c r="T110" i="1" s="1"/>
  <c r="S109" i="1"/>
  <c r="R109" i="1"/>
  <c r="E109" i="1"/>
  <c r="U109" i="1" s="1"/>
  <c r="S108" i="1"/>
  <c r="R108" i="1"/>
  <c r="E108" i="1"/>
  <c r="T108" i="1" s="1"/>
  <c r="S107" i="1"/>
  <c r="R107" i="1"/>
  <c r="E107" i="1"/>
  <c r="U107" i="1" s="1"/>
  <c r="S106" i="1"/>
  <c r="R106" i="1"/>
  <c r="E106" i="1"/>
  <c r="U106" i="1" s="1"/>
  <c r="S105" i="1"/>
  <c r="R105" i="1"/>
  <c r="E105" i="1"/>
  <c r="U105" i="1" s="1"/>
  <c r="S104" i="1"/>
  <c r="R104" i="1"/>
  <c r="E104" i="1"/>
  <c r="U104" i="1" s="1"/>
  <c r="S103" i="1"/>
  <c r="R103" i="1"/>
  <c r="E103" i="1"/>
  <c r="U103" i="1" s="1"/>
  <c r="S102" i="1"/>
  <c r="R102" i="1"/>
  <c r="E102" i="1"/>
  <c r="U102" i="1" s="1"/>
  <c r="S101" i="1"/>
  <c r="R101" i="1"/>
  <c r="E101" i="1"/>
  <c r="U101" i="1" s="1"/>
  <c r="S100" i="1"/>
  <c r="R100" i="1"/>
  <c r="E100" i="1"/>
  <c r="T100" i="1" s="1"/>
  <c r="S99" i="1"/>
  <c r="R99" i="1"/>
  <c r="E99" i="1"/>
  <c r="T99" i="1" s="1"/>
  <c r="S98" i="1"/>
  <c r="R98" i="1"/>
  <c r="E98" i="1"/>
  <c r="U98" i="1" s="1"/>
  <c r="S97" i="1"/>
  <c r="R97" i="1"/>
  <c r="E97" i="1"/>
  <c r="T97" i="1" s="1"/>
  <c r="W96" i="1"/>
  <c r="W113" i="1" s="1"/>
  <c r="V96" i="1"/>
  <c r="V113" i="1" s="1"/>
  <c r="M96" i="1"/>
  <c r="M113" i="1" s="1"/>
  <c r="S113" i="1" s="1"/>
  <c r="L96" i="1"/>
  <c r="L113" i="1" s="1"/>
  <c r="R113" i="1" s="1"/>
  <c r="K96" i="1"/>
  <c r="K113" i="1" s="1"/>
  <c r="J96" i="1"/>
  <c r="J113" i="1" s="1"/>
  <c r="I96" i="1"/>
  <c r="I113" i="1" s="1"/>
  <c r="H96" i="1"/>
  <c r="H113" i="1" s="1"/>
  <c r="G96" i="1"/>
  <c r="G113" i="1" s="1"/>
  <c r="F96" i="1"/>
  <c r="F113" i="1" s="1"/>
  <c r="D96" i="1"/>
  <c r="D113" i="1" s="1"/>
  <c r="C96" i="1"/>
  <c r="C113" i="1" s="1"/>
  <c r="B96" i="1"/>
  <c r="B113" i="1" s="1"/>
  <c r="E84" i="1"/>
  <c r="E83" i="1"/>
  <c r="E82" i="1"/>
  <c r="E81" i="1"/>
  <c r="W80" i="1"/>
  <c r="V80" i="1"/>
  <c r="M80" i="1"/>
  <c r="L80" i="1"/>
  <c r="K80" i="1"/>
  <c r="J80" i="1"/>
  <c r="I80" i="1"/>
  <c r="H80" i="1"/>
  <c r="G80" i="1"/>
  <c r="F80" i="1"/>
  <c r="D80" i="1"/>
  <c r="C80" i="1"/>
  <c r="B80" i="1"/>
  <c r="A77" i="1"/>
  <c r="S94" i="1"/>
  <c r="R94" i="1"/>
  <c r="Q94" i="1"/>
  <c r="P94" i="1"/>
  <c r="E94" i="1"/>
  <c r="U94" i="1" s="1"/>
  <c r="S93" i="1"/>
  <c r="R93" i="1"/>
  <c r="Q93" i="1"/>
  <c r="P93" i="1"/>
  <c r="E93" i="1"/>
  <c r="S92" i="1"/>
  <c r="R92" i="1"/>
  <c r="Q92" i="1"/>
  <c r="P92" i="1"/>
  <c r="E92" i="1"/>
  <c r="T92" i="1" s="1"/>
  <c r="S91" i="1"/>
  <c r="R91" i="1"/>
  <c r="Q91" i="1"/>
  <c r="P91" i="1"/>
  <c r="E91" i="1"/>
  <c r="S90" i="1"/>
  <c r="R90" i="1"/>
  <c r="Q90" i="1"/>
  <c r="P90" i="1"/>
  <c r="E90" i="1"/>
  <c r="T90" i="1" s="1"/>
  <c r="T89" i="1"/>
  <c r="S89" i="1"/>
  <c r="R89" i="1"/>
  <c r="Q89" i="1"/>
  <c r="P89" i="1"/>
  <c r="E89" i="1"/>
  <c r="S88" i="1"/>
  <c r="R88" i="1"/>
  <c r="Q88" i="1"/>
  <c r="P88" i="1"/>
  <c r="E88" i="1"/>
  <c r="T88" i="1" s="1"/>
  <c r="S87" i="1"/>
  <c r="R87" i="1"/>
  <c r="Q87" i="1"/>
  <c r="P87" i="1"/>
  <c r="T87" i="1" s="1"/>
  <c r="E87" i="1"/>
  <c r="U87" i="1" s="1"/>
  <c r="O73" i="1"/>
  <c r="N73" i="1"/>
  <c r="M73" i="1"/>
  <c r="L73" i="1"/>
  <c r="K73" i="1"/>
  <c r="J73" i="1"/>
  <c r="I73" i="1"/>
  <c r="S73" i="1" s="1"/>
  <c r="H73" i="1"/>
  <c r="G73" i="1"/>
  <c r="F73" i="1"/>
  <c r="C73" i="1"/>
  <c r="B73" i="1"/>
  <c r="O72" i="1"/>
  <c r="N72" i="1"/>
  <c r="M72" i="1"/>
  <c r="L72" i="1"/>
  <c r="K72" i="1"/>
  <c r="J72" i="1"/>
  <c r="I72" i="1"/>
  <c r="S72" i="1" s="1"/>
  <c r="H72" i="1"/>
  <c r="R72" i="1" s="1"/>
  <c r="G72" i="1"/>
  <c r="F72" i="1"/>
  <c r="C72" i="1"/>
  <c r="B72" i="1"/>
  <c r="O71" i="1"/>
  <c r="N71" i="1"/>
  <c r="M71" i="1"/>
  <c r="L71" i="1"/>
  <c r="K71" i="1"/>
  <c r="J71" i="1"/>
  <c r="I71" i="1"/>
  <c r="S71" i="1" s="1"/>
  <c r="H71" i="1"/>
  <c r="R71" i="1" s="1"/>
  <c r="G71" i="1"/>
  <c r="F71" i="1"/>
  <c r="C71" i="1"/>
  <c r="E71" i="1" s="1"/>
  <c r="B71" i="1"/>
  <c r="S70" i="1"/>
  <c r="R70" i="1"/>
  <c r="Q70" i="1"/>
  <c r="P70" i="1"/>
  <c r="T70" i="1" s="1"/>
  <c r="E70" i="1"/>
  <c r="U70" i="1" s="1"/>
  <c r="S69" i="1"/>
  <c r="R69" i="1"/>
  <c r="Q69" i="1"/>
  <c r="P69" i="1"/>
  <c r="E69" i="1"/>
  <c r="O67" i="1"/>
  <c r="N67" i="1"/>
  <c r="M67" i="1"/>
  <c r="L67" i="1"/>
  <c r="K67" i="1"/>
  <c r="J67" i="1"/>
  <c r="I67" i="1"/>
  <c r="S67" i="1" s="1"/>
  <c r="H67" i="1"/>
  <c r="R67" i="1" s="1"/>
  <c r="G67" i="1"/>
  <c r="F67" i="1"/>
  <c r="C67" i="1"/>
  <c r="B67" i="1"/>
  <c r="O66" i="1"/>
  <c r="N66" i="1"/>
  <c r="M66" i="1"/>
  <c r="L66" i="1"/>
  <c r="K66" i="1"/>
  <c r="J66" i="1"/>
  <c r="I66" i="1"/>
  <c r="S66" i="1" s="1"/>
  <c r="H66" i="1"/>
  <c r="R66" i="1" s="1"/>
  <c r="G66" i="1"/>
  <c r="F66" i="1"/>
  <c r="C66" i="1"/>
  <c r="E66" i="1" s="1"/>
  <c r="B66" i="1"/>
  <c r="S65" i="1"/>
  <c r="R65" i="1"/>
  <c r="Q65" i="1"/>
  <c r="P65" i="1"/>
  <c r="E65" i="1"/>
  <c r="S64" i="1"/>
  <c r="R64" i="1"/>
  <c r="Q64" i="1"/>
  <c r="P64" i="1"/>
  <c r="E64" i="1"/>
  <c r="U64" i="1" s="1"/>
  <c r="S63" i="1"/>
  <c r="R63" i="1"/>
  <c r="Q63" i="1"/>
  <c r="P63" i="1"/>
  <c r="E63" i="1"/>
  <c r="T63" i="1" s="1"/>
  <c r="S62" i="1"/>
  <c r="R62" i="1"/>
  <c r="Q62" i="1"/>
  <c r="P62" i="1"/>
  <c r="E62" i="1"/>
  <c r="U62" i="1" s="1"/>
  <c r="S61" i="1"/>
  <c r="R61" i="1"/>
  <c r="Q61" i="1"/>
  <c r="P61" i="1"/>
  <c r="E61" i="1"/>
  <c r="O59" i="1"/>
  <c r="N59" i="1"/>
  <c r="M59" i="1"/>
  <c r="L59" i="1"/>
  <c r="K59" i="1"/>
  <c r="J59" i="1"/>
  <c r="I59" i="1"/>
  <c r="S59" i="1" s="1"/>
  <c r="H59" i="1"/>
  <c r="R59" i="1" s="1"/>
  <c r="C59" i="1"/>
  <c r="B59" i="1"/>
  <c r="S58" i="1"/>
  <c r="R58" i="1"/>
  <c r="Q58" i="1"/>
  <c r="P58" i="1"/>
  <c r="E58" i="1"/>
  <c r="U58" i="1" s="1"/>
  <c r="S57" i="1"/>
  <c r="R57" i="1"/>
  <c r="Q57" i="1"/>
  <c r="P57" i="1"/>
  <c r="E57" i="1"/>
  <c r="T57" i="1" s="1"/>
  <c r="S56" i="1"/>
  <c r="R56" i="1"/>
  <c r="Q56" i="1"/>
  <c r="P56" i="1"/>
  <c r="E56" i="1"/>
  <c r="U56" i="1" s="1"/>
  <c r="S55" i="1"/>
  <c r="R55" i="1"/>
  <c r="Q55" i="1"/>
  <c r="P55" i="1"/>
  <c r="E55" i="1"/>
  <c r="U55" i="1" s="1"/>
  <c r="O53" i="1"/>
  <c r="N53" i="1"/>
  <c r="M53" i="1"/>
  <c r="L53" i="1"/>
  <c r="K53" i="1"/>
  <c r="J53" i="1"/>
  <c r="I53" i="1"/>
  <c r="S53" i="1" s="1"/>
  <c r="H53" i="1"/>
  <c r="R53" i="1" s="1"/>
  <c r="G53" i="1"/>
  <c r="F53" i="1"/>
  <c r="C53" i="1"/>
  <c r="B53" i="1"/>
  <c r="E53" i="1" s="1"/>
  <c r="S52" i="1"/>
  <c r="R52" i="1"/>
  <c r="Q52" i="1"/>
  <c r="P52" i="1"/>
  <c r="E52" i="1"/>
  <c r="S51" i="1"/>
  <c r="R51" i="1"/>
  <c r="Q51" i="1"/>
  <c r="U51" i="1" s="1"/>
  <c r="P51" i="1"/>
  <c r="E51" i="1"/>
  <c r="S50" i="1"/>
  <c r="R50" i="1"/>
  <c r="Q50" i="1"/>
  <c r="P50" i="1"/>
  <c r="E50" i="1"/>
  <c r="U50" i="1" s="1"/>
  <c r="S49" i="1"/>
  <c r="R49" i="1"/>
  <c r="Q49" i="1"/>
  <c r="P49" i="1"/>
  <c r="E49" i="1"/>
  <c r="U49" i="1" s="1"/>
  <c r="S48" i="1"/>
  <c r="R48" i="1"/>
  <c r="Q48" i="1"/>
  <c r="P48" i="1"/>
  <c r="E48" i="1"/>
  <c r="T48" i="1" s="1"/>
  <c r="U47" i="1"/>
  <c r="S47" i="1"/>
  <c r="R47" i="1"/>
  <c r="Q47" i="1"/>
  <c r="P47" i="1"/>
  <c r="E47" i="1"/>
  <c r="T47" i="1" s="1"/>
  <c r="S46" i="1"/>
  <c r="R46" i="1"/>
  <c r="Q46" i="1"/>
  <c r="P46" i="1"/>
  <c r="E46" i="1"/>
  <c r="U46" i="1" s="1"/>
  <c r="T45" i="1"/>
  <c r="S45" i="1"/>
  <c r="R45" i="1"/>
  <c r="Q45" i="1"/>
  <c r="P45" i="1"/>
  <c r="E45" i="1"/>
  <c r="U45" i="1" s="1"/>
  <c r="S44" i="1"/>
  <c r="R44" i="1"/>
  <c r="Q44" i="1"/>
  <c r="P44" i="1"/>
  <c r="E44" i="1"/>
  <c r="U44" i="1" s="1"/>
  <c r="S43" i="1"/>
  <c r="R43" i="1"/>
  <c r="Q43" i="1"/>
  <c r="P43" i="1"/>
  <c r="E43" i="1"/>
  <c r="U43" i="1" s="1"/>
  <c r="S42" i="1"/>
  <c r="R42" i="1"/>
  <c r="Q42" i="1"/>
  <c r="P42" i="1"/>
  <c r="E42" i="1"/>
  <c r="U42" i="1" s="1"/>
  <c r="O40" i="1"/>
  <c r="N40" i="1"/>
  <c r="M40" i="1"/>
  <c r="L40" i="1"/>
  <c r="K40" i="1"/>
  <c r="J40" i="1"/>
  <c r="I40" i="1"/>
  <c r="S40" i="1" s="1"/>
  <c r="H40" i="1"/>
  <c r="G40" i="1"/>
  <c r="F40" i="1"/>
  <c r="C40" i="1"/>
  <c r="E40" i="1" s="1"/>
  <c r="B40" i="1"/>
  <c r="S39" i="1"/>
  <c r="R39" i="1"/>
  <c r="Q39" i="1"/>
  <c r="P39" i="1"/>
  <c r="E39" i="1"/>
  <c r="U39" i="1" s="1"/>
  <c r="S38" i="1"/>
  <c r="R38" i="1"/>
  <c r="Q38" i="1"/>
  <c r="P38" i="1"/>
  <c r="E38" i="1"/>
  <c r="U38" i="1" s="1"/>
  <c r="S37" i="1"/>
  <c r="R37" i="1"/>
  <c r="Q37" i="1"/>
  <c r="P37" i="1"/>
  <c r="E37" i="1"/>
  <c r="T37" i="1" s="1"/>
  <c r="U36" i="1"/>
  <c r="S36" i="1"/>
  <c r="R36" i="1"/>
  <c r="Q36" i="1"/>
  <c r="P36" i="1"/>
  <c r="E36" i="1"/>
  <c r="T36" i="1" s="1"/>
  <c r="S35" i="1"/>
  <c r="R35" i="1"/>
  <c r="Q35" i="1"/>
  <c r="P35" i="1"/>
  <c r="E35" i="1"/>
  <c r="U35" i="1" s="1"/>
  <c r="O33" i="1"/>
  <c r="N33" i="1"/>
  <c r="M33" i="1"/>
  <c r="L33" i="1"/>
  <c r="K33" i="1"/>
  <c r="J33" i="1"/>
  <c r="I33" i="1"/>
  <c r="S33" i="1" s="1"/>
  <c r="H33" i="1"/>
  <c r="R33" i="1" s="1"/>
  <c r="G33" i="1"/>
  <c r="F33" i="1"/>
  <c r="E33" i="1"/>
  <c r="C33" i="1"/>
  <c r="B33" i="1"/>
  <c r="S32" i="1"/>
  <c r="R32" i="1"/>
  <c r="Q32" i="1"/>
  <c r="P32" i="1"/>
  <c r="T32" i="1" s="1"/>
  <c r="E32" i="1"/>
  <c r="U32" i="1" s="1"/>
  <c r="O30" i="1"/>
  <c r="N30" i="1"/>
  <c r="M30" i="1"/>
  <c r="L30" i="1"/>
  <c r="K30" i="1"/>
  <c r="J30" i="1"/>
  <c r="I30" i="1"/>
  <c r="S30" i="1" s="1"/>
  <c r="H30" i="1"/>
  <c r="G30" i="1"/>
  <c r="F30" i="1"/>
  <c r="C30" i="1"/>
  <c r="E30" i="1" s="1"/>
  <c r="B30" i="1"/>
  <c r="S29" i="1"/>
  <c r="R29" i="1"/>
  <c r="Q29" i="1"/>
  <c r="P29" i="1"/>
  <c r="E29" i="1"/>
  <c r="U29" i="1" s="1"/>
  <c r="T28" i="1"/>
  <c r="S28" i="1"/>
  <c r="R28" i="1"/>
  <c r="Q28" i="1"/>
  <c r="P28" i="1"/>
  <c r="E28" i="1"/>
  <c r="S27" i="1"/>
  <c r="R27" i="1"/>
  <c r="Q27" i="1"/>
  <c r="P27" i="1"/>
  <c r="E27" i="1"/>
  <c r="U27" i="1" s="1"/>
  <c r="S26" i="1"/>
  <c r="R26" i="1"/>
  <c r="Q26" i="1"/>
  <c r="P26" i="1"/>
  <c r="E26" i="1"/>
  <c r="U26" i="1" s="1"/>
  <c r="O24" i="1"/>
  <c r="N24" i="1"/>
  <c r="M24" i="1"/>
  <c r="L24" i="1"/>
  <c r="K24" i="1"/>
  <c r="J24" i="1"/>
  <c r="I24" i="1"/>
  <c r="S24" i="1" s="1"/>
  <c r="H24" i="1"/>
  <c r="G24" i="1"/>
  <c r="F24" i="1"/>
  <c r="E24" i="1"/>
  <c r="C24" i="1"/>
  <c r="B24" i="1"/>
  <c r="S23" i="1"/>
  <c r="R23" i="1"/>
  <c r="Q23" i="1"/>
  <c r="P23" i="1"/>
  <c r="E23" i="1"/>
  <c r="U23" i="1" s="1"/>
  <c r="S22" i="1"/>
  <c r="R22" i="1"/>
  <c r="Q22" i="1"/>
  <c r="P22" i="1"/>
  <c r="E22" i="1"/>
  <c r="U22" i="1" s="1"/>
  <c r="S21" i="1"/>
  <c r="R21" i="1"/>
  <c r="Q21" i="1"/>
  <c r="P21" i="1"/>
  <c r="E21" i="1"/>
  <c r="S20" i="1"/>
  <c r="R20" i="1"/>
  <c r="Q20" i="1"/>
  <c r="P20" i="1"/>
  <c r="E20" i="1"/>
  <c r="T20" i="1" s="1"/>
  <c r="S19" i="1"/>
  <c r="R19" i="1"/>
  <c r="Q19" i="1"/>
  <c r="P19" i="1"/>
  <c r="E19" i="1"/>
  <c r="U19" i="1" s="1"/>
  <c r="U18" i="1"/>
  <c r="T18" i="1"/>
  <c r="S18" i="1"/>
  <c r="R18" i="1"/>
  <c r="Q18" i="1"/>
  <c r="P18" i="1"/>
  <c r="E18" i="1"/>
  <c r="S17" i="1"/>
  <c r="R17" i="1"/>
  <c r="Q17" i="1"/>
  <c r="P17" i="1"/>
  <c r="E17" i="1"/>
  <c r="U17" i="1" s="1"/>
  <c r="O15" i="1"/>
  <c r="Q15" i="1" s="1"/>
  <c r="N15" i="1"/>
  <c r="M15" i="1"/>
  <c r="L15" i="1"/>
  <c r="K15" i="1"/>
  <c r="J15" i="1"/>
  <c r="I15" i="1"/>
  <c r="S15" i="1" s="1"/>
  <c r="H15" i="1"/>
  <c r="G15" i="1"/>
  <c r="F15" i="1"/>
  <c r="C15" i="1"/>
  <c r="B15" i="1"/>
  <c r="E15" i="1" s="1"/>
  <c r="S14" i="1"/>
  <c r="R14" i="1"/>
  <c r="Q14" i="1"/>
  <c r="P14" i="1"/>
  <c r="T14" i="1" s="1"/>
  <c r="E14" i="1"/>
  <c r="S13" i="1"/>
  <c r="R13" i="1"/>
  <c r="Q13" i="1"/>
  <c r="P13" i="1"/>
  <c r="E13" i="1"/>
  <c r="S12" i="1"/>
  <c r="R12" i="1"/>
  <c r="Q12" i="1"/>
  <c r="P12" i="1"/>
  <c r="E12" i="1"/>
  <c r="U12" i="1" s="1"/>
  <c r="S11" i="1"/>
  <c r="R11" i="1"/>
  <c r="Q11" i="1"/>
  <c r="P11" i="1"/>
  <c r="E11" i="1"/>
  <c r="U11" i="1" s="1"/>
  <c r="S10" i="1"/>
  <c r="R10" i="1"/>
  <c r="Q10" i="1"/>
  <c r="U10" i="1" s="1"/>
  <c r="P10" i="1"/>
  <c r="E10" i="1"/>
  <c r="T10" i="1" s="1"/>
  <c r="T9" i="1"/>
  <c r="S9" i="1"/>
  <c r="R9" i="1"/>
  <c r="Q9" i="1"/>
  <c r="U9" i="1" s="1"/>
  <c r="P9" i="1"/>
  <c r="E9" i="1"/>
  <c r="T113" i="2" l="1"/>
  <c r="U113" i="2"/>
  <c r="T29" i="1"/>
  <c r="T35" i="1"/>
  <c r="T46" i="1"/>
  <c r="U14" i="1"/>
  <c r="P24" i="1"/>
  <c r="R24" i="1"/>
  <c r="U72" i="1"/>
  <c r="U88" i="1"/>
  <c r="U91" i="1"/>
  <c r="U110" i="1"/>
  <c r="P15" i="1"/>
  <c r="U13" i="1"/>
  <c r="U20" i="1"/>
  <c r="U28" i="1"/>
  <c r="P40" i="1"/>
  <c r="R40" i="1"/>
  <c r="E59" i="1"/>
  <c r="U65" i="1"/>
  <c r="U92" i="1"/>
  <c r="U108" i="1"/>
  <c r="T19" i="1"/>
  <c r="U21" i="1"/>
  <c r="U37" i="1"/>
  <c r="U48" i="1"/>
  <c r="U52" i="1"/>
  <c r="Q72" i="1"/>
  <c r="E73" i="1"/>
  <c r="U89" i="1"/>
  <c r="U93" i="1"/>
  <c r="P30" i="1"/>
  <c r="U57" i="1"/>
  <c r="U63" i="1"/>
  <c r="T91" i="1"/>
  <c r="T114" i="1"/>
  <c r="T17" i="1"/>
  <c r="T51" i="1"/>
  <c r="E72" i="1"/>
  <c r="U90" i="1"/>
  <c r="Q53" i="1"/>
  <c r="E67" i="1"/>
  <c r="Q59" i="1"/>
  <c r="T58" i="1"/>
  <c r="Q67" i="1"/>
  <c r="U67" i="1" s="1"/>
  <c r="P73" i="1"/>
  <c r="T73" i="1" s="1"/>
  <c r="R73" i="1"/>
  <c r="U97" i="1"/>
  <c r="U99" i="1"/>
  <c r="R96" i="1"/>
  <c r="T102" i="1"/>
  <c r="U100" i="1"/>
  <c r="E80" i="1"/>
  <c r="U59" i="1"/>
  <c r="T59" i="1"/>
  <c r="U33" i="1"/>
  <c r="U30" i="1"/>
  <c r="T15" i="1"/>
  <c r="T40" i="1"/>
  <c r="Q30" i="1"/>
  <c r="Q33" i="1"/>
  <c r="P66" i="1"/>
  <c r="T66" i="1" s="1"/>
  <c r="P71" i="1"/>
  <c r="U15" i="1"/>
  <c r="P33" i="1"/>
  <c r="R30" i="1"/>
  <c r="P53" i="1"/>
  <c r="T56" i="1"/>
  <c r="T65" i="1"/>
  <c r="Q66" i="1"/>
  <c r="U66" i="1" s="1"/>
  <c r="P67" i="1"/>
  <c r="T67" i="1" s="1"/>
  <c r="Q71" i="1"/>
  <c r="P72" i="1"/>
  <c r="T24" i="1"/>
  <c r="T53" i="1"/>
  <c r="T71" i="1"/>
  <c r="T13" i="1"/>
  <c r="R15" i="1"/>
  <c r="T27" i="1"/>
  <c r="T44" i="1"/>
  <c r="T52" i="1"/>
  <c r="T55" i="1"/>
  <c r="T64" i="1"/>
  <c r="T69" i="1"/>
  <c r="T105" i="1"/>
  <c r="T107" i="1"/>
  <c r="U53" i="1"/>
  <c r="U71" i="1"/>
  <c r="T12" i="1"/>
  <c r="T23" i="1"/>
  <c r="Q24" i="1"/>
  <c r="U24" i="1" s="1"/>
  <c r="T26" i="1"/>
  <c r="T43" i="1"/>
  <c r="U69" i="1"/>
  <c r="Q73" i="1"/>
  <c r="U73" i="1" s="1"/>
  <c r="T30" i="1"/>
  <c r="T72" i="1"/>
  <c r="T11" i="1"/>
  <c r="T22" i="1"/>
  <c r="T39" i="1"/>
  <c r="Q40" i="1"/>
  <c r="U40" i="1" s="1"/>
  <c r="T42" i="1"/>
  <c r="T50" i="1"/>
  <c r="P59" i="1"/>
  <c r="T62" i="1"/>
  <c r="T94" i="1"/>
  <c r="T21" i="1"/>
  <c r="T38" i="1"/>
  <c r="T49" i="1"/>
  <c r="T61" i="1"/>
  <c r="T93" i="1"/>
  <c r="S96" i="1"/>
  <c r="T33" i="1"/>
  <c r="U61" i="1"/>
  <c r="T104" i="1"/>
  <c r="T101" i="1"/>
  <c r="T109" i="1"/>
  <c r="T98" i="1"/>
  <c r="T106" i="1"/>
  <c r="E96" i="1"/>
  <c r="T103" i="1"/>
  <c r="T111" i="1"/>
  <c r="E113" i="1" l="1"/>
  <c r="U96" i="1"/>
  <c r="T96" i="1"/>
  <c r="U113" i="1" l="1"/>
  <c r="T113" i="1"/>
</calcChain>
</file>

<file path=xl/sharedStrings.xml><?xml version="1.0" encoding="utf-8"?>
<sst xmlns="http://schemas.openxmlformats.org/spreadsheetml/2006/main" count="3482" uniqueCount="135">
  <si>
    <t>Figures Finalised as at 2024/10/25</t>
  </si>
  <si>
    <t/>
  </si>
  <si>
    <t>1st Quarter Ended 30 September 2024</t>
  </si>
  <si>
    <t>CONDITIONAL GRANTS TRANSFERRED FROM NATIONAL DEPARTMENTS AND ACTUAL PAYMENTS MADE BY MUNICIPALITIES: PRELIMINARY RESULTS</t>
  </si>
  <si>
    <t>AGGREGRATED INFORMATION FOR NATIONAL</t>
  </si>
  <si>
    <t>Year to date</t>
  </si>
  <si>
    <t>First Quarter</t>
  </si>
  <si>
    <t>Second Quarter</t>
  </si>
  <si>
    <t>Third Quarter</t>
  </si>
  <si>
    <t>Fourth Quarter</t>
  </si>
  <si>
    <t>YTD Expenditure</t>
  </si>
  <si>
    <t>% Changes from 1st to 1st Q</t>
  </si>
  <si>
    <t>% Changes for the 1st Q</t>
  </si>
  <si>
    <t>Approved Roll Over</t>
  </si>
  <si>
    <t>R thousands</t>
  </si>
  <si>
    <t>Division of revenue Act No. 24 of 2024</t>
  </si>
  <si>
    <t>Adjustment (Mid year)</t>
  </si>
  <si>
    <t>Other Adjustments</t>
  </si>
  <si>
    <t>Total Available 2024/25</t>
  </si>
  <si>
    <t>Approved payment schedule</t>
  </si>
  <si>
    <t>Transferred to municipalities for direct grants</t>
  </si>
  <si>
    <t>Actual expenditure National Department by 30 September 2024</t>
  </si>
  <si>
    <t>Actual expenditure by municipalities by 30 September 2024</t>
  </si>
  <si>
    <t>Actual expenditure National Department by 31 December 2024</t>
  </si>
  <si>
    <t>Actual expenditure by municipalities by 31 December 2024</t>
  </si>
  <si>
    <t>Actual expenditure National Department by 31 March 2025</t>
  </si>
  <si>
    <t>Actual expenditure by municipalities by 31 March 2025</t>
  </si>
  <si>
    <t>Actual expenditure National Department by 30 June 2025</t>
  </si>
  <si>
    <t>Actual expenditure by municipalities by 30 June 2025</t>
  </si>
  <si>
    <t>Actual expenditure National Department</t>
  </si>
  <si>
    <t>Actual expenditure by municipalities</t>
  </si>
  <si>
    <t>Exp as % of Allocation National Department</t>
  </si>
  <si>
    <t>Exp as % of Allocation by municipalities</t>
  </si>
  <si>
    <t>YTD expenditure by municipalities</t>
  </si>
  <si>
    <t>National Treasury (Vote 8)</t>
  </si>
  <si>
    <t>Programme and Project Preperation Support Grant</t>
  </si>
  <si>
    <t/>
  </si>
  <si>
    <t>Local Government Financial Management Grant</t>
  </si>
  <si>
    <t>Infrastructure Skills Development Grant</t>
  </si>
  <si>
    <t>Integrated City Development Grant</t>
  </si>
  <si>
    <t>Neighbourhood Development Partnership (Schedule 5B)</t>
  </si>
  <si>
    <t>Neighbourhood Development Partnership (Schedule 6B)</t>
  </si>
  <si>
    <t>Sub-Total Vote</t>
  </si>
  <si>
    <t>Cooperative Governance (Vote 3)</t>
  </si>
  <si>
    <t>Integrated Urban Development Grant</t>
  </si>
  <si>
    <t>Municipal Systems Improvement Grant (Schedule 5B)</t>
  </si>
  <si>
    <t>Municipal Systems Improvement Grant (Schedule 6B)</t>
  </si>
  <si>
    <t>Municipal Disaster Grant</t>
  </si>
  <si>
    <t>Municipal Disaster Recovery Grant</t>
  </si>
  <si>
    <t>Municipal Demarcation Transition Grant (Schedule 5B)</t>
  </si>
  <si>
    <t>Municipal Demarcation Transition Grant (Schedule 6B)</t>
  </si>
  <si>
    <t>Transport (Vote 40)</t>
  </si>
  <si>
    <t>Public Transport Infrastructure and Systems Grant</t>
  </si>
  <si>
    <t>Public Transport Network Operations Grant</t>
  </si>
  <si>
    <t>Public Transport Network Grant</t>
  </si>
  <si>
    <t>Rural Road Assets Management Systems Grant</t>
  </si>
  <si>
    <t>Public Works and Infrastructure (Vote 13)</t>
  </si>
  <si>
    <t>Expanded Public Works Programme Integrated Grant (Municipality)</t>
  </si>
  <si>
    <t>Mineral Resources and Energy (Vote 34)</t>
  </si>
  <si>
    <t>Integrated National Electrification Programme (Municipal) Grant</t>
  </si>
  <si>
    <t>Integrated National Electrification Programme (Allocation in-kind) Grant</t>
  </si>
  <si>
    <t>Backlogs in the Electrification of Clinics and Schools (Allocation in-kind)</t>
  </si>
  <si>
    <t>Energy Efficiency and Demand Side Management (Municipal) Grant</t>
  </si>
  <si>
    <t>Energy Efficiency and Demand Side Management (Eskom) Grant</t>
  </si>
  <si>
    <t>Water and Sanitation (Vote 41)</t>
  </si>
  <si>
    <t>Backlogs in Water and Sanitation at Clinics and Schools Grant</t>
  </si>
  <si>
    <t>Regional Bulk Infrastructure Grant (Schedule 5B)</t>
  </si>
  <si>
    <t>Regional Bulk Infrastructure Grant (Schedule 6B)</t>
  </si>
  <si>
    <t>Water Services Operating and Transfer Subsidy Grant (Schedule 5B)</t>
  </si>
  <si>
    <t>Water Services Operating and Transfer Subsidy Grant (Schedule 6B)</t>
  </si>
  <si>
    <t>Municipal Drought Relief Grant</t>
  </si>
  <si>
    <t>Municipal Water Infrastructure Grant (Schedule 5B)</t>
  </si>
  <si>
    <t>Municipal Water Infrastructure Grant (Schedule 6B)</t>
  </si>
  <si>
    <t>Bucket Eradication Programme Grant</t>
  </si>
  <si>
    <t>Water Services Infrastructure Grant (Schedule 5B)</t>
  </si>
  <si>
    <t>Water Services Infrastructure Grant (Schedule 6B)</t>
  </si>
  <si>
    <t>Sport and Recreation South Africa (Vote 19)</t>
  </si>
  <si>
    <t>2013 Africa Cup of Nations Host City Operating Grant</t>
  </si>
  <si>
    <t>2014 African Nations Championship Host City Operating Grant</t>
  </si>
  <si>
    <t>2010 World Cup Host City Operating Grant</t>
  </si>
  <si>
    <t>2010 FIFA World Cup Stadiums Development Grant</t>
  </si>
  <si>
    <t>Human Settlements (Vote 33)</t>
  </si>
  <si>
    <t>Rural Households Infrastructure Grant (Schedule 5B)</t>
  </si>
  <si>
    <t>Rural Households Infrastructure Grant (Schedule 6B)</t>
  </si>
  <si>
    <t>Municipal Human Settlements Capacity Grant</t>
  </si>
  <si>
    <t>Municipal Emergency Housing Grant</t>
  </si>
  <si>
    <t>Metro Informal Settlements Partnership Grant</t>
  </si>
  <si>
    <t>Sub-Total</t>
  </si>
  <si>
    <t>Municipal Infrastructure Grant</t>
  </si>
  <si>
    <t>Municipal Infrastructure Grant (Schedule 6B)</t>
  </si>
  <si>
    <t>Total</t>
  </si>
  <si>
    <t xml:space="preserve"> </t>
  </si>
  <si>
    <t>Transfers by Provincial Departments to Municipalities( Agency services)</t>
  </si>
  <si>
    <t>Main Budget</t>
  </si>
  <si>
    <t>Adjustment Budget</t>
  </si>
  <si>
    <t>Transferred from Provincial Departments to Municipalities</t>
  </si>
  <si>
    <t>Actual expenditure Provincial Department by 30 September 2024</t>
  </si>
  <si>
    <t>Actual expenditure Provincial Department by 31 December 2024</t>
  </si>
  <si>
    <t>Actual expenditure Provincial Department by 31 March 2025</t>
  </si>
  <si>
    <t>Actual expenditure Provincial Department by 30 June 2025</t>
  </si>
  <si>
    <t>Actual expenditure Provincial Department</t>
  </si>
  <si>
    <t>Exp as % of Allocation Provincial Department</t>
  </si>
  <si>
    <t>Summary by Provincial Departments</t>
  </si>
  <si>
    <t>Education</t>
  </si>
  <si>
    <t>Health</t>
  </si>
  <si>
    <t>Social Development</t>
  </si>
  <si>
    <t>Public Works, Roads and Transport</t>
  </si>
  <si>
    <t>Agriculture</t>
  </si>
  <si>
    <t>Sport, Arts and Culture</t>
  </si>
  <si>
    <t>Housing and Local Government</t>
  </si>
  <si>
    <t>Office of the Premier</t>
  </si>
  <si>
    <t>Other Departments</t>
  </si>
  <si>
    <t>Summary by Category of Municipality</t>
  </si>
  <si>
    <t>Category classification</t>
  </si>
  <si>
    <t>Category A</t>
  </si>
  <si>
    <t>Category B</t>
  </si>
  <si>
    <t>Category C</t>
  </si>
  <si>
    <t>Unallocated</t>
  </si>
  <si>
    <t>District Municipality : Names of Conditional Grants received from the District municipality</t>
  </si>
  <si>
    <r>
      <t>Total of Provincial transfers to Municipalities (Part B)</t>
    </r>
    <r>
      <rPr>
        <b/>
        <vertAlign val="superscript"/>
        <sz val="8"/>
        <rFont val="Arial"/>
        <family val="2"/>
      </rPr>
      <t>5</t>
    </r>
  </si>
  <si>
    <t>Unallocated funds e.g DBSA, ESKOM, and Neighbourhood Development Grant.</t>
  </si>
  <si>
    <t>Spending of these grants is done at National department level and therefore no reporting is required from municipalities.</t>
  </si>
  <si>
    <t>Sources: DoRA Monthly reports by the national transferring officer and Municipal sign-offs and electronic verification.</t>
  </si>
  <si>
    <t>All the figures are unaudited.</t>
  </si>
  <si>
    <t>In future provincial Treasuries will be required to provide the National Treasury with a payment schedule</t>
  </si>
  <si>
    <t xml:space="preserve"> in the same format as the provincial payment schedule that correspond with the amount in Budget Statement 1 and 2.</t>
  </si>
  <si>
    <t>AGGREGRATED INFORMATION FOR EASTERN CAPE</t>
  </si>
  <si>
    <t>AGGREGRATED INFORMATION FOR FREE STATE</t>
  </si>
  <si>
    <t>AGGREGRATED INFORMATION FOR GAUTENG</t>
  </si>
  <si>
    <t>AGGREGRATED INFORMATION FOR KWAZULU-NATAL</t>
  </si>
  <si>
    <t>AGGREGRATED INFORMATION FOR LIMPOPO</t>
  </si>
  <si>
    <t>AGGREGRATED INFORMATION FOR MPUMALANGA</t>
  </si>
  <si>
    <t>AGGREGRATED INFORMATION FOR NORTH WEST</t>
  </si>
  <si>
    <t>AGGREGRATED INFORMATION FOR NORTHERN CAPE</t>
  </si>
  <si>
    <t>AGGREGRATED INFORMATION FOR WESTERN CAPE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</si>
</sst>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_);_(* \(#,##0\);_(* &quot;- &quot;?_);_(@_)"/>
    <numFmt numFmtId="165" formatCode="#\ ###\ ###,"/>
    <numFmt numFmtId="166" formatCode="_(* #,##0_);_(* \(#,##0\);_(* &quot;-&quot;?_);_(@_)"/>
    <numFmt numFmtId="167" formatCode="0.0\%;\(0.0\%\);_(* &quot;-&quot;_)"/>
    <numFmt numFmtId="168" formatCode="_(* #,##0_);_(* \(#,##0\);_(* &quot;&quot;\-\ &quot;&quot;?_);_(@_)"/>
    <numFmt numFmtId="169" formatCode="_(* #,##0,_);_(* \(#,##0,\);_(* &quot;- &quot;?_);_(@_)"/>
  </numFmts>
  <fonts count="12" x14ac:knownFonts="1">
    <font>
      <sz val="10"/>
      <color rgb="FF000000"/>
      <name val="ARIAL"/>
    </font>
    <font>
      <sz val="10"/>
      <color rgb="FF000000"/>
      <name val="ARIAL"/>
    </font>
    <font>
      <b/>
      <sz val="8"/>
      <name val="Arial"/>
      <family val="2"/>
    </font>
    <font>
      <sz val="8"/>
      <name val="Arial"/>
      <family val="2"/>
    </font>
    <font>
      <b/>
      <vertAlign val="superscript"/>
      <sz val="8"/>
      <name val="Arial"/>
      <family val="2"/>
    </font>
    <font>
      <sz val="10"/>
      <name val="Arial Narrow"/>
      <family val="2"/>
    </font>
    <font>
      <sz val="8"/>
      <color indexed="8"/>
      <name val="Arial"/>
      <family val="2"/>
    </font>
    <font>
      <b/>
      <sz val="14"/>
      <color indexed="8"/>
      <name val="Arial"/>
    </font>
    <font>
      <b/>
      <sz val="11"/>
      <color indexed="8"/>
      <name val="Arial"/>
    </font>
    <font>
      <b/>
      <sz val="10"/>
      <color indexed="8"/>
      <name val="Arial"/>
    </font>
    <font>
      <b/>
      <sz val="10"/>
      <color indexed="8"/>
      <name val="Arial Narrow"/>
    </font>
    <font>
      <sz val="10"/>
      <color indexed="8"/>
      <name val="ARIAL NARROW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8">
    <xf numFmtId="0" fontId="0" fillId="0" borderId="0" xfId="0"/>
    <xf numFmtId="164" fontId="2" fillId="0" borderId="1" xfId="0" applyNumberFormat="1" applyFont="1" applyBorder="1" applyAlignment="1">
      <alignment horizontal="left" vertical="top" wrapText="1"/>
    </xf>
    <xf numFmtId="165" fontId="2" fillId="0" borderId="1" xfId="0" applyNumberFormat="1" applyFont="1" applyBorder="1" applyAlignment="1">
      <alignment horizontal="center" vertical="top" wrapText="1"/>
    </xf>
    <xf numFmtId="165" fontId="2" fillId="0" borderId="2" xfId="0" applyNumberFormat="1" applyFont="1" applyBorder="1" applyAlignment="1">
      <alignment horizontal="center" vertical="top" wrapText="1"/>
    </xf>
    <xf numFmtId="166" fontId="3" fillId="0" borderId="3" xfId="0" applyNumberFormat="1" applyFont="1" applyBorder="1"/>
    <xf numFmtId="165" fontId="2" fillId="0" borderId="3" xfId="0" applyNumberFormat="1" applyFont="1" applyBorder="1" applyAlignment="1">
      <alignment horizontal="center" vertical="top" wrapText="1"/>
    </xf>
    <xf numFmtId="165" fontId="2" fillId="0" borderId="4" xfId="0" applyNumberFormat="1" applyFont="1" applyBorder="1" applyAlignment="1">
      <alignment horizontal="center" vertical="top" wrapText="1"/>
    </xf>
    <xf numFmtId="0" fontId="2" fillId="0" borderId="5" xfId="0" applyFont="1" applyBorder="1" applyAlignment="1">
      <alignment horizontal="left"/>
    </xf>
    <xf numFmtId="165" fontId="2" fillId="0" borderId="5" xfId="0" applyNumberFormat="1" applyFont="1" applyBorder="1" applyAlignment="1">
      <alignment horizontal="right"/>
    </xf>
    <xf numFmtId="165" fontId="2" fillId="0" borderId="6" xfId="0" applyNumberFormat="1" applyFont="1" applyBorder="1" applyAlignment="1">
      <alignment horizontal="right"/>
    </xf>
    <xf numFmtId="0" fontId="2" fillId="0" borderId="7" xfId="0" applyFont="1" applyBorder="1" applyAlignment="1">
      <alignment horizontal="left"/>
    </xf>
    <xf numFmtId="165" fontId="2" fillId="0" borderId="7" xfId="0" applyNumberFormat="1" applyFont="1" applyBorder="1" applyAlignment="1">
      <alignment horizontal="right"/>
    </xf>
    <xf numFmtId="165" fontId="2" fillId="0" borderId="8" xfId="0" applyNumberFormat="1" applyFont="1" applyBorder="1" applyAlignment="1">
      <alignment horizontal="right"/>
    </xf>
    <xf numFmtId="0" fontId="3" fillId="0" borderId="3" xfId="0" applyFont="1" applyBorder="1" applyAlignment="1">
      <alignment horizontal="left" indent="1"/>
    </xf>
    <xf numFmtId="165" fontId="2" fillId="0" borderId="3" xfId="0" applyNumberFormat="1" applyFont="1" applyBorder="1" applyAlignment="1">
      <alignment horizontal="right"/>
    </xf>
    <xf numFmtId="165" fontId="2" fillId="0" borderId="4" xfId="0" applyNumberFormat="1" applyFont="1" applyBorder="1" applyAlignment="1">
      <alignment horizontal="right"/>
    </xf>
    <xf numFmtId="0" fontId="2" fillId="0" borderId="1" xfId="0" applyFont="1" applyBorder="1" applyAlignment="1">
      <alignment horizontal="left" indent="1"/>
    </xf>
    <xf numFmtId="167" fontId="2" fillId="0" borderId="2" xfId="1" applyNumberFormat="1" applyFont="1" applyFill="1" applyBorder="1" applyAlignment="1" applyProtection="1">
      <alignment horizontal="right"/>
    </xf>
    <xf numFmtId="167" fontId="2" fillId="0" borderId="1" xfId="1" applyNumberFormat="1" applyFont="1" applyFill="1" applyBorder="1" applyAlignment="1" applyProtection="1">
      <alignment horizontal="right"/>
    </xf>
    <xf numFmtId="0" fontId="2" fillId="0" borderId="9" xfId="0" applyFont="1" applyBorder="1" applyAlignment="1">
      <alignment horizontal="centerContinuous" vertical="justify"/>
    </xf>
    <xf numFmtId="10" fontId="2" fillId="0" borderId="10" xfId="1" applyNumberFormat="1" applyFont="1" applyFill="1" applyBorder="1" applyAlignment="1" applyProtection="1">
      <alignment horizontal="right"/>
    </xf>
    <xf numFmtId="10" fontId="2" fillId="0" borderId="9" xfId="1" applyNumberFormat="1" applyFont="1" applyFill="1" applyBorder="1" applyAlignment="1" applyProtection="1">
      <alignment horizontal="right"/>
    </xf>
    <xf numFmtId="0" fontId="2" fillId="2" borderId="3" xfId="0" applyFont="1" applyFill="1" applyBorder="1" applyAlignment="1" applyProtection="1">
      <alignment horizontal="left" indent="1"/>
      <protection locked="0"/>
    </xf>
    <xf numFmtId="10" fontId="2" fillId="0" borderId="4" xfId="1" applyNumberFormat="1" applyFont="1" applyFill="1" applyBorder="1" applyAlignment="1" applyProtection="1">
      <alignment horizontal="right"/>
    </xf>
    <xf numFmtId="10" fontId="2" fillId="0" borderId="3" xfId="1" applyNumberFormat="1" applyFont="1" applyFill="1" applyBorder="1" applyAlignment="1" applyProtection="1">
      <alignment horizontal="right"/>
    </xf>
    <xf numFmtId="0" fontId="2" fillId="0" borderId="1" xfId="0" applyFont="1" applyBorder="1"/>
    <xf numFmtId="0" fontId="2" fillId="0" borderId="9" xfId="0" applyFont="1" applyBorder="1"/>
    <xf numFmtId="0" fontId="2" fillId="0" borderId="0" xfId="0" applyFont="1"/>
    <xf numFmtId="10" fontId="2" fillId="0" borderId="0" xfId="1" applyNumberFormat="1" applyFont="1" applyFill="1" applyBorder="1" applyAlignment="1" applyProtection="1">
      <alignment horizontal="right"/>
    </xf>
    <xf numFmtId="0" fontId="3" fillId="0" borderId="0" xfId="0" applyFont="1"/>
    <xf numFmtId="164" fontId="5" fillId="0" borderId="0" xfId="0" applyNumberFormat="1" applyFont="1"/>
    <xf numFmtId="0" fontId="6" fillId="0" borderId="0" xfId="0" applyFont="1" applyAlignment="1">
      <alignment horizontal="right" wrapText="1"/>
    </xf>
    <xf numFmtId="0" fontId="7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9" fillId="0" borderId="11" xfId="0" applyFont="1" applyBorder="1" applyAlignment="1">
      <alignment wrapText="1"/>
    </xf>
    <xf numFmtId="0" fontId="9" fillId="0" borderId="12" xfId="0" applyFont="1" applyBorder="1" applyAlignment="1">
      <alignment wrapText="1"/>
    </xf>
    <xf numFmtId="0" fontId="10" fillId="0" borderId="10" xfId="0" applyFont="1" applyBorder="1" applyAlignment="1">
      <alignment wrapText="1"/>
    </xf>
    <xf numFmtId="0" fontId="10" fillId="0" borderId="9" xfId="0" applyFont="1" applyBorder="1" applyAlignment="1">
      <alignment horizontal="center" vertical="top" wrapText="1"/>
    </xf>
    <xf numFmtId="0" fontId="10" fillId="0" borderId="15" xfId="0" applyFont="1" applyBorder="1" applyAlignment="1">
      <alignment horizontal="center" vertical="top" wrapText="1"/>
    </xf>
    <xf numFmtId="0" fontId="10" fillId="0" borderId="16" xfId="0" applyFont="1" applyBorder="1" applyAlignment="1">
      <alignment horizontal="center" vertical="top" wrapText="1"/>
    </xf>
    <xf numFmtId="0" fontId="10" fillId="0" borderId="4" xfId="0" applyFont="1" applyBorder="1" applyAlignment="1">
      <alignment wrapText="1"/>
    </xf>
    <xf numFmtId="168" fontId="10" fillId="0" borderId="3" xfId="0" applyNumberFormat="1" applyFont="1" applyBorder="1" applyAlignment="1">
      <alignment wrapText="1"/>
    </xf>
    <xf numFmtId="168" fontId="10" fillId="0" borderId="17" xfId="0" applyNumberFormat="1" applyFont="1" applyBorder="1" applyAlignment="1">
      <alignment wrapText="1"/>
    </xf>
    <xf numFmtId="168" fontId="10" fillId="0" borderId="18" xfId="0" applyNumberFormat="1" applyFont="1" applyBorder="1" applyAlignment="1">
      <alignment wrapText="1"/>
    </xf>
    <xf numFmtId="167" fontId="10" fillId="0" borderId="17" xfId="0" applyNumberFormat="1" applyFont="1" applyBorder="1" applyAlignment="1">
      <alignment wrapText="1"/>
    </xf>
    <xf numFmtId="167" fontId="10" fillId="0" borderId="18" xfId="0" applyNumberFormat="1" applyFont="1" applyBorder="1" applyAlignment="1">
      <alignment wrapText="1"/>
    </xf>
    <xf numFmtId="167" fontId="10" fillId="0" borderId="18" xfId="0" applyNumberFormat="1" applyFont="1" applyBorder="1" applyAlignment="1">
      <alignment shrinkToFit="1"/>
    </xf>
    <xf numFmtId="0" fontId="11" fillId="0" borderId="4" xfId="0" applyFont="1" applyBorder="1" applyAlignment="1">
      <alignment wrapText="1"/>
    </xf>
    <xf numFmtId="167" fontId="11" fillId="0" borderId="17" xfId="0" applyNumberFormat="1" applyFont="1" applyBorder="1" applyAlignment="1">
      <alignment wrapText="1"/>
    </xf>
    <xf numFmtId="167" fontId="11" fillId="0" borderId="18" xfId="0" applyNumberFormat="1" applyFont="1" applyBorder="1" applyAlignment="1">
      <alignment wrapText="1"/>
    </xf>
    <xf numFmtId="167" fontId="11" fillId="0" borderId="18" xfId="0" applyNumberFormat="1" applyFont="1" applyBorder="1" applyAlignment="1">
      <alignment shrinkToFit="1"/>
    </xf>
    <xf numFmtId="0" fontId="10" fillId="0" borderId="8" xfId="0" applyFont="1" applyBorder="1"/>
    <xf numFmtId="167" fontId="10" fillId="0" borderId="19" xfId="0" applyNumberFormat="1" applyFont="1" applyBorder="1"/>
    <xf numFmtId="167" fontId="10" fillId="0" borderId="20" xfId="0" applyNumberFormat="1" applyFont="1" applyBorder="1"/>
    <xf numFmtId="167" fontId="10" fillId="0" borderId="20" xfId="0" applyNumberFormat="1" applyFont="1" applyBorder="1" applyAlignment="1">
      <alignment shrinkToFit="1"/>
    </xf>
    <xf numFmtId="0" fontId="0" fillId="0" borderId="4" xfId="0" applyBorder="1"/>
    <xf numFmtId="0" fontId="10" fillId="0" borderId="21" xfId="0" applyFont="1" applyBorder="1"/>
    <xf numFmtId="167" fontId="10" fillId="0" borderId="15" xfId="0" applyNumberFormat="1" applyFont="1" applyBorder="1"/>
    <xf numFmtId="167" fontId="10" fillId="0" borderId="16" xfId="0" applyNumberFormat="1" applyFont="1" applyBorder="1"/>
    <xf numFmtId="167" fontId="10" fillId="0" borderId="16" xfId="0" applyNumberFormat="1" applyFont="1" applyBorder="1" applyAlignment="1">
      <alignment shrinkToFit="1"/>
    </xf>
    <xf numFmtId="0" fontId="10" fillId="0" borderId="10" xfId="0" applyFont="1" applyBorder="1"/>
    <xf numFmtId="167" fontId="10" fillId="0" borderId="23" xfId="0" applyNumberFormat="1" applyFont="1" applyBorder="1"/>
    <xf numFmtId="167" fontId="10" fillId="0" borderId="24" xfId="0" applyNumberFormat="1" applyFont="1" applyBorder="1"/>
    <xf numFmtId="168" fontId="0" fillId="0" borderId="4" xfId="0" applyNumberFormat="1" applyBorder="1"/>
    <xf numFmtId="168" fontId="0" fillId="0" borderId="0" xfId="0" applyNumberFormat="1"/>
    <xf numFmtId="167" fontId="10" fillId="0" borderId="24" xfId="0" applyNumberFormat="1" applyFont="1" applyBorder="1" applyAlignment="1">
      <alignment shrinkToFit="1"/>
    </xf>
    <xf numFmtId="0" fontId="2" fillId="3" borderId="25" xfId="0" applyFont="1" applyFill="1" applyBorder="1" applyAlignment="1">
      <alignment horizontal="left" indent="1"/>
    </xf>
    <xf numFmtId="165" fontId="2" fillId="3" borderId="26" xfId="0" applyNumberFormat="1" applyFont="1" applyFill="1" applyBorder="1" applyAlignment="1">
      <alignment horizontal="right"/>
    </xf>
    <xf numFmtId="165" fontId="2" fillId="3" borderId="27" xfId="0" applyNumberFormat="1" applyFont="1" applyFill="1" applyBorder="1" applyAlignment="1">
      <alignment horizontal="right"/>
    </xf>
    <xf numFmtId="165" fontId="2" fillId="3" borderId="28" xfId="0" applyNumberFormat="1" applyFont="1" applyFill="1" applyBorder="1" applyAlignment="1">
      <alignment horizontal="right"/>
    </xf>
    <xf numFmtId="165" fontId="3" fillId="0" borderId="4" xfId="0" applyNumberFormat="1" applyFont="1" applyBorder="1" applyAlignment="1">
      <alignment horizontal="right"/>
    </xf>
    <xf numFmtId="165" fontId="3" fillId="0" borderId="11" xfId="0" applyNumberFormat="1" applyFont="1" applyBorder="1" applyAlignment="1">
      <alignment horizontal="right"/>
    </xf>
    <xf numFmtId="165" fontId="3" fillId="0" borderId="29" xfId="0" applyNumberFormat="1" applyFont="1" applyBorder="1" applyAlignment="1">
      <alignment horizontal="center" vertical="center"/>
    </xf>
    <xf numFmtId="165" fontId="2" fillId="0" borderId="10" xfId="0" applyNumberFormat="1" applyFont="1" applyBorder="1" applyAlignment="1">
      <alignment horizontal="center" vertical="center"/>
    </xf>
    <xf numFmtId="165" fontId="2" fillId="0" borderId="30" xfId="0" applyNumberFormat="1" applyFont="1" applyBorder="1" applyAlignment="1">
      <alignment horizontal="center" vertical="center"/>
    </xf>
    <xf numFmtId="165" fontId="2" fillId="0" borderId="31" xfId="0" applyNumberFormat="1" applyFont="1" applyBorder="1" applyAlignment="1">
      <alignment horizontal="center" vertical="center"/>
    </xf>
    <xf numFmtId="165" fontId="2" fillId="0" borderId="9" xfId="0" applyNumberFormat="1" applyFont="1" applyBorder="1" applyAlignment="1">
      <alignment horizontal="center" vertical="center"/>
    </xf>
    <xf numFmtId="164" fontId="2" fillId="0" borderId="32" xfId="0" applyNumberFormat="1" applyFont="1" applyBorder="1" applyAlignment="1">
      <alignment horizontal="left" vertical="top" wrapText="1"/>
    </xf>
    <xf numFmtId="165" fontId="2" fillId="0" borderId="32" xfId="0" applyNumberFormat="1" applyFont="1" applyBorder="1" applyAlignment="1">
      <alignment horizontal="center" vertical="top" wrapText="1"/>
    </xf>
    <xf numFmtId="164" fontId="2" fillId="0" borderId="32" xfId="0" applyNumberFormat="1" applyFont="1" applyBorder="1" applyAlignment="1">
      <alignment horizontal="center" vertical="top" wrapText="1"/>
    </xf>
    <xf numFmtId="49" fontId="2" fillId="0" borderId="32" xfId="0" applyNumberFormat="1" applyFont="1" applyBorder="1" applyAlignment="1">
      <alignment horizontal="center" vertical="top" wrapText="1"/>
    </xf>
    <xf numFmtId="49" fontId="2" fillId="0" borderId="33" xfId="0" applyNumberFormat="1" applyFont="1" applyBorder="1" applyAlignment="1">
      <alignment horizontal="center" vertical="top" wrapText="1"/>
    </xf>
    <xf numFmtId="164" fontId="2" fillId="0" borderId="3" xfId="0" applyNumberFormat="1" applyFont="1" applyBorder="1" applyAlignment="1">
      <alignment horizontal="center" vertical="top" wrapText="1"/>
    </xf>
    <xf numFmtId="164" fontId="2" fillId="0" borderId="4" xfId="0" applyNumberFormat="1" applyFont="1" applyBorder="1" applyAlignment="1">
      <alignment horizontal="center" vertical="top" wrapText="1"/>
    </xf>
    <xf numFmtId="0" fontId="2" fillId="0" borderId="34" xfId="0" applyFont="1" applyBorder="1" applyAlignment="1">
      <alignment horizontal="left"/>
    </xf>
    <xf numFmtId="165" fontId="2" fillId="0" borderId="22" xfId="0" applyNumberFormat="1" applyFont="1" applyBorder="1" applyAlignment="1">
      <alignment horizontal="right"/>
    </xf>
    <xf numFmtId="167" fontId="2" fillId="0" borderId="21" xfId="1" applyNumberFormat="1" applyFont="1" applyFill="1" applyBorder="1" applyAlignment="1" applyProtection="1">
      <alignment horizontal="right"/>
    </xf>
    <xf numFmtId="167" fontId="2" fillId="0" borderId="22" xfId="1" applyNumberFormat="1" applyFont="1" applyFill="1" applyBorder="1" applyAlignment="1" applyProtection="1">
      <alignment horizontal="right"/>
    </xf>
    <xf numFmtId="0" fontId="2" fillId="0" borderId="32" xfId="0" applyFont="1" applyBorder="1" applyAlignment="1">
      <alignment horizontal="left" indent="1"/>
    </xf>
    <xf numFmtId="167" fontId="2" fillId="0" borderId="4" xfId="1" applyNumberFormat="1" applyFont="1" applyFill="1" applyBorder="1" applyAlignment="1" applyProtection="1">
      <alignment horizontal="right"/>
    </xf>
    <xf numFmtId="167" fontId="2" fillId="0" borderId="3" xfId="1" applyNumberFormat="1" applyFont="1" applyFill="1" applyBorder="1" applyAlignment="1" applyProtection="1">
      <alignment horizontal="right"/>
    </xf>
    <xf numFmtId="0" fontId="2" fillId="0" borderId="3" xfId="0" applyFont="1" applyBorder="1" applyAlignment="1">
      <alignment horizontal="left" indent="1"/>
    </xf>
    <xf numFmtId="169" fontId="11" fillId="0" borderId="3" xfId="0" applyNumberFormat="1" applyFont="1" applyBorder="1" applyAlignment="1">
      <alignment wrapText="1"/>
    </xf>
    <xf numFmtId="169" fontId="11" fillId="0" borderId="17" xfId="0" applyNumberFormat="1" applyFont="1" applyBorder="1" applyAlignment="1">
      <alignment wrapText="1"/>
    </xf>
    <xf numFmtId="169" fontId="11" fillId="0" borderId="18" xfId="0" applyNumberFormat="1" applyFont="1" applyBorder="1" applyAlignment="1">
      <alignment wrapText="1"/>
    </xf>
    <xf numFmtId="169" fontId="10" fillId="0" borderId="7" xfId="0" applyNumberFormat="1" applyFont="1" applyBorder="1"/>
    <xf numFmtId="169" fontId="10" fillId="0" borderId="19" xfId="0" applyNumberFormat="1" applyFont="1" applyBorder="1"/>
    <xf numFmtId="169" fontId="10" fillId="0" borderId="20" xfId="0" applyNumberFormat="1" applyFont="1" applyBorder="1"/>
    <xf numFmtId="169" fontId="10" fillId="0" borderId="3" xfId="0" applyNumberFormat="1" applyFont="1" applyBorder="1" applyAlignment="1">
      <alignment wrapText="1"/>
    </xf>
    <xf numFmtId="169" fontId="10" fillId="0" borderId="17" xfId="0" applyNumberFormat="1" applyFont="1" applyBorder="1" applyAlignment="1">
      <alignment wrapText="1"/>
    </xf>
    <xf numFmtId="169" fontId="10" fillId="0" borderId="18" xfId="0" applyNumberFormat="1" applyFont="1" applyBorder="1" applyAlignment="1">
      <alignment wrapText="1"/>
    </xf>
    <xf numFmtId="169" fontId="10" fillId="0" borderId="22" xfId="0" applyNumberFormat="1" applyFont="1" applyBorder="1"/>
    <xf numFmtId="169" fontId="10" fillId="0" borderId="15" xfId="0" applyNumberFormat="1" applyFont="1" applyBorder="1"/>
    <xf numFmtId="169" fontId="10" fillId="0" borderId="16" xfId="0" applyNumberFormat="1" applyFont="1" applyBorder="1"/>
    <xf numFmtId="169" fontId="10" fillId="0" borderId="9" xfId="0" applyNumberFormat="1" applyFont="1" applyBorder="1"/>
    <xf numFmtId="169" fontId="10" fillId="0" borderId="23" xfId="0" applyNumberFormat="1" applyFont="1" applyBorder="1"/>
    <xf numFmtId="169" fontId="10" fillId="0" borderId="24" xfId="0" applyNumberFormat="1" applyFont="1" applyBorder="1"/>
    <xf numFmtId="169" fontId="2" fillId="0" borderId="3" xfId="0" applyNumberFormat="1" applyFont="1" applyBorder="1" applyAlignment="1">
      <alignment horizontal="center" vertical="top" wrapText="1"/>
    </xf>
    <xf numFmtId="169" fontId="2" fillId="0" borderId="4" xfId="0" applyNumberFormat="1" applyFont="1" applyBorder="1" applyAlignment="1">
      <alignment horizontal="center" vertical="top" wrapText="1"/>
    </xf>
    <xf numFmtId="169" fontId="2" fillId="0" borderId="5" xfId="0" applyNumberFormat="1" applyFont="1" applyBorder="1" applyAlignment="1">
      <alignment horizontal="right"/>
    </xf>
    <xf numFmtId="169" fontId="2" fillId="0" borderId="6" xfId="0" applyNumberFormat="1" applyFont="1" applyBorder="1" applyAlignment="1">
      <alignment horizontal="right"/>
    </xf>
    <xf numFmtId="169" fontId="2" fillId="0" borderId="7" xfId="0" applyNumberFormat="1" applyFont="1" applyBorder="1" applyAlignment="1">
      <alignment horizontal="right"/>
    </xf>
    <xf numFmtId="169" fontId="2" fillId="0" borderId="8" xfId="0" applyNumberFormat="1" applyFont="1" applyBorder="1" applyAlignment="1">
      <alignment horizontal="right"/>
    </xf>
    <xf numFmtId="169" fontId="2" fillId="0" borderId="3" xfId="0" applyNumberFormat="1" applyFont="1" applyBorder="1" applyAlignment="1">
      <alignment horizontal="right"/>
    </xf>
    <xf numFmtId="169" fontId="3" fillId="0" borderId="3" xfId="0" applyNumberFormat="1" applyFont="1" applyBorder="1" applyAlignment="1" applyProtection="1">
      <alignment horizontal="right"/>
      <protection locked="0"/>
    </xf>
    <xf numFmtId="169" fontId="2" fillId="0" borderId="4" xfId="0" applyNumberFormat="1" applyFont="1" applyBorder="1" applyAlignment="1">
      <alignment horizontal="right"/>
    </xf>
    <xf numFmtId="169" fontId="2" fillId="0" borderId="34" xfId="0" applyNumberFormat="1" applyFont="1" applyBorder="1" applyAlignment="1">
      <alignment horizontal="right"/>
    </xf>
    <xf numFmtId="169" fontId="2" fillId="0" borderId="22" xfId="0" applyNumberFormat="1" applyFont="1" applyBorder="1" applyAlignment="1">
      <alignment horizontal="right"/>
    </xf>
    <xf numFmtId="169" fontId="2" fillId="0" borderId="32" xfId="0" applyNumberFormat="1" applyFont="1" applyBorder="1" applyAlignment="1">
      <alignment horizontal="right"/>
    </xf>
    <xf numFmtId="169" fontId="2" fillId="0" borderId="1" xfId="0" applyNumberFormat="1" applyFont="1" applyBorder="1" applyAlignment="1">
      <alignment horizontal="right"/>
    </xf>
    <xf numFmtId="169" fontId="2" fillId="0" borderId="2" xfId="0" applyNumberFormat="1" applyFont="1" applyBorder="1" applyAlignment="1">
      <alignment horizontal="right"/>
    </xf>
    <xf numFmtId="169" fontId="2" fillId="0" borderId="9" xfId="0" applyNumberFormat="1" applyFont="1" applyBorder="1" applyAlignment="1">
      <alignment horizontal="right"/>
    </xf>
    <xf numFmtId="169" fontId="2" fillId="0" borderId="10" xfId="0" applyNumberFormat="1" applyFont="1" applyBorder="1" applyAlignment="1">
      <alignment horizontal="right"/>
    </xf>
    <xf numFmtId="169" fontId="3" fillId="2" borderId="3" xfId="0" applyNumberFormat="1" applyFont="1" applyFill="1" applyBorder="1" applyAlignment="1" applyProtection="1">
      <alignment horizontal="right"/>
      <protection locked="0"/>
    </xf>
    <xf numFmtId="169" fontId="3" fillId="0" borderId="3" xfId="0" applyNumberFormat="1" applyFont="1" applyBorder="1" applyAlignment="1">
      <alignment horizontal="right"/>
    </xf>
    <xf numFmtId="169" fontId="3" fillId="2" borderId="4" xfId="0" applyNumberFormat="1" applyFont="1" applyFill="1" applyBorder="1" applyAlignment="1" applyProtection="1">
      <alignment horizontal="right"/>
      <protection locked="0"/>
    </xf>
    <xf numFmtId="169" fontId="2" fillId="0" borderId="2" xfId="0" applyNumberFormat="1" applyFont="1" applyBorder="1"/>
    <xf numFmtId="169" fontId="2" fillId="0" borderId="1" xfId="0" applyNumberFormat="1" applyFont="1" applyBorder="1"/>
    <xf numFmtId="169" fontId="2" fillId="0" borderId="10" xfId="0" applyNumberFormat="1" applyFont="1" applyBorder="1"/>
    <xf numFmtId="169" fontId="2" fillId="0" borderId="0" xfId="0" applyNumberFormat="1" applyFont="1"/>
    <xf numFmtId="165" fontId="2" fillId="0" borderId="10" xfId="0" applyNumberFormat="1" applyFont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top" wrapText="1"/>
    </xf>
    <xf numFmtId="0" fontId="9" fillId="0" borderId="14" xfId="0" applyFont="1" applyBorder="1" applyAlignment="1">
      <alignment horizontal="center" vertical="top" wrapText="1"/>
    </xf>
    <xf numFmtId="0" fontId="6" fillId="0" borderId="0" xfId="0" applyFont="1" applyAlignment="1">
      <alignment horizontal="right" wrapText="1"/>
    </xf>
    <xf numFmtId="0" fontId="7" fillId="0" borderId="0" xfId="0" applyFont="1" applyAlignment="1">
      <alignment wrapText="1"/>
    </xf>
    <xf numFmtId="0" fontId="8" fillId="0" borderId="0" xfId="0" applyFont="1" applyAlignment="1">
      <alignment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126"/>
  <sheetViews>
    <sheetView showGridLines="0" workbookViewId="0">
      <selection activeCell="B15" sqref="B15"/>
    </sheetView>
  </sheetViews>
  <sheetFormatPr defaultRowHeight="12.75" x14ac:dyDescent="0.2"/>
  <cols>
    <col min="1" max="1" width="52.7109375" customWidth="1"/>
    <col min="2" max="9" width="13.7109375" customWidth="1"/>
    <col min="10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1"/>
      <c r="W1" s="31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2"/>
      <c r="W2" s="32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2"/>
      <c r="W3" s="32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2"/>
      <c r="W4" s="32"/>
    </row>
    <row r="5" spans="1:23" ht="15" customHeight="1" x14ac:dyDescent="0.25">
      <c r="A5" s="137" t="s">
        <v>4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3"/>
      <c r="W5" s="33"/>
    </row>
    <row r="6" spans="1:23" ht="12.75" customHeight="1" x14ac:dyDescent="0.2">
      <c r="A6" s="34" t="s">
        <v>91</v>
      </c>
      <c r="B6" s="34" t="s">
        <v>91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385840000</v>
      </c>
      <c r="C9" s="92"/>
      <c r="D9" s="92"/>
      <c r="E9" s="92">
        <f>$B9       +$C9       +$D9</f>
        <v>385840000</v>
      </c>
      <c r="F9" s="93" t="s">
        <v>36</v>
      </c>
      <c r="G9" s="94" t="s">
        <v>36</v>
      </c>
      <c r="H9" s="93"/>
      <c r="I9" s="94">
        <v>9533529</v>
      </c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9533529</v>
      </c>
      <c r="R9" s="48">
        <f>IF(($H9       =0),0,((($H9       -$H9       )/$H9       )*100))</f>
        <v>0</v>
      </c>
      <c r="S9" s="49">
        <f>IF(($I9       =0),0,((($I9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2.470850352477711</v>
      </c>
      <c r="V9" s="93" t="s">
        <v>36</v>
      </c>
      <c r="W9" s="94" t="s">
        <v>36</v>
      </c>
    </row>
    <row r="10" spans="1:23" ht="12.95" customHeight="1" x14ac:dyDescent="0.2">
      <c r="A10" s="47" t="s">
        <v>37</v>
      </c>
      <c r="B10" s="92">
        <v>582223000</v>
      </c>
      <c r="C10" s="92"/>
      <c r="D10" s="92"/>
      <c r="E10" s="92">
        <f t="shared" ref="E10:E15" si="0">$B10      +$C10      +$D10</f>
        <v>582223000</v>
      </c>
      <c r="F10" s="93">
        <v>582223000</v>
      </c>
      <c r="G10" s="94">
        <v>582223000</v>
      </c>
      <c r="H10" s="93">
        <v>90762000</v>
      </c>
      <c r="I10" s="94">
        <v>74528855</v>
      </c>
      <c r="J10" s="93"/>
      <c r="K10" s="94"/>
      <c r="L10" s="93"/>
      <c r="M10" s="94"/>
      <c r="N10" s="93"/>
      <c r="O10" s="94"/>
      <c r="P10" s="93">
        <f t="shared" ref="P10:P15" si="1">$H10      +$J10      +$L10      +$N10</f>
        <v>90762000</v>
      </c>
      <c r="Q10" s="94">
        <f t="shared" ref="Q10:Q15" si="2">$I10      +$K10      +$M10      +$O10</f>
        <v>74528855</v>
      </c>
      <c r="R10" s="48">
        <f t="shared" ref="R10:R15" si="3">IF(($H10      =0),0,((($H10      -$H10      )/$H10      )*100))</f>
        <v>0</v>
      </c>
      <c r="S10" s="49">
        <f t="shared" ref="S10:S15" si="4">IF(($I10      =0),0,((($I10      -$I10      )/$I10      )*100))</f>
        <v>0</v>
      </c>
      <c r="T10" s="48">
        <f t="shared" ref="T10:T14" si="5">IF(($E10      =0),0,(($P10      /$E10      )*100))</f>
        <v>15.588872304941578</v>
      </c>
      <c r="U10" s="50">
        <f t="shared" ref="U10:U14" si="6">IF(($E10      =0),0,(($Q10      /$E10      )*100))</f>
        <v>12.800740437942162</v>
      </c>
      <c r="V10" s="93" t="s">
        <v>36</v>
      </c>
      <c r="W10" s="94" t="s">
        <v>36</v>
      </c>
    </row>
    <row r="11" spans="1:23" ht="12.95" customHeight="1" x14ac:dyDescent="0.2">
      <c r="A11" s="47" t="s">
        <v>38</v>
      </c>
      <c r="B11" s="92">
        <v>165365000</v>
      </c>
      <c r="C11" s="92"/>
      <c r="D11" s="92"/>
      <c r="E11" s="92">
        <f t="shared" si="0"/>
        <v>165365000</v>
      </c>
      <c r="F11" s="93">
        <v>165365000</v>
      </c>
      <c r="G11" s="94">
        <v>95000000</v>
      </c>
      <c r="H11" s="93">
        <v>35789000</v>
      </c>
      <c r="I11" s="94">
        <v>13822781</v>
      </c>
      <c r="J11" s="93"/>
      <c r="K11" s="94"/>
      <c r="L11" s="93"/>
      <c r="M11" s="94"/>
      <c r="N11" s="93"/>
      <c r="O11" s="94"/>
      <c r="P11" s="93">
        <f t="shared" si="1"/>
        <v>35789000</v>
      </c>
      <c r="Q11" s="94">
        <f t="shared" si="2"/>
        <v>13822781</v>
      </c>
      <c r="R11" s="48">
        <f t="shared" si="3"/>
        <v>0</v>
      </c>
      <c r="S11" s="49">
        <f t="shared" si="4"/>
        <v>0</v>
      </c>
      <c r="T11" s="48">
        <f t="shared" si="5"/>
        <v>21.642427357663351</v>
      </c>
      <c r="U11" s="50">
        <f t="shared" si="6"/>
        <v>8.3589520152390175</v>
      </c>
      <c r="V11" s="93" t="s">
        <v>36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 t="s">
        <v>36</v>
      </c>
      <c r="G12" s="94" t="s">
        <v>36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 t="s">
        <v>36</v>
      </c>
      <c r="W12" s="94" t="s">
        <v>36</v>
      </c>
    </row>
    <row r="13" spans="1:23" ht="12.95" customHeight="1" x14ac:dyDescent="0.2">
      <c r="A13" s="47" t="s">
        <v>40</v>
      </c>
      <c r="B13" s="92">
        <v>1290552000</v>
      </c>
      <c r="C13" s="92"/>
      <c r="D13" s="92"/>
      <c r="E13" s="92">
        <f t="shared" si="0"/>
        <v>1290552000</v>
      </c>
      <c r="F13" s="93">
        <v>1290552000</v>
      </c>
      <c r="G13" s="94">
        <v>477170000</v>
      </c>
      <c r="H13" s="93">
        <v>218690000</v>
      </c>
      <c r="I13" s="94">
        <v>143175599</v>
      </c>
      <c r="J13" s="93"/>
      <c r="K13" s="94"/>
      <c r="L13" s="93"/>
      <c r="M13" s="94"/>
      <c r="N13" s="93"/>
      <c r="O13" s="94"/>
      <c r="P13" s="93">
        <f t="shared" si="1"/>
        <v>218690000</v>
      </c>
      <c r="Q13" s="94">
        <f t="shared" si="2"/>
        <v>143175599</v>
      </c>
      <c r="R13" s="48">
        <f t="shared" si="3"/>
        <v>0</v>
      </c>
      <c r="S13" s="49">
        <f t="shared" si="4"/>
        <v>0</v>
      </c>
      <c r="T13" s="48">
        <f t="shared" si="5"/>
        <v>16.945462096839179</v>
      </c>
      <c r="U13" s="50">
        <f t="shared" si="6"/>
        <v>11.094136385050737</v>
      </c>
      <c r="V13" s="93" t="s">
        <v>36</v>
      </c>
      <c r="W13" s="94" t="s">
        <v>36</v>
      </c>
    </row>
    <row r="14" spans="1:23" ht="12.95" customHeight="1" x14ac:dyDescent="0.2">
      <c r="A14" s="47" t="s">
        <v>41</v>
      </c>
      <c r="B14" s="92">
        <v>94890000</v>
      </c>
      <c r="C14" s="92"/>
      <c r="D14" s="92"/>
      <c r="E14" s="92">
        <f t="shared" si="0"/>
        <v>94890000</v>
      </c>
      <c r="F14" s="93">
        <v>94890000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 t="s">
        <v>36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2518870000</v>
      </c>
      <c r="C15" s="95">
        <f>SUM(C9:C14)</f>
        <v>0</v>
      </c>
      <c r="D15" s="95"/>
      <c r="E15" s="95">
        <f t="shared" si="0"/>
        <v>2518870000</v>
      </c>
      <c r="F15" s="96">
        <f t="shared" ref="F15:O15" si="7">SUM(F9:F14)</f>
        <v>2133030000</v>
      </c>
      <c r="G15" s="97">
        <f t="shared" si="7"/>
        <v>1154393000</v>
      </c>
      <c r="H15" s="96">
        <f t="shared" si="7"/>
        <v>345241000</v>
      </c>
      <c r="I15" s="97">
        <f t="shared" si="7"/>
        <v>241060764</v>
      </c>
      <c r="J15" s="96">
        <f t="shared" si="7"/>
        <v>0</v>
      </c>
      <c r="K15" s="97">
        <f t="shared" si="7"/>
        <v>0</v>
      </c>
      <c r="L15" s="96">
        <f t="shared" si="7"/>
        <v>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345241000</v>
      </c>
      <c r="Q15" s="97">
        <f t="shared" si="2"/>
        <v>241060764</v>
      </c>
      <c r="R15" s="52">
        <f t="shared" si="3"/>
        <v>0</v>
      </c>
      <c r="S15" s="53">
        <f t="shared" si="4"/>
        <v>0</v>
      </c>
      <c r="T15" s="52">
        <f>IF((SUM($E9:$E13))=0,0,(P15/(SUM($E9:$E13))*100))</f>
        <v>14.242733025850049</v>
      </c>
      <c r="U15" s="54">
        <f>IF((SUM($E9:$E13))=0,0,(Q15/(SUM($E9:$E13))*100))</f>
        <v>9.9448330431769225</v>
      </c>
      <c r="V15" s="96" t="s">
        <v>36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>
        <v>1145564000</v>
      </c>
      <c r="C17" s="92"/>
      <c r="D17" s="92"/>
      <c r="E17" s="92">
        <f t="shared" ref="E17:E24" si="8">$B17      +$C17      +$D17</f>
        <v>1145564000</v>
      </c>
      <c r="F17" s="93">
        <v>1145564000</v>
      </c>
      <c r="G17" s="94">
        <v>444857000</v>
      </c>
      <c r="H17" s="93">
        <v>249381000</v>
      </c>
      <c r="I17" s="94">
        <v>240134821</v>
      </c>
      <c r="J17" s="93"/>
      <c r="K17" s="94"/>
      <c r="L17" s="93"/>
      <c r="M17" s="94"/>
      <c r="N17" s="93"/>
      <c r="O17" s="94"/>
      <c r="P17" s="93">
        <f t="shared" ref="P17:P24" si="9">$H17      +$J17      +$L17      +$N17</f>
        <v>249381000</v>
      </c>
      <c r="Q17" s="94">
        <f t="shared" ref="Q17:Q24" si="10">$I17      +$K17      +$M17      +$O17</f>
        <v>240134821</v>
      </c>
      <c r="R17" s="48">
        <f t="shared" ref="R17:R24" si="11">IF(($H17      =0),0,((($H17      -$H17      )/$H17      )*100))</f>
        <v>0</v>
      </c>
      <c r="S17" s="49">
        <f t="shared" ref="S17:S24" si="12">IF(($I17      =0),0,((($I17      -$I17      )/$I17      )*100))</f>
        <v>0</v>
      </c>
      <c r="T17" s="48">
        <f t="shared" ref="T17:T23" si="13">IF(($E17      =0),0,(($P17      /$E17      )*100))</f>
        <v>21.769276967502471</v>
      </c>
      <c r="U17" s="50">
        <f t="shared" ref="U17:U23" si="14">IF(($E17      =0),0,(($Q17      /$E17      )*100))</f>
        <v>20.96214798998572</v>
      </c>
      <c r="V17" s="93" t="s">
        <v>36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 t="s">
        <v>36</v>
      </c>
      <c r="G18" s="94" t="s">
        <v>36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 t="s">
        <v>36</v>
      </c>
      <c r="W18" s="94" t="s">
        <v>36</v>
      </c>
    </row>
    <row r="19" spans="1:23" ht="12.95" customHeight="1" x14ac:dyDescent="0.2">
      <c r="A19" s="47" t="s">
        <v>46</v>
      </c>
      <c r="B19" s="92">
        <v>144596000</v>
      </c>
      <c r="C19" s="92"/>
      <c r="D19" s="92"/>
      <c r="E19" s="92">
        <f t="shared" si="8"/>
        <v>144596000</v>
      </c>
      <c r="F19" s="93">
        <v>144596000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 t="s">
        <v>36</v>
      </c>
      <c r="W19" s="94" t="s">
        <v>36</v>
      </c>
    </row>
    <row r="20" spans="1:23" ht="12.95" customHeight="1" x14ac:dyDescent="0.2">
      <c r="A20" s="47" t="s">
        <v>47</v>
      </c>
      <c r="B20" s="92"/>
      <c r="C20" s="92">
        <v>33000000</v>
      </c>
      <c r="D20" s="92"/>
      <c r="E20" s="92">
        <f t="shared" si="8"/>
        <v>33000000</v>
      </c>
      <c r="F20" s="93">
        <v>33000000</v>
      </c>
      <c r="G20" s="94">
        <v>33000000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 t="s">
        <v>36</v>
      </c>
      <c r="W20" s="94" t="s">
        <v>36</v>
      </c>
    </row>
    <row r="21" spans="1:23" ht="12.95" customHeight="1" x14ac:dyDescent="0.2">
      <c r="A21" s="47" t="s">
        <v>48</v>
      </c>
      <c r="B21" s="92">
        <v>741003000</v>
      </c>
      <c r="C21" s="92"/>
      <c r="D21" s="92"/>
      <c r="E21" s="92">
        <f t="shared" si="8"/>
        <v>741003000</v>
      </c>
      <c r="F21" s="93">
        <v>741003000</v>
      </c>
      <c r="G21" s="94">
        <v>142720000</v>
      </c>
      <c r="H21" s="93">
        <v>4430000</v>
      </c>
      <c r="I21" s="94">
        <v>21834139</v>
      </c>
      <c r="J21" s="93"/>
      <c r="K21" s="94"/>
      <c r="L21" s="93"/>
      <c r="M21" s="94"/>
      <c r="N21" s="93"/>
      <c r="O21" s="94"/>
      <c r="P21" s="93">
        <f t="shared" si="9"/>
        <v>4430000</v>
      </c>
      <c r="Q21" s="94">
        <f t="shared" si="10"/>
        <v>21834139</v>
      </c>
      <c r="R21" s="48">
        <f t="shared" si="11"/>
        <v>0</v>
      </c>
      <c r="S21" s="49">
        <f t="shared" si="12"/>
        <v>0</v>
      </c>
      <c r="T21" s="48">
        <f t="shared" si="13"/>
        <v>0.59783833533737374</v>
      </c>
      <c r="U21" s="50">
        <f t="shared" si="14"/>
        <v>2.946565533472874</v>
      </c>
      <c r="V21" s="93" t="s">
        <v>36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 t="s">
        <v>36</v>
      </c>
      <c r="G22" s="94" t="s">
        <v>36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 t="s">
        <v>36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 t="s">
        <v>36</v>
      </c>
      <c r="G23" s="94" t="s">
        <v>36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 t="s">
        <v>36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2031163000</v>
      </c>
      <c r="C24" s="95">
        <f>SUM(C17:C23)</f>
        <v>33000000</v>
      </c>
      <c r="D24" s="95"/>
      <c r="E24" s="95">
        <f t="shared" si="8"/>
        <v>2064163000</v>
      </c>
      <c r="F24" s="96">
        <f t="shared" ref="F24:O24" si="15">SUM(F17:F23)</f>
        <v>2064163000</v>
      </c>
      <c r="G24" s="97">
        <f t="shared" si="15"/>
        <v>620577000</v>
      </c>
      <c r="H24" s="96">
        <f t="shared" si="15"/>
        <v>253811000</v>
      </c>
      <c r="I24" s="97">
        <f t="shared" si="15"/>
        <v>261968960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253811000</v>
      </c>
      <c r="Q24" s="97">
        <f t="shared" si="10"/>
        <v>261968960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13.222304821868683</v>
      </c>
      <c r="U24" s="54">
        <f>IF(($E24-$E19-$E23)   =0,0,($Q24   /($E24-$E19-$E23)   )*100)</f>
        <v>13.647294415876079</v>
      </c>
      <c r="V24" s="96" t="s">
        <v>36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 t="s">
        <v>36</v>
      </c>
      <c r="G26" s="94" t="s">
        <v>36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=0),0,((($H26      -$H26      )/$H26      )*100))</f>
        <v>0</v>
      </c>
      <c r="S26" s="49">
        <f>IF(($I26      =0),0,((($I26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 t="s">
        <v>36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 t="s">
        <v>36</v>
      </c>
      <c r="G27" s="94" t="s">
        <v>36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=0),0,((($H27      -$H27      )/$H27      )*100))</f>
        <v>0</v>
      </c>
      <c r="S27" s="49">
        <f>IF(($I27      =0),0,((($I27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 t="s">
        <v>36</v>
      </c>
      <c r="W27" s="94" t="s">
        <v>36</v>
      </c>
    </row>
    <row r="28" spans="1:23" ht="12.95" customHeight="1" x14ac:dyDescent="0.2">
      <c r="A28" s="47" t="s">
        <v>54</v>
      </c>
      <c r="B28" s="92">
        <v>7473434000</v>
      </c>
      <c r="C28" s="92"/>
      <c r="D28" s="92"/>
      <c r="E28" s="92">
        <f>$B28      +$C28      +$D28</f>
        <v>7473434000</v>
      </c>
      <c r="F28" s="93">
        <v>7473434000</v>
      </c>
      <c r="G28" s="94">
        <v>1719768000</v>
      </c>
      <c r="H28" s="93">
        <v>684028000</v>
      </c>
      <c r="I28" s="94">
        <v>527225397</v>
      </c>
      <c r="J28" s="93"/>
      <c r="K28" s="94"/>
      <c r="L28" s="93"/>
      <c r="M28" s="94"/>
      <c r="N28" s="93"/>
      <c r="O28" s="94"/>
      <c r="P28" s="93">
        <f>$H28      +$J28      +$L28      +$N28</f>
        <v>684028000</v>
      </c>
      <c r="Q28" s="94">
        <f>$I28      +$K28      +$M28      +$O28</f>
        <v>527225397</v>
      </c>
      <c r="R28" s="48">
        <f>IF(($H28      =0),0,((($H28      -$H28      )/$H28      )*100))</f>
        <v>0</v>
      </c>
      <c r="S28" s="49">
        <f>IF(($I28      =0),0,((($I28      -$I28      )/$I28      )*100))</f>
        <v>0</v>
      </c>
      <c r="T28" s="48">
        <f>IF(($E28      =0),0,(($P28      /$E28      )*100))</f>
        <v>9.1527937491653759</v>
      </c>
      <c r="U28" s="50">
        <f>IF(($E28      =0),0,(($Q28      /$E28      )*100))</f>
        <v>7.0546605081412377</v>
      </c>
      <c r="V28" s="93" t="s">
        <v>36</v>
      </c>
      <c r="W28" s="94" t="s">
        <v>36</v>
      </c>
    </row>
    <row r="29" spans="1:23" ht="12.95" customHeight="1" x14ac:dyDescent="0.2">
      <c r="A29" s="47" t="s">
        <v>55</v>
      </c>
      <c r="B29" s="92">
        <v>120646000</v>
      </c>
      <c r="C29" s="92"/>
      <c r="D29" s="92"/>
      <c r="E29" s="92">
        <f>$B29      +$C29      +$D29</f>
        <v>120646000</v>
      </c>
      <c r="F29" s="93">
        <v>120646000</v>
      </c>
      <c r="G29" s="94">
        <v>78568000</v>
      </c>
      <c r="H29" s="93">
        <v>12714000</v>
      </c>
      <c r="I29" s="94">
        <v>-12532808</v>
      </c>
      <c r="J29" s="93"/>
      <c r="K29" s="94"/>
      <c r="L29" s="93"/>
      <c r="M29" s="94"/>
      <c r="N29" s="93"/>
      <c r="O29" s="94"/>
      <c r="P29" s="93">
        <f>$H29      +$J29      +$L29      +$N29</f>
        <v>12714000</v>
      </c>
      <c r="Q29" s="94">
        <f>$I29      +$K29      +$M29      +$O29</f>
        <v>-12532808</v>
      </c>
      <c r="R29" s="48">
        <f>IF(($H29      =0),0,((($H29      -$H29      )/$H29      )*100))</f>
        <v>0</v>
      </c>
      <c r="S29" s="49">
        <f>IF(($I29      =0),0,((($I29      -$I29      )/$I29      )*100))</f>
        <v>0</v>
      </c>
      <c r="T29" s="48">
        <f>IF(($E29      =0),0,(($P29      /$E29      )*100))</f>
        <v>10.538268985295824</v>
      </c>
      <c r="U29" s="50">
        <f>IF(($E29      =0),0,(($Q29      /$E29      )*100))</f>
        <v>-10.388084147008604</v>
      </c>
      <c r="V29" s="93" t="s">
        <v>36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7594080000</v>
      </c>
      <c r="C30" s="95">
        <f>SUM(C26:C29)</f>
        <v>0</v>
      </c>
      <c r="D30" s="95"/>
      <c r="E30" s="95">
        <f>$B30      +$C30      +$D30</f>
        <v>7594080000</v>
      </c>
      <c r="F30" s="96">
        <f t="shared" ref="F30:O30" si="16">SUM(F26:F29)</f>
        <v>7594080000</v>
      </c>
      <c r="G30" s="97">
        <f t="shared" si="16"/>
        <v>1798336000</v>
      </c>
      <c r="H30" s="96">
        <f t="shared" si="16"/>
        <v>696742000</v>
      </c>
      <c r="I30" s="97">
        <f t="shared" si="16"/>
        <v>514692589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696742000</v>
      </c>
      <c r="Q30" s="97">
        <f>$I30      +$K30      +$M30      +$O30</f>
        <v>514692589</v>
      </c>
      <c r="R30" s="52">
        <f>IF(($H30      =0),0,((($H30      -$H30      )/$H30      )*100))</f>
        <v>0</v>
      </c>
      <c r="S30" s="53">
        <f>IF(($I30      =0),0,((($I30      -$I30      )/$I30      )*100))</f>
        <v>0</v>
      </c>
      <c r="T30" s="52">
        <f>IF($E30   =0,0,($P30   /$E30   )*100)</f>
        <v>9.1748045846238124</v>
      </c>
      <c r="U30" s="54">
        <f>IF($E30   =0,0,($Q30   /$E30   )*100)</f>
        <v>6.7775502628363142</v>
      </c>
      <c r="V30" s="96" t="s">
        <v>36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560103000</v>
      </c>
      <c r="C32" s="92"/>
      <c r="D32" s="92"/>
      <c r="E32" s="92">
        <f>$B32      +$C32      +$D32</f>
        <v>560103000</v>
      </c>
      <c r="F32" s="93">
        <v>560103000</v>
      </c>
      <c r="G32" s="94">
        <v>140026000</v>
      </c>
      <c r="H32" s="93">
        <v>106440000</v>
      </c>
      <c r="I32" s="94">
        <v>67034284</v>
      </c>
      <c r="J32" s="93"/>
      <c r="K32" s="94"/>
      <c r="L32" s="93"/>
      <c r="M32" s="94"/>
      <c r="N32" s="93"/>
      <c r="O32" s="94"/>
      <c r="P32" s="93">
        <f>$H32      +$J32      +$L32      +$N32</f>
        <v>106440000</v>
      </c>
      <c r="Q32" s="94">
        <f>$I32      +$K32      +$M32      +$O32</f>
        <v>67034284</v>
      </c>
      <c r="R32" s="48">
        <f>IF(($H32      =0),0,((($H32      -$H32      )/$H32      )*100))</f>
        <v>0</v>
      </c>
      <c r="S32" s="49">
        <f>IF(($I32      =0),0,((($I32      -$I32      )/$I32      )*100))</f>
        <v>0</v>
      </c>
      <c r="T32" s="48">
        <f>IF(($E32      =0),0,(($P32      /$E32      )*100))</f>
        <v>19.003647543398266</v>
      </c>
      <c r="U32" s="50">
        <f>IF(($E32      =0),0,(($Q32      /$E32      )*100))</f>
        <v>11.968206562007346</v>
      </c>
      <c r="V32" s="93" t="s">
        <v>36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560103000</v>
      </c>
      <c r="C33" s="95">
        <f>C32</f>
        <v>0</v>
      </c>
      <c r="D33" s="95"/>
      <c r="E33" s="95">
        <f>$B33      +$C33      +$D33</f>
        <v>560103000</v>
      </c>
      <c r="F33" s="96">
        <f t="shared" ref="F33:O33" si="17">F32</f>
        <v>560103000</v>
      </c>
      <c r="G33" s="97">
        <f t="shared" si="17"/>
        <v>140026000</v>
      </c>
      <c r="H33" s="96">
        <f t="shared" si="17"/>
        <v>106440000</v>
      </c>
      <c r="I33" s="97">
        <f t="shared" si="17"/>
        <v>67034284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106440000</v>
      </c>
      <c r="Q33" s="97">
        <f>$I33      +$K33      +$M33      +$O33</f>
        <v>67034284</v>
      </c>
      <c r="R33" s="52">
        <f>IF(($H33      =0),0,((($H33      -$H33      )/$H33      )*100))</f>
        <v>0</v>
      </c>
      <c r="S33" s="53">
        <f>IF(($I33      =0),0,((($I33      -$I33      )/$I33      )*100))</f>
        <v>0</v>
      </c>
      <c r="T33" s="52">
        <f>IF($E33   =0,0,($P33   /$E33   )*100)</f>
        <v>19.003647543398266</v>
      </c>
      <c r="U33" s="54">
        <f>IF($E33   =0,0,($Q33   /$E33   )*100)</f>
        <v>11.968206562007346</v>
      </c>
      <c r="V33" s="96" t="s">
        <v>36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1746436000</v>
      </c>
      <c r="C35" s="92"/>
      <c r="D35" s="92"/>
      <c r="E35" s="92">
        <f t="shared" ref="E35:E40" si="18">$B35      +$C35      +$D35</f>
        <v>1746436000</v>
      </c>
      <c r="F35" s="93">
        <v>1746436000</v>
      </c>
      <c r="G35" s="94">
        <v>598606000</v>
      </c>
      <c r="H35" s="93">
        <v>278945000</v>
      </c>
      <c r="I35" s="94">
        <v>173691698</v>
      </c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278945000</v>
      </c>
      <c r="Q35" s="94">
        <f t="shared" ref="Q35:Q40" si="20">$I35      +$K35      +$M35      +$O35</f>
        <v>173691698</v>
      </c>
      <c r="R35" s="48">
        <f t="shared" ref="R35:R40" si="21">IF(($H35      =0),0,((($H35      -$H35      )/$H35      )*100))</f>
        <v>0</v>
      </c>
      <c r="S35" s="49">
        <f t="shared" ref="S35:S40" si="22">IF(($I35      =0),0,((($I35      -$I35      )/$I35      )*100))</f>
        <v>0</v>
      </c>
      <c r="T35" s="48">
        <f t="shared" ref="T35:T39" si="23">IF(($E35      =0),0,(($P35      /$E35      )*100))</f>
        <v>15.972242899253109</v>
      </c>
      <c r="U35" s="50">
        <f t="shared" ref="U35:U39" si="24">IF(($E35      =0),0,(($Q35      /$E35      )*100))</f>
        <v>9.9454945958512084</v>
      </c>
      <c r="V35" s="93" t="s">
        <v>36</v>
      </c>
      <c r="W35" s="94" t="s">
        <v>36</v>
      </c>
    </row>
    <row r="36" spans="1:23" ht="12.95" customHeight="1" x14ac:dyDescent="0.2">
      <c r="A36" s="47" t="s">
        <v>60</v>
      </c>
      <c r="B36" s="92">
        <v>2196019000</v>
      </c>
      <c r="C36" s="92"/>
      <c r="D36" s="92"/>
      <c r="E36" s="92">
        <f t="shared" si="18"/>
        <v>2196019000</v>
      </c>
      <c r="F36" s="93">
        <v>2196018000</v>
      </c>
      <c r="G36" s="94">
        <v>790567000</v>
      </c>
      <c r="H36" s="93">
        <v>373196000</v>
      </c>
      <c r="I36" s="94"/>
      <c r="J36" s="93"/>
      <c r="K36" s="94"/>
      <c r="L36" s="93"/>
      <c r="M36" s="94"/>
      <c r="N36" s="93"/>
      <c r="O36" s="94"/>
      <c r="P36" s="93">
        <f t="shared" si="19"/>
        <v>373196000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16.994206334280353</v>
      </c>
      <c r="U36" s="50">
        <f t="shared" si="24"/>
        <v>0</v>
      </c>
      <c r="V36" s="93" t="s">
        <v>36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 t="s">
        <v>36</v>
      </c>
      <c r="G37" s="94" t="s">
        <v>36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 t="s">
        <v>36</v>
      </c>
      <c r="W37" s="94" t="s">
        <v>36</v>
      </c>
    </row>
    <row r="38" spans="1:23" ht="12.95" customHeight="1" x14ac:dyDescent="0.2">
      <c r="A38" s="47" t="s">
        <v>62</v>
      </c>
      <c r="B38" s="92">
        <v>235700000</v>
      </c>
      <c r="C38" s="92"/>
      <c r="D38" s="92"/>
      <c r="E38" s="92">
        <f t="shared" si="18"/>
        <v>235700000</v>
      </c>
      <c r="F38" s="93">
        <v>235700000</v>
      </c>
      <c r="G38" s="94">
        <v>72000000</v>
      </c>
      <c r="H38" s="93">
        <v>9054000</v>
      </c>
      <c r="I38" s="94">
        <v>7483860</v>
      </c>
      <c r="J38" s="93"/>
      <c r="K38" s="94"/>
      <c r="L38" s="93"/>
      <c r="M38" s="94"/>
      <c r="N38" s="93"/>
      <c r="O38" s="94"/>
      <c r="P38" s="93">
        <f t="shared" si="19"/>
        <v>9054000</v>
      </c>
      <c r="Q38" s="94">
        <f t="shared" si="20"/>
        <v>7483860</v>
      </c>
      <c r="R38" s="48">
        <f t="shared" si="21"/>
        <v>0</v>
      </c>
      <c r="S38" s="49">
        <f t="shared" si="22"/>
        <v>0</v>
      </c>
      <c r="T38" s="48">
        <f t="shared" si="23"/>
        <v>3.8413237165888838</v>
      </c>
      <c r="U38" s="50">
        <f t="shared" si="24"/>
        <v>3.1751633432329229</v>
      </c>
      <c r="V38" s="93" t="s">
        <v>36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 t="s">
        <v>36</v>
      </c>
      <c r="G39" s="94" t="s">
        <v>36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 t="s">
        <v>36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4178155000</v>
      </c>
      <c r="C40" s="95">
        <f>SUM(C35:C39)</f>
        <v>0</v>
      </c>
      <c r="D40" s="95"/>
      <c r="E40" s="95">
        <f t="shared" si="18"/>
        <v>4178155000</v>
      </c>
      <c r="F40" s="96">
        <f t="shared" ref="F40:O40" si="25">SUM(F35:F39)</f>
        <v>4178154000</v>
      </c>
      <c r="G40" s="97">
        <f t="shared" si="25"/>
        <v>1461173000</v>
      </c>
      <c r="H40" s="96">
        <f t="shared" si="25"/>
        <v>661195000</v>
      </c>
      <c r="I40" s="97">
        <f t="shared" si="25"/>
        <v>181175558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661195000</v>
      </c>
      <c r="Q40" s="97">
        <f t="shared" si="20"/>
        <v>181175558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33.357700985199806</v>
      </c>
      <c r="U40" s="54">
        <f>IF((+$E35+$E38) =0,0,(Q40   /(+$E35+$E38) )*100)</f>
        <v>9.1404201326246035</v>
      </c>
      <c r="V40" s="96" t="s">
        <v>36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 t="s">
        <v>36</v>
      </c>
      <c r="G42" s="94" t="s">
        <v>36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=0),0,((($H42      -$H42      )/$H42      )*100))</f>
        <v>0</v>
      </c>
      <c r="S42" s="49">
        <f t="shared" ref="S42:S53" si="30">IF(($I42      =0),0,((($I42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 t="s">
        <v>36</v>
      </c>
      <c r="W42" s="94" t="s">
        <v>36</v>
      </c>
    </row>
    <row r="43" spans="1:23" ht="12.95" customHeight="1" x14ac:dyDescent="0.2">
      <c r="A43" s="47" t="s">
        <v>66</v>
      </c>
      <c r="B43" s="92">
        <v>3852383000</v>
      </c>
      <c r="C43" s="92"/>
      <c r="D43" s="92"/>
      <c r="E43" s="92">
        <f t="shared" si="26"/>
        <v>3852383000</v>
      </c>
      <c r="F43" s="93">
        <v>3852383000</v>
      </c>
      <c r="G43" s="94">
        <v>1075775000</v>
      </c>
      <c r="H43" s="93">
        <v>599426000</v>
      </c>
      <c r="I43" s="94">
        <v>357290489</v>
      </c>
      <c r="J43" s="93"/>
      <c r="K43" s="94"/>
      <c r="L43" s="93"/>
      <c r="M43" s="94"/>
      <c r="N43" s="93"/>
      <c r="O43" s="94"/>
      <c r="P43" s="93">
        <f t="shared" si="27"/>
        <v>599426000</v>
      </c>
      <c r="Q43" s="94">
        <f t="shared" si="28"/>
        <v>357290489</v>
      </c>
      <c r="R43" s="48">
        <f t="shared" si="29"/>
        <v>0</v>
      </c>
      <c r="S43" s="49">
        <f t="shared" si="30"/>
        <v>0</v>
      </c>
      <c r="T43" s="48">
        <f t="shared" si="31"/>
        <v>15.559875536778145</v>
      </c>
      <c r="U43" s="50">
        <f t="shared" si="32"/>
        <v>9.2745318676777462</v>
      </c>
      <c r="V43" s="93" t="s">
        <v>36</v>
      </c>
      <c r="W43" s="94" t="s">
        <v>36</v>
      </c>
    </row>
    <row r="44" spans="1:23" ht="12.95" customHeight="1" x14ac:dyDescent="0.2">
      <c r="A44" s="47" t="s">
        <v>67</v>
      </c>
      <c r="B44" s="92">
        <v>3057957000</v>
      </c>
      <c r="C44" s="92"/>
      <c r="D44" s="92"/>
      <c r="E44" s="92">
        <f t="shared" si="26"/>
        <v>3057957000</v>
      </c>
      <c r="F44" s="93">
        <v>3057957000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 t="s">
        <v>36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 t="s">
        <v>36</v>
      </c>
      <c r="G45" s="94" t="s">
        <v>36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 t="s">
        <v>36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 t="s">
        <v>36</v>
      </c>
      <c r="G46" s="94" t="s">
        <v>36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 t="s">
        <v>36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 t="s">
        <v>36</v>
      </c>
      <c r="G47" s="94" t="s">
        <v>36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 t="s">
        <v>36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 t="s">
        <v>36</v>
      </c>
      <c r="G48" s="94" t="s">
        <v>36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 t="s">
        <v>36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 t="s">
        <v>36</v>
      </c>
      <c r="G49" s="94" t="s">
        <v>36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 t="s">
        <v>36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 t="s">
        <v>36</v>
      </c>
      <c r="G50" s="94" t="s">
        <v>36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 t="s">
        <v>36</v>
      </c>
      <c r="W50" s="94" t="s">
        <v>36</v>
      </c>
    </row>
    <row r="51" spans="1:23" ht="12.95" customHeight="1" x14ac:dyDescent="0.2">
      <c r="A51" s="47" t="s">
        <v>74</v>
      </c>
      <c r="B51" s="92">
        <v>4037673000</v>
      </c>
      <c r="C51" s="92"/>
      <c r="D51" s="92"/>
      <c r="E51" s="92">
        <f t="shared" si="26"/>
        <v>4037673000</v>
      </c>
      <c r="F51" s="93">
        <v>4037673000</v>
      </c>
      <c r="G51" s="94">
        <v>1459685000</v>
      </c>
      <c r="H51" s="93">
        <v>781728000</v>
      </c>
      <c r="I51" s="94">
        <v>138296462</v>
      </c>
      <c r="J51" s="93"/>
      <c r="K51" s="94"/>
      <c r="L51" s="93"/>
      <c r="M51" s="94"/>
      <c r="N51" s="93"/>
      <c r="O51" s="94"/>
      <c r="P51" s="93">
        <f t="shared" si="27"/>
        <v>781728000</v>
      </c>
      <c r="Q51" s="94">
        <f t="shared" si="28"/>
        <v>138296462</v>
      </c>
      <c r="R51" s="48">
        <f t="shared" si="29"/>
        <v>0</v>
      </c>
      <c r="S51" s="49">
        <f t="shared" si="30"/>
        <v>0</v>
      </c>
      <c r="T51" s="48">
        <f t="shared" si="31"/>
        <v>19.36085463087278</v>
      </c>
      <c r="U51" s="50">
        <f t="shared" si="32"/>
        <v>3.4251526064641684</v>
      </c>
      <c r="V51" s="93" t="s">
        <v>36</v>
      </c>
      <c r="W51" s="94" t="s">
        <v>36</v>
      </c>
    </row>
    <row r="52" spans="1:23" ht="12.95" customHeight="1" x14ac:dyDescent="0.2">
      <c r="A52" s="47" t="s">
        <v>75</v>
      </c>
      <c r="B52" s="92">
        <v>1046718000</v>
      </c>
      <c r="C52" s="92"/>
      <c r="D52" s="92"/>
      <c r="E52" s="92">
        <f t="shared" si="26"/>
        <v>1046718000</v>
      </c>
      <c r="F52" s="93">
        <v>1046718000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 t="s">
        <v>36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11994731000</v>
      </c>
      <c r="C53" s="95">
        <f>SUM(C42:C52)</f>
        <v>0</v>
      </c>
      <c r="D53" s="95"/>
      <c r="E53" s="95">
        <f t="shared" si="26"/>
        <v>11994731000</v>
      </c>
      <c r="F53" s="96">
        <f t="shared" ref="F53:O53" si="33">SUM(F42:F52)</f>
        <v>11994731000</v>
      </c>
      <c r="G53" s="97">
        <f t="shared" si="33"/>
        <v>2535460000</v>
      </c>
      <c r="H53" s="96">
        <f t="shared" si="33"/>
        <v>1381154000</v>
      </c>
      <c r="I53" s="97">
        <f t="shared" si="33"/>
        <v>495586951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1381154000</v>
      </c>
      <c r="Q53" s="97">
        <f t="shared" si="28"/>
        <v>495586951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17.50499616225791</v>
      </c>
      <c r="U53" s="54">
        <f>IF((+$E43+$E45+$E47+$E48+$E51) =0,0,(Q53   /(+$E43+$E45+$E47+$E48+$E51) )*100)</f>
        <v>6.2811588536253735</v>
      </c>
      <c r="V53" s="96" t="s">
        <v>36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 t="s">
        <v>36</v>
      </c>
      <c r="G55" s="94" t="s">
        <v>36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=0),0,((($H55      -$H55      )/$H55      )*100))</f>
        <v>0</v>
      </c>
      <c r="S55" s="49">
        <f>IF(($I55      =0),0,((($I55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 t="s">
        <v>36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 t="s">
        <v>36</v>
      </c>
      <c r="G56" s="94" t="s">
        <v>36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=0),0,((($H56      -$H56      )/$H56      )*100))</f>
        <v>0</v>
      </c>
      <c r="S56" s="49">
        <f>IF(($I56      =0),0,((($I56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 t="s">
        <v>36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 t="s">
        <v>36</v>
      </c>
      <c r="G57" s="94" t="s">
        <v>36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=0),0,((($H57      -$H57      )/$H57      )*100))</f>
        <v>0</v>
      </c>
      <c r="S57" s="49">
        <f>IF(($I57      =0),0,((($I57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 t="s">
        <v>36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 t="s">
        <v>36</v>
      </c>
      <c r="G58" s="94" t="s">
        <v>36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=0),0,((($H58      -$H58      )/$H58      )*100))</f>
        <v>0</v>
      </c>
      <c r="S58" s="49">
        <f>IF(($I58      =0),0,((($I58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 t="s">
        <v>36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 t="s">
        <v>36</v>
      </c>
      <c r="G59" s="103" t="s">
        <v>36</v>
      </c>
      <c r="H59" s="102">
        <f t="shared" ref="H59:O59" si="34">SUM(H55:H58)</f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=0),0,((($H59      -$H59      )/$H59      )*100))</f>
        <v>0</v>
      </c>
      <c r="S59" s="58">
        <f>IF(($I59      =0),0,((($I59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 t="s">
        <v>36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 t="s">
        <v>36</v>
      </c>
      <c r="G61" s="94" t="s">
        <v>36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=0),0,((($H61      -$H61      )/$H61      )*100))</f>
        <v>0</v>
      </c>
      <c r="S61" s="49">
        <f t="shared" ref="S61:S67" si="39">IF(($I61      =0),0,((($I61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 t="s">
        <v>36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 t="s">
        <v>36</v>
      </c>
      <c r="G62" s="94" t="s">
        <v>36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 t="s">
        <v>36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 t="s">
        <v>36</v>
      </c>
      <c r="G63" s="94" t="s">
        <v>36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 t="s">
        <v>36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 t="s">
        <v>36</v>
      </c>
      <c r="G64" s="94" t="s">
        <v>36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 t="s">
        <v>36</v>
      </c>
      <c r="W64" s="94" t="s">
        <v>36</v>
      </c>
    </row>
    <row r="65" spans="1:23" ht="12.95" customHeight="1" x14ac:dyDescent="0.2">
      <c r="A65" s="47" t="s">
        <v>86</v>
      </c>
      <c r="B65" s="92">
        <v>4515194000</v>
      </c>
      <c r="C65" s="92"/>
      <c r="D65" s="92"/>
      <c r="E65" s="92">
        <f t="shared" si="35"/>
        <v>4515194000</v>
      </c>
      <c r="F65" s="93">
        <v>4515194000</v>
      </c>
      <c r="G65" s="94">
        <v>1401921000</v>
      </c>
      <c r="H65" s="93">
        <v>415617000</v>
      </c>
      <c r="I65" s="94">
        <v>368188296</v>
      </c>
      <c r="J65" s="93"/>
      <c r="K65" s="94"/>
      <c r="L65" s="93"/>
      <c r="M65" s="94"/>
      <c r="N65" s="93"/>
      <c r="O65" s="94"/>
      <c r="P65" s="93">
        <f t="shared" si="36"/>
        <v>415617000</v>
      </c>
      <c r="Q65" s="94">
        <f t="shared" si="37"/>
        <v>368188296</v>
      </c>
      <c r="R65" s="48">
        <f t="shared" si="38"/>
        <v>0</v>
      </c>
      <c r="S65" s="49">
        <f t="shared" si="39"/>
        <v>0</v>
      </c>
      <c r="T65" s="48">
        <f t="shared" si="40"/>
        <v>9.2048536563434489</v>
      </c>
      <c r="U65" s="50">
        <f t="shared" si="41"/>
        <v>8.1544291563108917</v>
      </c>
      <c r="V65" s="93" t="s">
        <v>36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4515194000</v>
      </c>
      <c r="C66" s="95">
        <f>SUM(C61:C65)</f>
        <v>0</v>
      </c>
      <c r="D66" s="95"/>
      <c r="E66" s="95">
        <f t="shared" si="35"/>
        <v>4515194000</v>
      </c>
      <c r="F66" s="96">
        <f t="shared" ref="F66:O66" si="42">SUM(F61:F65)</f>
        <v>4515194000</v>
      </c>
      <c r="G66" s="97">
        <f t="shared" si="42"/>
        <v>1401921000</v>
      </c>
      <c r="H66" s="96">
        <f t="shared" si="42"/>
        <v>415617000</v>
      </c>
      <c r="I66" s="97">
        <f t="shared" si="42"/>
        <v>368188296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415617000</v>
      </c>
      <c r="Q66" s="97">
        <f t="shared" si="37"/>
        <v>368188296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9.2048536563434489</v>
      </c>
      <c r="U66" s="54">
        <f>IF((+$E61+$E63+$E65) =0,0,(Q66  /(+$E61+$E63+$E65) )*100)</f>
        <v>8.1544291563108917</v>
      </c>
      <c r="V66" s="96" t="s">
        <v>36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33392296000</v>
      </c>
      <c r="C67" s="104">
        <f>SUM(C9:C14,C17:C23,C26:C29,C32,C35:C39,C42:C52,C55:C58,C61:C65)</f>
        <v>33000000</v>
      </c>
      <c r="D67" s="104"/>
      <c r="E67" s="104">
        <f t="shared" si="35"/>
        <v>33425296000</v>
      </c>
      <c r="F67" s="105">
        <f t="shared" ref="F67:O67" si="43">SUM(F9:F14,F17:F23,F26:F29,F32,F35:F39,F42:F52,F55:F58,F61:F65)</f>
        <v>33039455000</v>
      </c>
      <c r="G67" s="106">
        <f t="shared" si="43"/>
        <v>9111886000</v>
      </c>
      <c r="H67" s="105">
        <f t="shared" si="43"/>
        <v>3860200000</v>
      </c>
      <c r="I67" s="106">
        <f t="shared" si="43"/>
        <v>2129707402</v>
      </c>
      <c r="J67" s="105">
        <f t="shared" si="43"/>
        <v>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3860200000</v>
      </c>
      <c r="Q67" s="106">
        <f t="shared" si="37"/>
        <v>2129707402</v>
      </c>
      <c r="R67" s="61">
        <f t="shared" si="38"/>
        <v>0</v>
      </c>
      <c r="S67" s="62">
        <f t="shared" si="39"/>
        <v>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14.358130349893228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7.9215109282028013</v>
      </c>
      <c r="V67" s="105" t="s">
        <v>36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17054355000</v>
      </c>
      <c r="C69" s="92"/>
      <c r="D69" s="92"/>
      <c r="E69" s="92">
        <f>$B69      +$C69      +$D69</f>
        <v>17054355000</v>
      </c>
      <c r="F69" s="93" t="s">
        <v>36</v>
      </c>
      <c r="G69" s="94" t="s">
        <v>36</v>
      </c>
      <c r="H69" s="93"/>
      <c r="I69" s="94">
        <v>1209554951</v>
      </c>
      <c r="J69" s="93"/>
      <c r="K69" s="94"/>
      <c r="L69" s="93"/>
      <c r="M69" s="94"/>
      <c r="N69" s="93"/>
      <c r="O69" s="94"/>
      <c r="P69" s="93">
        <f>$H69      +$J69      +$L69      +$N69</f>
        <v>0</v>
      </c>
      <c r="Q69" s="94">
        <f>$I69      +$K69      +$M69      +$O69</f>
        <v>1209554951</v>
      </c>
      <c r="R69" s="48">
        <f>IF(($H69      =0),0,((($H69      -$H69      )/$H69      )*100))</f>
        <v>0</v>
      </c>
      <c r="S69" s="49">
        <f>IF(($I69      =0),0,((($I69      -$I69      )/$I69      )*100))</f>
        <v>0</v>
      </c>
      <c r="T69" s="48">
        <f>IF(($E69      =0),0,(($P69      /$E69      )*100))</f>
        <v>0</v>
      </c>
      <c r="U69" s="50">
        <f>IF(($E69      =0),0,(($Q69      /$E69      )*100))</f>
        <v>7.092352369819908</v>
      </c>
      <c r="V69" s="93" t="s">
        <v>36</v>
      </c>
      <c r="W69" s="94" t="s">
        <v>36</v>
      </c>
    </row>
    <row r="70" spans="1:23" s="64" customFormat="1" ht="12.95" customHeight="1" x14ac:dyDescent="0.2">
      <c r="A70" s="63" t="s">
        <v>89</v>
      </c>
      <c r="B70" s="92">
        <v>58309000</v>
      </c>
      <c r="C70" s="92"/>
      <c r="D70" s="92"/>
      <c r="E70" s="92">
        <f>$B70      +$C70      +$D70</f>
        <v>58309000</v>
      </c>
      <c r="F70" s="93">
        <v>58309000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IF(($H70      =0),0,((($H70      -$H70      )/$H70      )*100))</f>
        <v>0</v>
      </c>
      <c r="S70" s="49">
        <f>IF(($I70      =0),0,((($I70      -$I70      )/$I70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36</v>
      </c>
      <c r="W70" s="94" t="s">
        <v>36</v>
      </c>
    </row>
    <row r="71" spans="1:23" ht="12.95" customHeight="1" x14ac:dyDescent="0.2">
      <c r="A71" s="56" t="s">
        <v>42</v>
      </c>
      <c r="B71" s="101">
        <f>SUM(B69:B70)</f>
        <v>17112664000</v>
      </c>
      <c r="C71" s="101">
        <f>SUM(C69:C70)</f>
        <v>0</v>
      </c>
      <c r="D71" s="101"/>
      <c r="E71" s="101">
        <f>$B71      +$C71      +$D71</f>
        <v>17112664000</v>
      </c>
      <c r="F71" s="102">
        <f t="shared" ref="F71:O71" si="44">SUM(F69:F70)</f>
        <v>58309000</v>
      </c>
      <c r="G71" s="103">
        <f t="shared" si="44"/>
        <v>0</v>
      </c>
      <c r="H71" s="102">
        <f t="shared" si="44"/>
        <v>0</v>
      </c>
      <c r="I71" s="103">
        <f t="shared" si="44"/>
        <v>1209554951</v>
      </c>
      <c r="J71" s="102">
        <f t="shared" si="44"/>
        <v>0</v>
      </c>
      <c r="K71" s="103">
        <f t="shared" si="44"/>
        <v>0</v>
      </c>
      <c r="L71" s="102">
        <f t="shared" si="44"/>
        <v>0</v>
      </c>
      <c r="M71" s="103">
        <f t="shared" si="44"/>
        <v>0</v>
      </c>
      <c r="N71" s="102">
        <f t="shared" si="44"/>
        <v>0</v>
      </c>
      <c r="O71" s="103">
        <f t="shared" si="44"/>
        <v>0</v>
      </c>
      <c r="P71" s="102">
        <f>$H71      +$J71      +$L71      +$N71</f>
        <v>0</v>
      </c>
      <c r="Q71" s="103">
        <f>$I71      +$K71      +$M71      +$O71</f>
        <v>1209554951</v>
      </c>
      <c r="R71" s="57">
        <f>IF(($H71      =0),0,((($H71      -$H71      )/$H71      )*100))</f>
        <v>0</v>
      </c>
      <c r="S71" s="58">
        <f>IF(($I71      =0),0,((($I71      -$I71      )/$I71      )*100))</f>
        <v>0</v>
      </c>
      <c r="T71" s="57">
        <f>IF(($E69      =0),0,(($P69      /$E69      )*100))</f>
        <v>0</v>
      </c>
      <c r="U71" s="59">
        <f>IF($E69   =0,0,($Q69   /$E69 )*100)</f>
        <v>7.092352369819908</v>
      </c>
      <c r="V71" s="102" t="s">
        <v>36</v>
      </c>
      <c r="W71" s="103" t="s">
        <v>36</v>
      </c>
    </row>
    <row r="72" spans="1:23" ht="12.95" customHeight="1" x14ac:dyDescent="0.2">
      <c r="A72" s="60" t="s">
        <v>87</v>
      </c>
      <c r="B72" s="104">
        <f>SUM(B69:B70)</f>
        <v>17112664000</v>
      </c>
      <c r="C72" s="104">
        <f>SUM(C69:C70)</f>
        <v>0</v>
      </c>
      <c r="D72" s="104"/>
      <c r="E72" s="104">
        <f>$B72      +$C72      +$D72</f>
        <v>17112664000</v>
      </c>
      <c r="F72" s="105">
        <f t="shared" ref="F72:O72" si="45">SUM(F69:F70)</f>
        <v>58309000</v>
      </c>
      <c r="G72" s="106">
        <f t="shared" si="45"/>
        <v>0</v>
      </c>
      <c r="H72" s="105">
        <f t="shared" si="45"/>
        <v>0</v>
      </c>
      <c r="I72" s="106">
        <f t="shared" si="45"/>
        <v>1209554951</v>
      </c>
      <c r="J72" s="105">
        <f t="shared" si="45"/>
        <v>0</v>
      </c>
      <c r="K72" s="106">
        <f t="shared" si="45"/>
        <v>0</v>
      </c>
      <c r="L72" s="105">
        <f t="shared" si="45"/>
        <v>0</v>
      </c>
      <c r="M72" s="106">
        <f t="shared" si="45"/>
        <v>0</v>
      </c>
      <c r="N72" s="105">
        <f t="shared" si="45"/>
        <v>0</v>
      </c>
      <c r="O72" s="106">
        <f t="shared" si="45"/>
        <v>0</v>
      </c>
      <c r="P72" s="105">
        <f>$H72      +$J72      +$L72      +$N72</f>
        <v>0</v>
      </c>
      <c r="Q72" s="106">
        <f>$I72      +$K72      +$M72      +$O72</f>
        <v>1209554951</v>
      </c>
      <c r="R72" s="61">
        <f>IF(($H72      =0),0,((($H72      -$H72      )/$H72      )*100))</f>
        <v>0</v>
      </c>
      <c r="S72" s="62">
        <f>IF(($I72      =0),0,((($I72      -$I72      )/$I72      )*100))</f>
        <v>0</v>
      </c>
      <c r="T72" s="61">
        <f>IF(($E69      =0),0,(($P69      /$E69      )*100))</f>
        <v>0</v>
      </c>
      <c r="U72" s="65">
        <f>IF($E69   =0,0,($Q69   /$E69 )*100)</f>
        <v>7.092352369819908</v>
      </c>
      <c r="V72" s="105" t="s">
        <v>36</v>
      </c>
      <c r="W72" s="106" t="s">
        <v>36</v>
      </c>
    </row>
    <row r="73" spans="1:23" ht="12.95" customHeight="1" thickBot="1" x14ac:dyDescent="0.25">
      <c r="A73" s="60" t="s">
        <v>90</v>
      </c>
      <c r="B73" s="104">
        <f>SUM(B9:B14,B17:B23,B26:B29,B32,B35:B39,B42:B52,B55:B58,B61:B65,B69:B70)</f>
        <v>50504960000</v>
      </c>
      <c r="C73" s="104">
        <f>SUM(C9:C14,C17:C23,C26:C29,C32,C35:C39,C42:C52,C55:C58,C61:C65,C69:C70)</f>
        <v>33000000</v>
      </c>
      <c r="D73" s="104"/>
      <c r="E73" s="104">
        <f>$B73      +$C73      +$D73</f>
        <v>50537960000</v>
      </c>
      <c r="F73" s="105">
        <f t="shared" ref="F73:O73" si="46">SUM(F9:F14,F17:F23,F26:F29,F32,F35:F39,F42:F52,F55:F58,F61:F65,F69:F70)</f>
        <v>33097764000</v>
      </c>
      <c r="G73" s="106">
        <f t="shared" si="46"/>
        <v>9111886000</v>
      </c>
      <c r="H73" s="105">
        <f t="shared" si="46"/>
        <v>3860200000</v>
      </c>
      <c r="I73" s="106">
        <f t="shared" si="46"/>
        <v>3339262353</v>
      </c>
      <c r="J73" s="105">
        <f t="shared" si="46"/>
        <v>0</v>
      </c>
      <c r="K73" s="106">
        <f t="shared" si="46"/>
        <v>0</v>
      </c>
      <c r="L73" s="105">
        <f t="shared" si="46"/>
        <v>0</v>
      </c>
      <c r="M73" s="106">
        <f t="shared" si="46"/>
        <v>0</v>
      </c>
      <c r="N73" s="105">
        <f t="shared" si="46"/>
        <v>0</v>
      </c>
      <c r="O73" s="106">
        <f t="shared" si="46"/>
        <v>0</v>
      </c>
      <c r="P73" s="105">
        <f>$H73      +$J73      +$L73      +$N73</f>
        <v>3860200000</v>
      </c>
      <c r="Q73" s="106">
        <f>$I73      +$K73      +$M73      +$O73</f>
        <v>3339262353</v>
      </c>
      <c r="R73" s="61">
        <f>IF(($H73      =0),0,((($H73      -$H73      )/$H73      )*100))</f>
        <v>0</v>
      </c>
      <c r="S73" s="62">
        <f>IF(($I73      =0),0,((($I73      -$I73      )/$I73      )*100))</f>
        <v>0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8.7852673510793977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7.5996871992382431</v>
      </c>
      <c r="V73" s="105" t="s">
        <v>36</v>
      </c>
      <c r="W73" s="106" t="s">
        <v>36</v>
      </c>
    </row>
    <row r="74" spans="1:23" ht="13.5" thickTop="1" x14ac:dyDescent="0.2">
      <c r="A74" s="66" t="s">
        <v>91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0" t="s">
        <v>10</v>
      </c>
      <c r="Q75" s="131"/>
      <c r="R75" s="132" t="s">
        <v>11</v>
      </c>
      <c r="S75" s="131"/>
      <c r="T75" s="132" t="s">
        <v>12</v>
      </c>
      <c r="U75" s="131"/>
      <c r="V75" s="130"/>
      <c r="W75" s="131"/>
    </row>
    <row r="76" spans="1:23" ht="67.5" x14ac:dyDescent="0.2">
      <c r="A76" s="77" t="s">
        <v>92</v>
      </c>
      <c r="B76" s="78" t="s">
        <v>93</v>
      </c>
      <c r="C76" s="78" t="s">
        <v>94</v>
      </c>
      <c r="D76" s="79" t="s">
        <v>17</v>
      </c>
      <c r="E76" s="78" t="s">
        <v>18</v>
      </c>
      <c r="F76" s="78" t="s">
        <v>19</v>
      </c>
      <c r="G76" s="78" t="s">
        <v>95</v>
      </c>
      <c r="H76" s="78" t="s">
        <v>96</v>
      </c>
      <c r="I76" s="80" t="s">
        <v>22</v>
      </c>
      <c r="J76" s="78" t="s">
        <v>97</v>
      </c>
      <c r="K76" s="80" t="s">
        <v>24</v>
      </c>
      <c r="L76" s="78" t="s">
        <v>98</v>
      </c>
      <c r="M76" s="80" t="s">
        <v>26</v>
      </c>
      <c r="N76" s="78" t="s">
        <v>99</v>
      </c>
      <c r="O76" s="80" t="s">
        <v>28</v>
      </c>
      <c r="P76" s="80" t="s">
        <v>100</v>
      </c>
      <c r="Q76" s="81" t="s">
        <v>30</v>
      </c>
      <c r="R76" s="82" t="s">
        <v>100</v>
      </c>
      <c r="S76" s="83" t="s">
        <v>30</v>
      </c>
      <c r="T76" s="82" t="s">
        <v>101</v>
      </c>
      <c r="U76" s="79" t="s">
        <v>32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112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113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114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115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116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117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102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103</v>
      </c>
      <c r="B87" s="118">
        <v>24104000</v>
      </c>
      <c r="C87" s="118"/>
      <c r="D87" s="118"/>
      <c r="E87" s="118">
        <f t="shared" ref="E87:E94" si="48">$B87      +$C87      +$D87</f>
        <v>24104000</v>
      </c>
      <c r="F87" s="118">
        <v>0</v>
      </c>
      <c r="G87" s="118">
        <v>0</v>
      </c>
      <c r="H87" s="118">
        <v>24034000</v>
      </c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24034000</v>
      </c>
      <c r="Q87" s="113">
        <f t="shared" ref="Q87:Q94" si="50">$I87      +$K87      +$M87      +$O87</f>
        <v>0</v>
      </c>
      <c r="R87" s="89">
        <f t="shared" ref="R87:R94" si="51">IF(($H87      =0),0,((($H87      -$H87      )/$H87      )*100))</f>
        <v>0</v>
      </c>
      <c r="S87" s="90">
        <f t="shared" ref="S87:S94" si="52">IF(($I87      =0),0,((($I87      -$I87      )/$I87      )*100))</f>
        <v>0</v>
      </c>
      <c r="T87" s="89">
        <f t="shared" ref="T87:T94" si="53">IF(($E87      =0),0,(($P87      /$E87      )*100))</f>
        <v>99.709591769000994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104</v>
      </c>
      <c r="B88" s="113">
        <v>1469478000</v>
      </c>
      <c r="C88" s="113"/>
      <c r="D88" s="113"/>
      <c r="E88" s="113">
        <f t="shared" si="48"/>
        <v>1469478000</v>
      </c>
      <c r="F88" s="113">
        <v>0</v>
      </c>
      <c r="G88" s="113">
        <v>0</v>
      </c>
      <c r="H88" s="113">
        <v>437846000</v>
      </c>
      <c r="I88" s="113"/>
      <c r="J88" s="113"/>
      <c r="K88" s="113"/>
      <c r="L88" s="113"/>
      <c r="M88" s="113"/>
      <c r="N88" s="113"/>
      <c r="O88" s="113"/>
      <c r="P88" s="115">
        <f t="shared" si="49"/>
        <v>437846000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29.796022805377149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6500000</v>
      </c>
      <c r="C89" s="113"/>
      <c r="D89" s="113"/>
      <c r="E89" s="113">
        <f t="shared" si="48"/>
        <v>6500000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3621923000</v>
      </c>
      <c r="C90" s="113">
        <v>1597000</v>
      </c>
      <c r="D90" s="113"/>
      <c r="E90" s="113">
        <f t="shared" si="48"/>
        <v>3623520000</v>
      </c>
      <c r="F90" s="113">
        <v>0</v>
      </c>
      <c r="G90" s="113">
        <v>0</v>
      </c>
      <c r="H90" s="113">
        <v>1974168000</v>
      </c>
      <c r="I90" s="113"/>
      <c r="J90" s="113"/>
      <c r="K90" s="113"/>
      <c r="L90" s="113"/>
      <c r="M90" s="113"/>
      <c r="N90" s="113"/>
      <c r="O90" s="113"/>
      <c r="P90" s="115">
        <f t="shared" si="49"/>
        <v>1974168000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54.48205060272884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1345000</v>
      </c>
      <c r="C91" s="113"/>
      <c r="D91" s="113"/>
      <c r="E91" s="113">
        <f t="shared" si="48"/>
        <v>1345000</v>
      </c>
      <c r="F91" s="113">
        <v>0</v>
      </c>
      <c r="G91" s="113">
        <v>0</v>
      </c>
      <c r="H91" s="113">
        <v>461000</v>
      </c>
      <c r="I91" s="113"/>
      <c r="J91" s="113"/>
      <c r="K91" s="113"/>
      <c r="L91" s="113"/>
      <c r="M91" s="113"/>
      <c r="N91" s="113"/>
      <c r="O91" s="113"/>
      <c r="P91" s="115">
        <f t="shared" si="49"/>
        <v>461000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34.275092936802977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679079000</v>
      </c>
      <c r="C92" s="113"/>
      <c r="D92" s="113"/>
      <c r="E92" s="113">
        <f t="shared" si="48"/>
        <v>679079000</v>
      </c>
      <c r="F92" s="113">
        <v>0</v>
      </c>
      <c r="G92" s="113">
        <v>0</v>
      </c>
      <c r="H92" s="113">
        <v>241001000</v>
      </c>
      <c r="I92" s="113"/>
      <c r="J92" s="113"/>
      <c r="K92" s="113"/>
      <c r="L92" s="113"/>
      <c r="M92" s="113"/>
      <c r="N92" s="113"/>
      <c r="O92" s="113"/>
      <c r="P92" s="115">
        <f t="shared" si="49"/>
        <v>241001000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35.489390777803465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1468363000</v>
      </c>
      <c r="C93" s="113">
        <v>2018000</v>
      </c>
      <c r="D93" s="113"/>
      <c r="E93" s="113">
        <f t="shared" si="48"/>
        <v>1470381000</v>
      </c>
      <c r="F93" s="113">
        <v>0</v>
      </c>
      <c r="G93" s="113">
        <v>0</v>
      </c>
      <c r="H93" s="113">
        <v>513302000</v>
      </c>
      <c r="I93" s="113"/>
      <c r="J93" s="113"/>
      <c r="K93" s="113"/>
      <c r="L93" s="113"/>
      <c r="M93" s="113"/>
      <c r="N93" s="113"/>
      <c r="O93" s="113"/>
      <c r="P93" s="115">
        <f t="shared" si="49"/>
        <v>513302000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34.909455440460668</v>
      </c>
      <c r="U93" s="90">
        <f t="shared" si="54"/>
        <v>0</v>
      </c>
      <c r="V93" s="113"/>
      <c r="W93" s="113"/>
    </row>
    <row r="94" spans="1:23" x14ac:dyDescent="0.2">
      <c r="A94" s="91" t="s">
        <v>110</v>
      </c>
      <c r="B94" s="113">
        <v>141268000</v>
      </c>
      <c r="C94" s="113"/>
      <c r="D94" s="113"/>
      <c r="E94" s="113">
        <f t="shared" si="48"/>
        <v>141268000</v>
      </c>
      <c r="F94" s="113">
        <v>0</v>
      </c>
      <c r="G94" s="113">
        <v>0</v>
      </c>
      <c r="H94" s="113">
        <v>76322000</v>
      </c>
      <c r="I94" s="113"/>
      <c r="J94" s="113"/>
      <c r="K94" s="113"/>
      <c r="L94" s="113"/>
      <c r="M94" s="113"/>
      <c r="N94" s="113"/>
      <c r="O94" s="113"/>
      <c r="P94" s="115">
        <f t="shared" si="49"/>
        <v>76322000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54.026389557436929</v>
      </c>
      <c r="U94" s="90">
        <f t="shared" si="54"/>
        <v>0</v>
      </c>
      <c r="V94" s="113"/>
      <c r="W94" s="113"/>
    </row>
    <row r="95" spans="1:23" x14ac:dyDescent="0.2">
      <c r="A95" s="16" t="s">
        <v>111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118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87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119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120</v>
      </c>
    </row>
    <row r="117" spans="1:23" x14ac:dyDescent="0.2">
      <c r="A117" s="29" t="s">
        <v>121</v>
      </c>
    </row>
    <row r="118" spans="1:23" x14ac:dyDescent="0.2">
      <c r="A118" s="29" t="s">
        <v>122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123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124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125</v>
      </c>
    </row>
    <row r="124" spans="1:23" x14ac:dyDescent="0.2">
      <c r="A124" s="30" t="s">
        <v>91</v>
      </c>
      <c r="G124" s="30" t="s">
        <v>91</v>
      </c>
      <c r="W124" s="30"/>
    </row>
    <row r="125" spans="1:23" x14ac:dyDescent="0.2">
      <c r="A125" s="30"/>
      <c r="G125" s="30"/>
      <c r="W125" s="30"/>
    </row>
    <row r="126" spans="1:23" x14ac:dyDescent="0.2">
      <c r="A126" s="30" t="s">
        <v>91</v>
      </c>
      <c r="G126" s="30" t="s">
        <v>91</v>
      </c>
      <c r="W126" s="30"/>
    </row>
  </sheetData>
  <sheetProtection algorithmName="SHA-512" hashValue="8tD9saw7cpAxH0rPZ2Z/HNILy8q4n+DqeO+3ydnhTl2+1+RaBoqkOCGiLeG51P7K5Ki+nu6GC0BA6qaKnZoRtA==" saltValue="eE6/2b03XMlwWpPGf6LE9w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5:Q75"/>
    <mergeCell ref="R75:S75"/>
    <mergeCell ref="T75:U75"/>
    <mergeCell ref="V75:W75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1" manualBreakCount="1">
    <brk id="74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78837F-3FAD-48B2-960C-FCB9F84B1133}">
  <sheetPr>
    <pageSetUpPr fitToPage="1"/>
  </sheetPr>
  <dimension ref="A1:W126"/>
  <sheetViews>
    <sheetView showGridLines="0" tabSelected="1" workbookViewId="0">
      <selection activeCell="A25" sqref="A25"/>
    </sheetView>
  </sheetViews>
  <sheetFormatPr defaultRowHeight="12.75" x14ac:dyDescent="0.2"/>
  <cols>
    <col min="1" max="1" width="52.7109375" customWidth="1"/>
    <col min="2" max="9" width="13.7109375" customWidth="1"/>
    <col min="10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1"/>
      <c r="W1" s="31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2"/>
      <c r="W2" s="32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2"/>
      <c r="W3" s="32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2"/>
      <c r="W4" s="32"/>
    </row>
    <row r="5" spans="1:23" ht="15" customHeight="1" x14ac:dyDescent="0.25">
      <c r="A5" s="137" t="s">
        <v>134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3"/>
      <c r="W5" s="33"/>
    </row>
    <row r="6" spans="1:23" ht="12.75" customHeight="1" x14ac:dyDescent="0.2">
      <c r="A6" s="34" t="s">
        <v>91</v>
      </c>
      <c r="B6" s="34" t="s">
        <v>91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70000000</v>
      </c>
      <c r="C9" s="92"/>
      <c r="D9" s="92"/>
      <c r="E9" s="92">
        <f>$B9       +$C9       +$D9</f>
        <v>70000000</v>
      </c>
      <c r="F9" s="93" t="s">
        <v>1</v>
      </c>
      <c r="G9" s="94" t="s">
        <v>1</v>
      </c>
      <c r="H9" s="93"/>
      <c r="I9" s="94">
        <v>6943381</v>
      </c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6943381</v>
      </c>
      <c r="R9" s="48">
        <f>IF(($H9       =0),0,((($H9       -$H9       )/$H9       )*100))</f>
        <v>0</v>
      </c>
      <c r="S9" s="49">
        <f>IF(($I9       =0),0,((($I9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9.9191157142857147</v>
      </c>
      <c r="V9" s="93" t="s">
        <v>1</v>
      </c>
      <c r="W9" s="94" t="s">
        <v>1</v>
      </c>
    </row>
    <row r="10" spans="1:23" ht="12.95" customHeight="1" x14ac:dyDescent="0.2">
      <c r="A10" s="47" t="s">
        <v>37</v>
      </c>
      <c r="B10" s="92">
        <v>49800000</v>
      </c>
      <c r="C10" s="92"/>
      <c r="D10" s="92"/>
      <c r="E10" s="92">
        <f>$B10      +$C10      +$D10</f>
        <v>49800000</v>
      </c>
      <c r="F10" s="93">
        <v>49800000</v>
      </c>
      <c r="G10" s="94">
        <v>49800000</v>
      </c>
      <c r="H10" s="93">
        <v>8545000</v>
      </c>
      <c r="I10" s="94">
        <v>10961072</v>
      </c>
      <c r="J10" s="93"/>
      <c r="K10" s="94"/>
      <c r="L10" s="93"/>
      <c r="M10" s="94"/>
      <c r="N10" s="93"/>
      <c r="O10" s="94"/>
      <c r="P10" s="93">
        <f>$H10      +$J10      +$L10      +$N10</f>
        <v>8545000</v>
      </c>
      <c r="Q10" s="94">
        <f>$I10      +$K10      +$M10      +$O10</f>
        <v>10961072</v>
      </c>
      <c r="R10" s="48">
        <f>IF(($H10      =0),0,((($H10      -$H10      )/$H10      )*100))</f>
        <v>0</v>
      </c>
      <c r="S10" s="49">
        <f>IF(($I10      =0),0,((($I10      -$I10      )/$I10      )*100))</f>
        <v>0</v>
      </c>
      <c r="T10" s="48">
        <f>IF(($E10      =0),0,(($P10      /$E10      )*100))</f>
        <v>17.158634538152612</v>
      </c>
      <c r="U10" s="50">
        <f>IF(($E10      =0),0,(($Q10      /$E10      )*100))</f>
        <v>22.010184738955825</v>
      </c>
      <c r="V10" s="93" t="s">
        <v>1</v>
      </c>
      <c r="W10" s="94" t="s">
        <v>1</v>
      </c>
    </row>
    <row r="11" spans="1:23" ht="12.95" customHeight="1" x14ac:dyDescent="0.2">
      <c r="A11" s="47" t="s">
        <v>38</v>
      </c>
      <c r="B11" s="92">
        <v>18000000</v>
      </c>
      <c r="C11" s="92"/>
      <c r="D11" s="92"/>
      <c r="E11" s="92">
        <f>$B11      +$C11      +$D11</f>
        <v>18000000</v>
      </c>
      <c r="F11" s="93">
        <v>18000000</v>
      </c>
      <c r="G11" s="94">
        <v>10800000</v>
      </c>
      <c r="H11" s="93">
        <v>4314000</v>
      </c>
      <c r="I11" s="94">
        <v>4999798</v>
      </c>
      <c r="J11" s="93"/>
      <c r="K11" s="94"/>
      <c r="L11" s="93"/>
      <c r="M11" s="94"/>
      <c r="N11" s="93"/>
      <c r="O11" s="94"/>
      <c r="P11" s="93">
        <f>$H11      +$J11      +$L11      +$N11</f>
        <v>4314000</v>
      </c>
      <c r="Q11" s="94">
        <f>$I11      +$K11      +$M11      +$O11</f>
        <v>4999798</v>
      </c>
      <c r="R11" s="48">
        <f>IF(($H11      =0),0,((($H11      -$H11      )/$H11      )*100))</f>
        <v>0</v>
      </c>
      <c r="S11" s="49">
        <f>IF(($I11      =0),0,((($I11      -$I11      )/$I11      )*100))</f>
        <v>0</v>
      </c>
      <c r="T11" s="48">
        <f>IF(($E11      =0),0,(($P11      /$E11      )*100))</f>
        <v>23.966666666666665</v>
      </c>
      <c r="U11" s="50">
        <f>IF(($E11      =0),0,(($Q11      /$E11      )*100))</f>
        <v>27.776655555555557</v>
      </c>
      <c r="V11" s="93" t="s">
        <v>1</v>
      </c>
      <c r="W11" s="94" t="s">
        <v>1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>$B12      +$C12      +$D12</f>
        <v>0</v>
      </c>
      <c r="F12" s="93" t="s">
        <v>1</v>
      </c>
      <c r="G12" s="94" t="s">
        <v>1</v>
      </c>
      <c r="H12" s="93"/>
      <c r="I12" s="94"/>
      <c r="J12" s="93"/>
      <c r="K12" s="94"/>
      <c r="L12" s="93"/>
      <c r="M12" s="94"/>
      <c r="N12" s="93"/>
      <c r="O12" s="94"/>
      <c r="P12" s="93">
        <f>$H12      +$J12      +$L12      +$N12</f>
        <v>0</v>
      </c>
      <c r="Q12" s="94">
        <f>$I12      +$K12      +$M12      +$O12</f>
        <v>0</v>
      </c>
      <c r="R12" s="48">
        <f>IF(($H12      =0),0,((($H12      -$H12      )/$H12      )*100))</f>
        <v>0</v>
      </c>
      <c r="S12" s="49">
        <f>IF(($I12      =0),0,((($I12      -$I12      )/$I12      )*100))</f>
        <v>0</v>
      </c>
      <c r="T12" s="48">
        <f>IF(($E12      =0),0,(($P12      /$E12      )*100))</f>
        <v>0</v>
      </c>
      <c r="U12" s="50">
        <f>IF(($E12      =0),0,(($Q12      /$E12      )*100))</f>
        <v>0</v>
      </c>
      <c r="V12" s="93" t="s">
        <v>1</v>
      </c>
      <c r="W12" s="94" t="s">
        <v>1</v>
      </c>
    </row>
    <row r="13" spans="1:23" ht="12.95" customHeight="1" x14ac:dyDescent="0.2">
      <c r="A13" s="47" t="s">
        <v>40</v>
      </c>
      <c r="B13" s="92">
        <v>206714000</v>
      </c>
      <c r="C13" s="92"/>
      <c r="D13" s="92"/>
      <c r="E13" s="92">
        <f>$B13      +$C13      +$D13</f>
        <v>206714000</v>
      </c>
      <c r="F13" s="93">
        <v>206714000</v>
      </c>
      <c r="G13" s="94">
        <v>80214000</v>
      </c>
      <c r="H13" s="93">
        <v>25606000</v>
      </c>
      <c r="I13" s="94">
        <v>34301558</v>
      </c>
      <c r="J13" s="93"/>
      <c r="K13" s="94"/>
      <c r="L13" s="93"/>
      <c r="M13" s="94"/>
      <c r="N13" s="93"/>
      <c r="O13" s="94"/>
      <c r="P13" s="93">
        <f>$H13      +$J13      +$L13      +$N13</f>
        <v>25606000</v>
      </c>
      <c r="Q13" s="94">
        <f>$I13      +$K13      +$M13      +$O13</f>
        <v>34301558</v>
      </c>
      <c r="R13" s="48">
        <f>IF(($H13      =0),0,((($H13      -$H13      )/$H13      )*100))</f>
        <v>0</v>
      </c>
      <c r="S13" s="49">
        <f>IF(($I13      =0),0,((($I13      -$I13      )/$I13      )*100))</f>
        <v>0</v>
      </c>
      <c r="T13" s="48">
        <f>IF(($E13      =0),0,(($P13      /$E13      )*100))</f>
        <v>12.387162940100815</v>
      </c>
      <c r="U13" s="50">
        <f>IF(($E13      =0),0,(($Q13      /$E13      )*100))</f>
        <v>16.593727565622068</v>
      </c>
      <c r="V13" s="93" t="s">
        <v>1</v>
      </c>
      <c r="W13" s="94" t="s">
        <v>1</v>
      </c>
    </row>
    <row r="14" spans="1:23" ht="12.95" customHeight="1" x14ac:dyDescent="0.2">
      <c r="A14" s="47" t="s">
        <v>41</v>
      </c>
      <c r="B14" s="92">
        <v>5100000</v>
      </c>
      <c r="C14" s="92"/>
      <c r="D14" s="92"/>
      <c r="E14" s="92">
        <f>$B14      +$C14      +$D14</f>
        <v>5100000</v>
      </c>
      <c r="F14" s="93">
        <v>5100000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>$H14      +$J14      +$L14      +$N14</f>
        <v>0</v>
      </c>
      <c r="Q14" s="94">
        <f>$I14      +$K14      +$M14      +$O14</f>
        <v>0</v>
      </c>
      <c r="R14" s="48">
        <f>IF(($H14      =0),0,((($H14      -$H14      )/$H14      )*100))</f>
        <v>0</v>
      </c>
      <c r="S14" s="49">
        <f>IF(($I14      =0),0,((($I14      -$I14      )/$I14      )*100))</f>
        <v>0</v>
      </c>
      <c r="T14" s="48">
        <f>IF(($E14      =0),0,(($P14      /$E14      )*100))</f>
        <v>0</v>
      </c>
      <c r="U14" s="50">
        <f>IF(($E14      =0),0,(($Q14      /$E14      )*100))</f>
        <v>0</v>
      </c>
      <c r="V14" s="93" t="s">
        <v>1</v>
      </c>
      <c r="W14" s="94" t="s">
        <v>1</v>
      </c>
    </row>
    <row r="15" spans="1:23" ht="12.95" customHeight="1" x14ac:dyDescent="0.2">
      <c r="A15" s="51" t="s">
        <v>42</v>
      </c>
      <c r="B15" s="95">
        <f>SUM(B9:B14)</f>
        <v>349614000</v>
      </c>
      <c r="C15" s="95">
        <f>SUM(C9:C14)</f>
        <v>0</v>
      </c>
      <c r="D15" s="95"/>
      <c r="E15" s="95">
        <f>$B15      +$C15      +$D15</f>
        <v>349614000</v>
      </c>
      <c r="F15" s="96">
        <f>SUM(F9:F14)</f>
        <v>279614000</v>
      </c>
      <c r="G15" s="97">
        <f>SUM(G9:G14)</f>
        <v>140814000</v>
      </c>
      <c r="H15" s="96">
        <f>SUM(H9:H14)</f>
        <v>38465000</v>
      </c>
      <c r="I15" s="97">
        <f>SUM(I9:I14)</f>
        <v>57205809</v>
      </c>
      <c r="J15" s="96">
        <f>SUM(J9:J14)</f>
        <v>0</v>
      </c>
      <c r="K15" s="97">
        <f>SUM(K9:K14)</f>
        <v>0</v>
      </c>
      <c r="L15" s="96">
        <f>SUM(L9:L14)</f>
        <v>0</v>
      </c>
      <c r="M15" s="97">
        <f>SUM(M9:M14)</f>
        <v>0</v>
      </c>
      <c r="N15" s="96">
        <f>SUM(N9:N14)</f>
        <v>0</v>
      </c>
      <c r="O15" s="97">
        <f>SUM(O9:O14)</f>
        <v>0</v>
      </c>
      <c r="P15" s="96">
        <f>$H15      +$J15      +$L15      +$N15</f>
        <v>38465000</v>
      </c>
      <c r="Q15" s="97">
        <f>$I15      +$K15      +$M15      +$O15</f>
        <v>57205809</v>
      </c>
      <c r="R15" s="52">
        <f>IF(($H15      =0),0,((($H15      -$H15      )/$H15      )*100))</f>
        <v>0</v>
      </c>
      <c r="S15" s="53">
        <f>IF(($I15      =0),0,((($I15      -$I15      )/$I15      )*100))</f>
        <v>0</v>
      </c>
      <c r="T15" s="52">
        <f>IF((SUM($E9:$E13))=0,0,(P15/(SUM($E9:$E13))*100))</f>
        <v>11.165003454141196</v>
      </c>
      <c r="U15" s="54">
        <f>IF((SUM($E9:$E13))=0,0,(Q15/(SUM($E9:$E13))*100))</f>
        <v>16.604785001480344</v>
      </c>
      <c r="V15" s="96" t="s">
        <v>1</v>
      </c>
      <c r="W15" s="97" t="s">
        <v>1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>
        <v>186147000</v>
      </c>
      <c r="C17" s="92">
        <v>5119000</v>
      </c>
      <c r="D17" s="92"/>
      <c r="E17" s="92">
        <f>$B17      +$C17      +$D17</f>
        <v>191266000</v>
      </c>
      <c r="F17" s="93">
        <v>186147000</v>
      </c>
      <c r="G17" s="94">
        <v>61562000</v>
      </c>
      <c r="H17" s="93">
        <v>23857000</v>
      </c>
      <c r="I17" s="94">
        <v>16334087</v>
      </c>
      <c r="J17" s="93"/>
      <c r="K17" s="94"/>
      <c r="L17" s="93"/>
      <c r="M17" s="94"/>
      <c r="N17" s="93"/>
      <c r="O17" s="94"/>
      <c r="P17" s="93">
        <f>$H17      +$J17      +$L17      +$N17</f>
        <v>23857000</v>
      </c>
      <c r="Q17" s="94">
        <f>$I17      +$K17      +$M17      +$O17</f>
        <v>16334087</v>
      </c>
      <c r="R17" s="48">
        <f>IF(($H17      =0),0,((($H17      -$H17      )/$H17      )*100))</f>
        <v>0</v>
      </c>
      <c r="S17" s="49">
        <f>IF(($I17      =0),0,((($I17      -$I17      )/$I17      )*100))</f>
        <v>0</v>
      </c>
      <c r="T17" s="48">
        <f>IF(($E17      =0),0,(($P17      /$E17      )*100))</f>
        <v>12.47320485606433</v>
      </c>
      <c r="U17" s="50">
        <f>IF(($E17      =0),0,(($Q17      /$E17      )*100))</f>
        <v>8.5399846287369421</v>
      </c>
      <c r="V17" s="93" t="s">
        <v>1</v>
      </c>
      <c r="W17" s="94" t="s">
        <v>1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>$B18      +$C18      +$D18</f>
        <v>0</v>
      </c>
      <c r="F18" s="93" t="s">
        <v>1</v>
      </c>
      <c r="G18" s="94" t="s">
        <v>1</v>
      </c>
      <c r="H18" s="93"/>
      <c r="I18" s="94"/>
      <c r="J18" s="93"/>
      <c r="K18" s="94"/>
      <c r="L18" s="93"/>
      <c r="M18" s="94"/>
      <c r="N18" s="93"/>
      <c r="O18" s="94"/>
      <c r="P18" s="93">
        <f>$H18      +$J18      +$L18      +$N18</f>
        <v>0</v>
      </c>
      <c r="Q18" s="94">
        <f>$I18      +$K18      +$M18      +$O18</f>
        <v>0</v>
      </c>
      <c r="R18" s="48">
        <f>IF(($H18      =0),0,((($H18      -$H18      )/$H18      )*100))</f>
        <v>0</v>
      </c>
      <c r="S18" s="49">
        <f>IF(($I18      =0),0,((($I18      -$I18      )/$I18      )*100))</f>
        <v>0</v>
      </c>
      <c r="T18" s="48">
        <f>IF(($E18      =0),0,(($P18      /$E18      )*100))</f>
        <v>0</v>
      </c>
      <c r="U18" s="50">
        <f>IF(($E18      =0),0,(($Q18      /$E18      )*100))</f>
        <v>0</v>
      </c>
      <c r="V18" s="93" t="s">
        <v>1</v>
      </c>
      <c r="W18" s="94" t="s">
        <v>1</v>
      </c>
    </row>
    <row r="19" spans="1:23" ht="12.95" customHeight="1" x14ac:dyDescent="0.2">
      <c r="A19" s="47" t="s">
        <v>46</v>
      </c>
      <c r="B19" s="92">
        <v>9927000</v>
      </c>
      <c r="C19" s="92"/>
      <c r="D19" s="92"/>
      <c r="E19" s="92">
        <f>$B19      +$C19      +$D19</f>
        <v>9927000</v>
      </c>
      <c r="F19" s="93">
        <v>9927000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>$H19      +$J19      +$L19      +$N19</f>
        <v>0</v>
      </c>
      <c r="Q19" s="94">
        <f>$I19      +$K19      +$M19      +$O19</f>
        <v>0</v>
      </c>
      <c r="R19" s="48">
        <f>IF(($H19      =0),0,((($H19      -$H19      )/$H19      )*100))</f>
        <v>0</v>
      </c>
      <c r="S19" s="49">
        <f>IF(($I19      =0),0,((($I19      -$I19      )/$I19      )*100))</f>
        <v>0</v>
      </c>
      <c r="T19" s="48">
        <f>IF(($E19      =0),0,(($P19      /$E19      )*100))</f>
        <v>0</v>
      </c>
      <c r="U19" s="50">
        <f>IF(($E19      =0),0,(($Q19      /$E19      )*100))</f>
        <v>0</v>
      </c>
      <c r="V19" s="93" t="s">
        <v>1</v>
      </c>
      <c r="W19" s="94" t="s">
        <v>1</v>
      </c>
    </row>
    <row r="20" spans="1:23" ht="12.95" customHeight="1" x14ac:dyDescent="0.2">
      <c r="A20" s="47" t="s">
        <v>47</v>
      </c>
      <c r="B20" s="92"/>
      <c r="C20" s="92"/>
      <c r="D20" s="92"/>
      <c r="E20" s="92">
        <f>$B20      +$C20      +$D20</f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>$H20      +$J20      +$L20      +$N20</f>
        <v>0</v>
      </c>
      <c r="Q20" s="94">
        <f>$I20      +$K20      +$M20      +$O20</f>
        <v>0</v>
      </c>
      <c r="R20" s="48">
        <f>IF(($H20      =0),0,((($H20      -$H20      )/$H20      )*100))</f>
        <v>0</v>
      </c>
      <c r="S20" s="49">
        <f>IF(($I20      =0),0,((($I20      -$I20      )/$I20      )*100))</f>
        <v>0</v>
      </c>
      <c r="T20" s="48">
        <f>IF(($E20      =0),0,(($P20      /$E20      )*100))</f>
        <v>0</v>
      </c>
      <c r="U20" s="50">
        <f>IF(($E20      =0),0,(($Q20      /$E20      )*100))</f>
        <v>0</v>
      </c>
      <c r="V20" s="93" t="s">
        <v>1</v>
      </c>
      <c r="W20" s="94" t="s">
        <v>1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>$B21      +$C21      +$D21</f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>$H21      +$J21      +$L21      +$N21</f>
        <v>0</v>
      </c>
      <c r="Q21" s="94">
        <f>$I21      +$K21      +$M21      +$O21</f>
        <v>0</v>
      </c>
      <c r="R21" s="48">
        <f>IF(($H21      =0),0,((($H21      -$H21      )/$H21      )*100))</f>
        <v>0</v>
      </c>
      <c r="S21" s="49">
        <f>IF(($I21      =0),0,((($I21      -$I21      )/$I21      )*100))</f>
        <v>0</v>
      </c>
      <c r="T21" s="48">
        <f>IF(($E21      =0),0,(($P21      /$E21      )*100))</f>
        <v>0</v>
      </c>
      <c r="U21" s="50">
        <f>IF(($E21      =0),0,(($Q21      /$E21      )*100))</f>
        <v>0</v>
      </c>
      <c r="V21" s="93" t="s">
        <v>1</v>
      </c>
      <c r="W21" s="94" t="s">
        <v>1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>$B22      +$C22      +$D22</f>
        <v>0</v>
      </c>
      <c r="F22" s="93" t="s">
        <v>1</v>
      </c>
      <c r="G22" s="94" t="s">
        <v>1</v>
      </c>
      <c r="H22" s="93"/>
      <c r="I22" s="94"/>
      <c r="J22" s="93"/>
      <c r="K22" s="94"/>
      <c r="L22" s="93"/>
      <c r="M22" s="94"/>
      <c r="N22" s="93"/>
      <c r="O22" s="94"/>
      <c r="P22" s="93">
        <f>$H22      +$J22      +$L22      +$N22</f>
        <v>0</v>
      </c>
      <c r="Q22" s="94">
        <f>$I22      +$K22      +$M22      +$O22</f>
        <v>0</v>
      </c>
      <c r="R22" s="48">
        <f>IF(($H22      =0),0,((($H22      -$H22      )/$H22      )*100))</f>
        <v>0</v>
      </c>
      <c r="S22" s="49">
        <f>IF(($I22      =0),0,((($I22      -$I22      )/$I22      )*100))</f>
        <v>0</v>
      </c>
      <c r="T22" s="48">
        <f>IF(($E22      =0),0,(($P22      /$E22      )*100))</f>
        <v>0</v>
      </c>
      <c r="U22" s="50">
        <f>IF(($E22      =0),0,(($Q22      /$E22      )*100))</f>
        <v>0</v>
      </c>
      <c r="V22" s="93" t="s">
        <v>1</v>
      </c>
      <c r="W22" s="94" t="s">
        <v>1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>$B23      +$C23      +$D23</f>
        <v>0</v>
      </c>
      <c r="F23" s="93" t="s">
        <v>1</v>
      </c>
      <c r="G23" s="94" t="s">
        <v>1</v>
      </c>
      <c r="H23" s="93"/>
      <c r="I23" s="94"/>
      <c r="J23" s="93"/>
      <c r="K23" s="94"/>
      <c r="L23" s="93"/>
      <c r="M23" s="94"/>
      <c r="N23" s="93"/>
      <c r="O23" s="94"/>
      <c r="P23" s="93">
        <f>$H23      +$J23      +$L23      +$N23</f>
        <v>0</v>
      </c>
      <c r="Q23" s="94">
        <f>$I23      +$K23      +$M23      +$O23</f>
        <v>0</v>
      </c>
      <c r="R23" s="48">
        <f>IF(($H23      =0),0,((($H23      -$H23      )/$H23      )*100))</f>
        <v>0</v>
      </c>
      <c r="S23" s="49">
        <f>IF(($I23      =0),0,((($I23      -$I23      )/$I23      )*100))</f>
        <v>0</v>
      </c>
      <c r="T23" s="48">
        <f>IF(($E23      =0),0,(($P23      /$E23      )*100))</f>
        <v>0</v>
      </c>
      <c r="U23" s="50">
        <f>IF(($E23      =0),0,(($Q23      /$E23      )*100))</f>
        <v>0</v>
      </c>
      <c r="V23" s="93" t="s">
        <v>1</v>
      </c>
      <c r="W23" s="94" t="s">
        <v>1</v>
      </c>
    </row>
    <row r="24" spans="1:23" ht="12.95" customHeight="1" x14ac:dyDescent="0.2">
      <c r="A24" s="51" t="s">
        <v>42</v>
      </c>
      <c r="B24" s="95">
        <f>SUM(B17:B23)</f>
        <v>196074000</v>
      </c>
      <c r="C24" s="95">
        <f>SUM(C17:C23)</f>
        <v>5119000</v>
      </c>
      <c r="D24" s="95"/>
      <c r="E24" s="95">
        <f>$B24      +$C24      +$D24</f>
        <v>201193000</v>
      </c>
      <c r="F24" s="96">
        <f>SUM(F17:F23)</f>
        <v>196074000</v>
      </c>
      <c r="G24" s="97">
        <f>SUM(G17:G23)</f>
        <v>61562000</v>
      </c>
      <c r="H24" s="96">
        <f>SUM(H17:H23)</f>
        <v>23857000</v>
      </c>
      <c r="I24" s="97">
        <f>SUM(I17:I23)</f>
        <v>16334087</v>
      </c>
      <c r="J24" s="96">
        <f>SUM(J17:J23)</f>
        <v>0</v>
      </c>
      <c r="K24" s="97">
        <f>SUM(K17:K23)</f>
        <v>0</v>
      </c>
      <c r="L24" s="96">
        <f>SUM(L17:L23)</f>
        <v>0</v>
      </c>
      <c r="M24" s="97">
        <f>SUM(M17:M23)</f>
        <v>0</v>
      </c>
      <c r="N24" s="96">
        <f>SUM(N17:N23)</f>
        <v>0</v>
      </c>
      <c r="O24" s="97">
        <f>SUM(O17:O23)</f>
        <v>0</v>
      </c>
      <c r="P24" s="96">
        <f>$H24      +$J24      +$L24      +$N24</f>
        <v>23857000</v>
      </c>
      <c r="Q24" s="97">
        <f>$I24      +$K24      +$M24      +$O24</f>
        <v>16334087</v>
      </c>
      <c r="R24" s="52">
        <f>IF(($H24      =0),0,((($H24      -$H24      )/$H24      )*100))</f>
        <v>0</v>
      </c>
      <c r="S24" s="53">
        <f>IF(($I24      =0),0,((($I24      -$I24      )/$I24      )*100))</f>
        <v>0</v>
      </c>
      <c r="T24" s="52">
        <f>IF(($E24-$E19-$E23)   =0,0,($P24   /($E24-$E19-$E23)   )*100)</f>
        <v>12.47320485606433</v>
      </c>
      <c r="U24" s="54">
        <f>IF(($E24-$E19-$E23)   =0,0,($Q24   /($E24-$E19-$E23)   )*100)</f>
        <v>8.5399846287369421</v>
      </c>
      <c r="V24" s="96" t="s">
        <v>1</v>
      </c>
      <c r="W24" s="97" t="s">
        <v>1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 t="s">
        <v>1</v>
      </c>
      <c r="G26" s="94" t="s">
        <v>1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=0),0,((($H26      -$H26      )/$H26      )*100))</f>
        <v>0</v>
      </c>
      <c r="S26" s="49">
        <f>IF(($I26      =0),0,((($I26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 t="s">
        <v>1</v>
      </c>
      <c r="W26" s="94" t="s">
        <v>1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 t="s">
        <v>1</v>
      </c>
      <c r="G27" s="94" t="s">
        <v>1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=0),0,((($H27      -$H27      )/$H27      )*100))</f>
        <v>0</v>
      </c>
      <c r="S27" s="49">
        <f>IF(($I27      =0),0,((($I27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 t="s">
        <v>1</v>
      </c>
      <c r="W27" s="94" t="s">
        <v>1</v>
      </c>
    </row>
    <row r="28" spans="1:23" ht="12.95" customHeight="1" x14ac:dyDescent="0.2">
      <c r="A28" s="47" t="s">
        <v>54</v>
      </c>
      <c r="B28" s="92">
        <v>2684049000</v>
      </c>
      <c r="C28" s="92"/>
      <c r="D28" s="92"/>
      <c r="E28" s="92">
        <f>$B28      +$C28      +$D28</f>
        <v>2684049000</v>
      </c>
      <c r="F28" s="93">
        <v>2684049000</v>
      </c>
      <c r="G28" s="94">
        <v>912576000</v>
      </c>
      <c r="H28" s="93">
        <v>253673000</v>
      </c>
      <c r="I28" s="94">
        <v>261764412</v>
      </c>
      <c r="J28" s="93"/>
      <c r="K28" s="94"/>
      <c r="L28" s="93"/>
      <c r="M28" s="94"/>
      <c r="N28" s="93"/>
      <c r="O28" s="94"/>
      <c r="P28" s="93">
        <f>$H28      +$J28      +$L28      +$N28</f>
        <v>253673000</v>
      </c>
      <c r="Q28" s="94">
        <f>$I28      +$K28      +$M28      +$O28</f>
        <v>261764412</v>
      </c>
      <c r="R28" s="48">
        <f>IF(($H28      =0),0,((($H28      -$H28      )/$H28      )*100))</f>
        <v>0</v>
      </c>
      <c r="S28" s="49">
        <f>IF(($I28      =0),0,((($I28      -$I28      )/$I28      )*100))</f>
        <v>0</v>
      </c>
      <c r="T28" s="48">
        <f>IF(($E28      =0),0,(($P28      /$E28      )*100))</f>
        <v>9.451131480833622</v>
      </c>
      <c r="U28" s="50">
        <f>IF(($E28      =0),0,(($Q28      /$E28      )*100))</f>
        <v>9.7525943825913757</v>
      </c>
      <c r="V28" s="93" t="s">
        <v>1</v>
      </c>
      <c r="W28" s="94" t="s">
        <v>1</v>
      </c>
    </row>
    <row r="29" spans="1:23" ht="12.95" customHeight="1" x14ac:dyDescent="0.2">
      <c r="A29" s="47" t="s">
        <v>55</v>
      </c>
      <c r="B29" s="92">
        <v>13709000</v>
      </c>
      <c r="C29" s="92"/>
      <c r="D29" s="92"/>
      <c r="E29" s="92">
        <f>$B29      +$C29      +$D29</f>
        <v>13709000</v>
      </c>
      <c r="F29" s="93">
        <v>13709000</v>
      </c>
      <c r="G29" s="94">
        <v>7515000</v>
      </c>
      <c r="H29" s="93">
        <v>1050000</v>
      </c>
      <c r="I29" s="94">
        <v>640382</v>
      </c>
      <c r="J29" s="93"/>
      <c r="K29" s="94"/>
      <c r="L29" s="93"/>
      <c r="M29" s="94"/>
      <c r="N29" s="93"/>
      <c r="O29" s="94"/>
      <c r="P29" s="93">
        <f>$H29      +$J29      +$L29      +$N29</f>
        <v>1050000</v>
      </c>
      <c r="Q29" s="94">
        <f>$I29      +$K29      +$M29      +$O29</f>
        <v>640382</v>
      </c>
      <c r="R29" s="48">
        <f>IF(($H29      =0),0,((($H29      -$H29      )/$H29      )*100))</f>
        <v>0</v>
      </c>
      <c r="S29" s="49">
        <f>IF(($I29      =0),0,((($I29      -$I29      )/$I29      )*100))</f>
        <v>0</v>
      </c>
      <c r="T29" s="48">
        <f>IF(($E29      =0),0,(($P29      /$E29      )*100))</f>
        <v>7.6592019840980381</v>
      </c>
      <c r="U29" s="50">
        <f>IF(($E29      =0),0,(($Q29      /$E29      )*100))</f>
        <v>4.6712524618863522</v>
      </c>
      <c r="V29" s="93" t="s">
        <v>1</v>
      </c>
      <c r="W29" s="94" t="s">
        <v>1</v>
      </c>
    </row>
    <row r="30" spans="1:23" ht="12.95" customHeight="1" x14ac:dyDescent="0.2">
      <c r="A30" s="51" t="s">
        <v>42</v>
      </c>
      <c r="B30" s="95">
        <f>SUM(B26:B29)</f>
        <v>2697758000</v>
      </c>
      <c r="C30" s="95">
        <f>SUM(C26:C29)</f>
        <v>0</v>
      </c>
      <c r="D30" s="95"/>
      <c r="E30" s="95">
        <f>$B30      +$C30      +$D30</f>
        <v>2697758000</v>
      </c>
      <c r="F30" s="96">
        <f>SUM(F26:F29)</f>
        <v>2697758000</v>
      </c>
      <c r="G30" s="97">
        <f>SUM(G26:G29)</f>
        <v>920091000</v>
      </c>
      <c r="H30" s="96">
        <f>SUM(H26:H29)</f>
        <v>254723000</v>
      </c>
      <c r="I30" s="97">
        <f>SUM(I26:I29)</f>
        <v>262404794</v>
      </c>
      <c r="J30" s="96">
        <f>SUM(J26:J29)</f>
        <v>0</v>
      </c>
      <c r="K30" s="97">
        <f>SUM(K26:K29)</f>
        <v>0</v>
      </c>
      <c r="L30" s="96">
        <f>SUM(L26:L29)</f>
        <v>0</v>
      </c>
      <c r="M30" s="97">
        <f>SUM(M26:M29)</f>
        <v>0</v>
      </c>
      <c r="N30" s="96">
        <f>SUM(N26:N29)</f>
        <v>0</v>
      </c>
      <c r="O30" s="97">
        <f>SUM(O26:O29)</f>
        <v>0</v>
      </c>
      <c r="P30" s="96">
        <f>$H30      +$J30      +$L30      +$N30</f>
        <v>254723000</v>
      </c>
      <c r="Q30" s="97">
        <f>$I30      +$K30      +$M30      +$O30</f>
        <v>262404794</v>
      </c>
      <c r="R30" s="52">
        <f>IF(($H30      =0),0,((($H30      -$H30      )/$H30      )*100))</f>
        <v>0</v>
      </c>
      <c r="S30" s="53">
        <f>IF(($I30      =0),0,((($I30      -$I30      )/$I30      )*100))</f>
        <v>0</v>
      </c>
      <c r="T30" s="52">
        <f>IF($E30   =0,0,($P30   /$E30   )*100)</f>
        <v>9.442025563449354</v>
      </c>
      <c r="U30" s="54">
        <f>IF($E30   =0,0,($Q30   /$E30   )*100)</f>
        <v>9.7267728980879689</v>
      </c>
      <c r="V30" s="96" t="s">
        <v>1</v>
      </c>
      <c r="W30" s="97" t="s">
        <v>1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70143000</v>
      </c>
      <c r="C32" s="92"/>
      <c r="D32" s="92"/>
      <c r="E32" s="92">
        <f>$B32      +$C32      +$D32</f>
        <v>70143000</v>
      </c>
      <c r="F32" s="93">
        <v>70143000</v>
      </c>
      <c r="G32" s="94">
        <v>17542000</v>
      </c>
      <c r="H32" s="93">
        <v>14818000</v>
      </c>
      <c r="I32" s="94">
        <v>20285132</v>
      </c>
      <c r="J32" s="93"/>
      <c r="K32" s="94"/>
      <c r="L32" s="93"/>
      <c r="M32" s="94"/>
      <c r="N32" s="93"/>
      <c r="O32" s="94"/>
      <c r="P32" s="93">
        <f>$H32      +$J32      +$L32      +$N32</f>
        <v>14818000</v>
      </c>
      <c r="Q32" s="94">
        <f>$I32      +$K32      +$M32      +$O32</f>
        <v>20285132</v>
      </c>
      <c r="R32" s="48">
        <f>IF(($H32      =0),0,((($H32      -$H32      )/$H32      )*100))</f>
        <v>0</v>
      </c>
      <c r="S32" s="49">
        <f>IF(($I32      =0),0,((($I32      -$I32      )/$I32      )*100))</f>
        <v>0</v>
      </c>
      <c r="T32" s="48">
        <f>IF(($E32      =0),0,(($P32      /$E32      )*100))</f>
        <v>21.12541522318692</v>
      </c>
      <c r="U32" s="50">
        <f>IF(($E32      =0),0,(($Q32      /$E32      )*100))</f>
        <v>28.919681222645167</v>
      </c>
      <c r="V32" s="93" t="s">
        <v>1</v>
      </c>
      <c r="W32" s="94" t="s">
        <v>1</v>
      </c>
    </row>
    <row r="33" spans="1:23" ht="12.95" customHeight="1" x14ac:dyDescent="0.2">
      <c r="A33" s="51" t="s">
        <v>42</v>
      </c>
      <c r="B33" s="95">
        <f>B32</f>
        <v>70143000</v>
      </c>
      <c r="C33" s="95">
        <f>C32</f>
        <v>0</v>
      </c>
      <c r="D33" s="95"/>
      <c r="E33" s="95">
        <f>$B33      +$C33      +$D33</f>
        <v>70143000</v>
      </c>
      <c r="F33" s="96">
        <f>F32</f>
        <v>70143000</v>
      </c>
      <c r="G33" s="97">
        <f>G32</f>
        <v>17542000</v>
      </c>
      <c r="H33" s="96">
        <f>H32</f>
        <v>14818000</v>
      </c>
      <c r="I33" s="97">
        <f>I32</f>
        <v>20285132</v>
      </c>
      <c r="J33" s="96">
        <f>J32</f>
        <v>0</v>
      </c>
      <c r="K33" s="97">
        <f>K32</f>
        <v>0</v>
      </c>
      <c r="L33" s="96">
        <f>L32</f>
        <v>0</v>
      </c>
      <c r="M33" s="97">
        <f>M32</f>
        <v>0</v>
      </c>
      <c r="N33" s="96">
        <f>N32</f>
        <v>0</v>
      </c>
      <c r="O33" s="97">
        <f>O32</f>
        <v>0</v>
      </c>
      <c r="P33" s="96">
        <f>$H33      +$J33      +$L33      +$N33</f>
        <v>14818000</v>
      </c>
      <c r="Q33" s="97">
        <f>$I33      +$K33      +$M33      +$O33</f>
        <v>20285132</v>
      </c>
      <c r="R33" s="52">
        <f>IF(($H33      =0),0,((($H33      -$H33      )/$H33      )*100))</f>
        <v>0</v>
      </c>
      <c r="S33" s="53">
        <f>IF(($I33      =0),0,((($I33      -$I33      )/$I33      )*100))</f>
        <v>0</v>
      </c>
      <c r="T33" s="52">
        <f>IF($E33   =0,0,($P33   /$E33   )*100)</f>
        <v>21.12541522318692</v>
      </c>
      <c r="U33" s="54">
        <f>IF($E33   =0,0,($Q33   /$E33   )*100)</f>
        <v>28.919681222645167</v>
      </c>
      <c r="V33" s="96" t="s">
        <v>1</v>
      </c>
      <c r="W33" s="97" t="s">
        <v>1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145508000</v>
      </c>
      <c r="C35" s="92"/>
      <c r="D35" s="92"/>
      <c r="E35" s="92">
        <f>$B35      +$C35      +$D35</f>
        <v>145508000</v>
      </c>
      <c r="F35" s="93">
        <v>145508000</v>
      </c>
      <c r="G35" s="94">
        <v>47285000</v>
      </c>
      <c r="H35" s="93">
        <v>20236000</v>
      </c>
      <c r="I35" s="94">
        <v>7587687</v>
      </c>
      <c r="J35" s="93"/>
      <c r="K35" s="94"/>
      <c r="L35" s="93"/>
      <c r="M35" s="94"/>
      <c r="N35" s="93"/>
      <c r="O35" s="94"/>
      <c r="P35" s="93">
        <f>$H35      +$J35      +$L35      +$N35</f>
        <v>20236000</v>
      </c>
      <c r="Q35" s="94">
        <f>$I35      +$K35      +$M35      +$O35</f>
        <v>7587687</v>
      </c>
      <c r="R35" s="48">
        <f>IF(($H35      =0),0,((($H35      -$H35      )/$H35      )*100))</f>
        <v>0</v>
      </c>
      <c r="S35" s="49">
        <f>IF(($I35      =0),0,((($I35      -$I35      )/$I35      )*100))</f>
        <v>0</v>
      </c>
      <c r="T35" s="48">
        <f>IF(($E35      =0),0,(($P35      /$E35      )*100))</f>
        <v>13.90713912637106</v>
      </c>
      <c r="U35" s="50">
        <f>IF(($E35      =0),0,(($Q35      /$E35      )*100))</f>
        <v>5.2146184402232176</v>
      </c>
      <c r="V35" s="93" t="s">
        <v>1</v>
      </c>
      <c r="W35" s="94" t="s">
        <v>1</v>
      </c>
    </row>
    <row r="36" spans="1:23" ht="12.95" customHeight="1" x14ac:dyDescent="0.2">
      <c r="A36" s="47" t="s">
        <v>60</v>
      </c>
      <c r="B36" s="92">
        <v>114975000</v>
      </c>
      <c r="C36" s="92"/>
      <c r="D36" s="92"/>
      <c r="E36" s="92">
        <f>$B36      +$C36      +$D36</f>
        <v>114975000</v>
      </c>
      <c r="F36" s="93">
        <v>114975000</v>
      </c>
      <c r="G36" s="94">
        <v>41391000</v>
      </c>
      <c r="H36" s="93">
        <v>19847000</v>
      </c>
      <c r="I36" s="94"/>
      <c r="J36" s="93"/>
      <c r="K36" s="94"/>
      <c r="L36" s="93"/>
      <c r="M36" s="94"/>
      <c r="N36" s="93"/>
      <c r="O36" s="94"/>
      <c r="P36" s="93">
        <f>$H36      +$J36      +$L36      +$N36</f>
        <v>19847000</v>
      </c>
      <c r="Q36" s="94">
        <f>$I36      +$K36      +$M36      +$O36</f>
        <v>0</v>
      </c>
      <c r="R36" s="48">
        <f>IF(($H36      =0),0,((($H36      -$H36      )/$H36      )*100))</f>
        <v>0</v>
      </c>
      <c r="S36" s="49">
        <f>IF(($I36      =0),0,((($I36      -$I36      )/$I36      )*100))</f>
        <v>0</v>
      </c>
      <c r="T36" s="48">
        <f>IF(($E36      =0),0,(($P36      /$E36      )*100))</f>
        <v>17.262013481191563</v>
      </c>
      <c r="U36" s="50">
        <f>IF(($E36      =0),0,(($Q36      /$E36      )*100))</f>
        <v>0</v>
      </c>
      <c r="V36" s="93" t="s">
        <v>1</v>
      </c>
      <c r="W36" s="94" t="s">
        <v>1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>$B37      +$C37      +$D37</f>
        <v>0</v>
      </c>
      <c r="F37" s="93" t="s">
        <v>1</v>
      </c>
      <c r="G37" s="94" t="s">
        <v>1</v>
      </c>
      <c r="H37" s="93"/>
      <c r="I37" s="94"/>
      <c r="J37" s="93"/>
      <c r="K37" s="94"/>
      <c r="L37" s="93"/>
      <c r="M37" s="94"/>
      <c r="N37" s="93"/>
      <c r="O37" s="94"/>
      <c r="P37" s="93">
        <f>$H37      +$J37      +$L37      +$N37</f>
        <v>0</v>
      </c>
      <c r="Q37" s="94">
        <f>$I37      +$K37      +$M37      +$O37</f>
        <v>0</v>
      </c>
      <c r="R37" s="48">
        <f>IF(($H37      =0),0,((($H37      -$H37      )/$H37      )*100))</f>
        <v>0</v>
      </c>
      <c r="S37" s="49">
        <f>IF(($I37      =0),0,((($I37      -$I37      )/$I37      )*100))</f>
        <v>0</v>
      </c>
      <c r="T37" s="48">
        <f>IF(($E37      =0),0,(($P37      /$E37      )*100))</f>
        <v>0</v>
      </c>
      <c r="U37" s="50">
        <f>IF(($E37      =0),0,(($Q37      /$E37      )*100))</f>
        <v>0</v>
      </c>
      <c r="V37" s="93" t="s">
        <v>1</v>
      </c>
      <c r="W37" s="94" t="s">
        <v>1</v>
      </c>
    </row>
    <row r="38" spans="1:23" ht="12.95" customHeight="1" x14ac:dyDescent="0.2">
      <c r="A38" s="47" t="s">
        <v>62</v>
      </c>
      <c r="B38" s="92">
        <v>18500000</v>
      </c>
      <c r="C38" s="92"/>
      <c r="D38" s="92"/>
      <c r="E38" s="92">
        <f>$B38      +$C38      +$D38</f>
        <v>18500000</v>
      </c>
      <c r="F38" s="93">
        <v>18500000</v>
      </c>
      <c r="G38" s="94">
        <v>5200000</v>
      </c>
      <c r="H38" s="93">
        <v>3130000</v>
      </c>
      <c r="I38" s="94">
        <v>5493931</v>
      </c>
      <c r="J38" s="93"/>
      <c r="K38" s="94"/>
      <c r="L38" s="93"/>
      <c r="M38" s="94"/>
      <c r="N38" s="93"/>
      <c r="O38" s="94"/>
      <c r="P38" s="93">
        <f>$H38      +$J38      +$L38      +$N38</f>
        <v>3130000</v>
      </c>
      <c r="Q38" s="94">
        <f>$I38      +$K38      +$M38      +$O38</f>
        <v>5493931</v>
      </c>
      <c r="R38" s="48">
        <f>IF(($H38      =0),0,((($H38      -$H38      )/$H38      )*100))</f>
        <v>0</v>
      </c>
      <c r="S38" s="49">
        <f>IF(($I38      =0),0,((($I38      -$I38      )/$I38      )*100))</f>
        <v>0</v>
      </c>
      <c r="T38" s="48">
        <f>IF(($E38      =0),0,(($P38      /$E38      )*100))</f>
        <v>16.918918918918919</v>
      </c>
      <c r="U38" s="50">
        <f>IF(($E38      =0),0,(($Q38      /$E38      )*100))</f>
        <v>29.696924324324325</v>
      </c>
      <c r="V38" s="93" t="s">
        <v>1</v>
      </c>
      <c r="W38" s="94" t="s">
        <v>1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>$B39      +$C39      +$D39</f>
        <v>0</v>
      </c>
      <c r="F39" s="93" t="s">
        <v>1</v>
      </c>
      <c r="G39" s="94" t="s">
        <v>1</v>
      </c>
      <c r="H39" s="93"/>
      <c r="I39" s="94"/>
      <c r="J39" s="93"/>
      <c r="K39" s="94"/>
      <c r="L39" s="93"/>
      <c r="M39" s="94"/>
      <c r="N39" s="93"/>
      <c r="O39" s="94"/>
      <c r="P39" s="93">
        <f>$H39      +$J39      +$L39      +$N39</f>
        <v>0</v>
      </c>
      <c r="Q39" s="94">
        <f>$I39      +$K39      +$M39      +$O39</f>
        <v>0</v>
      </c>
      <c r="R39" s="48">
        <f>IF(($H39      =0),0,((($H39      -$H39      )/$H39      )*100))</f>
        <v>0</v>
      </c>
      <c r="S39" s="49">
        <f>IF(($I39      =0),0,((($I39      -$I39      )/$I39      )*100))</f>
        <v>0</v>
      </c>
      <c r="T39" s="48">
        <f>IF(($E39      =0),0,(($P39      /$E39      )*100))</f>
        <v>0</v>
      </c>
      <c r="U39" s="50">
        <f>IF(($E39      =0),0,(($Q39      /$E39      )*100))</f>
        <v>0</v>
      </c>
      <c r="V39" s="93" t="s">
        <v>1</v>
      </c>
      <c r="W39" s="94" t="s">
        <v>1</v>
      </c>
    </row>
    <row r="40" spans="1:23" ht="12.95" customHeight="1" x14ac:dyDescent="0.2">
      <c r="A40" s="51" t="s">
        <v>42</v>
      </c>
      <c r="B40" s="95">
        <f>SUM(B35:B39)</f>
        <v>278983000</v>
      </c>
      <c r="C40" s="95">
        <f>SUM(C35:C39)</f>
        <v>0</v>
      </c>
      <c r="D40" s="95"/>
      <c r="E40" s="95">
        <f>$B40      +$C40      +$D40</f>
        <v>278983000</v>
      </c>
      <c r="F40" s="96">
        <f>SUM(F35:F39)</f>
        <v>278983000</v>
      </c>
      <c r="G40" s="97">
        <f>SUM(G35:G39)</f>
        <v>93876000</v>
      </c>
      <c r="H40" s="96">
        <f>SUM(H35:H39)</f>
        <v>43213000</v>
      </c>
      <c r="I40" s="97">
        <f>SUM(I35:I39)</f>
        <v>13081618</v>
      </c>
      <c r="J40" s="96">
        <f>SUM(J35:J39)</f>
        <v>0</v>
      </c>
      <c r="K40" s="97">
        <f>SUM(K35:K39)</f>
        <v>0</v>
      </c>
      <c r="L40" s="96">
        <f>SUM(L35:L39)</f>
        <v>0</v>
      </c>
      <c r="M40" s="97">
        <f>SUM(M35:M39)</f>
        <v>0</v>
      </c>
      <c r="N40" s="96">
        <f>SUM(N35:N39)</f>
        <v>0</v>
      </c>
      <c r="O40" s="97">
        <f>SUM(O35:O39)</f>
        <v>0</v>
      </c>
      <c r="P40" s="96">
        <f>$H40      +$J40      +$L40      +$N40</f>
        <v>43213000</v>
      </c>
      <c r="Q40" s="97">
        <f>$I40      +$K40      +$M40      +$O40</f>
        <v>13081618</v>
      </c>
      <c r="R40" s="52">
        <f>IF(($H40      =0),0,((($H40      -$H40      )/$H40      )*100))</f>
        <v>0</v>
      </c>
      <c r="S40" s="53">
        <f>IF(($I40      =0),0,((($I40      -$I40      )/$I40      )*100))</f>
        <v>0</v>
      </c>
      <c r="T40" s="52">
        <f>IF((+$E35+$E38) =0,0,(P40   /(+$E35+$E38) )*100)</f>
        <v>26.348104970489246</v>
      </c>
      <c r="U40" s="54">
        <f>IF((+$E35+$E38) =0,0,(Q40   /(+$E35+$E38) )*100)</f>
        <v>7.9762072581825274</v>
      </c>
      <c r="V40" s="96" t="s">
        <v>1</v>
      </c>
      <c r="W40" s="97" t="s">
        <v>1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>$B42      +$C42      +$D42</f>
        <v>0</v>
      </c>
      <c r="F42" s="93" t="s">
        <v>1</v>
      </c>
      <c r="G42" s="94" t="s">
        <v>1</v>
      </c>
      <c r="H42" s="93"/>
      <c r="I42" s="94"/>
      <c r="J42" s="93"/>
      <c r="K42" s="94"/>
      <c r="L42" s="93"/>
      <c r="M42" s="94"/>
      <c r="N42" s="93"/>
      <c r="O42" s="94"/>
      <c r="P42" s="93">
        <f>$H42      +$J42      +$L42      +$N42</f>
        <v>0</v>
      </c>
      <c r="Q42" s="94">
        <f>$I42      +$K42      +$M42      +$O42</f>
        <v>0</v>
      </c>
      <c r="R42" s="48">
        <f>IF(($H42      =0),0,((($H42      -$H42      )/$H42      )*100))</f>
        <v>0</v>
      </c>
      <c r="S42" s="49">
        <f>IF(($I42      =0),0,((($I42      -$I42      )/$I42      )*100))</f>
        <v>0</v>
      </c>
      <c r="T42" s="48">
        <f>IF(($E42      =0),0,(($P42      /$E42      )*100))</f>
        <v>0</v>
      </c>
      <c r="U42" s="50">
        <f>IF(($E42      =0),0,(($Q42      /$E42      )*100))</f>
        <v>0</v>
      </c>
      <c r="V42" s="93" t="s">
        <v>1</v>
      </c>
      <c r="W42" s="94" t="s">
        <v>1</v>
      </c>
    </row>
    <row r="43" spans="1:23" ht="12.95" customHeight="1" x14ac:dyDescent="0.2">
      <c r="A43" s="47" t="s">
        <v>66</v>
      </c>
      <c r="B43" s="92">
        <v>894000000</v>
      </c>
      <c r="C43" s="92"/>
      <c r="D43" s="92"/>
      <c r="E43" s="92">
        <f>$B43      +$C43      +$D43</f>
        <v>894000000</v>
      </c>
      <c r="F43" s="93">
        <v>894000000</v>
      </c>
      <c r="G43" s="94">
        <v>200000000</v>
      </c>
      <c r="H43" s="93">
        <v>122917000</v>
      </c>
      <c r="I43" s="94">
        <v>123405010</v>
      </c>
      <c r="J43" s="93"/>
      <c r="K43" s="94"/>
      <c r="L43" s="93"/>
      <c r="M43" s="94"/>
      <c r="N43" s="93"/>
      <c r="O43" s="94"/>
      <c r="P43" s="93">
        <f>$H43      +$J43      +$L43      +$N43</f>
        <v>122917000</v>
      </c>
      <c r="Q43" s="94">
        <f>$I43      +$K43      +$M43      +$O43</f>
        <v>123405010</v>
      </c>
      <c r="R43" s="48">
        <f>IF(($H43      =0),0,((($H43      -$H43      )/$H43      )*100))</f>
        <v>0</v>
      </c>
      <c r="S43" s="49">
        <f>IF(($I43      =0),0,((($I43      -$I43      )/$I43      )*100))</f>
        <v>0</v>
      </c>
      <c r="T43" s="48">
        <f>IF(($E43      =0),0,(($P43      /$E43      )*100))</f>
        <v>13.74910514541387</v>
      </c>
      <c r="U43" s="50">
        <f>IF(($E43      =0),0,(($Q43      /$E43      )*100))</f>
        <v>13.803692393736016</v>
      </c>
      <c r="V43" s="93" t="s">
        <v>1</v>
      </c>
      <c r="W43" s="94" t="s">
        <v>1</v>
      </c>
    </row>
    <row r="44" spans="1:23" ht="12.95" customHeight="1" x14ac:dyDescent="0.2">
      <c r="A44" s="47" t="s">
        <v>67</v>
      </c>
      <c r="B44" s="92">
        <v>14831000</v>
      </c>
      <c r="C44" s="92"/>
      <c r="D44" s="92"/>
      <c r="E44" s="92">
        <f>$B44      +$C44      +$D44</f>
        <v>14831000</v>
      </c>
      <c r="F44" s="93">
        <v>14831000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>$H44      +$J44      +$L44      +$N44</f>
        <v>0</v>
      </c>
      <c r="Q44" s="94">
        <f>$I44      +$K44      +$M44      +$O44</f>
        <v>0</v>
      </c>
      <c r="R44" s="48">
        <f>IF(($H44      =0),0,((($H44      -$H44      )/$H44      )*100))</f>
        <v>0</v>
      </c>
      <c r="S44" s="49">
        <f>IF(($I44      =0),0,((($I44      -$I44      )/$I44      )*100))</f>
        <v>0</v>
      </c>
      <c r="T44" s="48">
        <f>IF(($E44      =0),0,(($P44      /$E44      )*100))</f>
        <v>0</v>
      </c>
      <c r="U44" s="50">
        <f>IF(($E44      =0),0,(($Q44      /$E44      )*100))</f>
        <v>0</v>
      </c>
      <c r="V44" s="93" t="s">
        <v>1</v>
      </c>
      <c r="W44" s="94" t="s">
        <v>1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>$B45      +$C45      +$D45</f>
        <v>0</v>
      </c>
      <c r="F45" s="93" t="s">
        <v>1</v>
      </c>
      <c r="G45" s="94" t="s">
        <v>1</v>
      </c>
      <c r="H45" s="93"/>
      <c r="I45" s="94"/>
      <c r="J45" s="93"/>
      <c r="K45" s="94"/>
      <c r="L45" s="93"/>
      <c r="M45" s="94"/>
      <c r="N45" s="93"/>
      <c r="O45" s="94"/>
      <c r="P45" s="93">
        <f>$H45      +$J45      +$L45      +$N45</f>
        <v>0</v>
      </c>
      <c r="Q45" s="94">
        <f>$I45      +$K45      +$M45      +$O45</f>
        <v>0</v>
      </c>
      <c r="R45" s="48">
        <f>IF(($H45      =0),0,((($H45      -$H45      )/$H45      )*100))</f>
        <v>0</v>
      </c>
      <c r="S45" s="49">
        <f>IF(($I45      =0),0,((($I45      -$I45      )/$I45      )*100))</f>
        <v>0</v>
      </c>
      <c r="T45" s="48">
        <f>IF(($E45      =0),0,(($P45      /$E45      )*100))</f>
        <v>0</v>
      </c>
      <c r="U45" s="50">
        <f>IF(($E45      =0),0,(($Q45      /$E45      )*100))</f>
        <v>0</v>
      </c>
      <c r="V45" s="93" t="s">
        <v>1</v>
      </c>
      <c r="W45" s="94" t="s">
        <v>1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>$B46      +$C46      +$D46</f>
        <v>0</v>
      </c>
      <c r="F46" s="93" t="s">
        <v>1</v>
      </c>
      <c r="G46" s="94" t="s">
        <v>1</v>
      </c>
      <c r="H46" s="93"/>
      <c r="I46" s="94"/>
      <c r="J46" s="93"/>
      <c r="K46" s="94"/>
      <c r="L46" s="93"/>
      <c r="M46" s="94"/>
      <c r="N46" s="93"/>
      <c r="O46" s="94"/>
      <c r="P46" s="93">
        <f>$H46      +$J46      +$L46      +$N46</f>
        <v>0</v>
      </c>
      <c r="Q46" s="94">
        <f>$I46      +$K46      +$M46      +$O46</f>
        <v>0</v>
      </c>
      <c r="R46" s="48">
        <f>IF(($H46      =0),0,((($H46      -$H46      )/$H46      )*100))</f>
        <v>0</v>
      </c>
      <c r="S46" s="49">
        <f>IF(($I46      =0),0,((($I46      -$I46      )/$I46      )*100))</f>
        <v>0</v>
      </c>
      <c r="T46" s="48">
        <f>IF(($E46      =0),0,(($P46      /$E46      )*100))</f>
        <v>0</v>
      </c>
      <c r="U46" s="50">
        <f>IF(($E46      =0),0,(($Q46      /$E46      )*100))</f>
        <v>0</v>
      </c>
      <c r="V46" s="93" t="s">
        <v>1</v>
      </c>
      <c r="W46" s="94" t="s">
        <v>1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>$B47      +$C47      +$D47</f>
        <v>0</v>
      </c>
      <c r="F47" s="93" t="s">
        <v>1</v>
      </c>
      <c r="G47" s="94" t="s">
        <v>1</v>
      </c>
      <c r="H47" s="93"/>
      <c r="I47" s="94"/>
      <c r="J47" s="93"/>
      <c r="K47" s="94"/>
      <c r="L47" s="93"/>
      <c r="M47" s="94"/>
      <c r="N47" s="93"/>
      <c r="O47" s="94"/>
      <c r="P47" s="93">
        <f>$H47      +$J47      +$L47      +$N47</f>
        <v>0</v>
      </c>
      <c r="Q47" s="94">
        <f>$I47      +$K47      +$M47      +$O47</f>
        <v>0</v>
      </c>
      <c r="R47" s="48">
        <f>IF(($H47      =0),0,((($H47      -$H47      )/$H47      )*100))</f>
        <v>0</v>
      </c>
      <c r="S47" s="49">
        <f>IF(($I47      =0),0,((($I47      -$I47      )/$I47      )*100))</f>
        <v>0</v>
      </c>
      <c r="T47" s="48">
        <f>IF(($E47      =0),0,(($P47      /$E47      )*100))</f>
        <v>0</v>
      </c>
      <c r="U47" s="50">
        <f>IF(($E47      =0),0,(($Q47      /$E47      )*100))</f>
        <v>0</v>
      </c>
      <c r="V47" s="93" t="s">
        <v>1</v>
      </c>
      <c r="W47" s="94" t="s">
        <v>1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>$B48      +$C48      +$D48</f>
        <v>0</v>
      </c>
      <c r="F48" s="93" t="s">
        <v>1</v>
      </c>
      <c r="G48" s="94" t="s">
        <v>1</v>
      </c>
      <c r="H48" s="93"/>
      <c r="I48" s="94"/>
      <c r="J48" s="93"/>
      <c r="K48" s="94"/>
      <c r="L48" s="93"/>
      <c r="M48" s="94"/>
      <c r="N48" s="93"/>
      <c r="O48" s="94"/>
      <c r="P48" s="93">
        <f>$H48      +$J48      +$L48      +$N48</f>
        <v>0</v>
      </c>
      <c r="Q48" s="94">
        <f>$I48      +$K48      +$M48      +$O48</f>
        <v>0</v>
      </c>
      <c r="R48" s="48">
        <f>IF(($H48      =0),0,((($H48      -$H48      )/$H48      )*100))</f>
        <v>0</v>
      </c>
      <c r="S48" s="49">
        <f>IF(($I48      =0),0,((($I48      -$I48      )/$I48      )*100))</f>
        <v>0</v>
      </c>
      <c r="T48" s="48">
        <f>IF(($E48      =0),0,(($P48      /$E48      )*100))</f>
        <v>0</v>
      </c>
      <c r="U48" s="50">
        <f>IF(($E48      =0),0,(($Q48      /$E48      )*100))</f>
        <v>0</v>
      </c>
      <c r="V48" s="93" t="s">
        <v>1</v>
      </c>
      <c r="W48" s="94" t="s">
        <v>1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>$B49      +$C49      +$D49</f>
        <v>0</v>
      </c>
      <c r="F49" s="93" t="s">
        <v>1</v>
      </c>
      <c r="G49" s="94" t="s">
        <v>1</v>
      </c>
      <c r="H49" s="93"/>
      <c r="I49" s="94"/>
      <c r="J49" s="93"/>
      <c r="K49" s="94"/>
      <c r="L49" s="93"/>
      <c r="M49" s="94"/>
      <c r="N49" s="93"/>
      <c r="O49" s="94"/>
      <c r="P49" s="93">
        <f>$H49      +$J49      +$L49      +$N49</f>
        <v>0</v>
      </c>
      <c r="Q49" s="94">
        <f>$I49      +$K49      +$M49      +$O49</f>
        <v>0</v>
      </c>
      <c r="R49" s="48">
        <f>IF(($H49      =0),0,((($H49      -$H49      )/$H49      )*100))</f>
        <v>0</v>
      </c>
      <c r="S49" s="49">
        <f>IF(($I49      =0),0,((($I49      -$I49      )/$I49      )*100))</f>
        <v>0</v>
      </c>
      <c r="T49" s="48">
        <f>IF(($E49      =0),0,(($P49      /$E49      )*100))</f>
        <v>0</v>
      </c>
      <c r="U49" s="50">
        <f>IF(($E49      =0),0,(($Q49      /$E49      )*100))</f>
        <v>0</v>
      </c>
      <c r="V49" s="93" t="s">
        <v>1</v>
      </c>
      <c r="W49" s="94" t="s">
        <v>1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>$B50      +$C50      +$D50</f>
        <v>0</v>
      </c>
      <c r="F50" s="93" t="s">
        <v>1</v>
      </c>
      <c r="G50" s="94" t="s">
        <v>1</v>
      </c>
      <c r="H50" s="93"/>
      <c r="I50" s="94"/>
      <c r="J50" s="93"/>
      <c r="K50" s="94"/>
      <c r="L50" s="93"/>
      <c r="M50" s="94"/>
      <c r="N50" s="93"/>
      <c r="O50" s="94"/>
      <c r="P50" s="93">
        <f>$H50      +$J50      +$L50      +$N50</f>
        <v>0</v>
      </c>
      <c r="Q50" s="94">
        <f>$I50      +$K50      +$M50      +$O50</f>
        <v>0</v>
      </c>
      <c r="R50" s="48">
        <f>IF(($H50      =0),0,((($H50      -$H50      )/$H50      )*100))</f>
        <v>0</v>
      </c>
      <c r="S50" s="49">
        <f>IF(($I50      =0),0,((($I50      -$I50      )/$I50      )*100))</f>
        <v>0</v>
      </c>
      <c r="T50" s="48">
        <f>IF(($E50      =0),0,(($P50      /$E50      )*100))</f>
        <v>0</v>
      </c>
      <c r="U50" s="50">
        <f>IF(($E50      =0),0,(($Q50      /$E50      )*100))</f>
        <v>0</v>
      </c>
      <c r="V50" s="93" t="s">
        <v>1</v>
      </c>
      <c r="W50" s="94" t="s">
        <v>1</v>
      </c>
    </row>
    <row r="51" spans="1:23" ht="12.95" customHeight="1" x14ac:dyDescent="0.2">
      <c r="A51" s="47" t="s">
        <v>74</v>
      </c>
      <c r="B51" s="92">
        <v>144209000</v>
      </c>
      <c r="C51" s="92"/>
      <c r="D51" s="92"/>
      <c r="E51" s="92">
        <f>$B51      +$C51      +$D51</f>
        <v>144209000</v>
      </c>
      <c r="F51" s="93">
        <v>144209000</v>
      </c>
      <c r="G51" s="94">
        <v>43511000</v>
      </c>
      <c r="H51" s="93">
        <v>6857000</v>
      </c>
      <c r="I51" s="94">
        <v>26983581</v>
      </c>
      <c r="J51" s="93"/>
      <c r="K51" s="94"/>
      <c r="L51" s="93"/>
      <c r="M51" s="94"/>
      <c r="N51" s="93"/>
      <c r="O51" s="94"/>
      <c r="P51" s="93">
        <f>$H51      +$J51      +$L51      +$N51</f>
        <v>6857000</v>
      </c>
      <c r="Q51" s="94">
        <f>$I51      +$K51      +$M51      +$O51</f>
        <v>26983581</v>
      </c>
      <c r="R51" s="48">
        <f>IF(($H51      =0),0,((($H51      -$H51      )/$H51      )*100))</f>
        <v>0</v>
      </c>
      <c r="S51" s="49">
        <f>IF(($I51      =0),0,((($I51      -$I51      )/$I51      )*100))</f>
        <v>0</v>
      </c>
      <c r="T51" s="48">
        <f>IF(($E51      =0),0,(($P51      /$E51      )*100))</f>
        <v>4.7549043402284186</v>
      </c>
      <c r="U51" s="50">
        <f>IF(($E51      =0),0,(($Q51      /$E51      )*100))</f>
        <v>18.711440340061994</v>
      </c>
      <c r="V51" s="93" t="s">
        <v>1</v>
      </c>
      <c r="W51" s="94" t="s">
        <v>1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>$B52      +$C52      +$D52</f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>$H52      +$J52      +$L52      +$N52</f>
        <v>0</v>
      </c>
      <c r="Q52" s="94">
        <f>$I52      +$K52      +$M52      +$O52</f>
        <v>0</v>
      </c>
      <c r="R52" s="48">
        <f>IF(($H52      =0),0,((($H52      -$H52      )/$H52      )*100))</f>
        <v>0</v>
      </c>
      <c r="S52" s="49">
        <f>IF(($I52      =0),0,((($I52      -$I52      )/$I52      )*100))</f>
        <v>0</v>
      </c>
      <c r="T52" s="48">
        <f>IF(($E52      =0),0,(($P52      /$E52      )*100))</f>
        <v>0</v>
      </c>
      <c r="U52" s="50">
        <f>IF(($E52      =0),0,(($Q52      /$E52      )*100))</f>
        <v>0</v>
      </c>
      <c r="V52" s="93" t="s">
        <v>1</v>
      </c>
      <c r="W52" s="94" t="s">
        <v>1</v>
      </c>
    </row>
    <row r="53" spans="1:23" ht="12.95" customHeight="1" x14ac:dyDescent="0.2">
      <c r="A53" s="51" t="s">
        <v>42</v>
      </c>
      <c r="B53" s="95">
        <f>SUM(B42:B52)</f>
        <v>1053040000</v>
      </c>
      <c r="C53" s="95">
        <f>SUM(C42:C52)</f>
        <v>0</v>
      </c>
      <c r="D53" s="95"/>
      <c r="E53" s="95">
        <f>$B53      +$C53      +$D53</f>
        <v>1053040000</v>
      </c>
      <c r="F53" s="96">
        <f>SUM(F42:F52)</f>
        <v>1053040000</v>
      </c>
      <c r="G53" s="97">
        <f>SUM(G42:G52)</f>
        <v>243511000</v>
      </c>
      <c r="H53" s="96">
        <f>SUM(H42:H52)</f>
        <v>129774000</v>
      </c>
      <c r="I53" s="97">
        <f>SUM(I42:I52)</f>
        <v>150388591</v>
      </c>
      <c r="J53" s="96">
        <f>SUM(J42:J52)</f>
        <v>0</v>
      </c>
      <c r="K53" s="97">
        <f>SUM(K42:K52)</f>
        <v>0</v>
      </c>
      <c r="L53" s="96">
        <f>SUM(L42:L52)</f>
        <v>0</v>
      </c>
      <c r="M53" s="97">
        <f>SUM(M42:M52)</f>
        <v>0</v>
      </c>
      <c r="N53" s="96">
        <f>SUM(N42:N52)</f>
        <v>0</v>
      </c>
      <c r="O53" s="97">
        <f>SUM(O42:O52)</f>
        <v>0</v>
      </c>
      <c r="P53" s="96">
        <f>$H53      +$J53      +$L53      +$N53</f>
        <v>129774000</v>
      </c>
      <c r="Q53" s="97">
        <f>$I53      +$K53      +$M53      +$O53</f>
        <v>150388591</v>
      </c>
      <c r="R53" s="52">
        <f>IF(($H53      =0),0,((($H53      -$H53      )/$H53      )*100))</f>
        <v>0</v>
      </c>
      <c r="S53" s="53">
        <f>IF(($I53      =0),0,((($I53      -$I53      )/$I53      )*100))</f>
        <v>0</v>
      </c>
      <c r="T53" s="52">
        <f>IF((+$E43+$E45+$E47+$E48+$E51) =0,0,(P53   /(+$E43+$E45+$E47+$E48+$E51) )*100)</f>
        <v>12.499795320595371</v>
      </c>
      <c r="U53" s="54">
        <f>IF((+$E43+$E45+$E47+$E48+$E51) =0,0,(Q53   /(+$E43+$E45+$E47+$E48+$E51) )*100)</f>
        <v>14.485386950026442</v>
      </c>
      <c r="V53" s="96" t="s">
        <v>1</v>
      </c>
      <c r="W53" s="97" t="s">
        <v>1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 t="s">
        <v>1</v>
      </c>
      <c r="G55" s="94" t="s">
        <v>1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=0),0,((($H55      -$H55      )/$H55      )*100))</f>
        <v>0</v>
      </c>
      <c r="S55" s="49">
        <f>IF(($I55      =0),0,((($I55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 t="s">
        <v>1</v>
      </c>
      <c r="W55" s="94" t="s">
        <v>1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 t="s">
        <v>1</v>
      </c>
      <c r="G56" s="94" t="s">
        <v>1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=0),0,((($H56      -$H56      )/$H56      )*100))</f>
        <v>0</v>
      </c>
      <c r="S56" s="49">
        <f>IF(($I56      =0),0,((($I56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 t="s">
        <v>1</v>
      </c>
      <c r="W56" s="94" t="s">
        <v>1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 t="s">
        <v>1</v>
      </c>
      <c r="G57" s="94" t="s">
        <v>1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=0),0,((($H57      -$H57      )/$H57      )*100))</f>
        <v>0</v>
      </c>
      <c r="S57" s="49">
        <f>IF(($I57      =0),0,((($I57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 t="s">
        <v>1</v>
      </c>
      <c r="W57" s="94" t="s">
        <v>1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 t="s">
        <v>1</v>
      </c>
      <c r="G58" s="94" t="s">
        <v>1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=0),0,((($H58      -$H58      )/$H58      )*100))</f>
        <v>0</v>
      </c>
      <c r="S58" s="49">
        <f>IF(($I58      =0),0,((($I58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 t="s">
        <v>1</v>
      </c>
      <c r="W58" s="94" t="s">
        <v>1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 t="s">
        <v>1</v>
      </c>
      <c r="G59" s="103" t="s">
        <v>1</v>
      </c>
      <c r="H59" s="102">
        <f>SUM(H55:H58)</f>
        <v>0</v>
      </c>
      <c r="I59" s="103">
        <f>SUM(I55:I58)</f>
        <v>0</v>
      </c>
      <c r="J59" s="102">
        <f>SUM(J55:J58)</f>
        <v>0</v>
      </c>
      <c r="K59" s="103">
        <f>SUM(K55:K58)</f>
        <v>0</v>
      </c>
      <c r="L59" s="102">
        <f>SUM(L55:L58)</f>
        <v>0</v>
      </c>
      <c r="M59" s="103">
        <f>SUM(M55:M58)</f>
        <v>0</v>
      </c>
      <c r="N59" s="102">
        <f>SUM(N55:N58)</f>
        <v>0</v>
      </c>
      <c r="O59" s="103">
        <f>SUM(O55:O58)</f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=0),0,((($H59      -$H59      )/$H59      )*100))</f>
        <v>0</v>
      </c>
      <c r="S59" s="58">
        <f>IF(($I59      =0),0,((($I59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 t="s">
        <v>1</v>
      </c>
      <c r="W59" s="103" t="s">
        <v>1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>$B61      +$C61      +$D61</f>
        <v>0</v>
      </c>
      <c r="F61" s="93" t="s">
        <v>1</v>
      </c>
      <c r="G61" s="94" t="s">
        <v>1</v>
      </c>
      <c r="H61" s="93"/>
      <c r="I61" s="94"/>
      <c r="J61" s="93"/>
      <c r="K61" s="94"/>
      <c r="L61" s="93"/>
      <c r="M61" s="94"/>
      <c r="N61" s="93"/>
      <c r="O61" s="94"/>
      <c r="P61" s="93">
        <f>$H61      +$J61      +$L61      +$N61</f>
        <v>0</v>
      </c>
      <c r="Q61" s="94">
        <f>$I61      +$K61      +$M61      +$O61</f>
        <v>0</v>
      </c>
      <c r="R61" s="48">
        <f>IF(($H61      =0),0,((($H61      -$H61      )/$H61      )*100))</f>
        <v>0</v>
      </c>
      <c r="S61" s="49">
        <f>IF(($I61      =0),0,((($I61      -$I61      )/$I61      )*100))</f>
        <v>0</v>
      </c>
      <c r="T61" s="48">
        <f>IF(($E61      =0),0,(($P61      /$E61      )*100))</f>
        <v>0</v>
      </c>
      <c r="U61" s="50">
        <f>IF(($E61      =0),0,(($Q61      /$E61      )*100))</f>
        <v>0</v>
      </c>
      <c r="V61" s="93" t="s">
        <v>1</v>
      </c>
      <c r="W61" s="94" t="s">
        <v>1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>$B62      +$C62      +$D62</f>
        <v>0</v>
      </c>
      <c r="F62" s="93" t="s">
        <v>1</v>
      </c>
      <c r="G62" s="94" t="s">
        <v>1</v>
      </c>
      <c r="H62" s="93"/>
      <c r="I62" s="94"/>
      <c r="J62" s="93"/>
      <c r="K62" s="94"/>
      <c r="L62" s="93"/>
      <c r="M62" s="94"/>
      <c r="N62" s="93"/>
      <c r="O62" s="94"/>
      <c r="P62" s="93">
        <f>$H62      +$J62      +$L62      +$N62</f>
        <v>0</v>
      </c>
      <c r="Q62" s="94">
        <f>$I62      +$K62      +$M62      +$O62</f>
        <v>0</v>
      </c>
      <c r="R62" s="48">
        <f>IF(($H62      =0),0,((($H62      -$H62      )/$H62      )*100))</f>
        <v>0</v>
      </c>
      <c r="S62" s="49">
        <f>IF(($I62      =0),0,((($I62      -$I62      )/$I62      )*100))</f>
        <v>0</v>
      </c>
      <c r="T62" s="48">
        <f>IF(($E62      =0),0,(($P62      /$E62      )*100))</f>
        <v>0</v>
      </c>
      <c r="U62" s="50">
        <f>IF(($E62      =0),0,(($Q62      /$E62      )*100))</f>
        <v>0</v>
      </c>
      <c r="V62" s="93" t="s">
        <v>1</v>
      </c>
      <c r="W62" s="94" t="s">
        <v>1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>$B63      +$C63      +$D63</f>
        <v>0</v>
      </c>
      <c r="F63" s="93" t="s">
        <v>1</v>
      </c>
      <c r="G63" s="94" t="s">
        <v>1</v>
      </c>
      <c r="H63" s="93"/>
      <c r="I63" s="94"/>
      <c r="J63" s="93"/>
      <c r="K63" s="94"/>
      <c r="L63" s="93"/>
      <c r="M63" s="94"/>
      <c r="N63" s="93"/>
      <c r="O63" s="94"/>
      <c r="P63" s="93">
        <f>$H63      +$J63      +$L63      +$N63</f>
        <v>0</v>
      </c>
      <c r="Q63" s="94">
        <f>$I63      +$K63      +$M63      +$O63</f>
        <v>0</v>
      </c>
      <c r="R63" s="48">
        <f>IF(($H63      =0),0,((($H63      -$H63      )/$H63      )*100))</f>
        <v>0</v>
      </c>
      <c r="S63" s="49">
        <f>IF(($I63      =0),0,((($I63      -$I63      )/$I63      )*100))</f>
        <v>0</v>
      </c>
      <c r="T63" s="48">
        <f>IF(($E63      =0),0,(($P63      /$E63      )*100))</f>
        <v>0</v>
      </c>
      <c r="U63" s="50">
        <f>IF(($E63      =0),0,(($Q63      /$E63      )*100))</f>
        <v>0</v>
      </c>
      <c r="V63" s="93" t="s">
        <v>1</v>
      </c>
      <c r="W63" s="94" t="s">
        <v>1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>$B64      +$C64      +$D64</f>
        <v>0</v>
      </c>
      <c r="F64" s="93" t="s">
        <v>1</v>
      </c>
      <c r="G64" s="94" t="s">
        <v>1</v>
      </c>
      <c r="H64" s="93"/>
      <c r="I64" s="94"/>
      <c r="J64" s="93"/>
      <c r="K64" s="94"/>
      <c r="L64" s="93"/>
      <c r="M64" s="94"/>
      <c r="N64" s="93"/>
      <c r="O64" s="94"/>
      <c r="P64" s="93">
        <f>$H64      +$J64      +$L64      +$N64</f>
        <v>0</v>
      </c>
      <c r="Q64" s="94">
        <f>$I64      +$K64      +$M64      +$O64</f>
        <v>0</v>
      </c>
      <c r="R64" s="48">
        <f>IF(($H64      =0),0,((($H64      -$H64      )/$H64      )*100))</f>
        <v>0</v>
      </c>
      <c r="S64" s="49">
        <f>IF(($I64      =0),0,((($I64      -$I64      )/$I64      )*100))</f>
        <v>0</v>
      </c>
      <c r="T64" s="48">
        <f>IF(($E64      =0),0,(($P64      /$E64      )*100))</f>
        <v>0</v>
      </c>
      <c r="U64" s="50">
        <f>IF(($E64      =0),0,(($Q64      /$E64      )*100))</f>
        <v>0</v>
      </c>
      <c r="V64" s="93" t="s">
        <v>1</v>
      </c>
      <c r="W64" s="94" t="s">
        <v>1</v>
      </c>
    </row>
    <row r="65" spans="1:23" ht="12.95" customHeight="1" x14ac:dyDescent="0.2">
      <c r="A65" s="47" t="s">
        <v>86</v>
      </c>
      <c r="B65" s="92">
        <v>592962000</v>
      </c>
      <c r="C65" s="92"/>
      <c r="D65" s="92"/>
      <c r="E65" s="92">
        <f>$B65      +$C65      +$D65</f>
        <v>592962000</v>
      </c>
      <c r="F65" s="93">
        <v>592962000</v>
      </c>
      <c r="G65" s="94">
        <v>201821000</v>
      </c>
      <c r="H65" s="93">
        <v>72894000</v>
      </c>
      <c r="I65" s="94">
        <v>72894369</v>
      </c>
      <c r="J65" s="93"/>
      <c r="K65" s="94"/>
      <c r="L65" s="93"/>
      <c r="M65" s="94"/>
      <c r="N65" s="93"/>
      <c r="O65" s="94"/>
      <c r="P65" s="93">
        <f>$H65      +$J65      +$L65      +$N65</f>
        <v>72894000</v>
      </c>
      <c r="Q65" s="94">
        <f>$I65      +$K65      +$M65      +$O65</f>
        <v>72894369</v>
      </c>
      <c r="R65" s="48">
        <f>IF(($H65      =0),0,((($H65      -$H65      )/$H65      )*100))</f>
        <v>0</v>
      </c>
      <c r="S65" s="49">
        <f>IF(($I65      =0),0,((($I65      -$I65      )/$I65      )*100))</f>
        <v>0</v>
      </c>
      <c r="T65" s="48">
        <f>IF(($E65      =0),0,(($P65      /$E65      )*100))</f>
        <v>12.293199226931911</v>
      </c>
      <c r="U65" s="50">
        <f>IF(($E65      =0),0,(($Q65      /$E65      )*100))</f>
        <v>12.293261456889311</v>
      </c>
      <c r="V65" s="93" t="s">
        <v>1</v>
      </c>
      <c r="W65" s="94" t="s">
        <v>1</v>
      </c>
    </row>
    <row r="66" spans="1:23" ht="12.95" customHeight="1" x14ac:dyDescent="0.2">
      <c r="A66" s="51" t="s">
        <v>42</v>
      </c>
      <c r="B66" s="95">
        <f>SUM(B61:B65)</f>
        <v>592962000</v>
      </c>
      <c r="C66" s="95">
        <f>SUM(C61:C65)</f>
        <v>0</v>
      </c>
      <c r="D66" s="95"/>
      <c r="E66" s="95">
        <f>$B66      +$C66      +$D66</f>
        <v>592962000</v>
      </c>
      <c r="F66" s="96">
        <f>SUM(F61:F65)</f>
        <v>592962000</v>
      </c>
      <c r="G66" s="97">
        <f>SUM(G61:G65)</f>
        <v>201821000</v>
      </c>
      <c r="H66" s="96">
        <f>SUM(H61:H65)</f>
        <v>72894000</v>
      </c>
      <c r="I66" s="97">
        <f>SUM(I61:I65)</f>
        <v>72894369</v>
      </c>
      <c r="J66" s="96">
        <f>SUM(J61:J65)</f>
        <v>0</v>
      </c>
      <c r="K66" s="97">
        <f>SUM(K61:K65)</f>
        <v>0</v>
      </c>
      <c r="L66" s="96">
        <f>SUM(L61:L65)</f>
        <v>0</v>
      </c>
      <c r="M66" s="97">
        <f>SUM(M61:M65)</f>
        <v>0</v>
      </c>
      <c r="N66" s="96">
        <f>SUM(N61:N65)</f>
        <v>0</v>
      </c>
      <c r="O66" s="97">
        <f>SUM(O61:O65)</f>
        <v>0</v>
      </c>
      <c r="P66" s="96">
        <f>$H66      +$J66      +$L66      +$N66</f>
        <v>72894000</v>
      </c>
      <c r="Q66" s="97">
        <f>$I66      +$K66      +$M66      +$O66</f>
        <v>72894369</v>
      </c>
      <c r="R66" s="52">
        <f>IF(($H66      =0),0,((($H66      -$H66      )/$H66      )*100))</f>
        <v>0</v>
      </c>
      <c r="S66" s="53">
        <f>IF(($I66      =0),0,((($I66      -$I66      )/$I66      )*100))</f>
        <v>0</v>
      </c>
      <c r="T66" s="52">
        <f>IF((+$E61+$E63+$E64++$E65) =0,0,(P66   /(+$E61+$E63+$E64+$E65) )*100)</f>
        <v>12.293199226931911</v>
      </c>
      <c r="U66" s="54">
        <f>IF((+$E61+$E63+$E65) =0,0,(Q66  /(+$E61+$E63+$E65) )*100)</f>
        <v>12.293261456889311</v>
      </c>
      <c r="V66" s="96" t="s">
        <v>1</v>
      </c>
      <c r="W66" s="97" t="s">
        <v>1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5238574000</v>
      </c>
      <c r="C67" s="104">
        <f>SUM(C9:C14,C17:C23,C26:C29,C32,C35:C39,C42:C52,C55:C58,C61:C65)</f>
        <v>5119000</v>
      </c>
      <c r="D67" s="104"/>
      <c r="E67" s="104">
        <f>$B67      +$C67      +$D67</f>
        <v>5243693000</v>
      </c>
      <c r="F67" s="105">
        <f>SUM(F9:F14,F17:F23,F26:F29,F32,F35:F39,F42:F52,F55:F58,F61:F65)</f>
        <v>5168574000</v>
      </c>
      <c r="G67" s="106">
        <f>SUM(G9:G14,G17:G23,G26:G29,G32,G35:G39,G42:G52,G55:G58,G61:G65)</f>
        <v>1679217000</v>
      </c>
      <c r="H67" s="105">
        <f>SUM(H9:H14,H17:H23,H26:H29,H32,H35:H39,H42:H52,H55:H58,H61:H65)</f>
        <v>577744000</v>
      </c>
      <c r="I67" s="106">
        <f>SUM(I9:I14,I17:I23,I26:I29,I32,I35:I39,I42:I52,I55:I58,I61:I65)</f>
        <v>592594400</v>
      </c>
      <c r="J67" s="105">
        <f>SUM(J9:J14,J17:J23,J26:J29,J32,J35:J39,J42:J52,J55:J58,J61:J65)</f>
        <v>0</v>
      </c>
      <c r="K67" s="106">
        <f>SUM(K9:K14,K17:K23,K26:K29,K32,K35:K39,K42:K52,K55:K58,K61:K65)</f>
        <v>0</v>
      </c>
      <c r="L67" s="105">
        <f>SUM(L9:L14,L17:L23,L26:L29,L32,L35:L39,L42:L52,L55:L58,L61:L65)</f>
        <v>0</v>
      </c>
      <c r="M67" s="106">
        <f>SUM(M9:M14,M17:M23,M26:M29,M32,M35:M39,M42:M52,M55:M58,M61:M65)</f>
        <v>0</v>
      </c>
      <c r="N67" s="105">
        <f>SUM(N9:N14,N17:N23,N26:N29,N32,N35:N39,N42:N52,N55:N58,N61:N65)</f>
        <v>0</v>
      </c>
      <c r="O67" s="106">
        <f>SUM(O9:O14,O17:O23,O26:O29,O32,O35:O39,O42:O52,O55:O58,O61:O65)</f>
        <v>0</v>
      </c>
      <c r="P67" s="105">
        <f>$H67      +$J67      +$L67      +$N67</f>
        <v>577744000</v>
      </c>
      <c r="Q67" s="106">
        <f>$I67      +$K67      +$M67      +$O67</f>
        <v>592594400</v>
      </c>
      <c r="R67" s="61">
        <f>IF(($H67      =0),0,((($H67      -$H67      )/$H67      )*100))</f>
        <v>0</v>
      </c>
      <c r="S67" s="62">
        <f>IF(($I67      =0),0,((($I67      -$I67      )/$I67      )*100))</f>
        <v>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11.330846502943794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11.62209591948004</v>
      </c>
      <c r="V67" s="105" t="s">
        <v>1</v>
      </c>
      <c r="W67" s="106" t="s">
        <v>1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446659000</v>
      </c>
      <c r="C69" s="92"/>
      <c r="D69" s="92"/>
      <c r="E69" s="92">
        <f>$B69      +$C69      +$D69</f>
        <v>446659000</v>
      </c>
      <c r="F69" s="93" t="s">
        <v>1</v>
      </c>
      <c r="G69" s="94" t="s">
        <v>1</v>
      </c>
      <c r="H69" s="93"/>
      <c r="I69" s="94">
        <v>77779725</v>
      </c>
      <c r="J69" s="93"/>
      <c r="K69" s="94"/>
      <c r="L69" s="93"/>
      <c r="M69" s="94"/>
      <c r="N69" s="93"/>
      <c r="O69" s="94"/>
      <c r="P69" s="93">
        <f>$H69      +$J69      +$L69      +$N69</f>
        <v>0</v>
      </c>
      <c r="Q69" s="94">
        <f>$I69      +$K69      +$M69      +$O69</f>
        <v>77779725</v>
      </c>
      <c r="R69" s="48">
        <f>IF(($H69      =0),0,((($H69      -$H69      )/$H69      )*100))</f>
        <v>0</v>
      </c>
      <c r="S69" s="49">
        <f>IF(($I69      =0),0,((($I69      -$I69      )/$I69      )*100))</f>
        <v>0</v>
      </c>
      <c r="T69" s="48">
        <f>IF(($E69      =0),0,(($P69      /$E69      )*100))</f>
        <v>0</v>
      </c>
      <c r="U69" s="50">
        <f>IF(($E69      =0),0,(($Q69      /$E69      )*100))</f>
        <v>17.413670160010209</v>
      </c>
      <c r="V69" s="93" t="s">
        <v>1</v>
      </c>
      <c r="W69" s="94" t="s">
        <v>1</v>
      </c>
    </row>
    <row r="70" spans="1:23" s="64" customFormat="1" ht="12.95" customHeight="1" x14ac:dyDescent="0.2">
      <c r="A70" s="63" t="s">
        <v>89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IF(($H70      =0),0,((($H70      -$H70      )/$H70      )*100))</f>
        <v>0</v>
      </c>
      <c r="S70" s="49">
        <f>IF(($I70      =0),0,((($I70      -$I70      )/$I70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1</v>
      </c>
      <c r="W70" s="94" t="s">
        <v>1</v>
      </c>
    </row>
    <row r="71" spans="1:23" ht="12.95" customHeight="1" x14ac:dyDescent="0.2">
      <c r="A71" s="56" t="s">
        <v>42</v>
      </c>
      <c r="B71" s="101">
        <f>SUM(B69:B70)</f>
        <v>446659000</v>
      </c>
      <c r="C71" s="101">
        <f>SUM(C69:C70)</f>
        <v>0</v>
      </c>
      <c r="D71" s="101"/>
      <c r="E71" s="101">
        <f>$B71      +$C71      +$D71</f>
        <v>446659000</v>
      </c>
      <c r="F71" s="102">
        <f>SUM(F69:F70)</f>
        <v>0</v>
      </c>
      <c r="G71" s="103">
        <f>SUM(G69:G70)</f>
        <v>0</v>
      </c>
      <c r="H71" s="102">
        <f>SUM(H69:H70)</f>
        <v>0</v>
      </c>
      <c r="I71" s="103">
        <f>SUM(I69:I70)</f>
        <v>77779725</v>
      </c>
      <c r="J71" s="102">
        <f>SUM(J69:J70)</f>
        <v>0</v>
      </c>
      <c r="K71" s="103">
        <f>SUM(K69:K70)</f>
        <v>0</v>
      </c>
      <c r="L71" s="102">
        <f>SUM(L69:L70)</f>
        <v>0</v>
      </c>
      <c r="M71" s="103">
        <f>SUM(M69:M70)</f>
        <v>0</v>
      </c>
      <c r="N71" s="102">
        <f>SUM(N69:N70)</f>
        <v>0</v>
      </c>
      <c r="O71" s="103">
        <f>SUM(O69:O70)</f>
        <v>0</v>
      </c>
      <c r="P71" s="102">
        <f>$H71      +$J71      +$L71      +$N71</f>
        <v>0</v>
      </c>
      <c r="Q71" s="103">
        <f>$I71      +$K71      +$M71      +$O71</f>
        <v>77779725</v>
      </c>
      <c r="R71" s="57">
        <f>IF(($H71      =0),0,((($H71      -$H71      )/$H71      )*100))</f>
        <v>0</v>
      </c>
      <c r="S71" s="58">
        <f>IF(($I71      =0),0,((($I71      -$I71      )/$I71      )*100))</f>
        <v>0</v>
      </c>
      <c r="T71" s="57">
        <f>IF(($E69      =0),0,(($P69      /$E69      )*100))</f>
        <v>0</v>
      </c>
      <c r="U71" s="59">
        <f>IF($E69   =0,0,($Q69   /$E69 )*100)</f>
        <v>17.413670160010209</v>
      </c>
      <c r="V71" s="102" t="s">
        <v>1</v>
      </c>
      <c r="W71" s="103" t="s">
        <v>1</v>
      </c>
    </row>
    <row r="72" spans="1:23" ht="12.95" customHeight="1" x14ac:dyDescent="0.2">
      <c r="A72" s="60" t="s">
        <v>87</v>
      </c>
      <c r="B72" s="104">
        <f>SUM(B69:B70)</f>
        <v>446659000</v>
      </c>
      <c r="C72" s="104">
        <f>SUM(C69:C70)</f>
        <v>0</v>
      </c>
      <c r="D72" s="104"/>
      <c r="E72" s="104">
        <f>$B72      +$C72      +$D72</f>
        <v>446659000</v>
      </c>
      <c r="F72" s="105">
        <f>SUM(F69:F70)</f>
        <v>0</v>
      </c>
      <c r="G72" s="106">
        <f>SUM(G69:G70)</f>
        <v>0</v>
      </c>
      <c r="H72" s="105">
        <f>SUM(H69:H70)</f>
        <v>0</v>
      </c>
      <c r="I72" s="106">
        <f>SUM(I69:I70)</f>
        <v>77779725</v>
      </c>
      <c r="J72" s="105">
        <f>SUM(J69:J70)</f>
        <v>0</v>
      </c>
      <c r="K72" s="106">
        <f>SUM(K69:K70)</f>
        <v>0</v>
      </c>
      <c r="L72" s="105">
        <f>SUM(L69:L70)</f>
        <v>0</v>
      </c>
      <c r="M72" s="106">
        <f>SUM(M69:M70)</f>
        <v>0</v>
      </c>
      <c r="N72" s="105">
        <f>SUM(N69:N70)</f>
        <v>0</v>
      </c>
      <c r="O72" s="106">
        <f>SUM(O69:O70)</f>
        <v>0</v>
      </c>
      <c r="P72" s="105">
        <f>$H72      +$J72      +$L72      +$N72</f>
        <v>0</v>
      </c>
      <c r="Q72" s="106">
        <f>$I72      +$K72      +$M72      +$O72</f>
        <v>77779725</v>
      </c>
      <c r="R72" s="61">
        <f>IF(($H72      =0),0,((($H72      -$H72      )/$H72      )*100))</f>
        <v>0</v>
      </c>
      <c r="S72" s="62">
        <f>IF(($I72      =0),0,((($I72      -$I72      )/$I72      )*100))</f>
        <v>0</v>
      </c>
      <c r="T72" s="61">
        <f>IF(($E69      =0),0,(($P69      /$E69      )*100))</f>
        <v>0</v>
      </c>
      <c r="U72" s="65">
        <f>IF($E69   =0,0,($Q69   /$E69 )*100)</f>
        <v>17.413670160010209</v>
      </c>
      <c r="V72" s="105" t="s">
        <v>1</v>
      </c>
      <c r="W72" s="106" t="s">
        <v>1</v>
      </c>
    </row>
    <row r="73" spans="1:23" ht="12.95" customHeight="1" thickBot="1" x14ac:dyDescent="0.25">
      <c r="A73" s="60" t="s">
        <v>90</v>
      </c>
      <c r="B73" s="104">
        <f>SUM(B9:B14,B17:B23,B26:B29,B32,B35:B39,B42:B52,B55:B58,B61:B65,B69:B70)</f>
        <v>5685233000</v>
      </c>
      <c r="C73" s="104">
        <f>SUM(C9:C14,C17:C23,C26:C29,C32,C35:C39,C42:C52,C55:C58,C61:C65,C69:C70)</f>
        <v>5119000</v>
      </c>
      <c r="D73" s="104"/>
      <c r="E73" s="104">
        <f>$B73      +$C73      +$D73</f>
        <v>5690352000</v>
      </c>
      <c r="F73" s="105">
        <f>SUM(F9:F14,F17:F23,F26:F29,F32,F35:F39,F42:F52,F55:F58,F61:F65,F69:F70)</f>
        <v>5168574000</v>
      </c>
      <c r="G73" s="106">
        <f>SUM(G9:G14,G17:G23,G26:G29,G32,G35:G39,G42:G52,G55:G58,G61:G65,G69:G70)</f>
        <v>1679217000</v>
      </c>
      <c r="H73" s="105">
        <f>SUM(H9:H14,H17:H23,H26:H29,H32,H35:H39,H42:H52,H55:H58,H61:H65,H69:H70)</f>
        <v>577744000</v>
      </c>
      <c r="I73" s="106">
        <f>SUM(I9:I14,I17:I23,I26:I29,I32,I35:I39,I42:I52,I55:I58,I61:I65,I69:I70)</f>
        <v>670374125</v>
      </c>
      <c r="J73" s="105">
        <f>SUM(J9:J14,J17:J23,J26:J29,J32,J35:J39,J42:J52,J55:J58,J61:J65,J69:J70)</f>
        <v>0</v>
      </c>
      <c r="K73" s="106">
        <f>SUM(K9:K14,K17:K23,K26:K29,K32,K35:K39,K42:K52,K55:K58,K61:K65,K69:K70)</f>
        <v>0</v>
      </c>
      <c r="L73" s="105">
        <f>SUM(L9:L14,L17:L23,L26:L29,L32,L35:L39,L42:L52,L55:L58,L61:L65,L69:L70)</f>
        <v>0</v>
      </c>
      <c r="M73" s="106">
        <f>SUM(M9:M14,M17:M23,M26:M29,M32,M35:M39,M42:M52,M55:M58,M61:M65,M69:M70)</f>
        <v>0</v>
      </c>
      <c r="N73" s="105">
        <f>SUM(N9:N14,N17:N23,N26:N29,N32,N35:N39,N42:N52,N55:N58,N61:N65,N69:N70)</f>
        <v>0</v>
      </c>
      <c r="O73" s="106">
        <f>SUM(O9:O14,O17:O23,O26:O29,O32,O35:O39,O42:O52,O55:O58,O61:O65,O69:O70)</f>
        <v>0</v>
      </c>
      <c r="P73" s="105">
        <f>$H73      +$J73      +$L73      +$N73</f>
        <v>577744000</v>
      </c>
      <c r="Q73" s="106">
        <f>$I73      +$K73      +$M73      +$O73</f>
        <v>670374125</v>
      </c>
      <c r="R73" s="61">
        <f>IF(($H73      =0),0,((($H73      -$H73      )/$H73      )*100))</f>
        <v>0</v>
      </c>
      <c r="S73" s="62">
        <f>IF(($I73      =0),0,((($I73      -$I73      )/$I73      )*100))</f>
        <v>0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10.418213335848277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12.088573224616127</v>
      </c>
      <c r="V73" s="105" t="s">
        <v>1</v>
      </c>
      <c r="W73" s="106" t="s">
        <v>1</v>
      </c>
    </row>
    <row r="74" spans="1:23" ht="13.5" thickTop="1" x14ac:dyDescent="0.2">
      <c r="A74" s="66" t="s">
        <v>91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0" t="s">
        <v>10</v>
      </c>
      <c r="Q75" s="131"/>
      <c r="R75" s="132" t="s">
        <v>11</v>
      </c>
      <c r="S75" s="131"/>
      <c r="T75" s="132" t="s">
        <v>12</v>
      </c>
      <c r="U75" s="131"/>
      <c r="V75" s="130"/>
      <c r="W75" s="131"/>
    </row>
    <row r="76" spans="1:23" ht="67.5" x14ac:dyDescent="0.2">
      <c r="A76" s="77" t="s">
        <v>92</v>
      </c>
      <c r="B76" s="78" t="s">
        <v>93</v>
      </c>
      <c r="C76" s="78" t="s">
        <v>94</v>
      </c>
      <c r="D76" s="79" t="s">
        <v>17</v>
      </c>
      <c r="E76" s="78" t="s">
        <v>18</v>
      </c>
      <c r="F76" s="78" t="s">
        <v>19</v>
      </c>
      <c r="G76" s="78" t="s">
        <v>95</v>
      </c>
      <c r="H76" s="78" t="s">
        <v>96</v>
      </c>
      <c r="I76" s="80" t="s">
        <v>22</v>
      </c>
      <c r="J76" s="78" t="s">
        <v>97</v>
      </c>
      <c r="K76" s="80" t="s">
        <v>24</v>
      </c>
      <c r="L76" s="78" t="s">
        <v>98</v>
      </c>
      <c r="M76" s="80" t="s">
        <v>26</v>
      </c>
      <c r="N76" s="78" t="s">
        <v>99</v>
      </c>
      <c r="O76" s="80" t="s">
        <v>28</v>
      </c>
      <c r="P76" s="80" t="s">
        <v>100</v>
      </c>
      <c r="Q76" s="81" t="s">
        <v>30</v>
      </c>
      <c r="R76" s="82" t="s">
        <v>100</v>
      </c>
      <c r="S76" s="83" t="s">
        <v>30</v>
      </c>
      <c r="T76" s="82" t="s">
        <v>101</v>
      </c>
      <c r="U76" s="79" t="s">
        <v>32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112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113</v>
      </c>
      <c r="B80" s="111">
        <f>SUM(B81:B84)</f>
        <v>0</v>
      </c>
      <c r="C80" s="111">
        <f>SUM(C81:C84)</f>
        <v>0</v>
      </c>
      <c r="D80" s="111">
        <f>SUM(D81:D84)</f>
        <v>0</v>
      </c>
      <c r="E80" s="111">
        <f>SUM(E81:E84)</f>
        <v>0</v>
      </c>
      <c r="F80" s="111">
        <f>SUM(F81:F84)</f>
        <v>0</v>
      </c>
      <c r="G80" s="111">
        <f>SUM(G81:G84)</f>
        <v>0</v>
      </c>
      <c r="H80" s="111">
        <f>SUM(H81:H84)</f>
        <v>0</v>
      </c>
      <c r="I80" s="111">
        <f>SUM(I81:I84)</f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114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115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116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117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102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103</v>
      </c>
      <c r="B87" s="118">
        <v>23600000</v>
      </c>
      <c r="C87" s="118"/>
      <c r="D87" s="118"/>
      <c r="E87" s="118">
        <f>$B87      +$C87      +$D87</f>
        <v>23600000</v>
      </c>
      <c r="F87" s="118">
        <v>0</v>
      </c>
      <c r="G87" s="118">
        <v>0</v>
      </c>
      <c r="H87" s="118">
        <v>23600000</v>
      </c>
      <c r="I87" s="118"/>
      <c r="J87" s="118"/>
      <c r="K87" s="118"/>
      <c r="L87" s="118"/>
      <c r="M87" s="118"/>
      <c r="N87" s="118"/>
      <c r="O87" s="118"/>
      <c r="P87" s="118">
        <f>$H87      +$J87      +$L87      +$N87</f>
        <v>23600000</v>
      </c>
      <c r="Q87" s="113">
        <f>$I87      +$K87      +$M87      +$O87</f>
        <v>0</v>
      </c>
      <c r="R87" s="89">
        <f>IF(($H87      =0),0,((($H87      -$H87      )/$H87      )*100))</f>
        <v>0</v>
      </c>
      <c r="S87" s="90">
        <f>IF(($I87      =0),0,((($I87      -$I87      )/$I87      )*100))</f>
        <v>0</v>
      </c>
      <c r="T87" s="89">
        <f>IF(($E87      =0),0,(($P87      /$E87      )*100))</f>
        <v>100</v>
      </c>
      <c r="U87" s="90">
        <f>IF(($E87      =0),0,(($Q87      /$E87      )*100))</f>
        <v>0</v>
      </c>
      <c r="V87" s="118"/>
      <c r="W87" s="118"/>
    </row>
    <row r="88" spans="1:23" x14ac:dyDescent="0.2">
      <c r="A88" s="91" t="s">
        <v>104</v>
      </c>
      <c r="B88" s="113">
        <v>645454000</v>
      </c>
      <c r="C88" s="113"/>
      <c r="D88" s="113"/>
      <c r="E88" s="113">
        <f>$B88      +$C88      +$D88</f>
        <v>645454000</v>
      </c>
      <c r="F88" s="113">
        <v>0</v>
      </c>
      <c r="G88" s="113">
        <v>0</v>
      </c>
      <c r="H88" s="113">
        <v>295830000</v>
      </c>
      <c r="I88" s="113"/>
      <c r="J88" s="113"/>
      <c r="K88" s="113"/>
      <c r="L88" s="113"/>
      <c r="M88" s="113"/>
      <c r="N88" s="113"/>
      <c r="O88" s="113"/>
      <c r="P88" s="115">
        <f>$H88      +$J88      +$L88      +$N88</f>
        <v>295830000</v>
      </c>
      <c r="Q88" s="115">
        <f>$I88      +$K88      +$M88      +$O88</f>
        <v>0</v>
      </c>
      <c r="R88" s="89">
        <f>IF(($H88      =0),0,((($H88      -$H88      )/$H88      )*100))</f>
        <v>0</v>
      </c>
      <c r="S88" s="90">
        <f>IF(($I88      =0),0,((($I88      -$I88      )/$I88      )*100))</f>
        <v>0</v>
      </c>
      <c r="T88" s="89">
        <f>IF(($E88      =0),0,(($P88      /$E88      )*100))</f>
        <v>45.832855633399127</v>
      </c>
      <c r="U88" s="90">
        <f>IF(($E88      =0),0,(($Q88      /$E88      )*100))</f>
        <v>0</v>
      </c>
      <c r="V88" s="113"/>
      <c r="W88" s="113"/>
    </row>
    <row r="89" spans="1:23" x14ac:dyDescent="0.2">
      <c r="A89" s="91" t="s">
        <v>105</v>
      </c>
      <c r="B89" s="113">
        <v>6500000</v>
      </c>
      <c r="C89" s="113"/>
      <c r="D89" s="113"/>
      <c r="E89" s="113">
        <f>$B89      +$C89      +$D89</f>
        <v>6500000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>$H89      +$J89      +$L89      +$N89</f>
        <v>0</v>
      </c>
      <c r="Q89" s="115">
        <f>$I89      +$K89      +$M89      +$O89</f>
        <v>0</v>
      </c>
      <c r="R89" s="89">
        <f>IF(($H89      =0),0,((($H89      -$H89      )/$H89      )*100))</f>
        <v>0</v>
      </c>
      <c r="S89" s="90">
        <f>IF(($I89      =0),0,((($I89      -$I89      )/$I89      )*100))</f>
        <v>0</v>
      </c>
      <c r="T89" s="89">
        <f>IF(($E89      =0),0,(($P89      /$E89      )*100))</f>
        <v>0</v>
      </c>
      <c r="U89" s="90">
        <f>IF(($E89      =0),0,(($Q89      /$E89      )*100))</f>
        <v>0</v>
      </c>
      <c r="V89" s="113"/>
      <c r="W89" s="113"/>
    </row>
    <row r="90" spans="1:23" x14ac:dyDescent="0.2">
      <c r="A90" s="91" t="s">
        <v>106</v>
      </c>
      <c r="B90" s="113">
        <v>769711000</v>
      </c>
      <c r="C90" s="113"/>
      <c r="D90" s="113"/>
      <c r="E90" s="113">
        <f>$B90      +$C90      +$D90</f>
        <v>769711000</v>
      </c>
      <c r="F90" s="113">
        <v>0</v>
      </c>
      <c r="G90" s="113">
        <v>0</v>
      </c>
      <c r="H90" s="113">
        <v>662541000</v>
      </c>
      <c r="I90" s="113"/>
      <c r="J90" s="113"/>
      <c r="K90" s="113"/>
      <c r="L90" s="113"/>
      <c r="M90" s="113"/>
      <c r="N90" s="113"/>
      <c r="O90" s="113"/>
      <c r="P90" s="115">
        <f>$H90      +$J90      +$L90      +$N90</f>
        <v>662541000</v>
      </c>
      <c r="Q90" s="115">
        <f>$I90      +$K90      +$M90      +$O90</f>
        <v>0</v>
      </c>
      <c r="R90" s="89">
        <f>IF(($H90      =0),0,((($H90      -$H90      )/$H90      )*100))</f>
        <v>0</v>
      </c>
      <c r="S90" s="90">
        <f>IF(($I90      =0),0,((($I90      -$I90      )/$I90      )*100))</f>
        <v>0</v>
      </c>
      <c r="T90" s="89">
        <f>IF(($E90      =0),0,(($P90      /$E90      )*100))</f>
        <v>86.076592383375058</v>
      </c>
      <c r="U90" s="90">
        <f>IF(($E90      =0),0,(($Q90      /$E90      )*100))</f>
        <v>0</v>
      </c>
      <c r="V90" s="113"/>
      <c r="W90" s="113"/>
    </row>
    <row r="91" spans="1:23" x14ac:dyDescent="0.2">
      <c r="A91" s="91" t="s">
        <v>107</v>
      </c>
      <c r="B91" s="113">
        <v>37000</v>
      </c>
      <c r="C91" s="113"/>
      <c r="D91" s="113"/>
      <c r="E91" s="113">
        <f>$B91      +$C91      +$D91</f>
        <v>37000</v>
      </c>
      <c r="F91" s="113">
        <v>0</v>
      </c>
      <c r="G91" s="113">
        <v>0</v>
      </c>
      <c r="H91" s="113">
        <v>24000</v>
      </c>
      <c r="I91" s="113"/>
      <c r="J91" s="113"/>
      <c r="K91" s="113"/>
      <c r="L91" s="113"/>
      <c r="M91" s="113"/>
      <c r="N91" s="113"/>
      <c r="O91" s="113"/>
      <c r="P91" s="115">
        <f>$H91      +$J91      +$L91      +$N91</f>
        <v>24000</v>
      </c>
      <c r="Q91" s="115">
        <f>$I91      +$K91      +$M91      +$O91</f>
        <v>0</v>
      </c>
      <c r="R91" s="89">
        <f>IF(($H91      =0),0,((($H91      -$H91      )/$H91      )*100))</f>
        <v>0</v>
      </c>
      <c r="S91" s="90">
        <f>IF(($I91      =0),0,((($I91      -$I91      )/$I91      )*100))</f>
        <v>0</v>
      </c>
      <c r="T91" s="89">
        <f>IF(($E91      =0),0,(($P91      /$E91      )*100))</f>
        <v>64.86486486486487</v>
      </c>
      <c r="U91" s="90">
        <f>IF(($E91      =0),0,(($Q91      /$E91      )*100))</f>
        <v>0</v>
      </c>
      <c r="V91" s="113"/>
      <c r="W91" s="113"/>
    </row>
    <row r="92" spans="1:23" x14ac:dyDescent="0.2">
      <c r="A92" s="91" t="s">
        <v>108</v>
      </c>
      <c r="B92" s="113">
        <v>290039000</v>
      </c>
      <c r="C92" s="113"/>
      <c r="D92" s="113"/>
      <c r="E92" s="113">
        <f>$B92      +$C92      +$D92</f>
        <v>290039000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>$H92      +$J92      +$L92      +$N92</f>
        <v>0</v>
      </c>
      <c r="Q92" s="115">
        <f>$I92      +$K92      +$M92      +$O92</f>
        <v>0</v>
      </c>
      <c r="R92" s="89">
        <f>IF(($H92      =0),0,((($H92      -$H92      )/$H92      )*100))</f>
        <v>0</v>
      </c>
      <c r="S92" s="90">
        <f>IF(($I92      =0),0,((($I92      -$I92      )/$I92      )*100))</f>
        <v>0</v>
      </c>
      <c r="T92" s="89">
        <f>IF(($E92      =0),0,(($P92      /$E92      )*100))</f>
        <v>0</v>
      </c>
      <c r="U92" s="90">
        <f>IF(($E92      =0),0,(($Q92      /$E92      )*100))</f>
        <v>0</v>
      </c>
      <c r="V92" s="113"/>
      <c r="W92" s="113"/>
    </row>
    <row r="93" spans="1:23" x14ac:dyDescent="0.2">
      <c r="A93" s="91" t="s">
        <v>109</v>
      </c>
      <c r="B93" s="113">
        <v>390541000</v>
      </c>
      <c r="C93" s="113"/>
      <c r="D93" s="113"/>
      <c r="E93" s="113">
        <f>$B93      +$C93      +$D93</f>
        <v>390541000</v>
      </c>
      <c r="F93" s="113">
        <v>0</v>
      </c>
      <c r="G93" s="113">
        <v>0</v>
      </c>
      <c r="H93" s="113">
        <v>10000000</v>
      </c>
      <c r="I93" s="113"/>
      <c r="J93" s="113"/>
      <c r="K93" s="113"/>
      <c r="L93" s="113"/>
      <c r="M93" s="113"/>
      <c r="N93" s="113"/>
      <c r="O93" s="113"/>
      <c r="P93" s="115">
        <f>$H93      +$J93      +$L93      +$N93</f>
        <v>10000000</v>
      </c>
      <c r="Q93" s="115">
        <f>$I93      +$K93      +$M93      +$O93</f>
        <v>0</v>
      </c>
      <c r="R93" s="89">
        <f>IF(($H93      =0),0,((($H93      -$H93      )/$H93      )*100))</f>
        <v>0</v>
      </c>
      <c r="S93" s="90">
        <f>IF(($I93      =0),0,((($I93      -$I93      )/$I93      )*100))</f>
        <v>0</v>
      </c>
      <c r="T93" s="89">
        <f>IF(($E93      =0),0,(($P93      /$E93      )*100))</f>
        <v>2.5605506208054978</v>
      </c>
      <c r="U93" s="90">
        <f>IF(($E93      =0),0,(($Q93      /$E93      )*100))</f>
        <v>0</v>
      </c>
      <c r="V93" s="113"/>
      <c r="W93" s="113"/>
    </row>
    <row r="94" spans="1:23" x14ac:dyDescent="0.2">
      <c r="A94" s="91" t="s">
        <v>110</v>
      </c>
      <c r="B94" s="113"/>
      <c r="C94" s="113"/>
      <c r="D94" s="113"/>
      <c r="E94" s="113">
        <f>$B94      +$C94      +$D94</f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>$H94      +$J94      +$L94      +$N94</f>
        <v>0</v>
      </c>
      <c r="Q94" s="115">
        <f>$I94      +$K94      +$M94      +$O94</f>
        <v>0</v>
      </c>
      <c r="R94" s="89">
        <f>IF(($H94      =0),0,((($H94      -$H94      )/$H94      )*100))</f>
        <v>0</v>
      </c>
      <c r="S94" s="90">
        <f>IF(($I94      =0),0,((($I94      -$I94      )/$I94      )*100))</f>
        <v>0</v>
      </c>
      <c r="T94" s="89">
        <f>IF(($E94      =0),0,(($P94      /$E94      )*100))</f>
        <v>0</v>
      </c>
      <c r="U94" s="90">
        <f>IF(($E94      =0),0,(($Q94      /$E94      )*100))</f>
        <v>0</v>
      </c>
      <c r="V94" s="113"/>
      <c r="W94" s="113"/>
    </row>
    <row r="95" spans="1:23" x14ac:dyDescent="0.2">
      <c r="A95" s="16" t="s">
        <v>111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118</v>
      </c>
      <c r="B96" s="121">
        <f>SUM(B97:B111)</f>
        <v>0</v>
      </c>
      <c r="C96" s="121">
        <f>SUM(C97:C111)</f>
        <v>0</v>
      </c>
      <c r="D96" s="121">
        <f>SUM(D97:D111)</f>
        <v>0</v>
      </c>
      <c r="E96" s="121">
        <f>SUM(E97:E111)</f>
        <v>0</v>
      </c>
      <c r="F96" s="121">
        <f>SUM(F97:F111)</f>
        <v>0</v>
      </c>
      <c r="G96" s="121">
        <f>SUM(G97:G111)</f>
        <v>0</v>
      </c>
      <c r="H96" s="121">
        <f>SUM(H97:H111)</f>
        <v>0</v>
      </c>
      <c r="I96" s="121">
        <f>SUM(I97:I111)</f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>IF(L96=0," ",(N96-L96)/L96)</f>
        <v xml:space="preserve"> </v>
      </c>
      <c r="S96" s="20" t="str">
        <f>IF(M96=0," ",(O96-M96)/M96)</f>
        <v xml:space="preserve"> </v>
      </c>
      <c r="T96" s="20" t="str">
        <f>IF(E96=0," ",(P96/E96))</f>
        <v xml:space="preserve"> </v>
      </c>
      <c r="U96" s="21" t="str">
        <f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>IF(L97=0," ",(N97-L97)/L97)</f>
        <v xml:space="preserve"> </v>
      </c>
      <c r="S97" s="23" t="str">
        <f>IF(M97=0," ",(O97-M97)/M97)</f>
        <v xml:space="preserve"> </v>
      </c>
      <c r="T97" s="23" t="str">
        <f>IF(E97=0," ",(P97/E97))</f>
        <v xml:space="preserve"> </v>
      </c>
      <c r="U97" s="24" t="str">
        <f>IF(E97=0," ",(Q97/E97))</f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>IF(L98=0," ",(N98-L98)/L98)</f>
        <v xml:space="preserve"> </v>
      </c>
      <c r="S98" s="23" t="str">
        <f>IF(M98=0," ",(O98-M98)/M98)</f>
        <v xml:space="preserve"> </v>
      </c>
      <c r="T98" s="23" t="str">
        <f>IF(E98=0," ",(P98/E98))</f>
        <v xml:space="preserve"> </v>
      </c>
      <c r="U98" s="24" t="str">
        <f>IF(E98=0," ",(Q98/E98))</f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>SUM(B99:D99)</f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>IF(L99=0," ",(N99-L99)/L99)</f>
        <v xml:space="preserve"> </v>
      </c>
      <c r="S99" s="23" t="str">
        <f>IF(M99=0," ",(O99-M99)/M99)</f>
        <v xml:space="preserve"> </v>
      </c>
      <c r="T99" s="23" t="str">
        <f>IF(E99=0," ",(P99/E99))</f>
        <v xml:space="preserve"> </v>
      </c>
      <c r="U99" s="24" t="str">
        <f>IF(E99=0," ",(Q99/E99))</f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>SUM(B100:D100)</f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>IF(L100=0," ",(N100-L100)/L100)</f>
        <v xml:space="preserve"> </v>
      </c>
      <c r="S100" s="23" t="str">
        <f>IF(M100=0," ",(O100-M100)/M100)</f>
        <v xml:space="preserve"> </v>
      </c>
      <c r="T100" s="23" t="str">
        <f>IF(E100=0," ",(P100/E100))</f>
        <v xml:space="preserve"> </v>
      </c>
      <c r="U100" s="24" t="str">
        <f>IF(E100=0," ",(Q100/E100))</f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>SUM(B101:D101)</f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>IF(L101=0," ",(N101-L101)/L101)</f>
        <v xml:space="preserve"> </v>
      </c>
      <c r="S101" s="23" t="str">
        <f>IF(M101=0," ",(O101-M101)/M101)</f>
        <v xml:space="preserve"> </v>
      </c>
      <c r="T101" s="23" t="str">
        <f>IF(E101=0," ",(P101/E101))</f>
        <v xml:space="preserve"> </v>
      </c>
      <c r="U101" s="24" t="str">
        <f>IF(E101=0," ",(Q101/E101))</f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>SUM(B102:D102)</f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>IF(L102=0," ",(N102-L102)/L102)</f>
        <v xml:space="preserve"> </v>
      </c>
      <c r="S102" s="23" t="str">
        <f>IF(M102=0," ",(O102-M102)/M102)</f>
        <v xml:space="preserve"> </v>
      </c>
      <c r="T102" s="23" t="str">
        <f>IF(E102=0," ",(P102/E102))</f>
        <v xml:space="preserve"> </v>
      </c>
      <c r="U102" s="24" t="str">
        <f>IF(E102=0," ",(Q102/E102))</f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>SUM(B103:D103)</f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>IF(L103=0," ",(N103-L103)/L103)</f>
        <v xml:space="preserve"> </v>
      </c>
      <c r="S103" s="23" t="str">
        <f>IF(M103=0," ",(O103-M103)/M103)</f>
        <v xml:space="preserve"> </v>
      </c>
      <c r="T103" s="23" t="str">
        <f>IF(E103=0," ",(P103/E103))</f>
        <v xml:space="preserve"> </v>
      </c>
      <c r="U103" s="24" t="str">
        <f>IF(E103=0," ",(Q103/E103))</f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>SUM(B104:D104)</f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>IF(L104=0," ",(N104-L104)/L104)</f>
        <v xml:space="preserve"> </v>
      </c>
      <c r="S104" s="23" t="str">
        <f>IF(M104=0," ",(O104-M104)/M104)</f>
        <v xml:space="preserve"> </v>
      </c>
      <c r="T104" s="23" t="str">
        <f>IF(E104=0," ",(P104/E104))</f>
        <v xml:space="preserve"> </v>
      </c>
      <c r="U104" s="24" t="str">
        <f>IF(E104=0," ",(Q104/E104))</f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>SUM(B105:D105)</f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>IF(L105=0," ",(N105-L105)/L105)</f>
        <v xml:space="preserve"> </v>
      </c>
      <c r="S105" s="23" t="str">
        <f>IF(M105=0," ",(O105-M105)/M105)</f>
        <v xml:space="preserve"> </v>
      </c>
      <c r="T105" s="23" t="str">
        <f>IF(E105=0," ",(P105/E105))</f>
        <v xml:space="preserve"> </v>
      </c>
      <c r="U105" s="24" t="str">
        <f>IF(E105=0," ",(Q105/E105))</f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>SUM(B106:D106)</f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>IF(L106=0," ",(N106-L106)/L106)</f>
        <v xml:space="preserve"> </v>
      </c>
      <c r="S106" s="23" t="str">
        <f>IF(M106=0," ",(O106-M106)/M106)</f>
        <v xml:space="preserve"> </v>
      </c>
      <c r="T106" s="23" t="str">
        <f>IF(E106=0," ",(P106/E106))</f>
        <v xml:space="preserve"> </v>
      </c>
      <c r="U106" s="24" t="str">
        <f>IF(E106=0," ",(Q106/E106))</f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>SUM(B107:D107)</f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>IF(L107=0," ",(N107-L107)/L107)</f>
        <v xml:space="preserve"> </v>
      </c>
      <c r="S107" s="23" t="str">
        <f>IF(M107=0," ",(O107-M107)/M107)</f>
        <v xml:space="preserve"> </v>
      </c>
      <c r="T107" s="23" t="str">
        <f>IF(E107=0," ",(P107/E107))</f>
        <v xml:space="preserve"> </v>
      </c>
      <c r="U107" s="24" t="str">
        <f>IF(E107=0," ",(Q107/E107))</f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>SUM(B108:D108)</f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>IF(L108=0," ",(N108-L108)/L108)</f>
        <v xml:space="preserve"> </v>
      </c>
      <c r="S108" s="23" t="str">
        <f>IF(M108=0," ",(O108-M108)/M108)</f>
        <v xml:space="preserve"> </v>
      </c>
      <c r="T108" s="23" t="str">
        <f>IF(E108=0," ",(P108/E108))</f>
        <v xml:space="preserve"> </v>
      </c>
      <c r="U108" s="24" t="str">
        <f>IF(E108=0," ",(Q108/E108))</f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>SUM(B109:D109)</f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>IF(L109=0," ",(N109-L109)/L109)</f>
        <v xml:space="preserve"> </v>
      </c>
      <c r="S109" s="23" t="str">
        <f>IF(M109=0," ",(O109-M109)/M109)</f>
        <v xml:space="preserve"> </v>
      </c>
      <c r="T109" s="23" t="str">
        <f>IF(E109=0," ",(P109/E109))</f>
        <v xml:space="preserve"> </v>
      </c>
      <c r="U109" s="24" t="str">
        <f>IF(E109=0," ",(Q109/E109))</f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>SUM(B110:D110)</f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>IF(L110=0," ",(N110-L110)/L110)</f>
        <v xml:space="preserve"> </v>
      </c>
      <c r="S110" s="23" t="str">
        <f>IF(M110=0," ",(O110-M110)/M110)</f>
        <v xml:space="preserve"> </v>
      </c>
      <c r="T110" s="23" t="str">
        <f>IF(E110=0," ",(P110/E110))</f>
        <v xml:space="preserve"> </v>
      </c>
      <c r="U110" s="24" t="str">
        <f>IF(E110=0," ",(Q110/E110))</f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>SUM(B111:D111)</f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>IF(L111=0," ",(N111-L111)/L111)</f>
        <v xml:space="preserve"> </v>
      </c>
      <c r="S111" s="23" t="str">
        <f>IF(M111=0," ",(O111-M111)/M111)</f>
        <v xml:space="preserve"> </v>
      </c>
      <c r="T111" s="23" t="str">
        <f>IF(E111=0," ",(P111/E111))</f>
        <v xml:space="preserve"> </v>
      </c>
      <c r="U111" s="24" t="str">
        <f>IF(E111=0," ",(Q111/E111))</f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>IF(L112=0," ",(N112-L112)/L112)</f>
        <v xml:space="preserve"> </v>
      </c>
      <c r="S112" s="21" t="str">
        <f>IF(M112=0," ",(O112-M112)/M112)</f>
        <v xml:space="preserve"> </v>
      </c>
      <c r="T112" s="20" t="str">
        <f>IF(E112=0," ",(P112/E112))</f>
        <v xml:space="preserve"> </v>
      </c>
      <c r="U112" s="21" t="str">
        <f>IF(E112=0," ",(Q112/E112))</f>
        <v xml:space="preserve"> </v>
      </c>
      <c r="V112" s="126"/>
      <c r="W112" s="127"/>
    </row>
    <row r="113" spans="1:23" hidden="1" x14ac:dyDescent="0.2">
      <c r="A113" s="25" t="s">
        <v>87</v>
      </c>
      <c r="B113" s="126" t="e">
        <f>B96+B86</f>
        <v>#VALUE!</v>
      </c>
      <c r="C113" s="126">
        <f>C96+C86</f>
        <v>0</v>
      </c>
      <c r="D113" s="126">
        <f>D96+D86</f>
        <v>0</v>
      </c>
      <c r="E113" s="126">
        <f>E96+E86</f>
        <v>0</v>
      </c>
      <c r="F113" s="126">
        <f>F96+F86</f>
        <v>0</v>
      </c>
      <c r="G113" s="126">
        <f>G96+G86</f>
        <v>0</v>
      </c>
      <c r="H113" s="126">
        <f>H96+H86</f>
        <v>0</v>
      </c>
      <c r="I113" s="126">
        <f>I96+I86</f>
        <v>0</v>
      </c>
      <c r="J113" s="126">
        <f>J96+J86</f>
        <v>0</v>
      </c>
      <c r="K113" s="126">
        <f>K96+K86</f>
        <v>0</v>
      </c>
      <c r="L113" s="126">
        <f>L96+L86</f>
        <v>0</v>
      </c>
      <c r="M113" s="126">
        <f>M96+M86</f>
        <v>0</v>
      </c>
      <c r="N113" s="126">
        <f>N96+N86</f>
        <v>0</v>
      </c>
      <c r="O113" s="126">
        <f>O96+O86</f>
        <v>0</v>
      </c>
      <c r="P113" s="126">
        <f>P96+P86</f>
        <v>0</v>
      </c>
      <c r="Q113" s="126">
        <f>Q96+Q86</f>
        <v>0</v>
      </c>
      <c r="R113" s="20" t="str">
        <f>IF(L113=0," ",(N113-L113)/L113)</f>
        <v xml:space="preserve"> </v>
      </c>
      <c r="S113" s="21" t="str">
        <f>IF(M113=0," ",(O113-M113)/M113)</f>
        <v xml:space="preserve"> </v>
      </c>
      <c r="T113" s="20" t="str">
        <f>IF(E113=0," ",(P113/E113))</f>
        <v xml:space="preserve"> </v>
      </c>
      <c r="U113" s="21" t="str">
        <f>IF(E113=0," ",(Q113/E113))</f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119</v>
      </c>
      <c r="B114" s="128" t="str">
        <f>B86</f>
        <v/>
      </c>
      <c r="C114" s="128">
        <f>C86</f>
        <v>0</v>
      </c>
      <c r="D114" s="128">
        <f>D86</f>
        <v>0</v>
      </c>
      <c r="E114" s="128">
        <f>E86</f>
        <v>0</v>
      </c>
      <c r="F114" s="128">
        <f>F86</f>
        <v>0</v>
      </c>
      <c r="G114" s="128">
        <f>G86</f>
        <v>0</v>
      </c>
      <c r="H114" s="128">
        <f>H86</f>
        <v>0</v>
      </c>
      <c r="I114" s="128">
        <f>I86</f>
        <v>0</v>
      </c>
      <c r="J114" s="128">
        <f>J86</f>
        <v>0</v>
      </c>
      <c r="K114" s="128">
        <f>K86</f>
        <v>0</v>
      </c>
      <c r="L114" s="128">
        <f>L86</f>
        <v>0</v>
      </c>
      <c r="M114" s="128">
        <f>M86</f>
        <v>0</v>
      </c>
      <c r="N114" s="128">
        <f>N86</f>
        <v>0</v>
      </c>
      <c r="O114" s="128">
        <f>O86</f>
        <v>0</v>
      </c>
      <c r="P114" s="128">
        <f>P86</f>
        <v>0</v>
      </c>
      <c r="Q114" s="128">
        <f>Q86</f>
        <v>0</v>
      </c>
      <c r="R114" s="20" t="str">
        <f>IF(L114=0," ",(N114-L114)/L114)</f>
        <v xml:space="preserve"> </v>
      </c>
      <c r="S114" s="21" t="str">
        <f>IF(M114=0," ",(O114-M114)/M114)</f>
        <v xml:space="preserve"> </v>
      </c>
      <c r="T114" s="20" t="str">
        <f>IF(E114=0," ",(P114/E114))</f>
        <v xml:space="preserve"> </v>
      </c>
      <c r="U114" s="21" t="str">
        <f>IF(E114=0," ",(Q114/E114))</f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120</v>
      </c>
    </row>
    <row r="117" spans="1:23" x14ac:dyDescent="0.2">
      <c r="A117" s="29" t="s">
        <v>121</v>
      </c>
    </row>
    <row r="118" spans="1:23" x14ac:dyDescent="0.2">
      <c r="A118" s="29" t="s">
        <v>122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123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124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125</v>
      </c>
    </row>
    <row r="124" spans="1:23" x14ac:dyDescent="0.2">
      <c r="A124" s="30" t="s">
        <v>91</v>
      </c>
      <c r="G124" s="30" t="s">
        <v>91</v>
      </c>
      <c r="W124" s="30"/>
    </row>
    <row r="125" spans="1:23" x14ac:dyDescent="0.2">
      <c r="A125" s="30"/>
      <c r="G125" s="30"/>
      <c r="W125" s="30"/>
    </row>
    <row r="126" spans="1:23" x14ac:dyDescent="0.2">
      <c r="A126" s="30" t="s">
        <v>91</v>
      </c>
      <c r="G126" s="30" t="s">
        <v>91</v>
      </c>
      <c r="W126" s="30"/>
    </row>
  </sheetData>
  <sheetProtection algorithmName="SHA-512" hashValue="ojW7C29JBSi3YNKdBZQyCt4YytkpuJloBs99t9Yb3hPKOFuDfmjil8DJXi4hlV9hiPFWTtMuzpIhpRcn01nQlQ==" saltValue="f9VX5GmF3UFpD8WAPThkWw==" spinCount="100000" sheet="1" objects="1" scenarios="1"/>
  <mergeCells count="18">
    <mergeCell ref="P75:Q75"/>
    <mergeCell ref="R75:S75"/>
    <mergeCell ref="T75:U75"/>
    <mergeCell ref="V75:W75"/>
    <mergeCell ref="P6:Q6"/>
    <mergeCell ref="R6:S6"/>
    <mergeCell ref="T6:U6"/>
    <mergeCell ref="V6:W6"/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7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7326C9-C06C-4C67-949F-36875877351F}">
  <sheetPr>
    <pageSetUpPr fitToPage="1"/>
  </sheetPr>
  <dimension ref="A1:W126"/>
  <sheetViews>
    <sheetView showGridLines="0" workbookViewId="0">
      <selection activeCell="B7" sqref="B7"/>
    </sheetView>
  </sheetViews>
  <sheetFormatPr defaultRowHeight="12.75" x14ac:dyDescent="0.2"/>
  <cols>
    <col min="1" max="1" width="52.7109375" customWidth="1"/>
    <col min="2" max="9" width="13.7109375" customWidth="1"/>
    <col min="10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1"/>
      <c r="W1" s="31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2"/>
      <c r="W2" s="32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2"/>
      <c r="W3" s="32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2"/>
      <c r="W4" s="32"/>
    </row>
    <row r="5" spans="1:23" ht="15" customHeight="1" x14ac:dyDescent="0.25">
      <c r="A5" s="137" t="s">
        <v>126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3"/>
      <c r="W5" s="33"/>
    </row>
    <row r="6" spans="1:23" ht="12.75" customHeight="1" x14ac:dyDescent="0.2">
      <c r="A6" s="34" t="s">
        <v>91</v>
      </c>
      <c r="B6" s="34" t="s">
        <v>91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30000000</v>
      </c>
      <c r="C9" s="92"/>
      <c r="D9" s="92"/>
      <c r="E9" s="92">
        <f>$B9       +$C9       +$D9</f>
        <v>30000000</v>
      </c>
      <c r="F9" s="93" t="s">
        <v>1</v>
      </c>
      <c r="G9" s="94" t="s">
        <v>1</v>
      </c>
      <c r="H9" s="93"/>
      <c r="I9" s="94">
        <v>2137902</v>
      </c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2137902</v>
      </c>
      <c r="R9" s="48">
        <f>IF(($H9       =0),0,((($H9       -$H9       )/$H9       )*100))</f>
        <v>0</v>
      </c>
      <c r="S9" s="49">
        <f>IF(($I9       =0),0,((($I9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7.1263400000000008</v>
      </c>
      <c r="V9" s="93" t="s">
        <v>1</v>
      </c>
      <c r="W9" s="94" t="s">
        <v>1</v>
      </c>
    </row>
    <row r="10" spans="1:23" ht="12.95" customHeight="1" x14ac:dyDescent="0.2">
      <c r="A10" s="47" t="s">
        <v>37</v>
      </c>
      <c r="B10" s="92">
        <v>88923000</v>
      </c>
      <c r="C10" s="92"/>
      <c r="D10" s="92"/>
      <c r="E10" s="92">
        <f>$B10      +$C10      +$D10</f>
        <v>88923000</v>
      </c>
      <c r="F10" s="93">
        <v>88923000</v>
      </c>
      <c r="G10" s="94">
        <v>88923000</v>
      </c>
      <c r="H10" s="93">
        <v>12082000</v>
      </c>
      <c r="I10" s="94">
        <v>30384296</v>
      </c>
      <c r="J10" s="93"/>
      <c r="K10" s="94"/>
      <c r="L10" s="93"/>
      <c r="M10" s="94"/>
      <c r="N10" s="93"/>
      <c r="O10" s="94"/>
      <c r="P10" s="93">
        <f>$H10      +$J10      +$L10      +$N10</f>
        <v>12082000</v>
      </c>
      <c r="Q10" s="94">
        <f>$I10      +$K10      +$M10      +$O10</f>
        <v>30384296</v>
      </c>
      <c r="R10" s="48">
        <f>IF(($H10      =0),0,((($H10      -$H10      )/$H10      )*100))</f>
        <v>0</v>
      </c>
      <c r="S10" s="49">
        <f>IF(($I10      =0),0,((($I10      -$I10      )/$I10      )*100))</f>
        <v>0</v>
      </c>
      <c r="T10" s="48">
        <f>IF(($E10      =0),0,(($P10      /$E10      )*100))</f>
        <v>13.587035974944614</v>
      </c>
      <c r="U10" s="50">
        <f>IF(($E10      =0),0,(($Q10      /$E10      )*100))</f>
        <v>34.169220561609478</v>
      </c>
      <c r="V10" s="93" t="s">
        <v>1</v>
      </c>
      <c r="W10" s="94" t="s">
        <v>1</v>
      </c>
    </row>
    <row r="11" spans="1:23" ht="12.95" customHeight="1" x14ac:dyDescent="0.2">
      <c r="A11" s="47" t="s">
        <v>38</v>
      </c>
      <c r="B11" s="92">
        <v>37300000</v>
      </c>
      <c r="C11" s="92"/>
      <c r="D11" s="92"/>
      <c r="E11" s="92">
        <f>$B11      +$C11      +$D11</f>
        <v>37300000</v>
      </c>
      <c r="F11" s="93">
        <v>37300000</v>
      </c>
      <c r="G11" s="94">
        <v>20500000</v>
      </c>
      <c r="H11" s="93">
        <v>6368000</v>
      </c>
      <c r="I11" s="94">
        <v>2628137</v>
      </c>
      <c r="J11" s="93"/>
      <c r="K11" s="94"/>
      <c r="L11" s="93"/>
      <c r="M11" s="94"/>
      <c r="N11" s="93"/>
      <c r="O11" s="94"/>
      <c r="P11" s="93">
        <f>$H11      +$J11      +$L11      +$N11</f>
        <v>6368000</v>
      </c>
      <c r="Q11" s="94">
        <f>$I11      +$K11      +$M11      +$O11</f>
        <v>2628137</v>
      </c>
      <c r="R11" s="48">
        <f>IF(($H11      =0),0,((($H11      -$H11      )/$H11      )*100))</f>
        <v>0</v>
      </c>
      <c r="S11" s="49">
        <f>IF(($I11      =0),0,((($I11      -$I11      )/$I11      )*100))</f>
        <v>0</v>
      </c>
      <c r="T11" s="48">
        <f>IF(($E11      =0),0,(($P11      /$E11      )*100))</f>
        <v>17.072386058981234</v>
      </c>
      <c r="U11" s="50">
        <f>IF(($E11      =0),0,(($Q11      /$E11      )*100))</f>
        <v>7.0459436997319029</v>
      </c>
      <c r="V11" s="93" t="s">
        <v>1</v>
      </c>
      <c r="W11" s="94" t="s">
        <v>1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>$B12      +$C12      +$D12</f>
        <v>0</v>
      </c>
      <c r="F12" s="93" t="s">
        <v>1</v>
      </c>
      <c r="G12" s="94" t="s">
        <v>1</v>
      </c>
      <c r="H12" s="93"/>
      <c r="I12" s="94"/>
      <c r="J12" s="93"/>
      <c r="K12" s="94"/>
      <c r="L12" s="93"/>
      <c r="M12" s="94"/>
      <c r="N12" s="93"/>
      <c r="O12" s="94"/>
      <c r="P12" s="93">
        <f>$H12      +$J12      +$L12      +$N12</f>
        <v>0</v>
      </c>
      <c r="Q12" s="94">
        <f>$I12      +$K12      +$M12      +$O12</f>
        <v>0</v>
      </c>
      <c r="R12" s="48">
        <f>IF(($H12      =0),0,((($H12      -$H12      )/$H12      )*100))</f>
        <v>0</v>
      </c>
      <c r="S12" s="49">
        <f>IF(($I12      =0),0,((($I12      -$I12      )/$I12      )*100))</f>
        <v>0</v>
      </c>
      <c r="T12" s="48">
        <f>IF(($E12      =0),0,(($P12      /$E12      )*100))</f>
        <v>0</v>
      </c>
      <c r="U12" s="50">
        <f>IF(($E12      =0),0,(($Q12      /$E12      )*100))</f>
        <v>0</v>
      </c>
      <c r="V12" s="93" t="s">
        <v>1</v>
      </c>
      <c r="W12" s="94" t="s">
        <v>1</v>
      </c>
    </row>
    <row r="13" spans="1:23" ht="12.95" customHeight="1" x14ac:dyDescent="0.2">
      <c r="A13" s="47" t="s">
        <v>40</v>
      </c>
      <c r="B13" s="92">
        <v>73868000</v>
      </c>
      <c r="C13" s="92"/>
      <c r="D13" s="92"/>
      <c r="E13" s="92">
        <f>$B13      +$C13      +$D13</f>
        <v>73868000</v>
      </c>
      <c r="F13" s="93">
        <v>73868000</v>
      </c>
      <c r="G13" s="94">
        <v>21081000</v>
      </c>
      <c r="H13" s="93">
        <v>3706000</v>
      </c>
      <c r="I13" s="94">
        <v>1789456</v>
      </c>
      <c r="J13" s="93"/>
      <c r="K13" s="94"/>
      <c r="L13" s="93"/>
      <c r="M13" s="94"/>
      <c r="N13" s="93"/>
      <c r="O13" s="94"/>
      <c r="P13" s="93">
        <f>$H13      +$J13      +$L13      +$N13</f>
        <v>3706000</v>
      </c>
      <c r="Q13" s="94">
        <f>$I13      +$K13      +$M13      +$O13</f>
        <v>1789456</v>
      </c>
      <c r="R13" s="48">
        <f>IF(($H13      =0),0,((($H13      -$H13      )/$H13      )*100))</f>
        <v>0</v>
      </c>
      <c r="S13" s="49">
        <f>IF(($I13      =0),0,((($I13      -$I13      )/$I13      )*100))</f>
        <v>0</v>
      </c>
      <c r="T13" s="48">
        <f>IF(($E13      =0),0,(($P13      /$E13      )*100))</f>
        <v>5.017057453836574</v>
      </c>
      <c r="U13" s="50">
        <f>IF(($E13      =0),0,(($Q13      /$E13      )*100))</f>
        <v>2.422505008934857</v>
      </c>
      <c r="V13" s="93" t="s">
        <v>1</v>
      </c>
      <c r="W13" s="94" t="s">
        <v>1</v>
      </c>
    </row>
    <row r="14" spans="1:23" ht="12.95" customHeight="1" x14ac:dyDescent="0.2">
      <c r="A14" s="47" t="s">
        <v>41</v>
      </c>
      <c r="B14" s="92">
        <v>6500000</v>
      </c>
      <c r="C14" s="92"/>
      <c r="D14" s="92"/>
      <c r="E14" s="92">
        <f>$B14      +$C14      +$D14</f>
        <v>6500000</v>
      </c>
      <c r="F14" s="93">
        <v>6500000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>$H14      +$J14      +$L14      +$N14</f>
        <v>0</v>
      </c>
      <c r="Q14" s="94">
        <f>$I14      +$K14      +$M14      +$O14</f>
        <v>0</v>
      </c>
      <c r="R14" s="48">
        <f>IF(($H14      =0),0,((($H14      -$H14      )/$H14      )*100))</f>
        <v>0</v>
      </c>
      <c r="S14" s="49">
        <f>IF(($I14      =0),0,((($I14      -$I14      )/$I14      )*100))</f>
        <v>0</v>
      </c>
      <c r="T14" s="48">
        <f>IF(($E14      =0),0,(($P14      /$E14      )*100))</f>
        <v>0</v>
      </c>
      <c r="U14" s="50">
        <f>IF(($E14      =0),0,(($Q14      /$E14      )*100))</f>
        <v>0</v>
      </c>
      <c r="V14" s="93" t="s">
        <v>1</v>
      </c>
      <c r="W14" s="94" t="s">
        <v>1</v>
      </c>
    </row>
    <row r="15" spans="1:23" ht="12.95" customHeight="1" x14ac:dyDescent="0.2">
      <c r="A15" s="51" t="s">
        <v>42</v>
      </c>
      <c r="B15" s="95">
        <f>SUM(B9:B14)</f>
        <v>236591000</v>
      </c>
      <c r="C15" s="95">
        <f>SUM(C9:C14)</f>
        <v>0</v>
      </c>
      <c r="D15" s="95"/>
      <c r="E15" s="95">
        <f>$B15      +$C15      +$D15</f>
        <v>236591000</v>
      </c>
      <c r="F15" s="96">
        <f>SUM(F9:F14)</f>
        <v>206591000</v>
      </c>
      <c r="G15" s="97">
        <f>SUM(G9:G14)</f>
        <v>130504000</v>
      </c>
      <c r="H15" s="96">
        <f>SUM(H9:H14)</f>
        <v>22156000</v>
      </c>
      <c r="I15" s="97">
        <f>SUM(I9:I14)</f>
        <v>36939791</v>
      </c>
      <c r="J15" s="96">
        <f>SUM(J9:J14)</f>
        <v>0</v>
      </c>
      <c r="K15" s="97">
        <f>SUM(K9:K14)</f>
        <v>0</v>
      </c>
      <c r="L15" s="96">
        <f>SUM(L9:L14)</f>
        <v>0</v>
      </c>
      <c r="M15" s="97">
        <f>SUM(M9:M14)</f>
        <v>0</v>
      </c>
      <c r="N15" s="96">
        <f>SUM(N9:N14)</f>
        <v>0</v>
      </c>
      <c r="O15" s="97">
        <f>SUM(O9:O14)</f>
        <v>0</v>
      </c>
      <c r="P15" s="96">
        <f>$H15      +$J15      +$L15      +$N15</f>
        <v>22156000</v>
      </c>
      <c r="Q15" s="97">
        <f>$I15      +$K15      +$M15      +$O15</f>
        <v>36939791</v>
      </c>
      <c r="R15" s="52">
        <f>IF(($H15      =0),0,((($H15      -$H15      )/$H15      )*100))</f>
        <v>0</v>
      </c>
      <c r="S15" s="53">
        <f>IF(($I15      =0),0,((($I15      -$I15      )/$I15      )*100))</f>
        <v>0</v>
      </c>
      <c r="T15" s="52">
        <f>IF((SUM($E9:$E13))=0,0,(P15/(SUM($E9:$E13))*100))</f>
        <v>9.6292336510337204</v>
      </c>
      <c r="U15" s="54">
        <f>IF((SUM($E9:$E13))=0,0,(Q15/(SUM($E9:$E13))*100))</f>
        <v>16.054426726816782</v>
      </c>
      <c r="V15" s="96" t="s">
        <v>1</v>
      </c>
      <c r="W15" s="97" t="s">
        <v>1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>$H17      +$J17      +$L17      +$N17</f>
        <v>0</v>
      </c>
      <c r="Q17" s="94">
        <f>$I17      +$K17      +$M17      +$O17</f>
        <v>0</v>
      </c>
      <c r="R17" s="48">
        <f>IF(($H17      =0),0,((($H17      -$H17      )/$H17      )*100))</f>
        <v>0</v>
      </c>
      <c r="S17" s="49">
        <f>IF(($I17      =0),0,((($I17      -$I17      )/$I17      )*100))</f>
        <v>0</v>
      </c>
      <c r="T17" s="48">
        <f>IF(($E17      =0),0,(($P17      /$E17      )*100))</f>
        <v>0</v>
      </c>
      <c r="U17" s="50">
        <f>IF(($E17      =0),0,(($Q17      /$E17      )*100))</f>
        <v>0</v>
      </c>
      <c r="V17" s="93" t="s">
        <v>1</v>
      </c>
      <c r="W17" s="94" t="s">
        <v>1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>$B18      +$C18      +$D18</f>
        <v>0</v>
      </c>
      <c r="F18" s="93" t="s">
        <v>1</v>
      </c>
      <c r="G18" s="94" t="s">
        <v>1</v>
      </c>
      <c r="H18" s="93"/>
      <c r="I18" s="94"/>
      <c r="J18" s="93"/>
      <c r="K18" s="94"/>
      <c r="L18" s="93"/>
      <c r="M18" s="94"/>
      <c r="N18" s="93"/>
      <c r="O18" s="94"/>
      <c r="P18" s="93">
        <f>$H18      +$J18      +$L18      +$N18</f>
        <v>0</v>
      </c>
      <c r="Q18" s="94">
        <f>$I18      +$K18      +$M18      +$O18</f>
        <v>0</v>
      </c>
      <c r="R18" s="48">
        <f>IF(($H18      =0),0,((($H18      -$H18      )/$H18      )*100))</f>
        <v>0</v>
      </c>
      <c r="S18" s="49">
        <f>IF(($I18      =0),0,((($I18      -$I18      )/$I18      )*100))</f>
        <v>0</v>
      </c>
      <c r="T18" s="48">
        <f>IF(($E18      =0),0,(($P18      /$E18      )*100))</f>
        <v>0</v>
      </c>
      <c r="U18" s="50">
        <f>IF(($E18      =0),0,(($Q18      /$E18      )*100))</f>
        <v>0</v>
      </c>
      <c r="V18" s="93" t="s">
        <v>1</v>
      </c>
      <c r="W18" s="94" t="s">
        <v>1</v>
      </c>
    </row>
    <row r="19" spans="1:23" ht="12.95" customHeight="1" x14ac:dyDescent="0.2">
      <c r="A19" s="47" t="s">
        <v>46</v>
      </c>
      <c r="B19" s="92">
        <v>24554000</v>
      </c>
      <c r="C19" s="92"/>
      <c r="D19" s="92"/>
      <c r="E19" s="92">
        <f>$B19      +$C19      +$D19</f>
        <v>24554000</v>
      </c>
      <c r="F19" s="93">
        <v>24554000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>$H19      +$J19      +$L19      +$N19</f>
        <v>0</v>
      </c>
      <c r="Q19" s="94">
        <f>$I19      +$K19      +$M19      +$O19</f>
        <v>0</v>
      </c>
      <c r="R19" s="48">
        <f>IF(($H19      =0),0,((($H19      -$H19      )/$H19      )*100))</f>
        <v>0</v>
      </c>
      <c r="S19" s="49">
        <f>IF(($I19      =0),0,((($I19      -$I19      )/$I19      )*100))</f>
        <v>0</v>
      </c>
      <c r="T19" s="48">
        <f>IF(($E19      =0),0,(($P19      /$E19      )*100))</f>
        <v>0</v>
      </c>
      <c r="U19" s="50">
        <f>IF(($E19      =0),0,(($Q19      /$E19      )*100))</f>
        <v>0</v>
      </c>
      <c r="V19" s="93" t="s">
        <v>1</v>
      </c>
      <c r="W19" s="94" t="s">
        <v>1</v>
      </c>
    </row>
    <row r="20" spans="1:23" ht="12.95" customHeight="1" x14ac:dyDescent="0.2">
      <c r="A20" s="47" t="s">
        <v>47</v>
      </c>
      <c r="B20" s="92"/>
      <c r="C20" s="92"/>
      <c r="D20" s="92"/>
      <c r="E20" s="92">
        <f>$B20      +$C20      +$D20</f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>$H20      +$J20      +$L20      +$N20</f>
        <v>0</v>
      </c>
      <c r="Q20" s="94">
        <f>$I20      +$K20      +$M20      +$O20</f>
        <v>0</v>
      </c>
      <c r="R20" s="48">
        <f>IF(($H20      =0),0,((($H20      -$H20      )/$H20      )*100))</f>
        <v>0</v>
      </c>
      <c r="S20" s="49">
        <f>IF(($I20      =0),0,((($I20      -$I20      )/$I20      )*100))</f>
        <v>0</v>
      </c>
      <c r="T20" s="48">
        <f>IF(($E20      =0),0,(($P20      /$E20      )*100))</f>
        <v>0</v>
      </c>
      <c r="U20" s="50">
        <f>IF(($E20      =0),0,(($Q20      /$E20      )*100))</f>
        <v>0</v>
      </c>
      <c r="V20" s="93" t="s">
        <v>1</v>
      </c>
      <c r="W20" s="94" t="s">
        <v>1</v>
      </c>
    </row>
    <row r="21" spans="1:23" ht="12.95" customHeight="1" x14ac:dyDescent="0.2">
      <c r="A21" s="47" t="s">
        <v>48</v>
      </c>
      <c r="B21" s="92">
        <v>494205000</v>
      </c>
      <c r="C21" s="92"/>
      <c r="D21" s="92"/>
      <c r="E21" s="92">
        <f>$B21      +$C21      +$D21</f>
        <v>494205000</v>
      </c>
      <c r="F21" s="93">
        <v>494205000</v>
      </c>
      <c r="G21" s="94">
        <v>98842000</v>
      </c>
      <c r="H21" s="93"/>
      <c r="I21" s="94">
        <v>-12455382</v>
      </c>
      <c r="J21" s="93"/>
      <c r="K21" s="94"/>
      <c r="L21" s="93"/>
      <c r="M21" s="94"/>
      <c r="N21" s="93"/>
      <c r="O21" s="94"/>
      <c r="P21" s="93">
        <f>$H21      +$J21      +$L21      +$N21</f>
        <v>0</v>
      </c>
      <c r="Q21" s="94">
        <f>$I21      +$K21      +$M21      +$O21</f>
        <v>-12455382</v>
      </c>
      <c r="R21" s="48">
        <f>IF(($H21      =0),0,((($H21      -$H21      )/$H21      )*100))</f>
        <v>0</v>
      </c>
      <c r="S21" s="49">
        <f>IF(($I21      =0),0,((($I21      -$I21      )/$I21      )*100))</f>
        <v>0</v>
      </c>
      <c r="T21" s="48">
        <f>IF(($E21      =0),0,(($P21      /$E21      )*100))</f>
        <v>0</v>
      </c>
      <c r="U21" s="50">
        <f>IF(($E21      =0),0,(($Q21      /$E21      )*100))</f>
        <v>-2.5202865207757914</v>
      </c>
      <c r="V21" s="93" t="s">
        <v>1</v>
      </c>
      <c r="W21" s="94" t="s">
        <v>1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>$B22      +$C22      +$D22</f>
        <v>0</v>
      </c>
      <c r="F22" s="93" t="s">
        <v>1</v>
      </c>
      <c r="G22" s="94" t="s">
        <v>1</v>
      </c>
      <c r="H22" s="93"/>
      <c r="I22" s="94"/>
      <c r="J22" s="93"/>
      <c r="K22" s="94"/>
      <c r="L22" s="93"/>
      <c r="M22" s="94"/>
      <c r="N22" s="93"/>
      <c r="O22" s="94"/>
      <c r="P22" s="93">
        <f>$H22      +$J22      +$L22      +$N22</f>
        <v>0</v>
      </c>
      <c r="Q22" s="94">
        <f>$I22      +$K22      +$M22      +$O22</f>
        <v>0</v>
      </c>
      <c r="R22" s="48">
        <f>IF(($H22      =0),0,((($H22      -$H22      )/$H22      )*100))</f>
        <v>0</v>
      </c>
      <c r="S22" s="49">
        <f>IF(($I22      =0),0,((($I22      -$I22      )/$I22      )*100))</f>
        <v>0</v>
      </c>
      <c r="T22" s="48">
        <f>IF(($E22      =0),0,(($P22      /$E22      )*100))</f>
        <v>0</v>
      </c>
      <c r="U22" s="50">
        <f>IF(($E22      =0),0,(($Q22      /$E22      )*100))</f>
        <v>0</v>
      </c>
      <c r="V22" s="93" t="s">
        <v>1</v>
      </c>
      <c r="W22" s="94" t="s">
        <v>1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>$B23      +$C23      +$D23</f>
        <v>0</v>
      </c>
      <c r="F23" s="93" t="s">
        <v>1</v>
      </c>
      <c r="G23" s="94" t="s">
        <v>1</v>
      </c>
      <c r="H23" s="93"/>
      <c r="I23" s="94"/>
      <c r="J23" s="93"/>
      <c r="K23" s="94"/>
      <c r="L23" s="93"/>
      <c r="M23" s="94"/>
      <c r="N23" s="93"/>
      <c r="O23" s="94"/>
      <c r="P23" s="93">
        <f>$H23      +$J23      +$L23      +$N23</f>
        <v>0</v>
      </c>
      <c r="Q23" s="94">
        <f>$I23      +$K23      +$M23      +$O23</f>
        <v>0</v>
      </c>
      <c r="R23" s="48">
        <f>IF(($H23      =0),0,((($H23      -$H23      )/$H23      )*100))</f>
        <v>0</v>
      </c>
      <c r="S23" s="49">
        <f>IF(($I23      =0),0,((($I23      -$I23      )/$I23      )*100))</f>
        <v>0</v>
      </c>
      <c r="T23" s="48">
        <f>IF(($E23      =0),0,(($P23      /$E23      )*100))</f>
        <v>0</v>
      </c>
      <c r="U23" s="50">
        <f>IF(($E23      =0),0,(($Q23      /$E23      )*100))</f>
        <v>0</v>
      </c>
      <c r="V23" s="93" t="s">
        <v>1</v>
      </c>
      <c r="W23" s="94" t="s">
        <v>1</v>
      </c>
    </row>
    <row r="24" spans="1:23" ht="12.95" customHeight="1" x14ac:dyDescent="0.2">
      <c r="A24" s="51" t="s">
        <v>42</v>
      </c>
      <c r="B24" s="95">
        <f>SUM(B17:B23)</f>
        <v>518759000</v>
      </c>
      <c r="C24" s="95">
        <f>SUM(C17:C23)</f>
        <v>0</v>
      </c>
      <c r="D24" s="95"/>
      <c r="E24" s="95">
        <f>$B24      +$C24      +$D24</f>
        <v>518759000</v>
      </c>
      <c r="F24" s="96">
        <f>SUM(F17:F23)</f>
        <v>518759000</v>
      </c>
      <c r="G24" s="97">
        <f>SUM(G17:G23)</f>
        <v>98842000</v>
      </c>
      <c r="H24" s="96">
        <f>SUM(H17:H23)</f>
        <v>0</v>
      </c>
      <c r="I24" s="97">
        <f>SUM(I17:I23)</f>
        <v>-12455382</v>
      </c>
      <c r="J24" s="96">
        <f>SUM(J17:J23)</f>
        <v>0</v>
      </c>
      <c r="K24" s="97">
        <f>SUM(K17:K23)</f>
        <v>0</v>
      </c>
      <c r="L24" s="96">
        <f>SUM(L17:L23)</f>
        <v>0</v>
      </c>
      <c r="M24" s="97">
        <f>SUM(M17:M23)</f>
        <v>0</v>
      </c>
      <c r="N24" s="96">
        <f>SUM(N17:N23)</f>
        <v>0</v>
      </c>
      <c r="O24" s="97">
        <f>SUM(O17:O23)</f>
        <v>0</v>
      </c>
      <c r="P24" s="96">
        <f>$H24      +$J24      +$L24      +$N24</f>
        <v>0</v>
      </c>
      <c r="Q24" s="97">
        <f>$I24      +$K24      +$M24      +$O24</f>
        <v>-12455382</v>
      </c>
      <c r="R24" s="52">
        <f>IF(($H24      =0),0,((($H24      -$H24      )/$H24      )*100))</f>
        <v>0</v>
      </c>
      <c r="S24" s="53">
        <f>IF(($I24      =0),0,((($I24      -$I24      )/$I24      )*100))</f>
        <v>0</v>
      </c>
      <c r="T24" s="52">
        <f>IF(($E24-$E19-$E23)   =0,0,($P24   /($E24-$E19-$E23)   )*100)</f>
        <v>0</v>
      </c>
      <c r="U24" s="54">
        <f>IF(($E24-$E19-$E23)   =0,0,($Q24   /($E24-$E19-$E23)   )*100)</f>
        <v>-2.5202865207757914</v>
      </c>
      <c r="V24" s="96" t="s">
        <v>1</v>
      </c>
      <c r="W24" s="97" t="s">
        <v>1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 t="s">
        <v>1</v>
      </c>
      <c r="G26" s="94" t="s">
        <v>1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=0),0,((($H26      -$H26      )/$H26      )*100))</f>
        <v>0</v>
      </c>
      <c r="S26" s="49">
        <f>IF(($I26      =0),0,((($I26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 t="s">
        <v>1</v>
      </c>
      <c r="W26" s="94" t="s">
        <v>1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 t="s">
        <v>1</v>
      </c>
      <c r="G27" s="94" t="s">
        <v>1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=0),0,((($H27      -$H27      )/$H27      )*100))</f>
        <v>0</v>
      </c>
      <c r="S27" s="49">
        <f>IF(($I27      =0),0,((($I27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 t="s">
        <v>1</v>
      </c>
      <c r="W27" s="94" t="s">
        <v>1</v>
      </c>
    </row>
    <row r="28" spans="1:23" ht="12.95" customHeight="1" x14ac:dyDescent="0.2">
      <c r="A28" s="47" t="s">
        <v>54</v>
      </c>
      <c r="B28" s="92">
        <v>339948000</v>
      </c>
      <c r="C28" s="92"/>
      <c r="D28" s="92"/>
      <c r="E28" s="92">
        <f>$B28      +$C28      +$D28</f>
        <v>339948000</v>
      </c>
      <c r="F28" s="93">
        <v>339948000</v>
      </c>
      <c r="G28" s="94">
        <v>22035000</v>
      </c>
      <c r="H28" s="93">
        <v>14415000</v>
      </c>
      <c r="I28" s="94"/>
      <c r="J28" s="93"/>
      <c r="K28" s="94"/>
      <c r="L28" s="93"/>
      <c r="M28" s="94"/>
      <c r="N28" s="93"/>
      <c r="O28" s="94"/>
      <c r="P28" s="93">
        <f>$H28      +$J28      +$L28      +$N28</f>
        <v>14415000</v>
      </c>
      <c r="Q28" s="94">
        <f>$I28      +$K28      +$M28      +$O28</f>
        <v>0</v>
      </c>
      <c r="R28" s="48">
        <f>IF(($H28      =0),0,((($H28      -$H28      )/$H28      )*100))</f>
        <v>0</v>
      </c>
      <c r="S28" s="49">
        <f>IF(($I28      =0),0,((($I28      -$I28      )/$I28      )*100))</f>
        <v>0</v>
      </c>
      <c r="T28" s="48">
        <f>IF(($E28      =0),0,(($P28      /$E28      )*100))</f>
        <v>4.240354407144622</v>
      </c>
      <c r="U28" s="50">
        <f>IF(($E28      =0),0,(($Q28      /$E28      )*100))</f>
        <v>0</v>
      </c>
      <c r="V28" s="93" t="s">
        <v>1</v>
      </c>
      <c r="W28" s="94" t="s">
        <v>1</v>
      </c>
    </row>
    <row r="29" spans="1:23" ht="12.95" customHeight="1" x14ac:dyDescent="0.2">
      <c r="A29" s="47" t="s">
        <v>55</v>
      </c>
      <c r="B29" s="92">
        <v>17749000</v>
      </c>
      <c r="C29" s="92"/>
      <c r="D29" s="92"/>
      <c r="E29" s="92">
        <f>$B29      +$C29      +$D29</f>
        <v>17749000</v>
      </c>
      <c r="F29" s="93">
        <v>17749000</v>
      </c>
      <c r="G29" s="94">
        <v>10712000</v>
      </c>
      <c r="H29" s="93">
        <v>2630000</v>
      </c>
      <c r="I29" s="94">
        <v>2156476</v>
      </c>
      <c r="J29" s="93"/>
      <c r="K29" s="94"/>
      <c r="L29" s="93"/>
      <c r="M29" s="94"/>
      <c r="N29" s="93"/>
      <c r="O29" s="94"/>
      <c r="P29" s="93">
        <f>$H29      +$J29      +$L29      +$N29</f>
        <v>2630000</v>
      </c>
      <c r="Q29" s="94">
        <f>$I29      +$K29      +$M29      +$O29</f>
        <v>2156476</v>
      </c>
      <c r="R29" s="48">
        <f>IF(($H29      =0),0,((($H29      -$H29      )/$H29      )*100))</f>
        <v>0</v>
      </c>
      <c r="S29" s="49">
        <f>IF(($I29      =0),0,((($I29      -$I29      )/$I29      )*100))</f>
        <v>0</v>
      </c>
      <c r="T29" s="48">
        <f>IF(($E29      =0),0,(($P29      /$E29      )*100))</f>
        <v>14.817736210490731</v>
      </c>
      <c r="U29" s="50">
        <f>IF(($E29      =0),0,(($Q29      /$E29      )*100))</f>
        <v>12.149845061693616</v>
      </c>
      <c r="V29" s="93" t="s">
        <v>1</v>
      </c>
      <c r="W29" s="94" t="s">
        <v>1</v>
      </c>
    </row>
    <row r="30" spans="1:23" ht="12.95" customHeight="1" x14ac:dyDescent="0.2">
      <c r="A30" s="51" t="s">
        <v>42</v>
      </c>
      <c r="B30" s="95">
        <f>SUM(B26:B29)</f>
        <v>357697000</v>
      </c>
      <c r="C30" s="95">
        <f>SUM(C26:C29)</f>
        <v>0</v>
      </c>
      <c r="D30" s="95"/>
      <c r="E30" s="95">
        <f>$B30      +$C30      +$D30</f>
        <v>357697000</v>
      </c>
      <c r="F30" s="96">
        <f>SUM(F26:F29)</f>
        <v>357697000</v>
      </c>
      <c r="G30" s="97">
        <f>SUM(G26:G29)</f>
        <v>32747000</v>
      </c>
      <c r="H30" s="96">
        <f>SUM(H26:H29)</f>
        <v>17045000</v>
      </c>
      <c r="I30" s="97">
        <f>SUM(I26:I29)</f>
        <v>2156476</v>
      </c>
      <c r="J30" s="96">
        <f>SUM(J26:J29)</f>
        <v>0</v>
      </c>
      <c r="K30" s="97">
        <f>SUM(K26:K29)</f>
        <v>0</v>
      </c>
      <c r="L30" s="96">
        <f>SUM(L26:L29)</f>
        <v>0</v>
      </c>
      <c r="M30" s="97">
        <f>SUM(M26:M29)</f>
        <v>0</v>
      </c>
      <c r="N30" s="96">
        <f>SUM(N26:N29)</f>
        <v>0</v>
      </c>
      <c r="O30" s="97">
        <f>SUM(O26:O29)</f>
        <v>0</v>
      </c>
      <c r="P30" s="96">
        <f>$H30      +$J30      +$L30      +$N30</f>
        <v>17045000</v>
      </c>
      <c r="Q30" s="97">
        <f>$I30      +$K30      +$M30      +$O30</f>
        <v>2156476</v>
      </c>
      <c r="R30" s="52">
        <f>IF(($H30      =0),0,((($H30      -$H30      )/$H30      )*100))</f>
        <v>0</v>
      </c>
      <c r="S30" s="53">
        <f>IF(($I30      =0),0,((($I30      -$I30      )/$I30      )*100))</f>
        <v>0</v>
      </c>
      <c r="T30" s="52">
        <f>IF($E30   =0,0,($P30   /$E30   )*100)</f>
        <v>4.7652063058957719</v>
      </c>
      <c r="U30" s="54">
        <f>IF($E30   =0,0,($Q30   /$E30   )*100)</f>
        <v>0.6028778547206155</v>
      </c>
      <c r="V30" s="96" t="s">
        <v>1</v>
      </c>
      <c r="W30" s="97" t="s">
        <v>1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78107000</v>
      </c>
      <c r="C32" s="92"/>
      <c r="D32" s="92"/>
      <c r="E32" s="92">
        <f>$B32      +$C32      +$D32</f>
        <v>78107000</v>
      </c>
      <c r="F32" s="93">
        <v>78107000</v>
      </c>
      <c r="G32" s="94">
        <v>19523000</v>
      </c>
      <c r="H32" s="93">
        <v>15530000</v>
      </c>
      <c r="I32" s="94">
        <v>6393996</v>
      </c>
      <c r="J32" s="93"/>
      <c r="K32" s="94"/>
      <c r="L32" s="93"/>
      <c r="M32" s="94"/>
      <c r="N32" s="93"/>
      <c r="O32" s="94"/>
      <c r="P32" s="93">
        <f>$H32      +$J32      +$L32      +$N32</f>
        <v>15530000</v>
      </c>
      <c r="Q32" s="94">
        <f>$I32      +$K32      +$M32      +$O32</f>
        <v>6393996</v>
      </c>
      <c r="R32" s="48">
        <f>IF(($H32      =0),0,((($H32      -$H32      )/$H32      )*100))</f>
        <v>0</v>
      </c>
      <c r="S32" s="49">
        <f>IF(($I32      =0),0,((($I32      -$I32      )/$I32      )*100))</f>
        <v>0</v>
      </c>
      <c r="T32" s="48">
        <f>IF(($E32      =0),0,(($P32      /$E32      )*100))</f>
        <v>19.882981038831346</v>
      </c>
      <c r="U32" s="50">
        <f>IF(($E32      =0),0,(($Q32      /$E32      )*100))</f>
        <v>8.186200980705955</v>
      </c>
      <c r="V32" s="93" t="s">
        <v>1</v>
      </c>
      <c r="W32" s="94" t="s">
        <v>1</v>
      </c>
    </row>
    <row r="33" spans="1:23" ht="12.95" customHeight="1" x14ac:dyDescent="0.2">
      <c r="A33" s="51" t="s">
        <v>42</v>
      </c>
      <c r="B33" s="95">
        <f>B32</f>
        <v>78107000</v>
      </c>
      <c r="C33" s="95">
        <f>C32</f>
        <v>0</v>
      </c>
      <c r="D33" s="95"/>
      <c r="E33" s="95">
        <f>$B33      +$C33      +$D33</f>
        <v>78107000</v>
      </c>
      <c r="F33" s="96">
        <f>F32</f>
        <v>78107000</v>
      </c>
      <c r="G33" s="97">
        <f>G32</f>
        <v>19523000</v>
      </c>
      <c r="H33" s="96">
        <f>H32</f>
        <v>15530000</v>
      </c>
      <c r="I33" s="97">
        <f>I32</f>
        <v>6393996</v>
      </c>
      <c r="J33" s="96">
        <f>J32</f>
        <v>0</v>
      </c>
      <c r="K33" s="97">
        <f>K32</f>
        <v>0</v>
      </c>
      <c r="L33" s="96">
        <f>L32</f>
        <v>0</v>
      </c>
      <c r="M33" s="97">
        <f>M32</f>
        <v>0</v>
      </c>
      <c r="N33" s="96">
        <f>N32</f>
        <v>0</v>
      </c>
      <c r="O33" s="97">
        <f>O32</f>
        <v>0</v>
      </c>
      <c r="P33" s="96">
        <f>$H33      +$J33      +$L33      +$N33</f>
        <v>15530000</v>
      </c>
      <c r="Q33" s="97">
        <f>$I33      +$K33      +$M33      +$O33</f>
        <v>6393996</v>
      </c>
      <c r="R33" s="52">
        <f>IF(($H33      =0),0,((($H33      -$H33      )/$H33      )*100))</f>
        <v>0</v>
      </c>
      <c r="S33" s="53">
        <f>IF(($I33      =0),0,((($I33      -$I33      )/$I33      )*100))</f>
        <v>0</v>
      </c>
      <c r="T33" s="52">
        <f>IF($E33   =0,0,($P33   /$E33   )*100)</f>
        <v>19.882981038831346</v>
      </c>
      <c r="U33" s="54">
        <f>IF($E33   =0,0,($Q33   /$E33   )*100)</f>
        <v>8.186200980705955</v>
      </c>
      <c r="V33" s="96" t="s">
        <v>1</v>
      </c>
      <c r="W33" s="97" t="s">
        <v>1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352170000</v>
      </c>
      <c r="C35" s="92"/>
      <c r="D35" s="92"/>
      <c r="E35" s="92">
        <f>$B35      +$C35      +$D35</f>
        <v>352170000</v>
      </c>
      <c r="F35" s="93">
        <v>352170000</v>
      </c>
      <c r="G35" s="94">
        <v>130498000</v>
      </c>
      <c r="H35" s="93">
        <v>71041000</v>
      </c>
      <c r="I35" s="94">
        <v>26117902</v>
      </c>
      <c r="J35" s="93"/>
      <c r="K35" s="94"/>
      <c r="L35" s="93"/>
      <c r="M35" s="94"/>
      <c r="N35" s="93"/>
      <c r="O35" s="94"/>
      <c r="P35" s="93">
        <f>$H35      +$J35      +$L35      +$N35</f>
        <v>71041000</v>
      </c>
      <c r="Q35" s="94">
        <f>$I35      +$K35      +$M35      +$O35</f>
        <v>26117902</v>
      </c>
      <c r="R35" s="48">
        <f>IF(($H35      =0),0,((($H35      -$H35      )/$H35      )*100))</f>
        <v>0</v>
      </c>
      <c r="S35" s="49">
        <f>IF(($I35      =0),0,((($I35      -$I35      )/$I35      )*100))</f>
        <v>0</v>
      </c>
      <c r="T35" s="48">
        <f>IF(($E35      =0),0,(($P35      /$E35      )*100))</f>
        <v>20.172359939801801</v>
      </c>
      <c r="U35" s="50">
        <f>IF(($E35      =0),0,(($Q35      /$E35      )*100))</f>
        <v>7.4162767981372628</v>
      </c>
      <c r="V35" s="93" t="s">
        <v>1</v>
      </c>
      <c r="W35" s="94" t="s">
        <v>1</v>
      </c>
    </row>
    <row r="36" spans="1:23" ht="12.95" customHeight="1" x14ac:dyDescent="0.2">
      <c r="A36" s="47" t="s">
        <v>60</v>
      </c>
      <c r="B36" s="92">
        <v>509882000</v>
      </c>
      <c r="C36" s="92"/>
      <c r="D36" s="92"/>
      <c r="E36" s="92">
        <f>$B36      +$C36      +$D36</f>
        <v>509882000</v>
      </c>
      <c r="F36" s="93">
        <v>509882000</v>
      </c>
      <c r="G36" s="94">
        <v>183557000</v>
      </c>
      <c r="H36" s="93">
        <v>81532000</v>
      </c>
      <c r="I36" s="94"/>
      <c r="J36" s="93"/>
      <c r="K36" s="94"/>
      <c r="L36" s="93"/>
      <c r="M36" s="94"/>
      <c r="N36" s="93"/>
      <c r="O36" s="94"/>
      <c r="P36" s="93">
        <f>$H36      +$J36      +$L36      +$N36</f>
        <v>81532000</v>
      </c>
      <c r="Q36" s="94">
        <f>$I36      +$K36      +$M36      +$O36</f>
        <v>0</v>
      </c>
      <c r="R36" s="48">
        <f>IF(($H36      =0),0,((($H36      -$H36      )/$H36      )*100))</f>
        <v>0</v>
      </c>
      <c r="S36" s="49">
        <f>IF(($I36      =0),0,((($I36      -$I36      )/$I36      )*100))</f>
        <v>0</v>
      </c>
      <c r="T36" s="48">
        <f>IF(($E36      =0),0,(($P36      /$E36      )*100))</f>
        <v>15.990366398500043</v>
      </c>
      <c r="U36" s="50">
        <f>IF(($E36      =0),0,(($Q36      /$E36      )*100))</f>
        <v>0</v>
      </c>
      <c r="V36" s="93" t="s">
        <v>1</v>
      </c>
      <c r="W36" s="94" t="s">
        <v>1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>$B37      +$C37      +$D37</f>
        <v>0</v>
      </c>
      <c r="F37" s="93" t="s">
        <v>1</v>
      </c>
      <c r="G37" s="94" t="s">
        <v>1</v>
      </c>
      <c r="H37" s="93"/>
      <c r="I37" s="94"/>
      <c r="J37" s="93"/>
      <c r="K37" s="94"/>
      <c r="L37" s="93"/>
      <c r="M37" s="94"/>
      <c r="N37" s="93"/>
      <c r="O37" s="94"/>
      <c r="P37" s="93">
        <f>$H37      +$J37      +$L37      +$N37</f>
        <v>0</v>
      </c>
      <c r="Q37" s="94">
        <f>$I37      +$K37      +$M37      +$O37</f>
        <v>0</v>
      </c>
      <c r="R37" s="48">
        <f>IF(($H37      =0),0,((($H37      -$H37      )/$H37      )*100))</f>
        <v>0</v>
      </c>
      <c r="S37" s="49">
        <f>IF(($I37      =0),0,((($I37      -$I37      )/$I37      )*100))</f>
        <v>0</v>
      </c>
      <c r="T37" s="48">
        <f>IF(($E37      =0),0,(($P37      /$E37      )*100))</f>
        <v>0</v>
      </c>
      <c r="U37" s="50">
        <f>IF(($E37      =0),0,(($Q37      /$E37      )*100))</f>
        <v>0</v>
      </c>
      <c r="V37" s="93" t="s">
        <v>1</v>
      </c>
      <c r="W37" s="94" t="s">
        <v>1</v>
      </c>
    </row>
    <row r="38" spans="1:23" ht="12.95" customHeight="1" x14ac:dyDescent="0.2">
      <c r="A38" s="47" t="s">
        <v>62</v>
      </c>
      <c r="B38" s="92">
        <v>26000000</v>
      </c>
      <c r="C38" s="92"/>
      <c r="D38" s="92"/>
      <c r="E38" s="92">
        <f>$B38      +$C38      +$D38</f>
        <v>26000000</v>
      </c>
      <c r="F38" s="93">
        <v>26000000</v>
      </c>
      <c r="G38" s="94">
        <v>10000000</v>
      </c>
      <c r="H38" s="93">
        <v>2076000</v>
      </c>
      <c r="I38" s="94">
        <v>84000</v>
      </c>
      <c r="J38" s="93"/>
      <c r="K38" s="94"/>
      <c r="L38" s="93"/>
      <c r="M38" s="94"/>
      <c r="N38" s="93"/>
      <c r="O38" s="94"/>
      <c r="P38" s="93">
        <f>$H38      +$J38      +$L38      +$N38</f>
        <v>2076000</v>
      </c>
      <c r="Q38" s="94">
        <f>$I38      +$K38      +$M38      +$O38</f>
        <v>84000</v>
      </c>
      <c r="R38" s="48">
        <f>IF(($H38      =0),0,((($H38      -$H38      )/$H38      )*100))</f>
        <v>0</v>
      </c>
      <c r="S38" s="49">
        <f>IF(($I38      =0),0,((($I38      -$I38      )/$I38      )*100))</f>
        <v>0</v>
      </c>
      <c r="T38" s="48">
        <f>IF(($E38      =0),0,(($P38      /$E38      )*100))</f>
        <v>7.9846153846153847</v>
      </c>
      <c r="U38" s="50">
        <f>IF(($E38      =0),0,(($Q38      /$E38      )*100))</f>
        <v>0.32307692307692304</v>
      </c>
      <c r="V38" s="93" t="s">
        <v>1</v>
      </c>
      <c r="W38" s="94" t="s">
        <v>1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>$B39      +$C39      +$D39</f>
        <v>0</v>
      </c>
      <c r="F39" s="93" t="s">
        <v>1</v>
      </c>
      <c r="G39" s="94" t="s">
        <v>1</v>
      </c>
      <c r="H39" s="93"/>
      <c r="I39" s="94"/>
      <c r="J39" s="93"/>
      <c r="K39" s="94"/>
      <c r="L39" s="93"/>
      <c r="M39" s="94"/>
      <c r="N39" s="93"/>
      <c r="O39" s="94"/>
      <c r="P39" s="93">
        <f>$H39      +$J39      +$L39      +$N39</f>
        <v>0</v>
      </c>
      <c r="Q39" s="94">
        <f>$I39      +$K39      +$M39      +$O39</f>
        <v>0</v>
      </c>
      <c r="R39" s="48">
        <f>IF(($H39      =0),0,((($H39      -$H39      )/$H39      )*100))</f>
        <v>0</v>
      </c>
      <c r="S39" s="49">
        <f>IF(($I39      =0),0,((($I39      -$I39      )/$I39      )*100))</f>
        <v>0</v>
      </c>
      <c r="T39" s="48">
        <f>IF(($E39      =0),0,(($P39      /$E39      )*100))</f>
        <v>0</v>
      </c>
      <c r="U39" s="50">
        <f>IF(($E39      =0),0,(($Q39      /$E39      )*100))</f>
        <v>0</v>
      </c>
      <c r="V39" s="93" t="s">
        <v>1</v>
      </c>
      <c r="W39" s="94" t="s">
        <v>1</v>
      </c>
    </row>
    <row r="40" spans="1:23" ht="12.95" customHeight="1" x14ac:dyDescent="0.2">
      <c r="A40" s="51" t="s">
        <v>42</v>
      </c>
      <c r="B40" s="95">
        <f>SUM(B35:B39)</f>
        <v>888052000</v>
      </c>
      <c r="C40" s="95">
        <f>SUM(C35:C39)</f>
        <v>0</v>
      </c>
      <c r="D40" s="95"/>
      <c r="E40" s="95">
        <f>$B40      +$C40      +$D40</f>
        <v>888052000</v>
      </c>
      <c r="F40" s="96">
        <f>SUM(F35:F39)</f>
        <v>888052000</v>
      </c>
      <c r="G40" s="97">
        <f>SUM(G35:G39)</f>
        <v>324055000</v>
      </c>
      <c r="H40" s="96">
        <f>SUM(H35:H39)</f>
        <v>154649000</v>
      </c>
      <c r="I40" s="97">
        <f>SUM(I35:I39)</f>
        <v>26201902</v>
      </c>
      <c r="J40" s="96">
        <f>SUM(J35:J39)</f>
        <v>0</v>
      </c>
      <c r="K40" s="97">
        <f>SUM(K35:K39)</f>
        <v>0</v>
      </c>
      <c r="L40" s="96">
        <f>SUM(L35:L39)</f>
        <v>0</v>
      </c>
      <c r="M40" s="97">
        <f>SUM(M35:M39)</f>
        <v>0</v>
      </c>
      <c r="N40" s="96">
        <f>SUM(N35:N39)</f>
        <v>0</v>
      </c>
      <c r="O40" s="97">
        <f>SUM(O35:O39)</f>
        <v>0</v>
      </c>
      <c r="P40" s="96">
        <f>$H40      +$J40      +$L40      +$N40</f>
        <v>154649000</v>
      </c>
      <c r="Q40" s="97">
        <f>$I40      +$K40      +$M40      +$O40</f>
        <v>26201902</v>
      </c>
      <c r="R40" s="52">
        <f>IF(($H40      =0),0,((($H40      -$H40      )/$H40      )*100))</f>
        <v>0</v>
      </c>
      <c r="S40" s="53">
        <f>IF(($I40      =0),0,((($I40      -$I40      )/$I40      )*100))</f>
        <v>0</v>
      </c>
      <c r="T40" s="52">
        <f>IF((+$E35+$E38) =0,0,(P40   /(+$E35+$E38) )*100)</f>
        <v>40.894042361900738</v>
      </c>
      <c r="U40" s="54">
        <f>IF((+$E35+$E38) =0,0,(Q40   /(+$E35+$E38) )*100)</f>
        <v>6.9286040669540157</v>
      </c>
      <c r="V40" s="96" t="s">
        <v>1</v>
      </c>
      <c r="W40" s="97" t="s">
        <v>1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>$B42      +$C42      +$D42</f>
        <v>0</v>
      </c>
      <c r="F42" s="93" t="s">
        <v>1</v>
      </c>
      <c r="G42" s="94" t="s">
        <v>1</v>
      </c>
      <c r="H42" s="93"/>
      <c r="I42" s="94"/>
      <c r="J42" s="93"/>
      <c r="K42" s="94"/>
      <c r="L42" s="93"/>
      <c r="M42" s="94"/>
      <c r="N42" s="93"/>
      <c r="O42" s="94"/>
      <c r="P42" s="93">
        <f>$H42      +$J42      +$L42      +$N42</f>
        <v>0</v>
      </c>
      <c r="Q42" s="94">
        <f>$I42      +$K42      +$M42      +$O42</f>
        <v>0</v>
      </c>
      <c r="R42" s="48">
        <f>IF(($H42      =0),0,((($H42      -$H42      )/$H42      )*100))</f>
        <v>0</v>
      </c>
      <c r="S42" s="49">
        <f>IF(($I42      =0),0,((($I42      -$I42      )/$I42      )*100))</f>
        <v>0</v>
      </c>
      <c r="T42" s="48">
        <f>IF(($E42      =0),0,(($P42      /$E42      )*100))</f>
        <v>0</v>
      </c>
      <c r="U42" s="50">
        <f>IF(($E42      =0),0,(($Q42      /$E42      )*100))</f>
        <v>0</v>
      </c>
      <c r="V42" s="93" t="s">
        <v>1</v>
      </c>
      <c r="W42" s="94" t="s">
        <v>1</v>
      </c>
    </row>
    <row r="43" spans="1:23" ht="12.95" customHeight="1" x14ac:dyDescent="0.2">
      <c r="A43" s="47" t="s">
        <v>66</v>
      </c>
      <c r="B43" s="92">
        <v>707935000</v>
      </c>
      <c r="C43" s="92"/>
      <c r="D43" s="92"/>
      <c r="E43" s="92">
        <f>$B43      +$C43      +$D43</f>
        <v>707935000</v>
      </c>
      <c r="F43" s="93">
        <v>707935000</v>
      </c>
      <c r="G43" s="94">
        <v>258487000</v>
      </c>
      <c r="H43" s="93">
        <v>95212000</v>
      </c>
      <c r="I43" s="94">
        <v>42971019</v>
      </c>
      <c r="J43" s="93"/>
      <c r="K43" s="94"/>
      <c r="L43" s="93"/>
      <c r="M43" s="94"/>
      <c r="N43" s="93"/>
      <c r="O43" s="94"/>
      <c r="P43" s="93">
        <f>$H43      +$J43      +$L43      +$N43</f>
        <v>95212000</v>
      </c>
      <c r="Q43" s="94">
        <f>$I43      +$K43      +$M43      +$O43</f>
        <v>42971019</v>
      </c>
      <c r="R43" s="48">
        <f>IF(($H43      =0),0,((($H43      -$H43      )/$H43      )*100))</f>
        <v>0</v>
      </c>
      <c r="S43" s="49">
        <f>IF(($I43      =0),0,((($I43      -$I43      )/$I43      )*100))</f>
        <v>0</v>
      </c>
      <c r="T43" s="48">
        <f>IF(($E43      =0),0,(($P43      /$E43      )*100))</f>
        <v>13.449257347072823</v>
      </c>
      <c r="U43" s="50">
        <f>IF(($E43      =0),0,(($Q43      /$E43      )*100))</f>
        <v>6.0699102318715701</v>
      </c>
      <c r="V43" s="93" t="s">
        <v>1</v>
      </c>
      <c r="W43" s="94" t="s">
        <v>1</v>
      </c>
    </row>
    <row r="44" spans="1:23" ht="12.95" customHeight="1" x14ac:dyDescent="0.2">
      <c r="A44" s="47" t="s">
        <v>67</v>
      </c>
      <c r="B44" s="92">
        <v>317423000</v>
      </c>
      <c r="C44" s="92"/>
      <c r="D44" s="92"/>
      <c r="E44" s="92">
        <f>$B44      +$C44      +$D44</f>
        <v>317423000</v>
      </c>
      <c r="F44" s="93">
        <v>317423000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>$H44      +$J44      +$L44      +$N44</f>
        <v>0</v>
      </c>
      <c r="Q44" s="94">
        <f>$I44      +$K44      +$M44      +$O44</f>
        <v>0</v>
      </c>
      <c r="R44" s="48">
        <f>IF(($H44      =0),0,((($H44      -$H44      )/$H44      )*100))</f>
        <v>0</v>
      </c>
      <c r="S44" s="49">
        <f>IF(($I44      =0),0,((($I44      -$I44      )/$I44      )*100))</f>
        <v>0</v>
      </c>
      <c r="T44" s="48">
        <f>IF(($E44      =0),0,(($P44      /$E44      )*100))</f>
        <v>0</v>
      </c>
      <c r="U44" s="50">
        <f>IF(($E44      =0),0,(($Q44      /$E44      )*100))</f>
        <v>0</v>
      </c>
      <c r="V44" s="93" t="s">
        <v>1</v>
      </c>
      <c r="W44" s="94" t="s">
        <v>1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>$B45      +$C45      +$D45</f>
        <v>0</v>
      </c>
      <c r="F45" s="93" t="s">
        <v>1</v>
      </c>
      <c r="G45" s="94" t="s">
        <v>1</v>
      </c>
      <c r="H45" s="93"/>
      <c r="I45" s="94"/>
      <c r="J45" s="93"/>
      <c r="K45" s="94"/>
      <c r="L45" s="93"/>
      <c r="M45" s="94"/>
      <c r="N45" s="93"/>
      <c r="O45" s="94"/>
      <c r="P45" s="93">
        <f>$H45      +$J45      +$L45      +$N45</f>
        <v>0</v>
      </c>
      <c r="Q45" s="94">
        <f>$I45      +$K45      +$M45      +$O45</f>
        <v>0</v>
      </c>
      <c r="R45" s="48">
        <f>IF(($H45      =0),0,((($H45      -$H45      )/$H45      )*100))</f>
        <v>0</v>
      </c>
      <c r="S45" s="49">
        <f>IF(($I45      =0),0,((($I45      -$I45      )/$I45      )*100))</f>
        <v>0</v>
      </c>
      <c r="T45" s="48">
        <f>IF(($E45      =0),0,(($P45      /$E45      )*100))</f>
        <v>0</v>
      </c>
      <c r="U45" s="50">
        <f>IF(($E45      =0),0,(($Q45      /$E45      )*100))</f>
        <v>0</v>
      </c>
      <c r="V45" s="93" t="s">
        <v>1</v>
      </c>
      <c r="W45" s="94" t="s">
        <v>1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>$B46      +$C46      +$D46</f>
        <v>0</v>
      </c>
      <c r="F46" s="93" t="s">
        <v>1</v>
      </c>
      <c r="G46" s="94" t="s">
        <v>1</v>
      </c>
      <c r="H46" s="93"/>
      <c r="I46" s="94"/>
      <c r="J46" s="93"/>
      <c r="K46" s="94"/>
      <c r="L46" s="93"/>
      <c r="M46" s="94"/>
      <c r="N46" s="93"/>
      <c r="O46" s="94"/>
      <c r="P46" s="93">
        <f>$H46      +$J46      +$L46      +$N46</f>
        <v>0</v>
      </c>
      <c r="Q46" s="94">
        <f>$I46      +$K46      +$M46      +$O46</f>
        <v>0</v>
      </c>
      <c r="R46" s="48">
        <f>IF(($H46      =0),0,((($H46      -$H46      )/$H46      )*100))</f>
        <v>0</v>
      </c>
      <c r="S46" s="49">
        <f>IF(($I46      =0),0,((($I46      -$I46      )/$I46      )*100))</f>
        <v>0</v>
      </c>
      <c r="T46" s="48">
        <f>IF(($E46      =0),0,(($P46      /$E46      )*100))</f>
        <v>0</v>
      </c>
      <c r="U46" s="50">
        <f>IF(($E46      =0),0,(($Q46      /$E46      )*100))</f>
        <v>0</v>
      </c>
      <c r="V46" s="93" t="s">
        <v>1</v>
      </c>
      <c r="W46" s="94" t="s">
        <v>1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>$B47      +$C47      +$D47</f>
        <v>0</v>
      </c>
      <c r="F47" s="93" t="s">
        <v>1</v>
      </c>
      <c r="G47" s="94" t="s">
        <v>1</v>
      </c>
      <c r="H47" s="93"/>
      <c r="I47" s="94"/>
      <c r="J47" s="93"/>
      <c r="K47" s="94"/>
      <c r="L47" s="93"/>
      <c r="M47" s="94"/>
      <c r="N47" s="93"/>
      <c r="O47" s="94"/>
      <c r="P47" s="93">
        <f>$H47      +$J47      +$L47      +$N47</f>
        <v>0</v>
      </c>
      <c r="Q47" s="94">
        <f>$I47      +$K47      +$M47      +$O47</f>
        <v>0</v>
      </c>
      <c r="R47" s="48">
        <f>IF(($H47      =0),0,((($H47      -$H47      )/$H47      )*100))</f>
        <v>0</v>
      </c>
      <c r="S47" s="49">
        <f>IF(($I47      =0),0,((($I47      -$I47      )/$I47      )*100))</f>
        <v>0</v>
      </c>
      <c r="T47" s="48">
        <f>IF(($E47      =0),0,(($P47      /$E47      )*100))</f>
        <v>0</v>
      </c>
      <c r="U47" s="50">
        <f>IF(($E47      =0),0,(($Q47      /$E47      )*100))</f>
        <v>0</v>
      </c>
      <c r="V47" s="93" t="s">
        <v>1</v>
      </c>
      <c r="W47" s="94" t="s">
        <v>1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>$B48      +$C48      +$D48</f>
        <v>0</v>
      </c>
      <c r="F48" s="93" t="s">
        <v>1</v>
      </c>
      <c r="G48" s="94" t="s">
        <v>1</v>
      </c>
      <c r="H48" s="93"/>
      <c r="I48" s="94"/>
      <c r="J48" s="93"/>
      <c r="K48" s="94"/>
      <c r="L48" s="93"/>
      <c r="M48" s="94"/>
      <c r="N48" s="93"/>
      <c r="O48" s="94"/>
      <c r="P48" s="93">
        <f>$H48      +$J48      +$L48      +$N48</f>
        <v>0</v>
      </c>
      <c r="Q48" s="94">
        <f>$I48      +$K48      +$M48      +$O48</f>
        <v>0</v>
      </c>
      <c r="R48" s="48">
        <f>IF(($H48      =0),0,((($H48      -$H48      )/$H48      )*100))</f>
        <v>0</v>
      </c>
      <c r="S48" s="49">
        <f>IF(($I48      =0),0,((($I48      -$I48      )/$I48      )*100))</f>
        <v>0</v>
      </c>
      <c r="T48" s="48">
        <f>IF(($E48      =0),0,(($P48      /$E48      )*100))</f>
        <v>0</v>
      </c>
      <c r="U48" s="50">
        <f>IF(($E48      =0),0,(($Q48      /$E48      )*100))</f>
        <v>0</v>
      </c>
      <c r="V48" s="93" t="s">
        <v>1</v>
      </c>
      <c r="W48" s="94" t="s">
        <v>1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>$B49      +$C49      +$D49</f>
        <v>0</v>
      </c>
      <c r="F49" s="93" t="s">
        <v>1</v>
      </c>
      <c r="G49" s="94" t="s">
        <v>1</v>
      </c>
      <c r="H49" s="93"/>
      <c r="I49" s="94"/>
      <c r="J49" s="93"/>
      <c r="K49" s="94"/>
      <c r="L49" s="93"/>
      <c r="M49" s="94"/>
      <c r="N49" s="93"/>
      <c r="O49" s="94"/>
      <c r="P49" s="93">
        <f>$H49      +$J49      +$L49      +$N49</f>
        <v>0</v>
      </c>
      <c r="Q49" s="94">
        <f>$I49      +$K49      +$M49      +$O49</f>
        <v>0</v>
      </c>
      <c r="R49" s="48">
        <f>IF(($H49      =0),0,((($H49      -$H49      )/$H49      )*100))</f>
        <v>0</v>
      </c>
      <c r="S49" s="49">
        <f>IF(($I49      =0),0,((($I49      -$I49      )/$I49      )*100))</f>
        <v>0</v>
      </c>
      <c r="T49" s="48">
        <f>IF(($E49      =0),0,(($P49      /$E49      )*100))</f>
        <v>0</v>
      </c>
      <c r="U49" s="50">
        <f>IF(($E49      =0),0,(($Q49      /$E49      )*100))</f>
        <v>0</v>
      </c>
      <c r="V49" s="93" t="s">
        <v>1</v>
      </c>
      <c r="W49" s="94" t="s">
        <v>1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>$B50      +$C50      +$D50</f>
        <v>0</v>
      </c>
      <c r="F50" s="93" t="s">
        <v>1</v>
      </c>
      <c r="G50" s="94" t="s">
        <v>1</v>
      </c>
      <c r="H50" s="93"/>
      <c r="I50" s="94"/>
      <c r="J50" s="93"/>
      <c r="K50" s="94"/>
      <c r="L50" s="93"/>
      <c r="M50" s="94"/>
      <c r="N50" s="93"/>
      <c r="O50" s="94"/>
      <c r="P50" s="93">
        <f>$H50      +$J50      +$L50      +$N50</f>
        <v>0</v>
      </c>
      <c r="Q50" s="94">
        <f>$I50      +$K50      +$M50      +$O50</f>
        <v>0</v>
      </c>
      <c r="R50" s="48">
        <f>IF(($H50      =0),0,((($H50      -$H50      )/$H50      )*100))</f>
        <v>0</v>
      </c>
      <c r="S50" s="49">
        <f>IF(($I50      =0),0,((($I50      -$I50      )/$I50      )*100))</f>
        <v>0</v>
      </c>
      <c r="T50" s="48">
        <f>IF(($E50      =0),0,(($P50      /$E50      )*100))</f>
        <v>0</v>
      </c>
      <c r="U50" s="50">
        <f>IF(($E50      =0),0,(($Q50      /$E50      )*100))</f>
        <v>0</v>
      </c>
      <c r="V50" s="93" t="s">
        <v>1</v>
      </c>
      <c r="W50" s="94" t="s">
        <v>1</v>
      </c>
    </row>
    <row r="51" spans="1:23" ht="12.95" customHeight="1" x14ac:dyDescent="0.2">
      <c r="A51" s="47" t="s">
        <v>74</v>
      </c>
      <c r="B51" s="92">
        <v>562092000</v>
      </c>
      <c r="C51" s="92"/>
      <c r="D51" s="92"/>
      <c r="E51" s="92">
        <f>$B51      +$C51      +$D51</f>
        <v>562092000</v>
      </c>
      <c r="F51" s="93">
        <v>562092000</v>
      </c>
      <c r="G51" s="94">
        <v>210832000</v>
      </c>
      <c r="H51" s="93">
        <v>85557000</v>
      </c>
      <c r="I51" s="94">
        <v>53779021</v>
      </c>
      <c r="J51" s="93"/>
      <c r="K51" s="94"/>
      <c r="L51" s="93"/>
      <c r="M51" s="94"/>
      <c r="N51" s="93"/>
      <c r="O51" s="94"/>
      <c r="P51" s="93">
        <f>$H51      +$J51      +$L51      +$N51</f>
        <v>85557000</v>
      </c>
      <c r="Q51" s="94">
        <f>$I51      +$K51      +$M51      +$O51</f>
        <v>53779021</v>
      </c>
      <c r="R51" s="48">
        <f>IF(($H51      =0),0,((($H51      -$H51      )/$H51      )*100))</f>
        <v>0</v>
      </c>
      <c r="S51" s="49">
        <f>IF(($I51      =0),0,((($I51      -$I51      )/$I51      )*100))</f>
        <v>0</v>
      </c>
      <c r="T51" s="48">
        <f>IF(($E51      =0),0,(($P51      /$E51      )*100))</f>
        <v>15.221173758032494</v>
      </c>
      <c r="U51" s="50">
        <f>IF(($E51      =0),0,(($Q51      /$E51      )*100))</f>
        <v>9.567654583235484</v>
      </c>
      <c r="V51" s="93" t="s">
        <v>1</v>
      </c>
      <c r="W51" s="94" t="s">
        <v>1</v>
      </c>
    </row>
    <row r="52" spans="1:23" ht="12.95" customHeight="1" x14ac:dyDescent="0.2">
      <c r="A52" s="47" t="s">
        <v>75</v>
      </c>
      <c r="B52" s="92">
        <v>45000000</v>
      </c>
      <c r="C52" s="92"/>
      <c r="D52" s="92"/>
      <c r="E52" s="92">
        <f>$B52      +$C52      +$D52</f>
        <v>45000000</v>
      </c>
      <c r="F52" s="93">
        <v>45000000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>$H52      +$J52      +$L52      +$N52</f>
        <v>0</v>
      </c>
      <c r="Q52" s="94">
        <f>$I52      +$K52      +$M52      +$O52</f>
        <v>0</v>
      </c>
      <c r="R52" s="48">
        <f>IF(($H52      =0),0,((($H52      -$H52      )/$H52      )*100))</f>
        <v>0</v>
      </c>
      <c r="S52" s="49">
        <f>IF(($I52      =0),0,((($I52      -$I52      )/$I52      )*100))</f>
        <v>0</v>
      </c>
      <c r="T52" s="48">
        <f>IF(($E52      =0),0,(($P52      /$E52      )*100))</f>
        <v>0</v>
      </c>
      <c r="U52" s="50">
        <f>IF(($E52      =0),0,(($Q52      /$E52      )*100))</f>
        <v>0</v>
      </c>
      <c r="V52" s="93" t="s">
        <v>1</v>
      </c>
      <c r="W52" s="94" t="s">
        <v>1</v>
      </c>
    </row>
    <row r="53" spans="1:23" ht="12.95" customHeight="1" x14ac:dyDescent="0.2">
      <c r="A53" s="51" t="s">
        <v>42</v>
      </c>
      <c r="B53" s="95">
        <f>SUM(B42:B52)</f>
        <v>1632450000</v>
      </c>
      <c r="C53" s="95">
        <f>SUM(C42:C52)</f>
        <v>0</v>
      </c>
      <c r="D53" s="95"/>
      <c r="E53" s="95">
        <f>$B53      +$C53      +$D53</f>
        <v>1632450000</v>
      </c>
      <c r="F53" s="96">
        <f>SUM(F42:F52)</f>
        <v>1632450000</v>
      </c>
      <c r="G53" s="97">
        <f>SUM(G42:G52)</f>
        <v>469319000</v>
      </c>
      <c r="H53" s="96">
        <f>SUM(H42:H52)</f>
        <v>180769000</v>
      </c>
      <c r="I53" s="97">
        <f>SUM(I42:I52)</f>
        <v>96750040</v>
      </c>
      <c r="J53" s="96">
        <f>SUM(J42:J52)</f>
        <v>0</v>
      </c>
      <c r="K53" s="97">
        <f>SUM(K42:K52)</f>
        <v>0</v>
      </c>
      <c r="L53" s="96">
        <f>SUM(L42:L52)</f>
        <v>0</v>
      </c>
      <c r="M53" s="97">
        <f>SUM(M42:M52)</f>
        <v>0</v>
      </c>
      <c r="N53" s="96">
        <f>SUM(N42:N52)</f>
        <v>0</v>
      </c>
      <c r="O53" s="97">
        <f>SUM(O42:O52)</f>
        <v>0</v>
      </c>
      <c r="P53" s="96">
        <f>$H53      +$J53      +$L53      +$N53</f>
        <v>180769000</v>
      </c>
      <c r="Q53" s="97">
        <f>$I53      +$K53      +$M53      +$O53</f>
        <v>96750040</v>
      </c>
      <c r="R53" s="52">
        <f>IF(($H53      =0),0,((($H53      -$H53      )/$H53      )*100))</f>
        <v>0</v>
      </c>
      <c r="S53" s="53">
        <f>IF(($I53      =0),0,((($I53      -$I53      )/$I53      )*100))</f>
        <v>0</v>
      </c>
      <c r="T53" s="52">
        <f>IF((+$E43+$E45+$E47+$E48+$E51) =0,0,(P53   /(+$E43+$E45+$E47+$E48+$E51) )*100)</f>
        <v>14.233476926081098</v>
      </c>
      <c r="U53" s="54">
        <f>IF((+$E43+$E45+$E47+$E48+$E51) =0,0,(Q53   /(+$E43+$E45+$E47+$E48+$E51) )*100)</f>
        <v>7.6179514293790609</v>
      </c>
      <c r="V53" s="96" t="s">
        <v>1</v>
      </c>
      <c r="W53" s="97" t="s">
        <v>1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 t="s">
        <v>1</v>
      </c>
      <c r="G55" s="94" t="s">
        <v>1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=0),0,((($H55      -$H55      )/$H55      )*100))</f>
        <v>0</v>
      </c>
      <c r="S55" s="49">
        <f>IF(($I55      =0),0,((($I55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 t="s">
        <v>1</v>
      </c>
      <c r="W55" s="94" t="s">
        <v>1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 t="s">
        <v>1</v>
      </c>
      <c r="G56" s="94" t="s">
        <v>1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=0),0,((($H56      -$H56      )/$H56      )*100))</f>
        <v>0</v>
      </c>
      <c r="S56" s="49">
        <f>IF(($I56      =0),0,((($I56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 t="s">
        <v>1</v>
      </c>
      <c r="W56" s="94" t="s">
        <v>1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 t="s">
        <v>1</v>
      </c>
      <c r="G57" s="94" t="s">
        <v>1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=0),0,((($H57      -$H57      )/$H57      )*100))</f>
        <v>0</v>
      </c>
      <c r="S57" s="49">
        <f>IF(($I57      =0),0,((($I57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 t="s">
        <v>1</v>
      </c>
      <c r="W57" s="94" t="s">
        <v>1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 t="s">
        <v>1</v>
      </c>
      <c r="G58" s="94" t="s">
        <v>1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=0),0,((($H58      -$H58      )/$H58      )*100))</f>
        <v>0</v>
      </c>
      <c r="S58" s="49">
        <f>IF(($I58      =0),0,((($I58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 t="s">
        <v>1</v>
      </c>
      <c r="W58" s="94" t="s">
        <v>1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 t="s">
        <v>1</v>
      </c>
      <c r="G59" s="103" t="s">
        <v>1</v>
      </c>
      <c r="H59" s="102">
        <f>SUM(H55:H58)</f>
        <v>0</v>
      </c>
      <c r="I59" s="103">
        <f>SUM(I55:I58)</f>
        <v>0</v>
      </c>
      <c r="J59" s="102">
        <f>SUM(J55:J58)</f>
        <v>0</v>
      </c>
      <c r="K59" s="103">
        <f>SUM(K55:K58)</f>
        <v>0</v>
      </c>
      <c r="L59" s="102">
        <f>SUM(L55:L58)</f>
        <v>0</v>
      </c>
      <c r="M59" s="103">
        <f>SUM(M55:M58)</f>
        <v>0</v>
      </c>
      <c r="N59" s="102">
        <f>SUM(N55:N58)</f>
        <v>0</v>
      </c>
      <c r="O59" s="103">
        <f>SUM(O55:O58)</f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=0),0,((($H59      -$H59      )/$H59      )*100))</f>
        <v>0</v>
      </c>
      <c r="S59" s="58">
        <f>IF(($I59      =0),0,((($I59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 t="s">
        <v>1</v>
      </c>
      <c r="W59" s="103" t="s">
        <v>1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>$B61      +$C61      +$D61</f>
        <v>0</v>
      </c>
      <c r="F61" s="93" t="s">
        <v>1</v>
      </c>
      <c r="G61" s="94" t="s">
        <v>1</v>
      </c>
      <c r="H61" s="93"/>
      <c r="I61" s="94"/>
      <c r="J61" s="93"/>
      <c r="K61" s="94"/>
      <c r="L61" s="93"/>
      <c r="M61" s="94"/>
      <c r="N61" s="93"/>
      <c r="O61" s="94"/>
      <c r="P61" s="93">
        <f>$H61      +$J61      +$L61      +$N61</f>
        <v>0</v>
      </c>
      <c r="Q61" s="94">
        <f>$I61      +$K61      +$M61      +$O61</f>
        <v>0</v>
      </c>
      <c r="R61" s="48">
        <f>IF(($H61      =0),0,((($H61      -$H61      )/$H61      )*100))</f>
        <v>0</v>
      </c>
      <c r="S61" s="49">
        <f>IF(($I61      =0),0,((($I61      -$I61      )/$I61      )*100))</f>
        <v>0</v>
      </c>
      <c r="T61" s="48">
        <f>IF(($E61      =0),0,(($P61      /$E61      )*100))</f>
        <v>0</v>
      </c>
      <c r="U61" s="50">
        <f>IF(($E61      =0),0,(($Q61      /$E61      )*100))</f>
        <v>0</v>
      </c>
      <c r="V61" s="93" t="s">
        <v>1</v>
      </c>
      <c r="W61" s="94" t="s">
        <v>1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>$B62      +$C62      +$D62</f>
        <v>0</v>
      </c>
      <c r="F62" s="93" t="s">
        <v>1</v>
      </c>
      <c r="G62" s="94" t="s">
        <v>1</v>
      </c>
      <c r="H62" s="93"/>
      <c r="I62" s="94"/>
      <c r="J62" s="93"/>
      <c r="K62" s="94"/>
      <c r="L62" s="93"/>
      <c r="M62" s="94"/>
      <c r="N62" s="93"/>
      <c r="O62" s="94"/>
      <c r="P62" s="93">
        <f>$H62      +$J62      +$L62      +$N62</f>
        <v>0</v>
      </c>
      <c r="Q62" s="94">
        <f>$I62      +$K62      +$M62      +$O62</f>
        <v>0</v>
      </c>
      <c r="R62" s="48">
        <f>IF(($H62      =0),0,((($H62      -$H62      )/$H62      )*100))</f>
        <v>0</v>
      </c>
      <c r="S62" s="49">
        <f>IF(($I62      =0),0,((($I62      -$I62      )/$I62      )*100))</f>
        <v>0</v>
      </c>
      <c r="T62" s="48">
        <f>IF(($E62      =0),0,(($P62      /$E62      )*100))</f>
        <v>0</v>
      </c>
      <c r="U62" s="50">
        <f>IF(($E62      =0),0,(($Q62      /$E62      )*100))</f>
        <v>0</v>
      </c>
      <c r="V62" s="93" t="s">
        <v>1</v>
      </c>
      <c r="W62" s="94" t="s">
        <v>1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>$B63      +$C63      +$D63</f>
        <v>0</v>
      </c>
      <c r="F63" s="93" t="s">
        <v>1</v>
      </c>
      <c r="G63" s="94" t="s">
        <v>1</v>
      </c>
      <c r="H63" s="93"/>
      <c r="I63" s="94"/>
      <c r="J63" s="93"/>
      <c r="K63" s="94"/>
      <c r="L63" s="93"/>
      <c r="M63" s="94"/>
      <c r="N63" s="93"/>
      <c r="O63" s="94"/>
      <c r="P63" s="93">
        <f>$H63      +$J63      +$L63      +$N63</f>
        <v>0</v>
      </c>
      <c r="Q63" s="94">
        <f>$I63      +$K63      +$M63      +$O63</f>
        <v>0</v>
      </c>
      <c r="R63" s="48">
        <f>IF(($H63      =0),0,((($H63      -$H63      )/$H63      )*100))</f>
        <v>0</v>
      </c>
      <c r="S63" s="49">
        <f>IF(($I63      =0),0,((($I63      -$I63      )/$I63      )*100))</f>
        <v>0</v>
      </c>
      <c r="T63" s="48">
        <f>IF(($E63      =0),0,(($P63      /$E63      )*100))</f>
        <v>0</v>
      </c>
      <c r="U63" s="50">
        <f>IF(($E63      =0),0,(($Q63      /$E63      )*100))</f>
        <v>0</v>
      </c>
      <c r="V63" s="93" t="s">
        <v>1</v>
      </c>
      <c r="W63" s="94" t="s">
        <v>1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>$B64      +$C64      +$D64</f>
        <v>0</v>
      </c>
      <c r="F64" s="93" t="s">
        <v>1</v>
      </c>
      <c r="G64" s="94" t="s">
        <v>1</v>
      </c>
      <c r="H64" s="93"/>
      <c r="I64" s="94"/>
      <c r="J64" s="93"/>
      <c r="K64" s="94"/>
      <c r="L64" s="93"/>
      <c r="M64" s="94"/>
      <c r="N64" s="93"/>
      <c r="O64" s="94"/>
      <c r="P64" s="93">
        <f>$H64      +$J64      +$L64      +$N64</f>
        <v>0</v>
      </c>
      <c r="Q64" s="94">
        <f>$I64      +$K64      +$M64      +$O64</f>
        <v>0</v>
      </c>
      <c r="R64" s="48">
        <f>IF(($H64      =0),0,((($H64      -$H64      )/$H64      )*100))</f>
        <v>0</v>
      </c>
      <c r="S64" s="49">
        <f>IF(($I64      =0),0,((($I64      -$I64      )/$I64      )*100))</f>
        <v>0</v>
      </c>
      <c r="T64" s="48">
        <f>IF(($E64      =0),0,(($P64      /$E64      )*100))</f>
        <v>0</v>
      </c>
      <c r="U64" s="50">
        <f>IF(($E64      =0),0,(($Q64      /$E64      )*100))</f>
        <v>0</v>
      </c>
      <c r="V64" s="93" t="s">
        <v>1</v>
      </c>
      <c r="W64" s="94" t="s">
        <v>1</v>
      </c>
    </row>
    <row r="65" spans="1:23" ht="12.95" customHeight="1" x14ac:dyDescent="0.2">
      <c r="A65" s="47" t="s">
        <v>86</v>
      </c>
      <c r="B65" s="92">
        <v>666391000</v>
      </c>
      <c r="C65" s="92"/>
      <c r="D65" s="92"/>
      <c r="E65" s="92">
        <f>$B65      +$C65      +$D65</f>
        <v>666391000</v>
      </c>
      <c r="F65" s="93">
        <v>666391000</v>
      </c>
      <c r="G65" s="94">
        <v>152581000</v>
      </c>
      <c r="H65" s="93">
        <v>34233000</v>
      </c>
      <c r="I65" s="94">
        <v>10903230</v>
      </c>
      <c r="J65" s="93"/>
      <c r="K65" s="94"/>
      <c r="L65" s="93"/>
      <c r="M65" s="94"/>
      <c r="N65" s="93"/>
      <c r="O65" s="94"/>
      <c r="P65" s="93">
        <f>$H65      +$J65      +$L65      +$N65</f>
        <v>34233000</v>
      </c>
      <c r="Q65" s="94">
        <f>$I65      +$K65      +$M65      +$O65</f>
        <v>10903230</v>
      </c>
      <c r="R65" s="48">
        <f>IF(($H65      =0),0,((($H65      -$H65      )/$H65      )*100))</f>
        <v>0</v>
      </c>
      <c r="S65" s="49">
        <f>IF(($I65      =0),0,((($I65      -$I65      )/$I65      )*100))</f>
        <v>0</v>
      </c>
      <c r="T65" s="48">
        <f>IF(($E65      =0),0,(($P65      /$E65      )*100))</f>
        <v>5.137074180173502</v>
      </c>
      <c r="U65" s="50">
        <f>IF(($E65      =0),0,(($Q65      /$E65      )*100))</f>
        <v>1.6361610525952481</v>
      </c>
      <c r="V65" s="93" t="s">
        <v>1</v>
      </c>
      <c r="W65" s="94" t="s">
        <v>1</v>
      </c>
    </row>
    <row r="66" spans="1:23" ht="12.95" customHeight="1" x14ac:dyDescent="0.2">
      <c r="A66" s="51" t="s">
        <v>42</v>
      </c>
      <c r="B66" s="95">
        <f>SUM(B61:B65)</f>
        <v>666391000</v>
      </c>
      <c r="C66" s="95">
        <f>SUM(C61:C65)</f>
        <v>0</v>
      </c>
      <c r="D66" s="95"/>
      <c r="E66" s="95">
        <f>$B66      +$C66      +$D66</f>
        <v>666391000</v>
      </c>
      <c r="F66" s="96">
        <f>SUM(F61:F65)</f>
        <v>666391000</v>
      </c>
      <c r="G66" s="97">
        <f>SUM(G61:G65)</f>
        <v>152581000</v>
      </c>
      <c r="H66" s="96">
        <f>SUM(H61:H65)</f>
        <v>34233000</v>
      </c>
      <c r="I66" s="97">
        <f>SUM(I61:I65)</f>
        <v>10903230</v>
      </c>
      <c r="J66" s="96">
        <f>SUM(J61:J65)</f>
        <v>0</v>
      </c>
      <c r="K66" s="97">
        <f>SUM(K61:K65)</f>
        <v>0</v>
      </c>
      <c r="L66" s="96">
        <f>SUM(L61:L65)</f>
        <v>0</v>
      </c>
      <c r="M66" s="97">
        <f>SUM(M61:M65)</f>
        <v>0</v>
      </c>
      <c r="N66" s="96">
        <f>SUM(N61:N65)</f>
        <v>0</v>
      </c>
      <c r="O66" s="97">
        <f>SUM(O61:O65)</f>
        <v>0</v>
      </c>
      <c r="P66" s="96">
        <f>$H66      +$J66      +$L66      +$N66</f>
        <v>34233000</v>
      </c>
      <c r="Q66" s="97">
        <f>$I66      +$K66      +$M66      +$O66</f>
        <v>10903230</v>
      </c>
      <c r="R66" s="52">
        <f>IF(($H66      =0),0,((($H66      -$H66      )/$H66      )*100))</f>
        <v>0</v>
      </c>
      <c r="S66" s="53">
        <f>IF(($I66      =0),0,((($I66      -$I66      )/$I66      )*100))</f>
        <v>0</v>
      </c>
      <c r="T66" s="52">
        <f>IF((+$E61+$E63+$E64++$E65) =0,0,(P66   /(+$E61+$E63+$E64+$E65) )*100)</f>
        <v>5.137074180173502</v>
      </c>
      <c r="U66" s="54">
        <f>IF((+$E61+$E63+$E65) =0,0,(Q66  /(+$E61+$E63+$E65) )*100)</f>
        <v>1.6361610525952481</v>
      </c>
      <c r="V66" s="96" t="s">
        <v>1</v>
      </c>
      <c r="W66" s="97" t="s">
        <v>1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4378047000</v>
      </c>
      <c r="C67" s="104">
        <f>SUM(C9:C14,C17:C23,C26:C29,C32,C35:C39,C42:C52,C55:C58,C61:C65)</f>
        <v>0</v>
      </c>
      <c r="D67" s="104"/>
      <c r="E67" s="104">
        <f>$B67      +$C67      +$D67</f>
        <v>4378047000</v>
      </c>
      <c r="F67" s="105">
        <f>SUM(F9:F14,F17:F23,F26:F29,F32,F35:F39,F42:F52,F55:F58,F61:F65)</f>
        <v>4348047000</v>
      </c>
      <c r="G67" s="106">
        <f>SUM(G9:G14,G17:G23,G26:G29,G32,G35:G39,G42:G52,G55:G58,G61:G65)</f>
        <v>1227571000</v>
      </c>
      <c r="H67" s="105">
        <f>SUM(H9:H14,H17:H23,H26:H29,H32,H35:H39,H42:H52,H55:H58,H61:H65)</f>
        <v>424382000</v>
      </c>
      <c r="I67" s="106">
        <f>SUM(I9:I14,I17:I23,I26:I29,I32,I35:I39,I42:I52,I55:I58,I61:I65)</f>
        <v>166890053</v>
      </c>
      <c r="J67" s="105">
        <f>SUM(J9:J14,J17:J23,J26:J29,J32,J35:J39,J42:J52,J55:J58,J61:J65)</f>
        <v>0</v>
      </c>
      <c r="K67" s="106">
        <f>SUM(K9:K14,K17:K23,K26:K29,K32,K35:K39,K42:K52,K55:K58,K61:K65)</f>
        <v>0</v>
      </c>
      <c r="L67" s="105">
        <f>SUM(L9:L14,L17:L23,L26:L29,L32,L35:L39,L42:L52,L55:L58,L61:L65)</f>
        <v>0</v>
      </c>
      <c r="M67" s="106">
        <f>SUM(M9:M14,M17:M23,M26:M29,M32,M35:M39,M42:M52,M55:M58,M61:M65)</f>
        <v>0</v>
      </c>
      <c r="N67" s="105">
        <f>SUM(N9:N14,N17:N23,N26:N29,N32,N35:N39,N42:N52,N55:N58,N61:N65)</f>
        <v>0</v>
      </c>
      <c r="O67" s="106">
        <f>SUM(O9:O14,O17:O23,O26:O29,O32,O35:O39,O42:O52,O55:O58,O61:O65)</f>
        <v>0</v>
      </c>
      <c r="P67" s="105">
        <f>$H67      +$J67      +$L67      +$N67</f>
        <v>424382000</v>
      </c>
      <c r="Q67" s="106">
        <f>$I67      +$K67      +$M67      +$O67</f>
        <v>166890053</v>
      </c>
      <c r="R67" s="61">
        <f>IF(($H67      =0),0,((($H67      -$H67      )/$H67      )*100))</f>
        <v>0</v>
      </c>
      <c r="S67" s="62">
        <f>IF(($I67      =0),0,((($I67      -$I67      )/$I67      )*100))</f>
        <v>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12.21352823620423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4.803022688655787</v>
      </c>
      <c r="V67" s="105" t="s">
        <v>1</v>
      </c>
      <c r="W67" s="106" t="s">
        <v>1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3536357000</v>
      </c>
      <c r="C69" s="92"/>
      <c r="D69" s="92"/>
      <c r="E69" s="92">
        <f>$B69      +$C69      +$D69</f>
        <v>3536357000</v>
      </c>
      <c r="F69" s="93" t="s">
        <v>1</v>
      </c>
      <c r="G69" s="94" t="s">
        <v>1</v>
      </c>
      <c r="H69" s="93"/>
      <c r="I69" s="94">
        <v>338137582</v>
      </c>
      <c r="J69" s="93"/>
      <c r="K69" s="94"/>
      <c r="L69" s="93"/>
      <c r="M69" s="94"/>
      <c r="N69" s="93"/>
      <c r="O69" s="94"/>
      <c r="P69" s="93">
        <f>$H69      +$J69      +$L69      +$N69</f>
        <v>0</v>
      </c>
      <c r="Q69" s="94">
        <f>$I69      +$K69      +$M69      +$O69</f>
        <v>338137582</v>
      </c>
      <c r="R69" s="48">
        <f>IF(($H69      =0),0,((($H69      -$H69      )/$H69      )*100))</f>
        <v>0</v>
      </c>
      <c r="S69" s="49">
        <f>IF(($I69      =0),0,((($I69      -$I69      )/$I69      )*100))</f>
        <v>0</v>
      </c>
      <c r="T69" s="48">
        <f>IF(($E69      =0),0,(($P69      /$E69      )*100))</f>
        <v>0</v>
      </c>
      <c r="U69" s="50">
        <f>IF(($E69      =0),0,(($Q69      /$E69      )*100))</f>
        <v>9.5617490541820302</v>
      </c>
      <c r="V69" s="93" t="s">
        <v>1</v>
      </c>
      <c r="W69" s="94" t="s">
        <v>1</v>
      </c>
    </row>
    <row r="70" spans="1:23" s="64" customFormat="1" ht="12.95" customHeight="1" x14ac:dyDescent="0.2">
      <c r="A70" s="63" t="s">
        <v>89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IF(($H70      =0),0,((($H70      -$H70      )/$H70      )*100))</f>
        <v>0</v>
      </c>
      <c r="S70" s="49">
        <f>IF(($I70      =0),0,((($I70      -$I70      )/$I70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1</v>
      </c>
      <c r="W70" s="94" t="s">
        <v>1</v>
      </c>
    </row>
    <row r="71" spans="1:23" ht="12.95" customHeight="1" x14ac:dyDescent="0.2">
      <c r="A71" s="56" t="s">
        <v>42</v>
      </c>
      <c r="B71" s="101">
        <f>SUM(B69:B70)</f>
        <v>3536357000</v>
      </c>
      <c r="C71" s="101">
        <f>SUM(C69:C70)</f>
        <v>0</v>
      </c>
      <c r="D71" s="101"/>
      <c r="E71" s="101">
        <f>$B71      +$C71      +$D71</f>
        <v>3536357000</v>
      </c>
      <c r="F71" s="102">
        <f>SUM(F69:F70)</f>
        <v>0</v>
      </c>
      <c r="G71" s="103">
        <f>SUM(G69:G70)</f>
        <v>0</v>
      </c>
      <c r="H71" s="102">
        <f>SUM(H69:H70)</f>
        <v>0</v>
      </c>
      <c r="I71" s="103">
        <f>SUM(I69:I70)</f>
        <v>338137582</v>
      </c>
      <c r="J71" s="102">
        <f>SUM(J69:J70)</f>
        <v>0</v>
      </c>
      <c r="K71" s="103">
        <f>SUM(K69:K70)</f>
        <v>0</v>
      </c>
      <c r="L71" s="102">
        <f>SUM(L69:L70)</f>
        <v>0</v>
      </c>
      <c r="M71" s="103">
        <f>SUM(M69:M70)</f>
        <v>0</v>
      </c>
      <c r="N71" s="102">
        <f>SUM(N69:N70)</f>
        <v>0</v>
      </c>
      <c r="O71" s="103">
        <f>SUM(O69:O70)</f>
        <v>0</v>
      </c>
      <c r="P71" s="102">
        <f>$H71      +$J71      +$L71      +$N71</f>
        <v>0</v>
      </c>
      <c r="Q71" s="103">
        <f>$I71      +$K71      +$M71      +$O71</f>
        <v>338137582</v>
      </c>
      <c r="R71" s="57">
        <f>IF(($H71      =0),0,((($H71      -$H71      )/$H71      )*100))</f>
        <v>0</v>
      </c>
      <c r="S71" s="58">
        <f>IF(($I71      =0),0,((($I71      -$I71      )/$I71      )*100))</f>
        <v>0</v>
      </c>
      <c r="T71" s="57">
        <f>IF(($E69      =0),0,(($P69      /$E69      )*100))</f>
        <v>0</v>
      </c>
      <c r="U71" s="59">
        <f>IF($E69   =0,0,($Q69   /$E69 )*100)</f>
        <v>9.5617490541820302</v>
      </c>
      <c r="V71" s="102" t="s">
        <v>1</v>
      </c>
      <c r="W71" s="103" t="s">
        <v>1</v>
      </c>
    </row>
    <row r="72" spans="1:23" ht="12.95" customHeight="1" x14ac:dyDescent="0.2">
      <c r="A72" s="60" t="s">
        <v>87</v>
      </c>
      <c r="B72" s="104">
        <f>SUM(B69:B70)</f>
        <v>3536357000</v>
      </c>
      <c r="C72" s="104">
        <f>SUM(C69:C70)</f>
        <v>0</v>
      </c>
      <c r="D72" s="104"/>
      <c r="E72" s="104">
        <f>$B72      +$C72      +$D72</f>
        <v>3536357000</v>
      </c>
      <c r="F72" s="105">
        <f>SUM(F69:F70)</f>
        <v>0</v>
      </c>
      <c r="G72" s="106">
        <f>SUM(G69:G70)</f>
        <v>0</v>
      </c>
      <c r="H72" s="105">
        <f>SUM(H69:H70)</f>
        <v>0</v>
      </c>
      <c r="I72" s="106">
        <f>SUM(I69:I70)</f>
        <v>338137582</v>
      </c>
      <c r="J72" s="105">
        <f>SUM(J69:J70)</f>
        <v>0</v>
      </c>
      <c r="K72" s="106">
        <f>SUM(K69:K70)</f>
        <v>0</v>
      </c>
      <c r="L72" s="105">
        <f>SUM(L69:L70)</f>
        <v>0</v>
      </c>
      <c r="M72" s="106">
        <f>SUM(M69:M70)</f>
        <v>0</v>
      </c>
      <c r="N72" s="105">
        <f>SUM(N69:N70)</f>
        <v>0</v>
      </c>
      <c r="O72" s="106">
        <f>SUM(O69:O70)</f>
        <v>0</v>
      </c>
      <c r="P72" s="105">
        <f>$H72      +$J72      +$L72      +$N72</f>
        <v>0</v>
      </c>
      <c r="Q72" s="106">
        <f>$I72      +$K72      +$M72      +$O72</f>
        <v>338137582</v>
      </c>
      <c r="R72" s="61">
        <f>IF(($H72      =0),0,((($H72      -$H72      )/$H72      )*100))</f>
        <v>0</v>
      </c>
      <c r="S72" s="62">
        <f>IF(($I72      =0),0,((($I72      -$I72      )/$I72      )*100))</f>
        <v>0</v>
      </c>
      <c r="T72" s="61">
        <f>IF(($E69      =0),0,(($P69      /$E69      )*100))</f>
        <v>0</v>
      </c>
      <c r="U72" s="65">
        <f>IF($E69   =0,0,($Q69   /$E69 )*100)</f>
        <v>9.5617490541820302</v>
      </c>
      <c r="V72" s="105" t="s">
        <v>1</v>
      </c>
      <c r="W72" s="106" t="s">
        <v>1</v>
      </c>
    </row>
    <row r="73" spans="1:23" ht="12.95" customHeight="1" thickBot="1" x14ac:dyDescent="0.25">
      <c r="A73" s="60" t="s">
        <v>90</v>
      </c>
      <c r="B73" s="104">
        <f>SUM(B9:B14,B17:B23,B26:B29,B32,B35:B39,B42:B52,B55:B58,B61:B65,B69:B70)</f>
        <v>7914404000</v>
      </c>
      <c r="C73" s="104">
        <f>SUM(C9:C14,C17:C23,C26:C29,C32,C35:C39,C42:C52,C55:C58,C61:C65,C69:C70)</f>
        <v>0</v>
      </c>
      <c r="D73" s="104"/>
      <c r="E73" s="104">
        <f>$B73      +$C73      +$D73</f>
        <v>7914404000</v>
      </c>
      <c r="F73" s="105">
        <f>SUM(F9:F14,F17:F23,F26:F29,F32,F35:F39,F42:F52,F55:F58,F61:F65,F69:F70)</f>
        <v>4348047000</v>
      </c>
      <c r="G73" s="106">
        <f>SUM(G9:G14,G17:G23,G26:G29,G32,G35:G39,G42:G52,G55:G58,G61:G65,G69:G70)</f>
        <v>1227571000</v>
      </c>
      <c r="H73" s="105">
        <f>SUM(H9:H14,H17:H23,H26:H29,H32,H35:H39,H42:H52,H55:H58,H61:H65,H69:H70)</f>
        <v>424382000</v>
      </c>
      <c r="I73" s="106">
        <f>SUM(I9:I14,I17:I23,I26:I29,I32,I35:I39,I42:I52,I55:I58,I61:I65,I69:I70)</f>
        <v>505027635</v>
      </c>
      <c r="J73" s="105">
        <f>SUM(J9:J14,J17:J23,J26:J29,J32,J35:J39,J42:J52,J55:J58,J61:J65,J69:J70)</f>
        <v>0</v>
      </c>
      <c r="K73" s="106">
        <f>SUM(K9:K14,K17:K23,K26:K29,K32,K35:K39,K42:K52,K55:K58,K61:K65,K69:K70)</f>
        <v>0</v>
      </c>
      <c r="L73" s="105">
        <f>SUM(L9:L14,L17:L23,L26:L29,L32,L35:L39,L42:L52,L55:L58,L61:L65,L69:L70)</f>
        <v>0</v>
      </c>
      <c r="M73" s="106">
        <f>SUM(M9:M14,M17:M23,M26:M29,M32,M35:M39,M42:M52,M55:M58,M61:M65,M69:M70)</f>
        <v>0</v>
      </c>
      <c r="N73" s="105">
        <f>SUM(N9:N14,N17:N23,N26:N29,N32,N35:N39,N42:N52,N55:N58,N61:N65,N69:N70)</f>
        <v>0</v>
      </c>
      <c r="O73" s="106">
        <f>SUM(O9:O14,O17:O23,O26:O29,O32,O35:O39,O42:O52,O55:O58,O61:O65,O69:O70)</f>
        <v>0</v>
      </c>
      <c r="P73" s="105">
        <f>$H73      +$J73      +$L73      +$N73</f>
        <v>424382000</v>
      </c>
      <c r="Q73" s="106">
        <f>$I73      +$K73      +$M73      +$O73</f>
        <v>505027635</v>
      </c>
      <c r="R73" s="61">
        <f>IF(($H73      =0),0,((($H73      -$H73      )/$H73      )*100))</f>
        <v>0</v>
      </c>
      <c r="S73" s="62">
        <f>IF(($I73      =0),0,((($I73      -$I73      )/$I73      )*100))</f>
        <v>0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6.0530491531576249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7.203314698450801</v>
      </c>
      <c r="V73" s="105" t="s">
        <v>1</v>
      </c>
      <c r="W73" s="106" t="s">
        <v>1</v>
      </c>
    </row>
    <row r="74" spans="1:23" ht="13.5" thickTop="1" x14ac:dyDescent="0.2">
      <c r="A74" s="66" t="s">
        <v>91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0" t="s">
        <v>10</v>
      </c>
      <c r="Q75" s="131"/>
      <c r="R75" s="132" t="s">
        <v>11</v>
      </c>
      <c r="S75" s="131"/>
      <c r="T75" s="132" t="s">
        <v>12</v>
      </c>
      <c r="U75" s="131"/>
      <c r="V75" s="130"/>
      <c r="W75" s="131"/>
    </row>
    <row r="76" spans="1:23" ht="67.5" x14ac:dyDescent="0.2">
      <c r="A76" s="77" t="s">
        <v>92</v>
      </c>
      <c r="B76" s="78" t="s">
        <v>93</v>
      </c>
      <c r="C76" s="78" t="s">
        <v>94</v>
      </c>
      <c r="D76" s="79" t="s">
        <v>17</v>
      </c>
      <c r="E76" s="78" t="s">
        <v>18</v>
      </c>
      <c r="F76" s="78" t="s">
        <v>19</v>
      </c>
      <c r="G76" s="78" t="s">
        <v>95</v>
      </c>
      <c r="H76" s="78" t="s">
        <v>96</v>
      </c>
      <c r="I76" s="80" t="s">
        <v>22</v>
      </c>
      <c r="J76" s="78" t="s">
        <v>97</v>
      </c>
      <c r="K76" s="80" t="s">
        <v>24</v>
      </c>
      <c r="L76" s="78" t="s">
        <v>98</v>
      </c>
      <c r="M76" s="80" t="s">
        <v>26</v>
      </c>
      <c r="N76" s="78" t="s">
        <v>99</v>
      </c>
      <c r="O76" s="80" t="s">
        <v>28</v>
      </c>
      <c r="P76" s="80" t="s">
        <v>100</v>
      </c>
      <c r="Q76" s="81" t="s">
        <v>30</v>
      </c>
      <c r="R76" s="82" t="s">
        <v>100</v>
      </c>
      <c r="S76" s="83" t="s">
        <v>30</v>
      </c>
      <c r="T76" s="82" t="s">
        <v>101</v>
      </c>
      <c r="U76" s="79" t="s">
        <v>32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112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113</v>
      </c>
      <c r="B80" s="111">
        <f>SUM(B81:B84)</f>
        <v>0</v>
      </c>
      <c r="C80" s="111">
        <f>SUM(C81:C84)</f>
        <v>0</v>
      </c>
      <c r="D80" s="111">
        <f>SUM(D81:D84)</f>
        <v>0</v>
      </c>
      <c r="E80" s="111">
        <f>SUM(E81:E84)</f>
        <v>0</v>
      </c>
      <c r="F80" s="111">
        <f>SUM(F81:F84)</f>
        <v>0</v>
      </c>
      <c r="G80" s="111">
        <f>SUM(G81:G84)</f>
        <v>0</v>
      </c>
      <c r="H80" s="111">
        <f>SUM(H81:H84)</f>
        <v>0</v>
      </c>
      <c r="I80" s="111">
        <f>SUM(I81:I84)</f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114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115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116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117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102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103</v>
      </c>
      <c r="B87" s="118"/>
      <c r="C87" s="118"/>
      <c r="D87" s="118"/>
      <c r="E87" s="118">
        <f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>$H87      +$J87      +$L87      +$N87</f>
        <v>0</v>
      </c>
      <c r="Q87" s="113">
        <f>$I87      +$K87      +$M87      +$O87</f>
        <v>0</v>
      </c>
      <c r="R87" s="89">
        <f>IF(($H87      =0),0,((($H87      -$H87      )/$H87      )*100))</f>
        <v>0</v>
      </c>
      <c r="S87" s="90">
        <f>IF(($I87      =0),0,((($I87      -$I87      )/$I87      )*100))</f>
        <v>0</v>
      </c>
      <c r="T87" s="89">
        <f>IF(($E87      =0),0,(($P87      /$E87      )*100))</f>
        <v>0</v>
      </c>
      <c r="U87" s="90">
        <f>IF(($E87      =0),0,(($Q87      /$E87      )*100))</f>
        <v>0</v>
      </c>
      <c r="V87" s="118"/>
      <c r="W87" s="118"/>
    </row>
    <row r="88" spans="1:23" x14ac:dyDescent="0.2">
      <c r="A88" s="91" t="s">
        <v>104</v>
      </c>
      <c r="B88" s="113"/>
      <c r="C88" s="113"/>
      <c r="D88" s="113"/>
      <c r="E88" s="113">
        <f>$B88      +$C88      +$D88</f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>$H88      +$J88      +$L88      +$N88</f>
        <v>0</v>
      </c>
      <c r="Q88" s="115">
        <f>$I88      +$K88      +$M88      +$O88</f>
        <v>0</v>
      </c>
      <c r="R88" s="89">
        <f>IF(($H88      =0),0,((($H88      -$H88      )/$H88      )*100))</f>
        <v>0</v>
      </c>
      <c r="S88" s="90">
        <f>IF(($I88      =0),0,((($I88      -$I88      )/$I88      )*100))</f>
        <v>0</v>
      </c>
      <c r="T88" s="89">
        <f>IF(($E88      =0),0,(($P88      /$E88      )*100))</f>
        <v>0</v>
      </c>
      <c r="U88" s="90">
        <f>IF(($E88      =0),0,(($Q88      /$E88      )*100))</f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>$B89      +$C89      +$D89</f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>$H89      +$J89      +$L89      +$N89</f>
        <v>0</v>
      </c>
      <c r="Q89" s="115">
        <f>$I89      +$K89      +$M89      +$O89</f>
        <v>0</v>
      </c>
      <c r="R89" s="89">
        <f>IF(($H89      =0),0,((($H89      -$H89      )/$H89      )*100))</f>
        <v>0</v>
      </c>
      <c r="S89" s="90">
        <f>IF(($I89      =0),0,((($I89      -$I89      )/$I89      )*100))</f>
        <v>0</v>
      </c>
      <c r="T89" s="89">
        <f>IF(($E89      =0),0,(($P89      /$E89      )*100))</f>
        <v>0</v>
      </c>
      <c r="U89" s="90">
        <f>IF(($E89      =0),0,(($Q89      /$E89      )*100))</f>
        <v>0</v>
      </c>
      <c r="V89" s="113"/>
      <c r="W89" s="113"/>
    </row>
    <row r="90" spans="1:23" x14ac:dyDescent="0.2">
      <c r="A90" s="91" t="s">
        <v>106</v>
      </c>
      <c r="B90" s="113">
        <v>580955000</v>
      </c>
      <c r="C90" s="113"/>
      <c r="D90" s="113"/>
      <c r="E90" s="113">
        <f>$B90      +$C90      +$D90</f>
        <v>580955000</v>
      </c>
      <c r="F90" s="113">
        <v>0</v>
      </c>
      <c r="G90" s="113">
        <v>0</v>
      </c>
      <c r="H90" s="113">
        <v>372362000</v>
      </c>
      <c r="I90" s="113"/>
      <c r="J90" s="113"/>
      <c r="K90" s="113"/>
      <c r="L90" s="113"/>
      <c r="M90" s="113"/>
      <c r="N90" s="113"/>
      <c r="O90" s="113"/>
      <c r="P90" s="115">
        <f>$H90      +$J90      +$L90      +$N90</f>
        <v>372362000</v>
      </c>
      <c r="Q90" s="115">
        <f>$I90      +$K90      +$M90      +$O90</f>
        <v>0</v>
      </c>
      <c r="R90" s="89">
        <f>IF(($H90      =0),0,((($H90      -$H90      )/$H90      )*100))</f>
        <v>0</v>
      </c>
      <c r="S90" s="90">
        <f>IF(($I90      =0),0,((($I90      -$I90      )/$I90      )*100))</f>
        <v>0</v>
      </c>
      <c r="T90" s="89">
        <f>IF(($E90      =0),0,(($P90      /$E90      )*100))</f>
        <v>64.094809408646114</v>
      </c>
      <c r="U90" s="90">
        <f>IF(($E90      =0),0,(($Q90      /$E90      )*100))</f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>$B91      +$C91      +$D91</f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>$H91      +$J91      +$L91      +$N91</f>
        <v>0</v>
      </c>
      <c r="Q91" s="115">
        <f>$I91      +$K91      +$M91      +$O91</f>
        <v>0</v>
      </c>
      <c r="R91" s="89">
        <f>IF(($H91      =0),0,((($H91      -$H91      )/$H91      )*100))</f>
        <v>0</v>
      </c>
      <c r="S91" s="90">
        <f>IF(($I91      =0),0,((($I91      -$I91      )/$I91      )*100))</f>
        <v>0</v>
      </c>
      <c r="T91" s="89">
        <f>IF(($E91      =0),0,(($P91      /$E91      )*100))</f>
        <v>0</v>
      </c>
      <c r="U91" s="90">
        <f>IF(($E91      =0),0,(($Q91      /$E91      )*100))</f>
        <v>0</v>
      </c>
      <c r="V91" s="113"/>
      <c r="W91" s="113"/>
    </row>
    <row r="92" spans="1:23" x14ac:dyDescent="0.2">
      <c r="A92" s="91" t="s">
        <v>108</v>
      </c>
      <c r="B92" s="113">
        <v>97731000</v>
      </c>
      <c r="C92" s="113"/>
      <c r="D92" s="113"/>
      <c r="E92" s="113">
        <f>$B92      +$C92      +$D92</f>
        <v>97731000</v>
      </c>
      <c r="F92" s="113">
        <v>0</v>
      </c>
      <c r="G92" s="113">
        <v>0</v>
      </c>
      <c r="H92" s="113">
        <v>36056000</v>
      </c>
      <c r="I92" s="113"/>
      <c r="J92" s="113"/>
      <c r="K92" s="113"/>
      <c r="L92" s="113"/>
      <c r="M92" s="113"/>
      <c r="N92" s="113"/>
      <c r="O92" s="113"/>
      <c r="P92" s="115">
        <f>$H92      +$J92      +$L92      +$N92</f>
        <v>36056000</v>
      </c>
      <c r="Q92" s="115">
        <f>$I92      +$K92      +$M92      +$O92</f>
        <v>0</v>
      </c>
      <c r="R92" s="89">
        <f>IF(($H92      =0),0,((($H92      -$H92      )/$H92      )*100))</f>
        <v>0</v>
      </c>
      <c r="S92" s="90">
        <f>IF(($I92      =0),0,((($I92      -$I92      )/$I92      )*100))</f>
        <v>0</v>
      </c>
      <c r="T92" s="89">
        <f>IF(($E92      =0),0,(($P92      /$E92      )*100))</f>
        <v>36.893104542059326</v>
      </c>
      <c r="U92" s="90">
        <f>IF(($E92      =0),0,(($Q92      /$E92      )*100))</f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>$B93      +$C93      +$D93</f>
        <v>0</v>
      </c>
      <c r="F93" s="113">
        <v>0</v>
      </c>
      <c r="G93" s="113">
        <v>0</v>
      </c>
      <c r="H93" s="113">
        <v>32000</v>
      </c>
      <c r="I93" s="113"/>
      <c r="J93" s="113"/>
      <c r="K93" s="113"/>
      <c r="L93" s="113"/>
      <c r="M93" s="113"/>
      <c r="N93" s="113"/>
      <c r="O93" s="113"/>
      <c r="P93" s="115">
        <f>$H93      +$J93      +$L93      +$N93</f>
        <v>32000</v>
      </c>
      <c r="Q93" s="115">
        <f>$I93      +$K93      +$M93      +$O93</f>
        <v>0</v>
      </c>
      <c r="R93" s="89">
        <f>IF(($H93      =0),0,((($H93      -$H93      )/$H93      )*100))</f>
        <v>0</v>
      </c>
      <c r="S93" s="90">
        <f>IF(($I93      =0),0,((($I93      -$I93      )/$I93      )*100))</f>
        <v>0</v>
      </c>
      <c r="T93" s="89">
        <f>IF(($E93      =0),0,(($P93      /$E93      )*100))</f>
        <v>0</v>
      </c>
      <c r="U93" s="90">
        <f>IF(($E93      =0),0,(($Q93      /$E93      )*100))</f>
        <v>0</v>
      </c>
      <c r="V93" s="113"/>
      <c r="W93" s="113"/>
    </row>
    <row r="94" spans="1:23" x14ac:dyDescent="0.2">
      <c r="A94" s="91" t="s">
        <v>110</v>
      </c>
      <c r="B94" s="113">
        <v>141219000</v>
      </c>
      <c r="C94" s="113"/>
      <c r="D94" s="113"/>
      <c r="E94" s="113">
        <f>$B94      +$C94      +$D94</f>
        <v>141219000</v>
      </c>
      <c r="F94" s="113">
        <v>0</v>
      </c>
      <c r="G94" s="113">
        <v>0</v>
      </c>
      <c r="H94" s="113">
        <v>76289000</v>
      </c>
      <c r="I94" s="113"/>
      <c r="J94" s="113"/>
      <c r="K94" s="113"/>
      <c r="L94" s="113"/>
      <c r="M94" s="113"/>
      <c r="N94" s="113"/>
      <c r="O94" s="113"/>
      <c r="P94" s="115">
        <f>$H94      +$J94      +$L94      +$N94</f>
        <v>76289000</v>
      </c>
      <c r="Q94" s="115">
        <f>$I94      +$K94      +$M94      +$O94</f>
        <v>0</v>
      </c>
      <c r="R94" s="89">
        <f>IF(($H94      =0),0,((($H94      -$H94      )/$H94      )*100))</f>
        <v>0</v>
      </c>
      <c r="S94" s="90">
        <f>IF(($I94      =0),0,((($I94      -$I94      )/$I94      )*100))</f>
        <v>0</v>
      </c>
      <c r="T94" s="89">
        <f>IF(($E94      =0),0,(($P94      /$E94      )*100))</f>
        <v>54.021767609174397</v>
      </c>
      <c r="U94" s="90">
        <f>IF(($E94      =0),0,(($Q94      /$E94      )*100))</f>
        <v>0</v>
      </c>
      <c r="V94" s="113"/>
      <c r="W94" s="113"/>
    </row>
    <row r="95" spans="1:23" x14ac:dyDescent="0.2">
      <c r="A95" s="16" t="s">
        <v>111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118</v>
      </c>
      <c r="B96" s="121">
        <f>SUM(B97:B111)</f>
        <v>0</v>
      </c>
      <c r="C96" s="121">
        <f>SUM(C97:C111)</f>
        <v>0</v>
      </c>
      <c r="D96" s="121">
        <f>SUM(D97:D111)</f>
        <v>0</v>
      </c>
      <c r="E96" s="121">
        <f>SUM(E97:E111)</f>
        <v>0</v>
      </c>
      <c r="F96" s="121">
        <f>SUM(F97:F111)</f>
        <v>0</v>
      </c>
      <c r="G96" s="121">
        <f>SUM(G97:G111)</f>
        <v>0</v>
      </c>
      <c r="H96" s="121">
        <f>SUM(H97:H111)</f>
        <v>0</v>
      </c>
      <c r="I96" s="121">
        <f>SUM(I97:I111)</f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>IF(L96=0," ",(N96-L96)/L96)</f>
        <v xml:space="preserve"> </v>
      </c>
      <c r="S96" s="20" t="str">
        <f>IF(M96=0," ",(O96-M96)/M96)</f>
        <v xml:space="preserve"> </v>
      </c>
      <c r="T96" s="20" t="str">
        <f>IF(E96=0," ",(P96/E96))</f>
        <v xml:space="preserve"> </v>
      </c>
      <c r="U96" s="21" t="str">
        <f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>IF(L97=0," ",(N97-L97)/L97)</f>
        <v xml:space="preserve"> </v>
      </c>
      <c r="S97" s="23" t="str">
        <f>IF(M97=0," ",(O97-M97)/M97)</f>
        <v xml:space="preserve"> </v>
      </c>
      <c r="T97" s="23" t="str">
        <f>IF(E97=0," ",(P97/E97))</f>
        <v xml:space="preserve"> </v>
      </c>
      <c r="U97" s="24" t="str">
        <f>IF(E97=0," ",(Q97/E97))</f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>IF(L98=0," ",(N98-L98)/L98)</f>
        <v xml:space="preserve"> </v>
      </c>
      <c r="S98" s="23" t="str">
        <f>IF(M98=0," ",(O98-M98)/M98)</f>
        <v xml:space="preserve"> </v>
      </c>
      <c r="T98" s="23" t="str">
        <f>IF(E98=0," ",(P98/E98))</f>
        <v xml:space="preserve"> </v>
      </c>
      <c r="U98" s="24" t="str">
        <f>IF(E98=0," ",(Q98/E98))</f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>SUM(B99:D99)</f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>IF(L99=0," ",(N99-L99)/L99)</f>
        <v xml:space="preserve"> </v>
      </c>
      <c r="S99" s="23" t="str">
        <f>IF(M99=0," ",(O99-M99)/M99)</f>
        <v xml:space="preserve"> </v>
      </c>
      <c r="T99" s="23" t="str">
        <f>IF(E99=0," ",(P99/E99))</f>
        <v xml:space="preserve"> </v>
      </c>
      <c r="U99" s="24" t="str">
        <f>IF(E99=0," ",(Q99/E99))</f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>SUM(B100:D100)</f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>IF(L100=0," ",(N100-L100)/L100)</f>
        <v xml:space="preserve"> </v>
      </c>
      <c r="S100" s="23" t="str">
        <f>IF(M100=0," ",(O100-M100)/M100)</f>
        <v xml:space="preserve"> </v>
      </c>
      <c r="T100" s="23" t="str">
        <f>IF(E100=0," ",(P100/E100))</f>
        <v xml:space="preserve"> </v>
      </c>
      <c r="U100" s="24" t="str">
        <f>IF(E100=0," ",(Q100/E100))</f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>SUM(B101:D101)</f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>IF(L101=0," ",(N101-L101)/L101)</f>
        <v xml:space="preserve"> </v>
      </c>
      <c r="S101" s="23" t="str">
        <f>IF(M101=0," ",(O101-M101)/M101)</f>
        <v xml:space="preserve"> </v>
      </c>
      <c r="T101" s="23" t="str">
        <f>IF(E101=0," ",(P101/E101))</f>
        <v xml:space="preserve"> </v>
      </c>
      <c r="U101" s="24" t="str">
        <f>IF(E101=0," ",(Q101/E101))</f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>SUM(B102:D102)</f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>IF(L102=0," ",(N102-L102)/L102)</f>
        <v xml:space="preserve"> </v>
      </c>
      <c r="S102" s="23" t="str">
        <f>IF(M102=0," ",(O102-M102)/M102)</f>
        <v xml:space="preserve"> </v>
      </c>
      <c r="T102" s="23" t="str">
        <f>IF(E102=0," ",(P102/E102))</f>
        <v xml:space="preserve"> </v>
      </c>
      <c r="U102" s="24" t="str">
        <f>IF(E102=0," ",(Q102/E102))</f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>SUM(B103:D103)</f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>IF(L103=0," ",(N103-L103)/L103)</f>
        <v xml:space="preserve"> </v>
      </c>
      <c r="S103" s="23" t="str">
        <f>IF(M103=0," ",(O103-M103)/M103)</f>
        <v xml:space="preserve"> </v>
      </c>
      <c r="T103" s="23" t="str">
        <f>IF(E103=0," ",(P103/E103))</f>
        <v xml:space="preserve"> </v>
      </c>
      <c r="U103" s="24" t="str">
        <f>IF(E103=0," ",(Q103/E103))</f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>SUM(B104:D104)</f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>IF(L104=0," ",(N104-L104)/L104)</f>
        <v xml:space="preserve"> </v>
      </c>
      <c r="S104" s="23" t="str">
        <f>IF(M104=0," ",(O104-M104)/M104)</f>
        <v xml:space="preserve"> </v>
      </c>
      <c r="T104" s="23" t="str">
        <f>IF(E104=0," ",(P104/E104))</f>
        <v xml:space="preserve"> </v>
      </c>
      <c r="U104" s="24" t="str">
        <f>IF(E104=0," ",(Q104/E104))</f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>SUM(B105:D105)</f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>IF(L105=0," ",(N105-L105)/L105)</f>
        <v xml:space="preserve"> </v>
      </c>
      <c r="S105" s="23" t="str">
        <f>IF(M105=0," ",(O105-M105)/M105)</f>
        <v xml:space="preserve"> </v>
      </c>
      <c r="T105" s="23" t="str">
        <f>IF(E105=0," ",(P105/E105))</f>
        <v xml:space="preserve"> </v>
      </c>
      <c r="U105" s="24" t="str">
        <f>IF(E105=0," ",(Q105/E105))</f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>SUM(B106:D106)</f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>IF(L106=0," ",(N106-L106)/L106)</f>
        <v xml:space="preserve"> </v>
      </c>
      <c r="S106" s="23" t="str">
        <f>IF(M106=0," ",(O106-M106)/M106)</f>
        <v xml:space="preserve"> </v>
      </c>
      <c r="T106" s="23" t="str">
        <f>IF(E106=0," ",(P106/E106))</f>
        <v xml:space="preserve"> </v>
      </c>
      <c r="U106" s="24" t="str">
        <f>IF(E106=0," ",(Q106/E106))</f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>SUM(B107:D107)</f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>IF(L107=0," ",(N107-L107)/L107)</f>
        <v xml:space="preserve"> </v>
      </c>
      <c r="S107" s="23" t="str">
        <f>IF(M107=0," ",(O107-M107)/M107)</f>
        <v xml:space="preserve"> </v>
      </c>
      <c r="T107" s="23" t="str">
        <f>IF(E107=0," ",(P107/E107))</f>
        <v xml:space="preserve"> </v>
      </c>
      <c r="U107" s="24" t="str">
        <f>IF(E107=0," ",(Q107/E107))</f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>SUM(B108:D108)</f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>IF(L108=0," ",(N108-L108)/L108)</f>
        <v xml:space="preserve"> </v>
      </c>
      <c r="S108" s="23" t="str">
        <f>IF(M108=0," ",(O108-M108)/M108)</f>
        <v xml:space="preserve"> </v>
      </c>
      <c r="T108" s="23" t="str">
        <f>IF(E108=0," ",(P108/E108))</f>
        <v xml:space="preserve"> </v>
      </c>
      <c r="U108" s="24" t="str">
        <f>IF(E108=0," ",(Q108/E108))</f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>SUM(B109:D109)</f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>IF(L109=0," ",(N109-L109)/L109)</f>
        <v xml:space="preserve"> </v>
      </c>
      <c r="S109" s="23" t="str">
        <f>IF(M109=0," ",(O109-M109)/M109)</f>
        <v xml:space="preserve"> </v>
      </c>
      <c r="T109" s="23" t="str">
        <f>IF(E109=0," ",(P109/E109))</f>
        <v xml:space="preserve"> </v>
      </c>
      <c r="U109" s="24" t="str">
        <f>IF(E109=0," ",(Q109/E109))</f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>SUM(B110:D110)</f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>IF(L110=0," ",(N110-L110)/L110)</f>
        <v xml:space="preserve"> </v>
      </c>
      <c r="S110" s="23" t="str">
        <f>IF(M110=0," ",(O110-M110)/M110)</f>
        <v xml:space="preserve"> </v>
      </c>
      <c r="T110" s="23" t="str">
        <f>IF(E110=0," ",(P110/E110))</f>
        <v xml:space="preserve"> </v>
      </c>
      <c r="U110" s="24" t="str">
        <f>IF(E110=0," ",(Q110/E110))</f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>SUM(B111:D111)</f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>IF(L111=0," ",(N111-L111)/L111)</f>
        <v xml:space="preserve"> </v>
      </c>
      <c r="S111" s="23" t="str">
        <f>IF(M111=0," ",(O111-M111)/M111)</f>
        <v xml:space="preserve"> </v>
      </c>
      <c r="T111" s="23" t="str">
        <f>IF(E111=0," ",(P111/E111))</f>
        <v xml:space="preserve"> </v>
      </c>
      <c r="U111" s="24" t="str">
        <f>IF(E111=0," ",(Q111/E111))</f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>IF(L112=0," ",(N112-L112)/L112)</f>
        <v xml:space="preserve"> </v>
      </c>
      <c r="S112" s="21" t="str">
        <f>IF(M112=0," ",(O112-M112)/M112)</f>
        <v xml:space="preserve"> </v>
      </c>
      <c r="T112" s="20" t="str">
        <f>IF(E112=0," ",(P112/E112))</f>
        <v xml:space="preserve"> </v>
      </c>
      <c r="U112" s="21" t="str">
        <f>IF(E112=0," ",(Q112/E112))</f>
        <v xml:space="preserve"> </v>
      </c>
      <c r="V112" s="126"/>
      <c r="W112" s="127"/>
    </row>
    <row r="113" spans="1:23" hidden="1" x14ac:dyDescent="0.2">
      <c r="A113" s="25" t="s">
        <v>87</v>
      </c>
      <c r="B113" s="126" t="e">
        <f>B96+B86</f>
        <v>#VALUE!</v>
      </c>
      <c r="C113" s="126">
        <f>C96+C86</f>
        <v>0</v>
      </c>
      <c r="D113" s="126">
        <f>D96+D86</f>
        <v>0</v>
      </c>
      <c r="E113" s="126">
        <f>E96+E86</f>
        <v>0</v>
      </c>
      <c r="F113" s="126">
        <f>F96+F86</f>
        <v>0</v>
      </c>
      <c r="G113" s="126">
        <f>G96+G86</f>
        <v>0</v>
      </c>
      <c r="H113" s="126">
        <f>H96+H86</f>
        <v>0</v>
      </c>
      <c r="I113" s="126">
        <f>I96+I86</f>
        <v>0</v>
      </c>
      <c r="J113" s="126">
        <f>J96+J86</f>
        <v>0</v>
      </c>
      <c r="K113" s="126">
        <f>K96+K86</f>
        <v>0</v>
      </c>
      <c r="L113" s="126">
        <f>L96+L86</f>
        <v>0</v>
      </c>
      <c r="M113" s="126">
        <f>M96+M86</f>
        <v>0</v>
      </c>
      <c r="N113" s="126">
        <f>N96+N86</f>
        <v>0</v>
      </c>
      <c r="O113" s="126">
        <f>O96+O86</f>
        <v>0</v>
      </c>
      <c r="P113" s="126">
        <f>P96+P86</f>
        <v>0</v>
      </c>
      <c r="Q113" s="126">
        <f>Q96+Q86</f>
        <v>0</v>
      </c>
      <c r="R113" s="20" t="str">
        <f>IF(L113=0," ",(N113-L113)/L113)</f>
        <v xml:space="preserve"> </v>
      </c>
      <c r="S113" s="21" t="str">
        <f>IF(M113=0," ",(O113-M113)/M113)</f>
        <v xml:space="preserve"> </v>
      </c>
      <c r="T113" s="20" t="str">
        <f>IF(E113=0," ",(P113/E113))</f>
        <v xml:space="preserve"> </v>
      </c>
      <c r="U113" s="21" t="str">
        <f>IF(E113=0," ",(Q113/E113))</f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119</v>
      </c>
      <c r="B114" s="128" t="str">
        <f>B86</f>
        <v/>
      </c>
      <c r="C114" s="128">
        <f>C86</f>
        <v>0</v>
      </c>
      <c r="D114" s="128">
        <f>D86</f>
        <v>0</v>
      </c>
      <c r="E114" s="128">
        <f>E86</f>
        <v>0</v>
      </c>
      <c r="F114" s="128">
        <f>F86</f>
        <v>0</v>
      </c>
      <c r="G114" s="128">
        <f>G86</f>
        <v>0</v>
      </c>
      <c r="H114" s="128">
        <f>H86</f>
        <v>0</v>
      </c>
      <c r="I114" s="128">
        <f>I86</f>
        <v>0</v>
      </c>
      <c r="J114" s="128">
        <f>J86</f>
        <v>0</v>
      </c>
      <c r="K114" s="128">
        <f>K86</f>
        <v>0</v>
      </c>
      <c r="L114" s="128">
        <f>L86</f>
        <v>0</v>
      </c>
      <c r="M114" s="128">
        <f>M86</f>
        <v>0</v>
      </c>
      <c r="N114" s="128">
        <f>N86</f>
        <v>0</v>
      </c>
      <c r="O114" s="128">
        <f>O86</f>
        <v>0</v>
      </c>
      <c r="P114" s="128">
        <f>P86</f>
        <v>0</v>
      </c>
      <c r="Q114" s="128">
        <f>Q86</f>
        <v>0</v>
      </c>
      <c r="R114" s="20" t="str">
        <f>IF(L114=0," ",(N114-L114)/L114)</f>
        <v xml:space="preserve"> </v>
      </c>
      <c r="S114" s="21" t="str">
        <f>IF(M114=0," ",(O114-M114)/M114)</f>
        <v xml:space="preserve"> </v>
      </c>
      <c r="T114" s="20" t="str">
        <f>IF(E114=0," ",(P114/E114))</f>
        <v xml:space="preserve"> </v>
      </c>
      <c r="U114" s="21" t="str">
        <f>IF(E114=0," ",(Q114/E114))</f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120</v>
      </c>
    </row>
    <row r="117" spans="1:23" x14ac:dyDescent="0.2">
      <c r="A117" s="29" t="s">
        <v>121</v>
      </c>
    </row>
    <row r="118" spans="1:23" x14ac:dyDescent="0.2">
      <c r="A118" s="29" t="s">
        <v>122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123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124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125</v>
      </c>
    </row>
    <row r="124" spans="1:23" x14ac:dyDescent="0.2">
      <c r="A124" s="30" t="s">
        <v>91</v>
      </c>
      <c r="G124" s="30" t="s">
        <v>91</v>
      </c>
      <c r="W124" s="30"/>
    </row>
    <row r="125" spans="1:23" x14ac:dyDescent="0.2">
      <c r="A125" s="30"/>
      <c r="G125" s="30"/>
      <c r="W125" s="30"/>
    </row>
    <row r="126" spans="1:23" x14ac:dyDescent="0.2">
      <c r="A126" s="30" t="s">
        <v>91</v>
      </c>
      <c r="G126" s="30" t="s">
        <v>91</v>
      </c>
      <c r="W126" s="30"/>
    </row>
  </sheetData>
  <sheetProtection algorithmName="SHA-512" hashValue="c9FVsjMvFhRVgZSvKIdhxtco/1hi5WSVsgx/bEMBQ4tKPC0iWQUofftmwflQwCbpWm/UTxfbBZoo4pEA7+Xxfw==" saltValue="yXBwpqeL1TJ7nbkSakSg0Q==" spinCount="100000" sheet="1" objects="1" scenarios="1"/>
  <mergeCells count="18">
    <mergeCell ref="P75:Q75"/>
    <mergeCell ref="R75:S75"/>
    <mergeCell ref="T75:U75"/>
    <mergeCell ref="V75:W75"/>
    <mergeCell ref="P6:Q6"/>
    <mergeCell ref="R6:S6"/>
    <mergeCell ref="T6:U6"/>
    <mergeCell ref="V6:W6"/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74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482395-FF12-4F54-B2AF-62976D6B9C22}">
  <sheetPr>
    <pageSetUpPr fitToPage="1"/>
  </sheetPr>
  <dimension ref="A1:W126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9" width="13.7109375" customWidth="1"/>
    <col min="10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1"/>
      <c r="W1" s="31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2"/>
      <c r="W2" s="32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2"/>
      <c r="W3" s="32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2"/>
      <c r="W4" s="32"/>
    </row>
    <row r="5" spans="1:23" ht="15" customHeight="1" x14ac:dyDescent="0.25">
      <c r="A5" s="137" t="s">
        <v>127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3"/>
      <c r="W5" s="33"/>
    </row>
    <row r="6" spans="1:23" ht="12.75" customHeight="1" x14ac:dyDescent="0.2">
      <c r="A6" s="34" t="s">
        <v>91</v>
      </c>
      <c r="B6" s="34" t="s">
        <v>91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10000000</v>
      </c>
      <c r="C9" s="92"/>
      <c r="D9" s="92"/>
      <c r="E9" s="92">
        <f>$B9       +$C9       +$D9</f>
        <v>10000000</v>
      </c>
      <c r="F9" s="93" t="s">
        <v>1</v>
      </c>
      <c r="G9" s="94" t="s">
        <v>1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=0),0,((($H9       -$H9       )/$H9       )*100))</f>
        <v>0</v>
      </c>
      <c r="S9" s="49">
        <f>IF(($I9       =0),0,((($I9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 t="s">
        <v>1</v>
      </c>
      <c r="W9" s="94" t="s">
        <v>1</v>
      </c>
    </row>
    <row r="10" spans="1:23" ht="12.95" customHeight="1" x14ac:dyDescent="0.2">
      <c r="A10" s="47" t="s">
        <v>37</v>
      </c>
      <c r="B10" s="92">
        <v>57800000</v>
      </c>
      <c r="C10" s="92"/>
      <c r="D10" s="92"/>
      <c r="E10" s="92">
        <f>$B10      +$C10      +$D10</f>
        <v>57800000</v>
      </c>
      <c r="F10" s="93">
        <v>57800000</v>
      </c>
      <c r="G10" s="94">
        <v>57800000</v>
      </c>
      <c r="H10" s="93">
        <v>8897000</v>
      </c>
      <c r="I10" s="94">
        <v>982607</v>
      </c>
      <c r="J10" s="93"/>
      <c r="K10" s="94"/>
      <c r="L10" s="93"/>
      <c r="M10" s="94"/>
      <c r="N10" s="93"/>
      <c r="O10" s="94"/>
      <c r="P10" s="93">
        <f>$H10      +$J10      +$L10      +$N10</f>
        <v>8897000</v>
      </c>
      <c r="Q10" s="94">
        <f>$I10      +$K10      +$M10      +$O10</f>
        <v>982607</v>
      </c>
      <c r="R10" s="48">
        <f>IF(($H10      =0),0,((($H10      -$H10      )/$H10      )*100))</f>
        <v>0</v>
      </c>
      <c r="S10" s="49">
        <f>IF(($I10      =0),0,((($I10      -$I10      )/$I10      )*100))</f>
        <v>0</v>
      </c>
      <c r="T10" s="48">
        <f>IF(($E10      =0),0,(($P10      /$E10      )*100))</f>
        <v>15.392733564013842</v>
      </c>
      <c r="U10" s="50">
        <f>IF(($E10      =0),0,(($Q10      /$E10      )*100))</f>
        <v>1.7000121107266435</v>
      </c>
      <c r="V10" s="93" t="s">
        <v>1</v>
      </c>
      <c r="W10" s="94" t="s">
        <v>1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>$B11      +$C11      +$D11</f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>$H11      +$J11      +$L11      +$N11</f>
        <v>0</v>
      </c>
      <c r="Q11" s="94">
        <f>$I11      +$K11      +$M11      +$O11</f>
        <v>0</v>
      </c>
      <c r="R11" s="48">
        <f>IF(($H11      =0),0,((($H11      -$H11      )/$H11      )*100))</f>
        <v>0</v>
      </c>
      <c r="S11" s="49">
        <f>IF(($I11      =0),0,((($I11      -$I11      )/$I11      )*100))</f>
        <v>0</v>
      </c>
      <c r="T11" s="48">
        <f>IF(($E11      =0),0,(($P11      /$E11      )*100))</f>
        <v>0</v>
      </c>
      <c r="U11" s="50">
        <f>IF(($E11      =0),0,(($Q11      /$E11      )*100))</f>
        <v>0</v>
      </c>
      <c r="V11" s="93" t="s">
        <v>1</v>
      </c>
      <c r="W11" s="94" t="s">
        <v>1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>$B12      +$C12      +$D12</f>
        <v>0</v>
      </c>
      <c r="F12" s="93" t="s">
        <v>1</v>
      </c>
      <c r="G12" s="94" t="s">
        <v>1</v>
      </c>
      <c r="H12" s="93"/>
      <c r="I12" s="94"/>
      <c r="J12" s="93"/>
      <c r="K12" s="94"/>
      <c r="L12" s="93"/>
      <c r="M12" s="94"/>
      <c r="N12" s="93"/>
      <c r="O12" s="94"/>
      <c r="P12" s="93">
        <f>$H12      +$J12      +$L12      +$N12</f>
        <v>0</v>
      </c>
      <c r="Q12" s="94">
        <f>$I12      +$K12      +$M12      +$O12</f>
        <v>0</v>
      </c>
      <c r="R12" s="48">
        <f>IF(($H12      =0),0,((($H12      -$H12      )/$H12      )*100))</f>
        <v>0</v>
      </c>
      <c r="S12" s="49">
        <f>IF(($I12      =0),0,((($I12      -$I12      )/$I12      )*100))</f>
        <v>0</v>
      </c>
      <c r="T12" s="48">
        <f>IF(($E12      =0),0,(($P12      /$E12      )*100))</f>
        <v>0</v>
      </c>
      <c r="U12" s="50">
        <f>IF(($E12      =0),0,(($Q12      /$E12      )*100))</f>
        <v>0</v>
      </c>
      <c r="V12" s="93" t="s">
        <v>1</v>
      </c>
      <c r="W12" s="94" t="s">
        <v>1</v>
      </c>
    </row>
    <row r="13" spans="1:23" ht="12.95" customHeight="1" x14ac:dyDescent="0.2">
      <c r="A13" s="47" t="s">
        <v>40</v>
      </c>
      <c r="B13" s="92">
        <v>42042000</v>
      </c>
      <c r="C13" s="92"/>
      <c r="D13" s="92"/>
      <c r="E13" s="92">
        <f>$B13      +$C13      +$D13</f>
        <v>42042000</v>
      </c>
      <c r="F13" s="93">
        <v>42042000</v>
      </c>
      <c r="G13" s="94">
        <v>17554000</v>
      </c>
      <c r="H13" s="93">
        <v>5041000</v>
      </c>
      <c r="I13" s="94">
        <v>1754169</v>
      </c>
      <c r="J13" s="93"/>
      <c r="K13" s="94"/>
      <c r="L13" s="93"/>
      <c r="M13" s="94"/>
      <c r="N13" s="93"/>
      <c r="O13" s="94"/>
      <c r="P13" s="93">
        <f>$H13      +$J13      +$L13      +$N13</f>
        <v>5041000</v>
      </c>
      <c r="Q13" s="94">
        <f>$I13      +$K13      +$M13      +$O13</f>
        <v>1754169</v>
      </c>
      <c r="R13" s="48">
        <f>IF(($H13      =0),0,((($H13      -$H13      )/$H13      )*100))</f>
        <v>0</v>
      </c>
      <c r="S13" s="49">
        <f>IF(($I13      =0),0,((($I13      -$I13      )/$I13      )*100))</f>
        <v>0</v>
      </c>
      <c r="T13" s="48">
        <f>IF(($E13      =0),0,(($P13      /$E13      )*100))</f>
        <v>11.990390561819133</v>
      </c>
      <c r="U13" s="50">
        <f>IF(($E13      =0),0,(($Q13      /$E13      )*100))</f>
        <v>4.172420436706151</v>
      </c>
      <c r="V13" s="93" t="s">
        <v>1</v>
      </c>
      <c r="W13" s="94" t="s">
        <v>1</v>
      </c>
    </row>
    <row r="14" spans="1:23" ht="12.95" customHeight="1" x14ac:dyDescent="0.2">
      <c r="A14" s="47" t="s">
        <v>41</v>
      </c>
      <c r="B14" s="92">
        <v>4500000</v>
      </c>
      <c r="C14" s="92"/>
      <c r="D14" s="92"/>
      <c r="E14" s="92">
        <f>$B14      +$C14      +$D14</f>
        <v>4500000</v>
      </c>
      <c r="F14" s="93">
        <v>4500000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>$H14      +$J14      +$L14      +$N14</f>
        <v>0</v>
      </c>
      <c r="Q14" s="94">
        <f>$I14      +$K14      +$M14      +$O14</f>
        <v>0</v>
      </c>
      <c r="R14" s="48">
        <f>IF(($H14      =0),0,((($H14      -$H14      )/$H14      )*100))</f>
        <v>0</v>
      </c>
      <c r="S14" s="49">
        <f>IF(($I14      =0),0,((($I14      -$I14      )/$I14      )*100))</f>
        <v>0</v>
      </c>
      <c r="T14" s="48">
        <f>IF(($E14      =0),0,(($P14      /$E14      )*100))</f>
        <v>0</v>
      </c>
      <c r="U14" s="50">
        <f>IF(($E14      =0),0,(($Q14      /$E14      )*100))</f>
        <v>0</v>
      </c>
      <c r="V14" s="93" t="s">
        <v>1</v>
      </c>
      <c r="W14" s="94" t="s">
        <v>1</v>
      </c>
    </row>
    <row r="15" spans="1:23" ht="12.95" customHeight="1" x14ac:dyDescent="0.2">
      <c r="A15" s="51" t="s">
        <v>42</v>
      </c>
      <c r="B15" s="95">
        <f>SUM(B9:B14)</f>
        <v>114342000</v>
      </c>
      <c r="C15" s="95">
        <f>SUM(C9:C14)</f>
        <v>0</v>
      </c>
      <c r="D15" s="95"/>
      <c r="E15" s="95">
        <f>$B15      +$C15      +$D15</f>
        <v>114342000</v>
      </c>
      <c r="F15" s="96">
        <f>SUM(F9:F14)</f>
        <v>104342000</v>
      </c>
      <c r="G15" s="97">
        <f>SUM(G9:G14)</f>
        <v>75354000</v>
      </c>
      <c r="H15" s="96">
        <f>SUM(H9:H14)</f>
        <v>13938000</v>
      </c>
      <c r="I15" s="97">
        <f>SUM(I9:I14)</f>
        <v>2736776</v>
      </c>
      <c r="J15" s="96">
        <f>SUM(J9:J14)</f>
        <v>0</v>
      </c>
      <c r="K15" s="97">
        <f>SUM(K9:K14)</f>
        <v>0</v>
      </c>
      <c r="L15" s="96">
        <f>SUM(L9:L14)</f>
        <v>0</v>
      </c>
      <c r="M15" s="97">
        <f>SUM(M9:M14)</f>
        <v>0</v>
      </c>
      <c r="N15" s="96">
        <f>SUM(N9:N14)</f>
        <v>0</v>
      </c>
      <c r="O15" s="97">
        <f>SUM(O9:O14)</f>
        <v>0</v>
      </c>
      <c r="P15" s="96">
        <f>$H15      +$J15      +$L15      +$N15</f>
        <v>13938000</v>
      </c>
      <c r="Q15" s="97">
        <f>$I15      +$K15      +$M15      +$O15</f>
        <v>2736776</v>
      </c>
      <c r="R15" s="52">
        <f>IF(($H15      =0),0,((($H15      -$H15      )/$H15      )*100))</f>
        <v>0</v>
      </c>
      <c r="S15" s="53">
        <f>IF(($I15      =0),0,((($I15      -$I15      )/$I15      )*100))</f>
        <v>0</v>
      </c>
      <c r="T15" s="52">
        <f>IF((SUM($E9:$E13))=0,0,(P15/(SUM($E9:$E13))*100))</f>
        <v>12.689135303435844</v>
      </c>
      <c r="U15" s="54">
        <f>IF((SUM($E9:$E13))=0,0,(Q15/(SUM($E9:$E13))*100))</f>
        <v>2.491556963638681</v>
      </c>
      <c r="V15" s="96" t="s">
        <v>1</v>
      </c>
      <c r="W15" s="97" t="s">
        <v>1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>$H17      +$J17      +$L17      +$N17</f>
        <v>0</v>
      </c>
      <c r="Q17" s="94">
        <f>$I17      +$K17      +$M17      +$O17</f>
        <v>0</v>
      </c>
      <c r="R17" s="48">
        <f>IF(($H17      =0),0,((($H17      -$H17      )/$H17      )*100))</f>
        <v>0</v>
      </c>
      <c r="S17" s="49">
        <f>IF(($I17      =0),0,((($I17      -$I17      )/$I17      )*100))</f>
        <v>0</v>
      </c>
      <c r="T17" s="48">
        <f>IF(($E17      =0),0,(($P17      /$E17      )*100))</f>
        <v>0</v>
      </c>
      <c r="U17" s="50">
        <f>IF(($E17      =0),0,(($Q17      /$E17      )*100))</f>
        <v>0</v>
      </c>
      <c r="V17" s="93" t="s">
        <v>1</v>
      </c>
      <c r="W17" s="94" t="s">
        <v>1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>$B18      +$C18      +$D18</f>
        <v>0</v>
      </c>
      <c r="F18" s="93" t="s">
        <v>1</v>
      </c>
      <c r="G18" s="94" t="s">
        <v>1</v>
      </c>
      <c r="H18" s="93"/>
      <c r="I18" s="94"/>
      <c r="J18" s="93"/>
      <c r="K18" s="94"/>
      <c r="L18" s="93"/>
      <c r="M18" s="94"/>
      <c r="N18" s="93"/>
      <c r="O18" s="94"/>
      <c r="P18" s="93">
        <f>$H18      +$J18      +$L18      +$N18</f>
        <v>0</v>
      </c>
      <c r="Q18" s="94">
        <f>$I18      +$K18      +$M18      +$O18</f>
        <v>0</v>
      </c>
      <c r="R18" s="48">
        <f>IF(($H18      =0),0,((($H18      -$H18      )/$H18      )*100))</f>
        <v>0</v>
      </c>
      <c r="S18" s="49">
        <f>IF(($I18      =0),0,((($I18      -$I18      )/$I18      )*100))</f>
        <v>0</v>
      </c>
      <c r="T18" s="48">
        <f>IF(($E18      =0),0,(($P18      /$E18      )*100))</f>
        <v>0</v>
      </c>
      <c r="U18" s="50">
        <f>IF(($E18      =0),0,(($Q18      /$E18      )*100))</f>
        <v>0</v>
      </c>
      <c r="V18" s="93" t="s">
        <v>1</v>
      </c>
      <c r="W18" s="94" t="s">
        <v>1</v>
      </c>
    </row>
    <row r="19" spans="1:23" ht="12.95" customHeight="1" x14ac:dyDescent="0.2">
      <c r="A19" s="47" t="s">
        <v>46</v>
      </c>
      <c r="B19" s="92">
        <v>12342000</v>
      </c>
      <c r="C19" s="92"/>
      <c r="D19" s="92"/>
      <c r="E19" s="92">
        <f>$B19      +$C19      +$D19</f>
        <v>12342000</v>
      </c>
      <c r="F19" s="93">
        <v>12342000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>$H19      +$J19      +$L19      +$N19</f>
        <v>0</v>
      </c>
      <c r="Q19" s="94">
        <f>$I19      +$K19      +$M19      +$O19</f>
        <v>0</v>
      </c>
      <c r="R19" s="48">
        <f>IF(($H19      =0),0,((($H19      -$H19      )/$H19      )*100))</f>
        <v>0</v>
      </c>
      <c r="S19" s="49">
        <f>IF(($I19      =0),0,((($I19      -$I19      )/$I19      )*100))</f>
        <v>0</v>
      </c>
      <c r="T19" s="48">
        <f>IF(($E19      =0),0,(($P19      /$E19      )*100))</f>
        <v>0</v>
      </c>
      <c r="U19" s="50">
        <f>IF(($E19      =0),0,(($Q19      /$E19      )*100))</f>
        <v>0</v>
      </c>
      <c r="V19" s="93" t="s">
        <v>1</v>
      </c>
      <c r="W19" s="94" t="s">
        <v>1</v>
      </c>
    </row>
    <row r="20" spans="1:23" ht="12.95" customHeight="1" x14ac:dyDescent="0.2">
      <c r="A20" s="47" t="s">
        <v>47</v>
      </c>
      <c r="B20" s="92"/>
      <c r="C20" s="92"/>
      <c r="D20" s="92"/>
      <c r="E20" s="92">
        <f>$B20      +$C20      +$D20</f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>$H20      +$J20      +$L20      +$N20</f>
        <v>0</v>
      </c>
      <c r="Q20" s="94">
        <f>$I20      +$K20      +$M20      +$O20</f>
        <v>0</v>
      </c>
      <c r="R20" s="48">
        <f>IF(($H20      =0),0,((($H20      -$H20      )/$H20      )*100))</f>
        <v>0</v>
      </c>
      <c r="S20" s="49">
        <f>IF(($I20      =0),0,((($I20      -$I20      )/$I20      )*100))</f>
        <v>0</v>
      </c>
      <c r="T20" s="48">
        <f>IF(($E20      =0),0,(($P20      /$E20      )*100))</f>
        <v>0</v>
      </c>
      <c r="U20" s="50">
        <f>IF(($E20      =0),0,(($Q20      /$E20      )*100))</f>
        <v>0</v>
      </c>
      <c r="V20" s="93" t="s">
        <v>1</v>
      </c>
      <c r="W20" s="94" t="s">
        <v>1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>$B21      +$C21      +$D21</f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>$H21      +$J21      +$L21      +$N21</f>
        <v>0</v>
      </c>
      <c r="Q21" s="94">
        <f>$I21      +$K21      +$M21      +$O21</f>
        <v>0</v>
      </c>
      <c r="R21" s="48">
        <f>IF(($H21      =0),0,((($H21      -$H21      )/$H21      )*100))</f>
        <v>0</v>
      </c>
      <c r="S21" s="49">
        <f>IF(($I21      =0),0,((($I21      -$I21      )/$I21      )*100))</f>
        <v>0</v>
      </c>
      <c r="T21" s="48">
        <f>IF(($E21      =0),0,(($P21      /$E21      )*100))</f>
        <v>0</v>
      </c>
      <c r="U21" s="50">
        <f>IF(($E21      =0),0,(($Q21      /$E21      )*100))</f>
        <v>0</v>
      </c>
      <c r="V21" s="93" t="s">
        <v>1</v>
      </c>
      <c r="W21" s="94" t="s">
        <v>1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>$B22      +$C22      +$D22</f>
        <v>0</v>
      </c>
      <c r="F22" s="93" t="s">
        <v>1</v>
      </c>
      <c r="G22" s="94" t="s">
        <v>1</v>
      </c>
      <c r="H22" s="93"/>
      <c r="I22" s="94"/>
      <c r="J22" s="93"/>
      <c r="K22" s="94"/>
      <c r="L22" s="93"/>
      <c r="M22" s="94"/>
      <c r="N22" s="93"/>
      <c r="O22" s="94"/>
      <c r="P22" s="93">
        <f>$H22      +$J22      +$L22      +$N22</f>
        <v>0</v>
      </c>
      <c r="Q22" s="94">
        <f>$I22      +$K22      +$M22      +$O22</f>
        <v>0</v>
      </c>
      <c r="R22" s="48">
        <f>IF(($H22      =0),0,((($H22      -$H22      )/$H22      )*100))</f>
        <v>0</v>
      </c>
      <c r="S22" s="49">
        <f>IF(($I22      =0),0,((($I22      -$I22      )/$I22      )*100))</f>
        <v>0</v>
      </c>
      <c r="T22" s="48">
        <f>IF(($E22      =0),0,(($P22      /$E22      )*100))</f>
        <v>0</v>
      </c>
      <c r="U22" s="50">
        <f>IF(($E22      =0),0,(($Q22      /$E22      )*100))</f>
        <v>0</v>
      </c>
      <c r="V22" s="93" t="s">
        <v>1</v>
      </c>
      <c r="W22" s="94" t="s">
        <v>1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>$B23      +$C23      +$D23</f>
        <v>0</v>
      </c>
      <c r="F23" s="93" t="s">
        <v>1</v>
      </c>
      <c r="G23" s="94" t="s">
        <v>1</v>
      </c>
      <c r="H23" s="93"/>
      <c r="I23" s="94"/>
      <c r="J23" s="93"/>
      <c r="K23" s="94"/>
      <c r="L23" s="93"/>
      <c r="M23" s="94"/>
      <c r="N23" s="93"/>
      <c r="O23" s="94"/>
      <c r="P23" s="93">
        <f>$H23      +$J23      +$L23      +$N23</f>
        <v>0</v>
      </c>
      <c r="Q23" s="94">
        <f>$I23      +$K23      +$M23      +$O23</f>
        <v>0</v>
      </c>
      <c r="R23" s="48">
        <f>IF(($H23      =0),0,((($H23      -$H23      )/$H23      )*100))</f>
        <v>0</v>
      </c>
      <c r="S23" s="49">
        <f>IF(($I23      =0),0,((($I23      -$I23      )/$I23      )*100))</f>
        <v>0</v>
      </c>
      <c r="T23" s="48">
        <f>IF(($E23      =0),0,(($P23      /$E23      )*100))</f>
        <v>0</v>
      </c>
      <c r="U23" s="50">
        <f>IF(($E23      =0),0,(($Q23      /$E23      )*100))</f>
        <v>0</v>
      </c>
      <c r="V23" s="93" t="s">
        <v>1</v>
      </c>
      <c r="W23" s="94" t="s">
        <v>1</v>
      </c>
    </row>
    <row r="24" spans="1:23" ht="12.95" customHeight="1" x14ac:dyDescent="0.2">
      <c r="A24" s="51" t="s">
        <v>42</v>
      </c>
      <c r="B24" s="95">
        <f>SUM(B17:B23)</f>
        <v>12342000</v>
      </c>
      <c r="C24" s="95">
        <f>SUM(C17:C23)</f>
        <v>0</v>
      </c>
      <c r="D24" s="95"/>
      <c r="E24" s="95">
        <f>$B24      +$C24      +$D24</f>
        <v>12342000</v>
      </c>
      <c r="F24" s="96">
        <f>SUM(F17:F23)</f>
        <v>12342000</v>
      </c>
      <c r="G24" s="97">
        <f>SUM(G17:G23)</f>
        <v>0</v>
      </c>
      <c r="H24" s="96">
        <f>SUM(H17:H23)</f>
        <v>0</v>
      </c>
      <c r="I24" s="97">
        <f>SUM(I17:I23)</f>
        <v>0</v>
      </c>
      <c r="J24" s="96">
        <f>SUM(J17:J23)</f>
        <v>0</v>
      </c>
      <c r="K24" s="97">
        <f>SUM(K17:K23)</f>
        <v>0</v>
      </c>
      <c r="L24" s="96">
        <f>SUM(L17:L23)</f>
        <v>0</v>
      </c>
      <c r="M24" s="97">
        <f>SUM(M17:M23)</f>
        <v>0</v>
      </c>
      <c r="N24" s="96">
        <f>SUM(N17:N23)</f>
        <v>0</v>
      </c>
      <c r="O24" s="97">
        <f>SUM(O17:O23)</f>
        <v>0</v>
      </c>
      <c r="P24" s="96">
        <f>$H24      +$J24      +$L24      +$N24</f>
        <v>0</v>
      </c>
      <c r="Q24" s="97">
        <f>$I24      +$K24      +$M24      +$O24</f>
        <v>0</v>
      </c>
      <c r="R24" s="52">
        <f>IF(($H24      =0),0,((($H24      -$H24      )/$H24      )*100))</f>
        <v>0</v>
      </c>
      <c r="S24" s="53">
        <f>IF(($I24      =0),0,((($I24      -$I24      )/$I24      )*100))</f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 t="s">
        <v>1</v>
      </c>
      <c r="W24" s="97" t="s">
        <v>1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 t="s">
        <v>1</v>
      </c>
      <c r="G26" s="94" t="s">
        <v>1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=0),0,((($H26      -$H26      )/$H26      )*100))</f>
        <v>0</v>
      </c>
      <c r="S26" s="49">
        <f>IF(($I26      =0),0,((($I26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 t="s">
        <v>1</v>
      </c>
      <c r="W26" s="94" t="s">
        <v>1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 t="s">
        <v>1</v>
      </c>
      <c r="G27" s="94" t="s">
        <v>1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=0),0,((($H27      -$H27      )/$H27      )*100))</f>
        <v>0</v>
      </c>
      <c r="S27" s="49">
        <f>IF(($I27      =0),0,((($I27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 t="s">
        <v>1</v>
      </c>
      <c r="W27" s="94" t="s">
        <v>1</v>
      </c>
    </row>
    <row r="28" spans="1:23" ht="12.95" customHeight="1" x14ac:dyDescent="0.2">
      <c r="A28" s="47" t="s">
        <v>54</v>
      </c>
      <c r="B28" s="92">
        <v>266686000</v>
      </c>
      <c r="C28" s="92"/>
      <c r="D28" s="92"/>
      <c r="E28" s="92">
        <f>$B28      +$C28      +$D28</f>
        <v>266686000</v>
      </c>
      <c r="F28" s="93">
        <v>266686000</v>
      </c>
      <c r="G28" s="94">
        <v>90673000</v>
      </c>
      <c r="H28" s="93">
        <v>11375000</v>
      </c>
      <c r="I28" s="94">
        <v>15001132</v>
      </c>
      <c r="J28" s="93"/>
      <c r="K28" s="94"/>
      <c r="L28" s="93"/>
      <c r="M28" s="94"/>
      <c r="N28" s="93"/>
      <c r="O28" s="94"/>
      <c r="P28" s="93">
        <f>$H28      +$J28      +$L28      +$N28</f>
        <v>11375000</v>
      </c>
      <c r="Q28" s="94">
        <f>$I28      +$K28      +$M28      +$O28</f>
        <v>15001132</v>
      </c>
      <c r="R28" s="48">
        <f>IF(($H28      =0),0,((($H28      -$H28      )/$H28      )*100))</f>
        <v>0</v>
      </c>
      <c r="S28" s="49">
        <f>IF(($I28      =0),0,((($I28      -$I28      )/$I28      )*100))</f>
        <v>0</v>
      </c>
      <c r="T28" s="48">
        <f>IF(($E28      =0),0,(($P28      /$E28      )*100))</f>
        <v>4.2653157646070659</v>
      </c>
      <c r="U28" s="50">
        <f>IF(($E28      =0),0,(($Q28      /$E28      )*100))</f>
        <v>5.6250166862902438</v>
      </c>
      <c r="V28" s="93" t="s">
        <v>1</v>
      </c>
      <c r="W28" s="94" t="s">
        <v>1</v>
      </c>
    </row>
    <row r="29" spans="1:23" ht="12.95" customHeight="1" x14ac:dyDescent="0.2">
      <c r="A29" s="47" t="s">
        <v>55</v>
      </c>
      <c r="B29" s="92">
        <v>10126000</v>
      </c>
      <c r="C29" s="92"/>
      <c r="D29" s="92"/>
      <c r="E29" s="92">
        <f>$B29      +$C29      +$D29</f>
        <v>10126000</v>
      </c>
      <c r="F29" s="93">
        <v>10126000</v>
      </c>
      <c r="G29" s="94">
        <v>7089000</v>
      </c>
      <c r="H29" s="93">
        <v>1741000</v>
      </c>
      <c r="I29" s="94">
        <v>1119503</v>
      </c>
      <c r="J29" s="93"/>
      <c r="K29" s="94"/>
      <c r="L29" s="93"/>
      <c r="M29" s="94"/>
      <c r="N29" s="93"/>
      <c r="O29" s="94"/>
      <c r="P29" s="93">
        <f>$H29      +$J29      +$L29      +$N29</f>
        <v>1741000</v>
      </c>
      <c r="Q29" s="94">
        <f>$I29      +$K29      +$M29      +$O29</f>
        <v>1119503</v>
      </c>
      <c r="R29" s="48">
        <f>IF(($H29      =0),0,((($H29      -$H29      )/$H29      )*100))</f>
        <v>0</v>
      </c>
      <c r="S29" s="49">
        <f>IF(($I29      =0),0,((($I29      -$I29      )/$I29      )*100))</f>
        <v>0</v>
      </c>
      <c r="T29" s="48">
        <f>IF(($E29      =0),0,(($P29      /$E29      )*100))</f>
        <v>17.193363618408057</v>
      </c>
      <c r="U29" s="50">
        <f>IF(($E29      =0),0,(($Q29      /$E29      )*100))</f>
        <v>11.055727829350188</v>
      </c>
      <c r="V29" s="93" t="s">
        <v>1</v>
      </c>
      <c r="W29" s="94" t="s">
        <v>1</v>
      </c>
    </row>
    <row r="30" spans="1:23" ht="12.95" customHeight="1" x14ac:dyDescent="0.2">
      <c r="A30" s="51" t="s">
        <v>42</v>
      </c>
      <c r="B30" s="95">
        <f>SUM(B26:B29)</f>
        <v>276812000</v>
      </c>
      <c r="C30" s="95">
        <f>SUM(C26:C29)</f>
        <v>0</v>
      </c>
      <c r="D30" s="95"/>
      <c r="E30" s="95">
        <f>$B30      +$C30      +$D30</f>
        <v>276812000</v>
      </c>
      <c r="F30" s="96">
        <f>SUM(F26:F29)</f>
        <v>276812000</v>
      </c>
      <c r="G30" s="97">
        <f>SUM(G26:G29)</f>
        <v>97762000</v>
      </c>
      <c r="H30" s="96">
        <f>SUM(H26:H29)</f>
        <v>13116000</v>
      </c>
      <c r="I30" s="97">
        <f>SUM(I26:I29)</f>
        <v>16120635</v>
      </c>
      <c r="J30" s="96">
        <f>SUM(J26:J29)</f>
        <v>0</v>
      </c>
      <c r="K30" s="97">
        <f>SUM(K26:K29)</f>
        <v>0</v>
      </c>
      <c r="L30" s="96">
        <f>SUM(L26:L29)</f>
        <v>0</v>
      </c>
      <c r="M30" s="97">
        <f>SUM(M26:M29)</f>
        <v>0</v>
      </c>
      <c r="N30" s="96">
        <f>SUM(N26:N29)</f>
        <v>0</v>
      </c>
      <c r="O30" s="97">
        <f>SUM(O26:O29)</f>
        <v>0</v>
      </c>
      <c r="P30" s="96">
        <f>$H30      +$J30      +$L30      +$N30</f>
        <v>13116000</v>
      </c>
      <c r="Q30" s="97">
        <f>$I30      +$K30      +$M30      +$O30</f>
        <v>16120635</v>
      </c>
      <c r="R30" s="52">
        <f>IF(($H30      =0),0,((($H30      -$H30      )/$H30      )*100))</f>
        <v>0</v>
      </c>
      <c r="S30" s="53">
        <f>IF(($I30      =0),0,((($I30      -$I30      )/$I30      )*100))</f>
        <v>0</v>
      </c>
      <c r="T30" s="52">
        <f>IF($E30   =0,0,($P30   /$E30   )*100)</f>
        <v>4.7382338915942945</v>
      </c>
      <c r="U30" s="54">
        <f>IF($E30   =0,0,($Q30   /$E30   )*100)</f>
        <v>5.82367635796136</v>
      </c>
      <c r="V30" s="96" t="s">
        <v>1</v>
      </c>
      <c r="W30" s="97" t="s">
        <v>1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33584000</v>
      </c>
      <c r="C32" s="92"/>
      <c r="D32" s="92"/>
      <c r="E32" s="92">
        <f>$B32      +$C32      +$D32</f>
        <v>33584000</v>
      </c>
      <c r="F32" s="93">
        <v>33584000</v>
      </c>
      <c r="G32" s="94">
        <v>8399000</v>
      </c>
      <c r="H32" s="93">
        <v>3996000</v>
      </c>
      <c r="I32" s="94">
        <v>4350415</v>
      </c>
      <c r="J32" s="93"/>
      <c r="K32" s="94"/>
      <c r="L32" s="93"/>
      <c r="M32" s="94"/>
      <c r="N32" s="93"/>
      <c r="O32" s="94"/>
      <c r="P32" s="93">
        <f>$H32      +$J32      +$L32      +$N32</f>
        <v>3996000</v>
      </c>
      <c r="Q32" s="94">
        <f>$I32      +$K32      +$M32      +$O32</f>
        <v>4350415</v>
      </c>
      <c r="R32" s="48">
        <f>IF(($H32      =0),0,((($H32      -$H32      )/$H32      )*100))</f>
        <v>0</v>
      </c>
      <c r="S32" s="49">
        <f>IF(($I32      =0),0,((($I32      -$I32      )/$I32      )*100))</f>
        <v>0</v>
      </c>
      <c r="T32" s="48">
        <f>IF(($E32      =0),0,(($P32      /$E32      )*100))</f>
        <v>11.898523106241067</v>
      </c>
      <c r="U32" s="50">
        <f>IF(($E32      =0),0,(($Q32      /$E32      )*100))</f>
        <v>12.953832181991423</v>
      </c>
      <c r="V32" s="93" t="s">
        <v>1</v>
      </c>
      <c r="W32" s="94" t="s">
        <v>1</v>
      </c>
    </row>
    <row r="33" spans="1:23" ht="12.95" customHeight="1" x14ac:dyDescent="0.2">
      <c r="A33" s="51" t="s">
        <v>42</v>
      </c>
      <c r="B33" s="95">
        <f>B32</f>
        <v>33584000</v>
      </c>
      <c r="C33" s="95">
        <f>C32</f>
        <v>0</v>
      </c>
      <c r="D33" s="95"/>
      <c r="E33" s="95">
        <f>$B33      +$C33      +$D33</f>
        <v>33584000</v>
      </c>
      <c r="F33" s="96">
        <f>F32</f>
        <v>33584000</v>
      </c>
      <c r="G33" s="97">
        <f>G32</f>
        <v>8399000</v>
      </c>
      <c r="H33" s="96">
        <f>H32</f>
        <v>3996000</v>
      </c>
      <c r="I33" s="97">
        <f>I32</f>
        <v>4350415</v>
      </c>
      <c r="J33" s="96">
        <f>J32</f>
        <v>0</v>
      </c>
      <c r="K33" s="97">
        <f>K32</f>
        <v>0</v>
      </c>
      <c r="L33" s="96">
        <f>L32</f>
        <v>0</v>
      </c>
      <c r="M33" s="97">
        <f>M32</f>
        <v>0</v>
      </c>
      <c r="N33" s="96">
        <f>N32</f>
        <v>0</v>
      </c>
      <c r="O33" s="97">
        <f>O32</f>
        <v>0</v>
      </c>
      <c r="P33" s="96">
        <f>$H33      +$J33      +$L33      +$N33</f>
        <v>3996000</v>
      </c>
      <c r="Q33" s="97">
        <f>$I33      +$K33      +$M33      +$O33</f>
        <v>4350415</v>
      </c>
      <c r="R33" s="52">
        <f>IF(($H33      =0),0,((($H33      -$H33      )/$H33      )*100))</f>
        <v>0</v>
      </c>
      <c r="S33" s="53">
        <f>IF(($I33      =0),0,((($I33      -$I33      )/$I33      )*100))</f>
        <v>0</v>
      </c>
      <c r="T33" s="52">
        <f>IF($E33   =0,0,($P33   /$E33   )*100)</f>
        <v>11.898523106241067</v>
      </c>
      <c r="U33" s="54">
        <f>IF($E33   =0,0,($Q33   /$E33   )*100)</f>
        <v>12.953832181991423</v>
      </c>
      <c r="V33" s="96" t="s">
        <v>1</v>
      </c>
      <c r="W33" s="97" t="s">
        <v>1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104521000</v>
      </c>
      <c r="C35" s="92"/>
      <c r="D35" s="92"/>
      <c r="E35" s="92">
        <f>$B35      +$C35      +$D35</f>
        <v>104521000</v>
      </c>
      <c r="F35" s="93">
        <v>104521000</v>
      </c>
      <c r="G35" s="94">
        <v>24293000</v>
      </c>
      <c r="H35" s="93">
        <v>8715000</v>
      </c>
      <c r="I35" s="94">
        <v>6559736</v>
      </c>
      <c r="J35" s="93"/>
      <c r="K35" s="94"/>
      <c r="L35" s="93"/>
      <c r="M35" s="94"/>
      <c r="N35" s="93"/>
      <c r="O35" s="94"/>
      <c r="P35" s="93">
        <f>$H35      +$J35      +$L35      +$N35</f>
        <v>8715000</v>
      </c>
      <c r="Q35" s="94">
        <f>$I35      +$K35      +$M35      +$O35</f>
        <v>6559736</v>
      </c>
      <c r="R35" s="48">
        <f>IF(($H35      =0),0,((($H35      -$H35      )/$H35      )*100))</f>
        <v>0</v>
      </c>
      <c r="S35" s="49">
        <f>IF(($I35      =0),0,((($I35      -$I35      )/$I35      )*100))</f>
        <v>0</v>
      </c>
      <c r="T35" s="48">
        <f>IF(($E35      =0),0,(($P35      /$E35      )*100))</f>
        <v>8.3380373322107513</v>
      </c>
      <c r="U35" s="50">
        <f>IF(($E35      =0),0,(($Q35      /$E35      )*100))</f>
        <v>6.2759981247787522</v>
      </c>
      <c r="V35" s="93" t="s">
        <v>1</v>
      </c>
      <c r="W35" s="94" t="s">
        <v>1</v>
      </c>
    </row>
    <row r="36" spans="1:23" ht="12.95" customHeight="1" x14ac:dyDescent="0.2">
      <c r="A36" s="47" t="s">
        <v>60</v>
      </c>
      <c r="B36" s="92">
        <v>69660000</v>
      </c>
      <c r="C36" s="92"/>
      <c r="D36" s="92"/>
      <c r="E36" s="92">
        <f>$B36      +$C36      +$D36</f>
        <v>69660000</v>
      </c>
      <c r="F36" s="93">
        <v>69660000</v>
      </c>
      <c r="G36" s="94">
        <v>25077000</v>
      </c>
      <c r="H36" s="93">
        <v>13985000</v>
      </c>
      <c r="I36" s="94"/>
      <c r="J36" s="93"/>
      <c r="K36" s="94"/>
      <c r="L36" s="93"/>
      <c r="M36" s="94"/>
      <c r="N36" s="93"/>
      <c r="O36" s="94"/>
      <c r="P36" s="93">
        <f>$H36      +$J36      +$L36      +$N36</f>
        <v>13985000</v>
      </c>
      <c r="Q36" s="94">
        <f>$I36      +$K36      +$M36      +$O36</f>
        <v>0</v>
      </c>
      <c r="R36" s="48">
        <f>IF(($H36      =0),0,((($H36      -$H36      )/$H36      )*100))</f>
        <v>0</v>
      </c>
      <c r="S36" s="49">
        <f>IF(($I36      =0),0,((($I36      -$I36      )/$I36      )*100))</f>
        <v>0</v>
      </c>
      <c r="T36" s="48">
        <f>IF(($E36      =0),0,(($P36      /$E36      )*100))</f>
        <v>20.076083835773758</v>
      </c>
      <c r="U36" s="50">
        <f>IF(($E36      =0),0,(($Q36      /$E36      )*100))</f>
        <v>0</v>
      </c>
      <c r="V36" s="93" t="s">
        <v>1</v>
      </c>
      <c r="W36" s="94" t="s">
        <v>1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>$B37      +$C37      +$D37</f>
        <v>0</v>
      </c>
      <c r="F37" s="93" t="s">
        <v>1</v>
      </c>
      <c r="G37" s="94" t="s">
        <v>1</v>
      </c>
      <c r="H37" s="93"/>
      <c r="I37" s="94"/>
      <c r="J37" s="93"/>
      <c r="K37" s="94"/>
      <c r="L37" s="93"/>
      <c r="M37" s="94"/>
      <c r="N37" s="93"/>
      <c r="O37" s="94"/>
      <c r="P37" s="93">
        <f>$H37      +$J37      +$L37      +$N37</f>
        <v>0</v>
      </c>
      <c r="Q37" s="94">
        <f>$I37      +$K37      +$M37      +$O37</f>
        <v>0</v>
      </c>
      <c r="R37" s="48">
        <f>IF(($H37      =0),0,((($H37      -$H37      )/$H37      )*100))</f>
        <v>0</v>
      </c>
      <c r="S37" s="49">
        <f>IF(($I37      =0),0,((($I37      -$I37      )/$I37      )*100))</f>
        <v>0</v>
      </c>
      <c r="T37" s="48">
        <f>IF(($E37      =0),0,(($P37      /$E37      )*100))</f>
        <v>0</v>
      </c>
      <c r="U37" s="50">
        <f>IF(($E37      =0),0,(($Q37      /$E37      )*100))</f>
        <v>0</v>
      </c>
      <c r="V37" s="93" t="s">
        <v>1</v>
      </c>
      <c r="W37" s="94" t="s">
        <v>1</v>
      </c>
    </row>
    <row r="38" spans="1:23" ht="12.95" customHeight="1" x14ac:dyDescent="0.2">
      <c r="A38" s="47" t="s">
        <v>62</v>
      </c>
      <c r="B38" s="92">
        <v>22500000</v>
      </c>
      <c r="C38" s="92"/>
      <c r="D38" s="92"/>
      <c r="E38" s="92">
        <f>$B38      +$C38      +$D38</f>
        <v>22500000</v>
      </c>
      <c r="F38" s="93">
        <v>22500000</v>
      </c>
      <c r="G38" s="94">
        <v>8200000</v>
      </c>
      <c r="H38" s="93"/>
      <c r="I38" s="94">
        <v>696994</v>
      </c>
      <c r="J38" s="93"/>
      <c r="K38" s="94"/>
      <c r="L38" s="93"/>
      <c r="M38" s="94"/>
      <c r="N38" s="93"/>
      <c r="O38" s="94"/>
      <c r="P38" s="93">
        <f>$H38      +$J38      +$L38      +$N38</f>
        <v>0</v>
      </c>
      <c r="Q38" s="94">
        <f>$I38      +$K38      +$M38      +$O38</f>
        <v>696994</v>
      </c>
      <c r="R38" s="48">
        <f>IF(($H38      =0),0,((($H38      -$H38      )/$H38      )*100))</f>
        <v>0</v>
      </c>
      <c r="S38" s="49">
        <f>IF(($I38      =0),0,((($I38      -$I38      )/$I38      )*100))</f>
        <v>0</v>
      </c>
      <c r="T38" s="48">
        <f>IF(($E38      =0),0,(($P38      /$E38      )*100))</f>
        <v>0</v>
      </c>
      <c r="U38" s="50">
        <f>IF(($E38      =0),0,(($Q38      /$E38      )*100))</f>
        <v>3.0977511111111111</v>
      </c>
      <c r="V38" s="93" t="s">
        <v>1</v>
      </c>
      <c r="W38" s="94" t="s">
        <v>1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>$B39      +$C39      +$D39</f>
        <v>0</v>
      </c>
      <c r="F39" s="93" t="s">
        <v>1</v>
      </c>
      <c r="G39" s="94" t="s">
        <v>1</v>
      </c>
      <c r="H39" s="93"/>
      <c r="I39" s="94"/>
      <c r="J39" s="93"/>
      <c r="K39" s="94"/>
      <c r="L39" s="93"/>
      <c r="M39" s="94"/>
      <c r="N39" s="93"/>
      <c r="O39" s="94"/>
      <c r="P39" s="93">
        <f>$H39      +$J39      +$L39      +$N39</f>
        <v>0</v>
      </c>
      <c r="Q39" s="94">
        <f>$I39      +$K39      +$M39      +$O39</f>
        <v>0</v>
      </c>
      <c r="R39" s="48">
        <f>IF(($H39      =0),0,((($H39      -$H39      )/$H39      )*100))</f>
        <v>0</v>
      </c>
      <c r="S39" s="49">
        <f>IF(($I39      =0),0,((($I39      -$I39      )/$I39      )*100))</f>
        <v>0</v>
      </c>
      <c r="T39" s="48">
        <f>IF(($E39      =0),0,(($P39      /$E39      )*100))</f>
        <v>0</v>
      </c>
      <c r="U39" s="50">
        <f>IF(($E39      =0),0,(($Q39      /$E39      )*100))</f>
        <v>0</v>
      </c>
      <c r="V39" s="93" t="s">
        <v>1</v>
      </c>
      <c r="W39" s="94" t="s">
        <v>1</v>
      </c>
    </row>
    <row r="40" spans="1:23" ht="12.95" customHeight="1" x14ac:dyDescent="0.2">
      <c r="A40" s="51" t="s">
        <v>42</v>
      </c>
      <c r="B40" s="95">
        <f>SUM(B35:B39)</f>
        <v>196681000</v>
      </c>
      <c r="C40" s="95">
        <f>SUM(C35:C39)</f>
        <v>0</v>
      </c>
      <c r="D40" s="95"/>
      <c r="E40" s="95">
        <f>$B40      +$C40      +$D40</f>
        <v>196681000</v>
      </c>
      <c r="F40" s="96">
        <f>SUM(F35:F39)</f>
        <v>196681000</v>
      </c>
      <c r="G40" s="97">
        <f>SUM(G35:G39)</f>
        <v>57570000</v>
      </c>
      <c r="H40" s="96">
        <f>SUM(H35:H39)</f>
        <v>22700000</v>
      </c>
      <c r="I40" s="97">
        <f>SUM(I35:I39)</f>
        <v>7256730</v>
      </c>
      <c r="J40" s="96">
        <f>SUM(J35:J39)</f>
        <v>0</v>
      </c>
      <c r="K40" s="97">
        <f>SUM(K35:K39)</f>
        <v>0</v>
      </c>
      <c r="L40" s="96">
        <f>SUM(L35:L39)</f>
        <v>0</v>
      </c>
      <c r="M40" s="97">
        <f>SUM(M35:M39)</f>
        <v>0</v>
      </c>
      <c r="N40" s="96">
        <f>SUM(N35:N39)</f>
        <v>0</v>
      </c>
      <c r="O40" s="97">
        <f>SUM(O35:O39)</f>
        <v>0</v>
      </c>
      <c r="P40" s="96">
        <f>$H40      +$J40      +$L40      +$N40</f>
        <v>22700000</v>
      </c>
      <c r="Q40" s="97">
        <f>$I40      +$K40      +$M40      +$O40</f>
        <v>7256730</v>
      </c>
      <c r="R40" s="52">
        <f>IF(($H40      =0),0,((($H40      -$H40      )/$H40      )*100))</f>
        <v>0</v>
      </c>
      <c r="S40" s="53">
        <f>IF(($I40      =0),0,((($I40      -$I40      )/$I40      )*100))</f>
        <v>0</v>
      </c>
      <c r="T40" s="52">
        <f>IF((+$E35+$E38) =0,0,(P40   /(+$E35+$E38) )*100)</f>
        <v>17.871060690751921</v>
      </c>
      <c r="U40" s="54">
        <f>IF((+$E35+$E38) =0,0,(Q40   /(+$E35+$E38) )*100)</f>
        <v>5.7130159579911988</v>
      </c>
      <c r="V40" s="96" t="s">
        <v>1</v>
      </c>
      <c r="W40" s="97" t="s">
        <v>1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>$B42      +$C42      +$D42</f>
        <v>0</v>
      </c>
      <c r="F42" s="93" t="s">
        <v>1</v>
      </c>
      <c r="G42" s="94" t="s">
        <v>1</v>
      </c>
      <c r="H42" s="93"/>
      <c r="I42" s="94"/>
      <c r="J42" s="93"/>
      <c r="K42" s="94"/>
      <c r="L42" s="93"/>
      <c r="M42" s="94"/>
      <c r="N42" s="93"/>
      <c r="O42" s="94"/>
      <c r="P42" s="93">
        <f>$H42      +$J42      +$L42      +$N42</f>
        <v>0</v>
      </c>
      <c r="Q42" s="94">
        <f>$I42      +$K42      +$M42      +$O42</f>
        <v>0</v>
      </c>
      <c r="R42" s="48">
        <f>IF(($H42      =0),0,((($H42      -$H42      )/$H42      )*100))</f>
        <v>0</v>
      </c>
      <c r="S42" s="49">
        <f>IF(($I42      =0),0,((($I42      -$I42      )/$I42      )*100))</f>
        <v>0</v>
      </c>
      <c r="T42" s="48">
        <f>IF(($E42      =0),0,(($P42      /$E42      )*100))</f>
        <v>0</v>
      </c>
      <c r="U42" s="50">
        <f>IF(($E42      =0),0,(($Q42      /$E42      )*100))</f>
        <v>0</v>
      </c>
      <c r="V42" s="93" t="s">
        <v>1</v>
      </c>
      <c r="W42" s="94" t="s">
        <v>1</v>
      </c>
    </row>
    <row r="43" spans="1:23" ht="12.95" customHeight="1" x14ac:dyDescent="0.2">
      <c r="A43" s="47" t="s">
        <v>66</v>
      </c>
      <c r="B43" s="92">
        <v>220112000</v>
      </c>
      <c r="C43" s="92"/>
      <c r="D43" s="92"/>
      <c r="E43" s="92">
        <f>$B43      +$C43      +$D43</f>
        <v>220112000</v>
      </c>
      <c r="F43" s="93">
        <v>220112000</v>
      </c>
      <c r="G43" s="94">
        <v>73161000</v>
      </c>
      <c r="H43" s="93">
        <v>55777000</v>
      </c>
      <c r="I43" s="94">
        <v>31900968</v>
      </c>
      <c r="J43" s="93"/>
      <c r="K43" s="94"/>
      <c r="L43" s="93"/>
      <c r="M43" s="94"/>
      <c r="N43" s="93"/>
      <c r="O43" s="94"/>
      <c r="P43" s="93">
        <f>$H43      +$J43      +$L43      +$N43</f>
        <v>55777000</v>
      </c>
      <c r="Q43" s="94">
        <f>$I43      +$K43      +$M43      +$O43</f>
        <v>31900968</v>
      </c>
      <c r="R43" s="48">
        <f>IF(($H43      =0),0,((($H43      -$H43      )/$H43      )*100))</f>
        <v>0</v>
      </c>
      <c r="S43" s="49">
        <f>IF(($I43      =0),0,((($I43      -$I43      )/$I43      )*100))</f>
        <v>0</v>
      </c>
      <c r="T43" s="48">
        <f>IF(($E43      =0),0,(($P43      /$E43      )*100))</f>
        <v>25.340281311332411</v>
      </c>
      <c r="U43" s="50">
        <f>IF(($E43      =0),0,(($Q43      /$E43      )*100))</f>
        <v>14.493061714036489</v>
      </c>
      <c r="V43" s="93" t="s">
        <v>1</v>
      </c>
      <c r="W43" s="94" t="s">
        <v>1</v>
      </c>
    </row>
    <row r="44" spans="1:23" ht="12.95" customHeight="1" x14ac:dyDescent="0.2">
      <c r="A44" s="47" t="s">
        <v>67</v>
      </c>
      <c r="B44" s="92">
        <v>649208000</v>
      </c>
      <c r="C44" s="92"/>
      <c r="D44" s="92"/>
      <c r="E44" s="92">
        <f>$B44      +$C44      +$D44</f>
        <v>649208000</v>
      </c>
      <c r="F44" s="93">
        <v>649208000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>$H44      +$J44      +$L44      +$N44</f>
        <v>0</v>
      </c>
      <c r="Q44" s="94">
        <f>$I44      +$K44      +$M44      +$O44</f>
        <v>0</v>
      </c>
      <c r="R44" s="48">
        <f>IF(($H44      =0),0,((($H44      -$H44      )/$H44      )*100))</f>
        <v>0</v>
      </c>
      <c r="S44" s="49">
        <f>IF(($I44      =0),0,((($I44      -$I44      )/$I44      )*100))</f>
        <v>0</v>
      </c>
      <c r="T44" s="48">
        <f>IF(($E44      =0),0,(($P44      /$E44      )*100))</f>
        <v>0</v>
      </c>
      <c r="U44" s="50">
        <f>IF(($E44      =0),0,(($Q44      /$E44      )*100))</f>
        <v>0</v>
      </c>
      <c r="V44" s="93" t="s">
        <v>1</v>
      </c>
      <c r="W44" s="94" t="s">
        <v>1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>$B45      +$C45      +$D45</f>
        <v>0</v>
      </c>
      <c r="F45" s="93" t="s">
        <v>1</v>
      </c>
      <c r="G45" s="94" t="s">
        <v>1</v>
      </c>
      <c r="H45" s="93"/>
      <c r="I45" s="94"/>
      <c r="J45" s="93"/>
      <c r="K45" s="94"/>
      <c r="L45" s="93"/>
      <c r="M45" s="94"/>
      <c r="N45" s="93"/>
      <c r="O45" s="94"/>
      <c r="P45" s="93">
        <f>$H45      +$J45      +$L45      +$N45</f>
        <v>0</v>
      </c>
      <c r="Q45" s="94">
        <f>$I45      +$K45      +$M45      +$O45</f>
        <v>0</v>
      </c>
      <c r="R45" s="48">
        <f>IF(($H45      =0),0,((($H45      -$H45      )/$H45      )*100))</f>
        <v>0</v>
      </c>
      <c r="S45" s="49">
        <f>IF(($I45      =0),0,((($I45      -$I45      )/$I45      )*100))</f>
        <v>0</v>
      </c>
      <c r="T45" s="48">
        <f>IF(($E45      =0),0,(($P45      /$E45      )*100))</f>
        <v>0</v>
      </c>
      <c r="U45" s="50">
        <f>IF(($E45      =0),0,(($Q45      /$E45      )*100))</f>
        <v>0</v>
      </c>
      <c r="V45" s="93" t="s">
        <v>1</v>
      </c>
      <c r="W45" s="94" t="s">
        <v>1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>$B46      +$C46      +$D46</f>
        <v>0</v>
      </c>
      <c r="F46" s="93" t="s">
        <v>1</v>
      </c>
      <c r="G46" s="94" t="s">
        <v>1</v>
      </c>
      <c r="H46" s="93"/>
      <c r="I46" s="94"/>
      <c r="J46" s="93"/>
      <c r="K46" s="94"/>
      <c r="L46" s="93"/>
      <c r="M46" s="94"/>
      <c r="N46" s="93"/>
      <c r="O46" s="94"/>
      <c r="P46" s="93">
        <f>$H46      +$J46      +$L46      +$N46</f>
        <v>0</v>
      </c>
      <c r="Q46" s="94">
        <f>$I46      +$K46      +$M46      +$O46</f>
        <v>0</v>
      </c>
      <c r="R46" s="48">
        <f>IF(($H46      =0),0,((($H46      -$H46      )/$H46      )*100))</f>
        <v>0</v>
      </c>
      <c r="S46" s="49">
        <f>IF(($I46      =0),0,((($I46      -$I46      )/$I46      )*100))</f>
        <v>0</v>
      </c>
      <c r="T46" s="48">
        <f>IF(($E46      =0),0,(($P46      /$E46      )*100))</f>
        <v>0</v>
      </c>
      <c r="U46" s="50">
        <f>IF(($E46      =0),0,(($Q46      /$E46      )*100))</f>
        <v>0</v>
      </c>
      <c r="V46" s="93" t="s">
        <v>1</v>
      </c>
      <c r="W46" s="94" t="s">
        <v>1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>$B47      +$C47      +$D47</f>
        <v>0</v>
      </c>
      <c r="F47" s="93" t="s">
        <v>1</v>
      </c>
      <c r="G47" s="94" t="s">
        <v>1</v>
      </c>
      <c r="H47" s="93"/>
      <c r="I47" s="94"/>
      <c r="J47" s="93"/>
      <c r="K47" s="94"/>
      <c r="L47" s="93"/>
      <c r="M47" s="94"/>
      <c r="N47" s="93"/>
      <c r="O47" s="94"/>
      <c r="P47" s="93">
        <f>$H47      +$J47      +$L47      +$N47</f>
        <v>0</v>
      </c>
      <c r="Q47" s="94">
        <f>$I47      +$K47      +$M47      +$O47</f>
        <v>0</v>
      </c>
      <c r="R47" s="48">
        <f>IF(($H47      =0),0,((($H47      -$H47      )/$H47      )*100))</f>
        <v>0</v>
      </c>
      <c r="S47" s="49">
        <f>IF(($I47      =0),0,((($I47      -$I47      )/$I47      )*100))</f>
        <v>0</v>
      </c>
      <c r="T47" s="48">
        <f>IF(($E47      =0),0,(($P47      /$E47      )*100))</f>
        <v>0</v>
      </c>
      <c r="U47" s="50">
        <f>IF(($E47      =0),0,(($Q47      /$E47      )*100))</f>
        <v>0</v>
      </c>
      <c r="V47" s="93" t="s">
        <v>1</v>
      </c>
      <c r="W47" s="94" t="s">
        <v>1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>$B48      +$C48      +$D48</f>
        <v>0</v>
      </c>
      <c r="F48" s="93" t="s">
        <v>1</v>
      </c>
      <c r="G48" s="94" t="s">
        <v>1</v>
      </c>
      <c r="H48" s="93"/>
      <c r="I48" s="94"/>
      <c r="J48" s="93"/>
      <c r="K48" s="94"/>
      <c r="L48" s="93"/>
      <c r="M48" s="94"/>
      <c r="N48" s="93"/>
      <c r="O48" s="94"/>
      <c r="P48" s="93">
        <f>$H48      +$J48      +$L48      +$N48</f>
        <v>0</v>
      </c>
      <c r="Q48" s="94">
        <f>$I48      +$K48      +$M48      +$O48</f>
        <v>0</v>
      </c>
      <c r="R48" s="48">
        <f>IF(($H48      =0),0,((($H48      -$H48      )/$H48      )*100))</f>
        <v>0</v>
      </c>
      <c r="S48" s="49">
        <f>IF(($I48      =0),0,((($I48      -$I48      )/$I48      )*100))</f>
        <v>0</v>
      </c>
      <c r="T48" s="48">
        <f>IF(($E48      =0),0,(($P48      /$E48      )*100))</f>
        <v>0</v>
      </c>
      <c r="U48" s="50">
        <f>IF(($E48      =0),0,(($Q48      /$E48      )*100))</f>
        <v>0</v>
      </c>
      <c r="V48" s="93" t="s">
        <v>1</v>
      </c>
      <c r="W48" s="94" t="s">
        <v>1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>$B49      +$C49      +$D49</f>
        <v>0</v>
      </c>
      <c r="F49" s="93" t="s">
        <v>1</v>
      </c>
      <c r="G49" s="94" t="s">
        <v>1</v>
      </c>
      <c r="H49" s="93"/>
      <c r="I49" s="94"/>
      <c r="J49" s="93"/>
      <c r="K49" s="94"/>
      <c r="L49" s="93"/>
      <c r="M49" s="94"/>
      <c r="N49" s="93"/>
      <c r="O49" s="94"/>
      <c r="P49" s="93">
        <f>$H49      +$J49      +$L49      +$N49</f>
        <v>0</v>
      </c>
      <c r="Q49" s="94">
        <f>$I49      +$K49      +$M49      +$O49</f>
        <v>0</v>
      </c>
      <c r="R49" s="48">
        <f>IF(($H49      =0),0,((($H49      -$H49      )/$H49      )*100))</f>
        <v>0</v>
      </c>
      <c r="S49" s="49">
        <f>IF(($I49      =0),0,((($I49      -$I49      )/$I49      )*100))</f>
        <v>0</v>
      </c>
      <c r="T49" s="48">
        <f>IF(($E49      =0),0,(($P49      /$E49      )*100))</f>
        <v>0</v>
      </c>
      <c r="U49" s="50">
        <f>IF(($E49      =0),0,(($Q49      /$E49      )*100))</f>
        <v>0</v>
      </c>
      <c r="V49" s="93" t="s">
        <v>1</v>
      </c>
      <c r="W49" s="94" t="s">
        <v>1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>$B50      +$C50      +$D50</f>
        <v>0</v>
      </c>
      <c r="F50" s="93" t="s">
        <v>1</v>
      </c>
      <c r="G50" s="94" t="s">
        <v>1</v>
      </c>
      <c r="H50" s="93"/>
      <c r="I50" s="94"/>
      <c r="J50" s="93"/>
      <c r="K50" s="94"/>
      <c r="L50" s="93"/>
      <c r="M50" s="94"/>
      <c r="N50" s="93"/>
      <c r="O50" s="94"/>
      <c r="P50" s="93">
        <f>$H50      +$J50      +$L50      +$N50</f>
        <v>0</v>
      </c>
      <c r="Q50" s="94">
        <f>$I50      +$K50      +$M50      +$O50</f>
        <v>0</v>
      </c>
      <c r="R50" s="48">
        <f>IF(($H50      =0),0,((($H50      -$H50      )/$H50      )*100))</f>
        <v>0</v>
      </c>
      <c r="S50" s="49">
        <f>IF(($I50      =0),0,((($I50      -$I50      )/$I50      )*100))</f>
        <v>0</v>
      </c>
      <c r="T50" s="48">
        <f>IF(($E50      =0),0,(($P50      /$E50      )*100))</f>
        <v>0</v>
      </c>
      <c r="U50" s="50">
        <f>IF(($E50      =0),0,(($Q50      /$E50      )*100))</f>
        <v>0</v>
      </c>
      <c r="V50" s="93" t="s">
        <v>1</v>
      </c>
      <c r="W50" s="94" t="s">
        <v>1</v>
      </c>
    </row>
    <row r="51" spans="1:23" ht="12.95" customHeight="1" x14ac:dyDescent="0.2">
      <c r="A51" s="47" t="s">
        <v>74</v>
      </c>
      <c r="B51" s="92">
        <v>330959000</v>
      </c>
      <c r="C51" s="92"/>
      <c r="D51" s="92"/>
      <c r="E51" s="92">
        <f>$B51      +$C51      +$D51</f>
        <v>330959000</v>
      </c>
      <c r="F51" s="93">
        <v>330959000</v>
      </c>
      <c r="G51" s="94">
        <v>112996000</v>
      </c>
      <c r="H51" s="93">
        <v>48498000</v>
      </c>
      <c r="I51" s="94">
        <v>32114406</v>
      </c>
      <c r="J51" s="93"/>
      <c r="K51" s="94"/>
      <c r="L51" s="93"/>
      <c r="M51" s="94"/>
      <c r="N51" s="93"/>
      <c r="O51" s="94"/>
      <c r="P51" s="93">
        <f>$H51      +$J51      +$L51      +$N51</f>
        <v>48498000</v>
      </c>
      <c r="Q51" s="94">
        <f>$I51      +$K51      +$M51      +$O51</f>
        <v>32114406</v>
      </c>
      <c r="R51" s="48">
        <f>IF(($H51      =0),0,((($H51      -$H51      )/$H51      )*100))</f>
        <v>0</v>
      </c>
      <c r="S51" s="49">
        <f>IF(($I51      =0),0,((($I51      -$I51      )/$I51      )*100))</f>
        <v>0</v>
      </c>
      <c r="T51" s="48">
        <f>IF(($E51      =0),0,(($P51      /$E51      )*100))</f>
        <v>14.653778866868706</v>
      </c>
      <c r="U51" s="50">
        <f>IF(($E51      =0),0,(($Q51      /$E51      )*100))</f>
        <v>9.7034393988379222</v>
      </c>
      <c r="V51" s="93" t="s">
        <v>1</v>
      </c>
      <c r="W51" s="94" t="s">
        <v>1</v>
      </c>
    </row>
    <row r="52" spans="1:23" ht="12.95" customHeight="1" x14ac:dyDescent="0.2">
      <c r="A52" s="47" t="s">
        <v>75</v>
      </c>
      <c r="B52" s="92">
        <v>32000000</v>
      </c>
      <c r="C52" s="92"/>
      <c r="D52" s="92"/>
      <c r="E52" s="92">
        <f>$B52      +$C52      +$D52</f>
        <v>32000000</v>
      </c>
      <c r="F52" s="93">
        <v>32000000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>$H52      +$J52      +$L52      +$N52</f>
        <v>0</v>
      </c>
      <c r="Q52" s="94">
        <f>$I52      +$K52      +$M52      +$O52</f>
        <v>0</v>
      </c>
      <c r="R52" s="48">
        <f>IF(($H52      =0),0,((($H52      -$H52      )/$H52      )*100))</f>
        <v>0</v>
      </c>
      <c r="S52" s="49">
        <f>IF(($I52      =0),0,((($I52      -$I52      )/$I52      )*100))</f>
        <v>0</v>
      </c>
      <c r="T52" s="48">
        <f>IF(($E52      =0),0,(($P52      /$E52      )*100))</f>
        <v>0</v>
      </c>
      <c r="U52" s="50">
        <f>IF(($E52      =0),0,(($Q52      /$E52      )*100))</f>
        <v>0</v>
      </c>
      <c r="V52" s="93" t="s">
        <v>1</v>
      </c>
      <c r="W52" s="94" t="s">
        <v>1</v>
      </c>
    </row>
    <row r="53" spans="1:23" ht="12.95" customHeight="1" x14ac:dyDescent="0.2">
      <c r="A53" s="51" t="s">
        <v>42</v>
      </c>
      <c r="B53" s="95">
        <f>SUM(B42:B52)</f>
        <v>1232279000</v>
      </c>
      <c r="C53" s="95">
        <f>SUM(C42:C52)</f>
        <v>0</v>
      </c>
      <c r="D53" s="95"/>
      <c r="E53" s="95">
        <f>$B53      +$C53      +$D53</f>
        <v>1232279000</v>
      </c>
      <c r="F53" s="96">
        <f>SUM(F42:F52)</f>
        <v>1232279000</v>
      </c>
      <c r="G53" s="97">
        <f>SUM(G42:G52)</f>
        <v>186157000</v>
      </c>
      <c r="H53" s="96">
        <f>SUM(H42:H52)</f>
        <v>104275000</v>
      </c>
      <c r="I53" s="97">
        <f>SUM(I42:I52)</f>
        <v>64015374</v>
      </c>
      <c r="J53" s="96">
        <f>SUM(J42:J52)</f>
        <v>0</v>
      </c>
      <c r="K53" s="97">
        <f>SUM(K42:K52)</f>
        <v>0</v>
      </c>
      <c r="L53" s="96">
        <f>SUM(L42:L52)</f>
        <v>0</v>
      </c>
      <c r="M53" s="97">
        <f>SUM(M42:M52)</f>
        <v>0</v>
      </c>
      <c r="N53" s="96">
        <f>SUM(N42:N52)</f>
        <v>0</v>
      </c>
      <c r="O53" s="97">
        <f>SUM(O42:O52)</f>
        <v>0</v>
      </c>
      <c r="P53" s="96">
        <f>$H53      +$J53      +$L53      +$N53</f>
        <v>104275000</v>
      </c>
      <c r="Q53" s="97">
        <f>$I53      +$K53      +$M53      +$O53</f>
        <v>64015374</v>
      </c>
      <c r="R53" s="52">
        <f>IF(($H53      =0),0,((($H53      -$H53      )/$H53      )*100))</f>
        <v>0</v>
      </c>
      <c r="S53" s="53">
        <f>IF(($I53      =0),0,((($I53      -$I53      )/$I53      )*100))</f>
        <v>0</v>
      </c>
      <c r="T53" s="52">
        <f>IF((+$E43+$E45+$E47+$E48+$E51) =0,0,(P53   /(+$E43+$E45+$E47+$E48+$E51) )*100)</f>
        <v>18.922244139139966</v>
      </c>
      <c r="U53" s="54">
        <f>IF((+$E43+$E45+$E47+$E48+$E51) =0,0,(Q53   /(+$E43+$E45+$E47+$E48+$E51) )*100)</f>
        <v>11.616538340794563</v>
      </c>
      <c r="V53" s="96" t="s">
        <v>1</v>
      </c>
      <c r="W53" s="97" t="s">
        <v>1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 t="s">
        <v>1</v>
      </c>
      <c r="G55" s="94" t="s">
        <v>1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=0),0,((($H55      -$H55      )/$H55      )*100))</f>
        <v>0</v>
      </c>
      <c r="S55" s="49">
        <f>IF(($I55      =0),0,((($I55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 t="s">
        <v>1</v>
      </c>
      <c r="W55" s="94" t="s">
        <v>1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 t="s">
        <v>1</v>
      </c>
      <c r="G56" s="94" t="s">
        <v>1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=0),0,((($H56      -$H56      )/$H56      )*100))</f>
        <v>0</v>
      </c>
      <c r="S56" s="49">
        <f>IF(($I56      =0),0,((($I56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 t="s">
        <v>1</v>
      </c>
      <c r="W56" s="94" t="s">
        <v>1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 t="s">
        <v>1</v>
      </c>
      <c r="G57" s="94" t="s">
        <v>1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=0),0,((($H57      -$H57      )/$H57      )*100))</f>
        <v>0</v>
      </c>
      <c r="S57" s="49">
        <f>IF(($I57      =0),0,((($I57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 t="s">
        <v>1</v>
      </c>
      <c r="W57" s="94" t="s">
        <v>1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 t="s">
        <v>1</v>
      </c>
      <c r="G58" s="94" t="s">
        <v>1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=0),0,((($H58      -$H58      )/$H58      )*100))</f>
        <v>0</v>
      </c>
      <c r="S58" s="49">
        <f>IF(($I58      =0),0,((($I58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 t="s">
        <v>1</v>
      </c>
      <c r="W58" s="94" t="s">
        <v>1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 t="s">
        <v>1</v>
      </c>
      <c r="G59" s="103" t="s">
        <v>1</v>
      </c>
      <c r="H59" s="102">
        <f>SUM(H55:H58)</f>
        <v>0</v>
      </c>
      <c r="I59" s="103">
        <f>SUM(I55:I58)</f>
        <v>0</v>
      </c>
      <c r="J59" s="102">
        <f>SUM(J55:J58)</f>
        <v>0</v>
      </c>
      <c r="K59" s="103">
        <f>SUM(K55:K58)</f>
        <v>0</v>
      </c>
      <c r="L59" s="102">
        <f>SUM(L55:L58)</f>
        <v>0</v>
      </c>
      <c r="M59" s="103">
        <f>SUM(M55:M58)</f>
        <v>0</v>
      </c>
      <c r="N59" s="102">
        <f>SUM(N55:N58)</f>
        <v>0</v>
      </c>
      <c r="O59" s="103">
        <f>SUM(O55:O58)</f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=0),0,((($H59      -$H59      )/$H59      )*100))</f>
        <v>0</v>
      </c>
      <c r="S59" s="58">
        <f>IF(($I59      =0),0,((($I59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 t="s">
        <v>1</v>
      </c>
      <c r="W59" s="103" t="s">
        <v>1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>$B61      +$C61      +$D61</f>
        <v>0</v>
      </c>
      <c r="F61" s="93" t="s">
        <v>1</v>
      </c>
      <c r="G61" s="94" t="s">
        <v>1</v>
      </c>
      <c r="H61" s="93"/>
      <c r="I61" s="94"/>
      <c r="J61" s="93"/>
      <c r="K61" s="94"/>
      <c r="L61" s="93"/>
      <c r="M61" s="94"/>
      <c r="N61" s="93"/>
      <c r="O61" s="94"/>
      <c r="P61" s="93">
        <f>$H61      +$J61      +$L61      +$N61</f>
        <v>0</v>
      </c>
      <c r="Q61" s="94">
        <f>$I61      +$K61      +$M61      +$O61</f>
        <v>0</v>
      </c>
      <c r="R61" s="48">
        <f>IF(($H61      =0),0,((($H61      -$H61      )/$H61      )*100))</f>
        <v>0</v>
      </c>
      <c r="S61" s="49">
        <f>IF(($I61      =0),0,((($I61      -$I61      )/$I61      )*100))</f>
        <v>0</v>
      </c>
      <c r="T61" s="48">
        <f>IF(($E61      =0),0,(($P61      /$E61      )*100))</f>
        <v>0</v>
      </c>
      <c r="U61" s="50">
        <f>IF(($E61      =0),0,(($Q61      /$E61      )*100))</f>
        <v>0</v>
      </c>
      <c r="V61" s="93" t="s">
        <v>1</v>
      </c>
      <c r="W61" s="94" t="s">
        <v>1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>$B62      +$C62      +$D62</f>
        <v>0</v>
      </c>
      <c r="F62" s="93" t="s">
        <v>1</v>
      </c>
      <c r="G62" s="94" t="s">
        <v>1</v>
      </c>
      <c r="H62" s="93"/>
      <c r="I62" s="94"/>
      <c r="J62" s="93"/>
      <c r="K62" s="94"/>
      <c r="L62" s="93"/>
      <c r="M62" s="94"/>
      <c r="N62" s="93"/>
      <c r="O62" s="94"/>
      <c r="P62" s="93">
        <f>$H62      +$J62      +$L62      +$N62</f>
        <v>0</v>
      </c>
      <c r="Q62" s="94">
        <f>$I62      +$K62      +$M62      +$O62</f>
        <v>0</v>
      </c>
      <c r="R62" s="48">
        <f>IF(($H62      =0),0,((($H62      -$H62      )/$H62      )*100))</f>
        <v>0</v>
      </c>
      <c r="S62" s="49">
        <f>IF(($I62      =0),0,((($I62      -$I62      )/$I62      )*100))</f>
        <v>0</v>
      </c>
      <c r="T62" s="48">
        <f>IF(($E62      =0),0,(($P62      /$E62      )*100))</f>
        <v>0</v>
      </c>
      <c r="U62" s="50">
        <f>IF(($E62      =0),0,(($Q62      /$E62      )*100))</f>
        <v>0</v>
      </c>
      <c r="V62" s="93" t="s">
        <v>1</v>
      </c>
      <c r="W62" s="94" t="s">
        <v>1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>$B63      +$C63      +$D63</f>
        <v>0</v>
      </c>
      <c r="F63" s="93" t="s">
        <v>1</v>
      </c>
      <c r="G63" s="94" t="s">
        <v>1</v>
      </c>
      <c r="H63" s="93"/>
      <c r="I63" s="94"/>
      <c r="J63" s="93"/>
      <c r="K63" s="94"/>
      <c r="L63" s="93"/>
      <c r="M63" s="94"/>
      <c r="N63" s="93"/>
      <c r="O63" s="94"/>
      <c r="P63" s="93">
        <f>$H63      +$J63      +$L63      +$N63</f>
        <v>0</v>
      </c>
      <c r="Q63" s="94">
        <f>$I63      +$K63      +$M63      +$O63</f>
        <v>0</v>
      </c>
      <c r="R63" s="48">
        <f>IF(($H63      =0),0,((($H63      -$H63      )/$H63      )*100))</f>
        <v>0</v>
      </c>
      <c r="S63" s="49">
        <f>IF(($I63      =0),0,((($I63      -$I63      )/$I63      )*100))</f>
        <v>0</v>
      </c>
      <c r="T63" s="48">
        <f>IF(($E63      =0),0,(($P63      /$E63      )*100))</f>
        <v>0</v>
      </c>
      <c r="U63" s="50">
        <f>IF(($E63      =0),0,(($Q63      /$E63      )*100))</f>
        <v>0</v>
      </c>
      <c r="V63" s="93" t="s">
        <v>1</v>
      </c>
      <c r="W63" s="94" t="s">
        <v>1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>$B64      +$C64      +$D64</f>
        <v>0</v>
      </c>
      <c r="F64" s="93" t="s">
        <v>1</v>
      </c>
      <c r="G64" s="94" t="s">
        <v>1</v>
      </c>
      <c r="H64" s="93"/>
      <c r="I64" s="94"/>
      <c r="J64" s="93"/>
      <c r="K64" s="94"/>
      <c r="L64" s="93"/>
      <c r="M64" s="94"/>
      <c r="N64" s="93"/>
      <c r="O64" s="94"/>
      <c r="P64" s="93">
        <f>$H64      +$J64      +$L64      +$N64</f>
        <v>0</v>
      </c>
      <c r="Q64" s="94">
        <f>$I64      +$K64      +$M64      +$O64</f>
        <v>0</v>
      </c>
      <c r="R64" s="48">
        <f>IF(($H64      =0),0,((($H64      -$H64      )/$H64      )*100))</f>
        <v>0</v>
      </c>
      <c r="S64" s="49">
        <f>IF(($I64      =0),0,((($I64      -$I64      )/$I64      )*100))</f>
        <v>0</v>
      </c>
      <c r="T64" s="48">
        <f>IF(($E64      =0),0,(($P64      /$E64      )*100))</f>
        <v>0</v>
      </c>
      <c r="U64" s="50">
        <f>IF(($E64      =0),0,(($Q64      /$E64      )*100))</f>
        <v>0</v>
      </c>
      <c r="V64" s="93" t="s">
        <v>1</v>
      </c>
      <c r="W64" s="94" t="s">
        <v>1</v>
      </c>
    </row>
    <row r="65" spans="1:23" ht="12.95" customHeight="1" x14ac:dyDescent="0.2">
      <c r="A65" s="47" t="s">
        <v>86</v>
      </c>
      <c r="B65" s="92">
        <v>302002000</v>
      </c>
      <c r="C65" s="92"/>
      <c r="D65" s="92"/>
      <c r="E65" s="92">
        <f>$B65      +$C65      +$D65</f>
        <v>302002000</v>
      </c>
      <c r="F65" s="93">
        <v>302002000</v>
      </c>
      <c r="G65" s="94">
        <v>85500000</v>
      </c>
      <c r="H65" s="93">
        <v>3536000</v>
      </c>
      <c r="I65" s="94">
        <v>18385178</v>
      </c>
      <c r="J65" s="93"/>
      <c r="K65" s="94"/>
      <c r="L65" s="93"/>
      <c r="M65" s="94"/>
      <c r="N65" s="93"/>
      <c r="O65" s="94"/>
      <c r="P65" s="93">
        <f>$H65      +$J65      +$L65      +$N65</f>
        <v>3536000</v>
      </c>
      <c r="Q65" s="94">
        <f>$I65      +$K65      +$M65      +$O65</f>
        <v>18385178</v>
      </c>
      <c r="R65" s="48">
        <f>IF(($H65      =0),0,((($H65      -$H65      )/$H65      )*100))</f>
        <v>0</v>
      </c>
      <c r="S65" s="49">
        <f>IF(($I65      =0),0,((($I65      -$I65      )/$I65      )*100))</f>
        <v>0</v>
      </c>
      <c r="T65" s="48">
        <f>IF(($E65      =0),0,(($P65      /$E65      )*100))</f>
        <v>1.1708531731577936</v>
      </c>
      <c r="U65" s="50">
        <f>IF(($E65      =0),0,(($Q65      /$E65      )*100))</f>
        <v>6.0877669684306728</v>
      </c>
      <c r="V65" s="93" t="s">
        <v>1</v>
      </c>
      <c r="W65" s="94" t="s">
        <v>1</v>
      </c>
    </row>
    <row r="66" spans="1:23" ht="12.95" customHeight="1" x14ac:dyDescent="0.2">
      <c r="A66" s="51" t="s">
        <v>42</v>
      </c>
      <c r="B66" s="95">
        <f>SUM(B61:B65)</f>
        <v>302002000</v>
      </c>
      <c r="C66" s="95">
        <f>SUM(C61:C65)</f>
        <v>0</v>
      </c>
      <c r="D66" s="95"/>
      <c r="E66" s="95">
        <f>$B66      +$C66      +$D66</f>
        <v>302002000</v>
      </c>
      <c r="F66" s="96">
        <f>SUM(F61:F65)</f>
        <v>302002000</v>
      </c>
      <c r="G66" s="97">
        <f>SUM(G61:G65)</f>
        <v>85500000</v>
      </c>
      <c r="H66" s="96">
        <f>SUM(H61:H65)</f>
        <v>3536000</v>
      </c>
      <c r="I66" s="97">
        <f>SUM(I61:I65)</f>
        <v>18385178</v>
      </c>
      <c r="J66" s="96">
        <f>SUM(J61:J65)</f>
        <v>0</v>
      </c>
      <c r="K66" s="97">
        <f>SUM(K61:K65)</f>
        <v>0</v>
      </c>
      <c r="L66" s="96">
        <f>SUM(L61:L65)</f>
        <v>0</v>
      </c>
      <c r="M66" s="97">
        <f>SUM(M61:M65)</f>
        <v>0</v>
      </c>
      <c r="N66" s="96">
        <f>SUM(N61:N65)</f>
        <v>0</v>
      </c>
      <c r="O66" s="97">
        <f>SUM(O61:O65)</f>
        <v>0</v>
      </c>
      <c r="P66" s="96">
        <f>$H66      +$J66      +$L66      +$N66</f>
        <v>3536000</v>
      </c>
      <c r="Q66" s="97">
        <f>$I66      +$K66      +$M66      +$O66</f>
        <v>18385178</v>
      </c>
      <c r="R66" s="52">
        <f>IF(($H66      =0),0,((($H66      -$H66      )/$H66      )*100))</f>
        <v>0</v>
      </c>
      <c r="S66" s="53">
        <f>IF(($I66      =0),0,((($I66      -$I66      )/$I66      )*100))</f>
        <v>0</v>
      </c>
      <c r="T66" s="52">
        <f>IF((+$E61+$E63+$E64++$E65) =0,0,(P66   /(+$E61+$E63+$E64+$E65) )*100)</f>
        <v>1.1708531731577936</v>
      </c>
      <c r="U66" s="54">
        <f>IF((+$E61+$E63+$E65) =0,0,(Q66  /(+$E61+$E63+$E65) )*100)</f>
        <v>6.0877669684306728</v>
      </c>
      <c r="V66" s="96" t="s">
        <v>1</v>
      </c>
      <c r="W66" s="97" t="s">
        <v>1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2168042000</v>
      </c>
      <c r="C67" s="104">
        <f>SUM(C9:C14,C17:C23,C26:C29,C32,C35:C39,C42:C52,C55:C58,C61:C65)</f>
        <v>0</v>
      </c>
      <c r="D67" s="104"/>
      <c r="E67" s="104">
        <f>$B67      +$C67      +$D67</f>
        <v>2168042000</v>
      </c>
      <c r="F67" s="105">
        <f>SUM(F9:F14,F17:F23,F26:F29,F32,F35:F39,F42:F52,F55:F58,F61:F65)</f>
        <v>2158042000</v>
      </c>
      <c r="G67" s="106">
        <f>SUM(G9:G14,G17:G23,G26:G29,G32,G35:G39,G42:G52,G55:G58,G61:G65)</f>
        <v>510742000</v>
      </c>
      <c r="H67" s="105">
        <f>SUM(H9:H14,H17:H23,H26:H29,H32,H35:H39,H42:H52,H55:H58,H61:H65)</f>
        <v>161561000</v>
      </c>
      <c r="I67" s="106">
        <f>SUM(I9:I14,I17:I23,I26:I29,I32,I35:I39,I42:I52,I55:I58,I61:I65)</f>
        <v>112865108</v>
      </c>
      <c r="J67" s="105">
        <f>SUM(J9:J14,J17:J23,J26:J29,J32,J35:J39,J42:J52,J55:J58,J61:J65)</f>
        <v>0</v>
      </c>
      <c r="K67" s="106">
        <f>SUM(K9:K14,K17:K23,K26:K29,K32,K35:K39,K42:K52,K55:K58,K61:K65)</f>
        <v>0</v>
      </c>
      <c r="L67" s="105">
        <f>SUM(L9:L14,L17:L23,L26:L29,L32,L35:L39,L42:L52,L55:L58,L61:L65)</f>
        <v>0</v>
      </c>
      <c r="M67" s="106">
        <f>SUM(M9:M14,M17:M23,M26:M29,M32,M35:M39,M42:M52,M55:M58,M61:M65)</f>
        <v>0</v>
      </c>
      <c r="N67" s="105">
        <f>SUM(N9:N14,N17:N23,N26:N29,N32,N35:N39,N42:N52,N55:N58,N61:N65)</f>
        <v>0</v>
      </c>
      <c r="O67" s="106">
        <f>SUM(O9:O14,O17:O23,O26:O29,O32,O35:O39,O42:O52,O55:O58,O61:O65)</f>
        <v>0</v>
      </c>
      <c r="P67" s="105">
        <f>$H67      +$J67      +$L67      +$N67</f>
        <v>161561000</v>
      </c>
      <c r="Q67" s="106">
        <f>$I67      +$K67      +$M67      +$O67</f>
        <v>112865108</v>
      </c>
      <c r="R67" s="61">
        <f>IF(($H67      =0),0,((($H67      -$H67      )/$H67      )*100))</f>
        <v>0</v>
      </c>
      <c r="S67" s="62">
        <f>IF(($I67      =0),0,((($I67      -$I67      )/$I67      )*100))</f>
        <v>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11.537335431883296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8.0598820851055333</v>
      </c>
      <c r="V67" s="105" t="s">
        <v>1</v>
      </c>
      <c r="W67" s="106" t="s">
        <v>1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877969000</v>
      </c>
      <c r="C69" s="92"/>
      <c r="D69" s="92"/>
      <c r="E69" s="92">
        <f>$B69      +$C69      +$D69</f>
        <v>877969000</v>
      </c>
      <c r="F69" s="93" t="s">
        <v>1</v>
      </c>
      <c r="G69" s="94" t="s">
        <v>1</v>
      </c>
      <c r="H69" s="93"/>
      <c r="I69" s="94">
        <v>78896563</v>
      </c>
      <c r="J69" s="93"/>
      <c r="K69" s="94"/>
      <c r="L69" s="93"/>
      <c r="M69" s="94"/>
      <c r="N69" s="93"/>
      <c r="O69" s="94"/>
      <c r="P69" s="93">
        <f>$H69      +$J69      +$L69      +$N69</f>
        <v>0</v>
      </c>
      <c r="Q69" s="94">
        <f>$I69      +$K69      +$M69      +$O69</f>
        <v>78896563</v>
      </c>
      <c r="R69" s="48">
        <f>IF(($H69      =0),0,((($H69      -$H69      )/$H69      )*100))</f>
        <v>0</v>
      </c>
      <c r="S69" s="49">
        <f>IF(($I69      =0),0,((($I69      -$I69      )/$I69      )*100))</f>
        <v>0</v>
      </c>
      <c r="T69" s="48">
        <f>IF(($E69      =0),0,(($P69      /$E69      )*100))</f>
        <v>0</v>
      </c>
      <c r="U69" s="50">
        <f>IF(($E69      =0),0,(($Q69      /$E69      )*100))</f>
        <v>8.9862583986450542</v>
      </c>
      <c r="V69" s="93" t="s">
        <v>1</v>
      </c>
      <c r="W69" s="94" t="s">
        <v>1</v>
      </c>
    </row>
    <row r="70" spans="1:23" s="64" customFormat="1" ht="12.95" customHeight="1" x14ac:dyDescent="0.2">
      <c r="A70" s="63" t="s">
        <v>89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IF(($H70      =0),0,((($H70      -$H70      )/$H70      )*100))</f>
        <v>0</v>
      </c>
      <c r="S70" s="49">
        <f>IF(($I70      =0),0,((($I70      -$I70      )/$I70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1</v>
      </c>
      <c r="W70" s="94" t="s">
        <v>1</v>
      </c>
    </row>
    <row r="71" spans="1:23" ht="12.95" customHeight="1" x14ac:dyDescent="0.2">
      <c r="A71" s="56" t="s">
        <v>42</v>
      </c>
      <c r="B71" s="101">
        <f>SUM(B69:B70)</f>
        <v>877969000</v>
      </c>
      <c r="C71" s="101">
        <f>SUM(C69:C70)</f>
        <v>0</v>
      </c>
      <c r="D71" s="101"/>
      <c r="E71" s="101">
        <f>$B71      +$C71      +$D71</f>
        <v>877969000</v>
      </c>
      <c r="F71" s="102">
        <f>SUM(F69:F70)</f>
        <v>0</v>
      </c>
      <c r="G71" s="103">
        <f>SUM(G69:G70)</f>
        <v>0</v>
      </c>
      <c r="H71" s="102">
        <f>SUM(H69:H70)</f>
        <v>0</v>
      </c>
      <c r="I71" s="103">
        <f>SUM(I69:I70)</f>
        <v>78896563</v>
      </c>
      <c r="J71" s="102">
        <f>SUM(J69:J70)</f>
        <v>0</v>
      </c>
      <c r="K71" s="103">
        <f>SUM(K69:K70)</f>
        <v>0</v>
      </c>
      <c r="L71" s="102">
        <f>SUM(L69:L70)</f>
        <v>0</v>
      </c>
      <c r="M71" s="103">
        <f>SUM(M69:M70)</f>
        <v>0</v>
      </c>
      <c r="N71" s="102">
        <f>SUM(N69:N70)</f>
        <v>0</v>
      </c>
      <c r="O71" s="103">
        <f>SUM(O69:O70)</f>
        <v>0</v>
      </c>
      <c r="P71" s="102">
        <f>$H71      +$J71      +$L71      +$N71</f>
        <v>0</v>
      </c>
      <c r="Q71" s="103">
        <f>$I71      +$K71      +$M71      +$O71</f>
        <v>78896563</v>
      </c>
      <c r="R71" s="57">
        <f>IF(($H71      =0),0,((($H71      -$H71      )/$H71      )*100))</f>
        <v>0</v>
      </c>
      <c r="S71" s="58">
        <f>IF(($I71      =0),0,((($I71      -$I71      )/$I71      )*100))</f>
        <v>0</v>
      </c>
      <c r="T71" s="57">
        <f>IF(($E69      =0),0,(($P69      /$E69      )*100))</f>
        <v>0</v>
      </c>
      <c r="U71" s="59">
        <f>IF($E69   =0,0,($Q69   /$E69 )*100)</f>
        <v>8.9862583986450542</v>
      </c>
      <c r="V71" s="102" t="s">
        <v>1</v>
      </c>
      <c r="W71" s="103" t="s">
        <v>1</v>
      </c>
    </row>
    <row r="72" spans="1:23" ht="12.95" customHeight="1" x14ac:dyDescent="0.2">
      <c r="A72" s="60" t="s">
        <v>87</v>
      </c>
      <c r="B72" s="104">
        <f>SUM(B69:B70)</f>
        <v>877969000</v>
      </c>
      <c r="C72" s="104">
        <f>SUM(C69:C70)</f>
        <v>0</v>
      </c>
      <c r="D72" s="104"/>
      <c r="E72" s="104">
        <f>$B72      +$C72      +$D72</f>
        <v>877969000</v>
      </c>
      <c r="F72" s="105">
        <f>SUM(F69:F70)</f>
        <v>0</v>
      </c>
      <c r="G72" s="106">
        <f>SUM(G69:G70)</f>
        <v>0</v>
      </c>
      <c r="H72" s="105">
        <f>SUM(H69:H70)</f>
        <v>0</v>
      </c>
      <c r="I72" s="106">
        <f>SUM(I69:I70)</f>
        <v>78896563</v>
      </c>
      <c r="J72" s="105">
        <f>SUM(J69:J70)</f>
        <v>0</v>
      </c>
      <c r="K72" s="106">
        <f>SUM(K69:K70)</f>
        <v>0</v>
      </c>
      <c r="L72" s="105">
        <f>SUM(L69:L70)</f>
        <v>0</v>
      </c>
      <c r="M72" s="106">
        <f>SUM(M69:M70)</f>
        <v>0</v>
      </c>
      <c r="N72" s="105">
        <f>SUM(N69:N70)</f>
        <v>0</v>
      </c>
      <c r="O72" s="106">
        <f>SUM(O69:O70)</f>
        <v>0</v>
      </c>
      <c r="P72" s="105">
        <f>$H72      +$J72      +$L72      +$N72</f>
        <v>0</v>
      </c>
      <c r="Q72" s="106">
        <f>$I72      +$K72      +$M72      +$O72</f>
        <v>78896563</v>
      </c>
      <c r="R72" s="61">
        <f>IF(($H72      =0),0,((($H72      -$H72      )/$H72      )*100))</f>
        <v>0</v>
      </c>
      <c r="S72" s="62">
        <f>IF(($I72      =0),0,((($I72      -$I72      )/$I72      )*100))</f>
        <v>0</v>
      </c>
      <c r="T72" s="61">
        <f>IF(($E69      =0),0,(($P69      /$E69      )*100))</f>
        <v>0</v>
      </c>
      <c r="U72" s="65">
        <f>IF($E69   =0,0,($Q69   /$E69 )*100)</f>
        <v>8.9862583986450542</v>
      </c>
      <c r="V72" s="105" t="s">
        <v>1</v>
      </c>
      <c r="W72" s="106" t="s">
        <v>1</v>
      </c>
    </row>
    <row r="73" spans="1:23" ht="12.95" customHeight="1" thickBot="1" x14ac:dyDescent="0.25">
      <c r="A73" s="60" t="s">
        <v>90</v>
      </c>
      <c r="B73" s="104">
        <f>SUM(B9:B14,B17:B23,B26:B29,B32,B35:B39,B42:B52,B55:B58,B61:B65,B69:B70)</f>
        <v>3046011000</v>
      </c>
      <c r="C73" s="104">
        <f>SUM(C9:C14,C17:C23,C26:C29,C32,C35:C39,C42:C52,C55:C58,C61:C65,C69:C70)</f>
        <v>0</v>
      </c>
      <c r="D73" s="104"/>
      <c r="E73" s="104">
        <f>$B73      +$C73      +$D73</f>
        <v>3046011000</v>
      </c>
      <c r="F73" s="105">
        <f>SUM(F9:F14,F17:F23,F26:F29,F32,F35:F39,F42:F52,F55:F58,F61:F65,F69:F70)</f>
        <v>2158042000</v>
      </c>
      <c r="G73" s="106">
        <f>SUM(G9:G14,G17:G23,G26:G29,G32,G35:G39,G42:G52,G55:G58,G61:G65,G69:G70)</f>
        <v>510742000</v>
      </c>
      <c r="H73" s="105">
        <f>SUM(H9:H14,H17:H23,H26:H29,H32,H35:H39,H42:H52,H55:H58,H61:H65,H69:H70)</f>
        <v>161561000</v>
      </c>
      <c r="I73" s="106">
        <f>SUM(I9:I14,I17:I23,I26:I29,I32,I35:I39,I42:I52,I55:I58,I61:I65,I69:I70)</f>
        <v>191761671</v>
      </c>
      <c r="J73" s="105">
        <f>SUM(J9:J14,J17:J23,J26:J29,J32,J35:J39,J42:J52,J55:J58,J61:J65,J69:J70)</f>
        <v>0</v>
      </c>
      <c r="K73" s="106">
        <f>SUM(K9:K14,K17:K23,K26:K29,K32,K35:K39,K42:K52,K55:K58,K61:K65,K69:K70)</f>
        <v>0</v>
      </c>
      <c r="L73" s="105">
        <f>SUM(L9:L14,L17:L23,L26:L29,L32,L35:L39,L42:L52,L55:L58,L61:L65,L69:L70)</f>
        <v>0</v>
      </c>
      <c r="M73" s="106">
        <f>SUM(M9:M14,M17:M23,M26:M29,M32,M35:M39,M42:M52,M55:M58,M61:M65,M69:M70)</f>
        <v>0</v>
      </c>
      <c r="N73" s="105">
        <f>SUM(N9:N14,N17:N23,N26:N29,N32,N35:N39,N42:N52,N55:N58,N61:N65,N69:N70)</f>
        <v>0</v>
      </c>
      <c r="O73" s="106">
        <f>SUM(O9:O14,O17:O23,O26:O29,O32,O35:O39,O42:O52,O55:O58,O61:O65,O69:O70)</f>
        <v>0</v>
      </c>
      <c r="P73" s="105">
        <f>$H73      +$J73      +$L73      +$N73</f>
        <v>161561000</v>
      </c>
      <c r="Q73" s="106">
        <f>$I73      +$K73      +$M73      +$O73</f>
        <v>191761671</v>
      </c>
      <c r="R73" s="61">
        <f>IF(($H73      =0),0,((($H73      -$H73      )/$H73      )*100))</f>
        <v>0</v>
      </c>
      <c r="S73" s="62">
        <f>IF(($I73      =0),0,((($I73      -$I73      )/$I73      )*100))</f>
        <v>0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7.0912930293231664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8.4168716512875168</v>
      </c>
      <c r="V73" s="105" t="s">
        <v>1</v>
      </c>
      <c r="W73" s="106" t="s">
        <v>1</v>
      </c>
    </row>
    <row r="74" spans="1:23" ht="13.5" thickTop="1" x14ac:dyDescent="0.2">
      <c r="A74" s="66" t="s">
        <v>91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0" t="s">
        <v>10</v>
      </c>
      <c r="Q75" s="131"/>
      <c r="R75" s="132" t="s">
        <v>11</v>
      </c>
      <c r="S75" s="131"/>
      <c r="T75" s="132" t="s">
        <v>12</v>
      </c>
      <c r="U75" s="131"/>
      <c r="V75" s="130"/>
      <c r="W75" s="131"/>
    </row>
    <row r="76" spans="1:23" ht="67.5" x14ac:dyDescent="0.2">
      <c r="A76" s="77" t="s">
        <v>92</v>
      </c>
      <c r="B76" s="78" t="s">
        <v>93</v>
      </c>
      <c r="C76" s="78" t="s">
        <v>94</v>
      </c>
      <c r="D76" s="79" t="s">
        <v>17</v>
      </c>
      <c r="E76" s="78" t="s">
        <v>18</v>
      </c>
      <c r="F76" s="78" t="s">
        <v>19</v>
      </c>
      <c r="G76" s="78" t="s">
        <v>95</v>
      </c>
      <c r="H76" s="78" t="s">
        <v>96</v>
      </c>
      <c r="I76" s="80" t="s">
        <v>22</v>
      </c>
      <c r="J76" s="78" t="s">
        <v>97</v>
      </c>
      <c r="K76" s="80" t="s">
        <v>24</v>
      </c>
      <c r="L76" s="78" t="s">
        <v>98</v>
      </c>
      <c r="M76" s="80" t="s">
        <v>26</v>
      </c>
      <c r="N76" s="78" t="s">
        <v>99</v>
      </c>
      <c r="O76" s="80" t="s">
        <v>28</v>
      </c>
      <c r="P76" s="80" t="s">
        <v>100</v>
      </c>
      <c r="Q76" s="81" t="s">
        <v>30</v>
      </c>
      <c r="R76" s="82" t="s">
        <v>100</v>
      </c>
      <c r="S76" s="83" t="s">
        <v>30</v>
      </c>
      <c r="T76" s="82" t="s">
        <v>101</v>
      </c>
      <c r="U76" s="79" t="s">
        <v>32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112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113</v>
      </c>
      <c r="B80" s="111">
        <f>SUM(B81:B84)</f>
        <v>0</v>
      </c>
      <c r="C80" s="111">
        <f>SUM(C81:C84)</f>
        <v>0</v>
      </c>
      <c r="D80" s="111">
        <f>SUM(D81:D84)</f>
        <v>0</v>
      </c>
      <c r="E80" s="111">
        <f>SUM(E81:E84)</f>
        <v>0</v>
      </c>
      <c r="F80" s="111">
        <f>SUM(F81:F84)</f>
        <v>0</v>
      </c>
      <c r="G80" s="111">
        <f>SUM(G81:G84)</f>
        <v>0</v>
      </c>
      <c r="H80" s="111">
        <f>SUM(H81:H84)</f>
        <v>0</v>
      </c>
      <c r="I80" s="111">
        <f>SUM(I81:I84)</f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114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115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116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117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102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103</v>
      </c>
      <c r="B87" s="118"/>
      <c r="C87" s="118"/>
      <c r="D87" s="118"/>
      <c r="E87" s="118">
        <f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>$H87      +$J87      +$L87      +$N87</f>
        <v>0</v>
      </c>
      <c r="Q87" s="113">
        <f>$I87      +$K87      +$M87      +$O87</f>
        <v>0</v>
      </c>
      <c r="R87" s="89">
        <f>IF(($H87      =0),0,((($H87      -$H87      )/$H87      )*100))</f>
        <v>0</v>
      </c>
      <c r="S87" s="90">
        <f>IF(($I87      =0),0,((($I87      -$I87      )/$I87      )*100))</f>
        <v>0</v>
      </c>
      <c r="T87" s="89">
        <f>IF(($E87      =0),0,(($P87      /$E87      )*100))</f>
        <v>0</v>
      </c>
      <c r="U87" s="90">
        <f>IF(($E87      =0),0,(($Q87      /$E87      )*100))</f>
        <v>0</v>
      </c>
      <c r="V87" s="118"/>
      <c r="W87" s="118"/>
    </row>
    <row r="88" spans="1:23" x14ac:dyDescent="0.2">
      <c r="A88" s="91" t="s">
        <v>104</v>
      </c>
      <c r="B88" s="113"/>
      <c r="C88" s="113"/>
      <c r="D88" s="113"/>
      <c r="E88" s="113">
        <f>$B88      +$C88      +$D88</f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>$H88      +$J88      +$L88      +$N88</f>
        <v>0</v>
      </c>
      <c r="Q88" s="115">
        <f>$I88      +$K88      +$M88      +$O88</f>
        <v>0</v>
      </c>
      <c r="R88" s="89">
        <f>IF(($H88      =0),0,((($H88      -$H88      )/$H88      )*100))</f>
        <v>0</v>
      </c>
      <c r="S88" s="90">
        <f>IF(($I88      =0),0,((($I88      -$I88      )/$I88      )*100))</f>
        <v>0</v>
      </c>
      <c r="T88" s="89">
        <f>IF(($E88      =0),0,(($P88      /$E88      )*100))</f>
        <v>0</v>
      </c>
      <c r="U88" s="90">
        <f>IF(($E88      =0),0,(($Q88      /$E88      )*100))</f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>$B89      +$C89      +$D89</f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>$H89      +$J89      +$L89      +$N89</f>
        <v>0</v>
      </c>
      <c r="Q89" s="115">
        <f>$I89      +$K89      +$M89      +$O89</f>
        <v>0</v>
      </c>
      <c r="R89" s="89">
        <f>IF(($H89      =0),0,((($H89      -$H89      )/$H89      )*100))</f>
        <v>0</v>
      </c>
      <c r="S89" s="90">
        <f>IF(($I89      =0),0,((($I89      -$I89      )/$I89      )*100))</f>
        <v>0</v>
      </c>
      <c r="T89" s="89">
        <f>IF(($E89      =0),0,(($P89      /$E89      )*100))</f>
        <v>0</v>
      </c>
      <c r="U89" s="90">
        <f>IF(($E89      =0),0,(($Q89      /$E89      )*100))</f>
        <v>0</v>
      </c>
      <c r="V89" s="113"/>
      <c r="W89" s="113"/>
    </row>
    <row r="90" spans="1:23" x14ac:dyDescent="0.2">
      <c r="A90" s="91" t="s">
        <v>106</v>
      </c>
      <c r="B90" s="113">
        <v>580600000</v>
      </c>
      <c r="C90" s="113"/>
      <c r="D90" s="113"/>
      <c r="E90" s="113">
        <f>$B90      +$C90      +$D90</f>
        <v>580600000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>$H90      +$J90      +$L90      +$N90</f>
        <v>0</v>
      </c>
      <c r="Q90" s="115">
        <f>$I90      +$K90      +$M90      +$O90</f>
        <v>0</v>
      </c>
      <c r="R90" s="89">
        <f>IF(($H90      =0),0,((($H90      -$H90      )/$H90      )*100))</f>
        <v>0</v>
      </c>
      <c r="S90" s="90">
        <f>IF(($I90      =0),0,((($I90      -$I90      )/$I90      )*100))</f>
        <v>0</v>
      </c>
      <c r="T90" s="89">
        <f>IF(($E90      =0),0,(($P90      /$E90      )*100))</f>
        <v>0</v>
      </c>
      <c r="U90" s="90">
        <f>IF(($E90      =0),0,(($Q90      /$E90      )*100))</f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>$B91      +$C91      +$D91</f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>$H91      +$J91      +$L91      +$N91</f>
        <v>0</v>
      </c>
      <c r="Q91" s="115">
        <f>$I91      +$K91      +$M91      +$O91</f>
        <v>0</v>
      </c>
      <c r="R91" s="89">
        <f>IF(($H91      =0),0,((($H91      -$H91      )/$H91      )*100))</f>
        <v>0</v>
      </c>
      <c r="S91" s="90">
        <f>IF(($I91      =0),0,((($I91      -$I91      )/$I91      )*100))</f>
        <v>0</v>
      </c>
      <c r="T91" s="89">
        <f>IF(($E91      =0),0,(($P91      /$E91      )*100))</f>
        <v>0</v>
      </c>
      <c r="U91" s="90">
        <f>IF(($E91      =0),0,(($Q91      /$E91      )*100))</f>
        <v>0</v>
      </c>
      <c r="V91" s="113"/>
      <c r="W91" s="113"/>
    </row>
    <row r="92" spans="1:23" x14ac:dyDescent="0.2">
      <c r="A92" s="91" t="s">
        <v>108</v>
      </c>
      <c r="B92" s="113">
        <v>7000000</v>
      </c>
      <c r="C92" s="113"/>
      <c r="D92" s="113"/>
      <c r="E92" s="113">
        <f>$B92      +$C92      +$D92</f>
        <v>7000000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>$H92      +$J92      +$L92      +$N92</f>
        <v>0</v>
      </c>
      <c r="Q92" s="115">
        <f>$I92      +$K92      +$M92      +$O92</f>
        <v>0</v>
      </c>
      <c r="R92" s="89">
        <f>IF(($H92      =0),0,((($H92      -$H92      )/$H92      )*100))</f>
        <v>0</v>
      </c>
      <c r="S92" s="90">
        <f>IF(($I92      =0),0,((($I92      -$I92      )/$I92      )*100))</f>
        <v>0</v>
      </c>
      <c r="T92" s="89">
        <f>IF(($E92      =0),0,(($P92      /$E92      )*100))</f>
        <v>0</v>
      </c>
      <c r="U92" s="90">
        <f>IF(($E92      =0),0,(($Q92      /$E92      )*100))</f>
        <v>0</v>
      </c>
      <c r="V92" s="113"/>
      <c r="W92" s="113"/>
    </row>
    <row r="93" spans="1:23" x14ac:dyDescent="0.2">
      <c r="A93" s="91" t="s">
        <v>109</v>
      </c>
      <c r="B93" s="113">
        <v>4392000</v>
      </c>
      <c r="C93" s="113">
        <v>2018000</v>
      </c>
      <c r="D93" s="113"/>
      <c r="E93" s="113">
        <f>$B93      +$C93      +$D93</f>
        <v>6410000</v>
      </c>
      <c r="F93" s="113">
        <v>0</v>
      </c>
      <c r="G93" s="113">
        <v>0</v>
      </c>
      <c r="H93" s="113">
        <v>4300000</v>
      </c>
      <c r="I93" s="113"/>
      <c r="J93" s="113"/>
      <c r="K93" s="113"/>
      <c r="L93" s="113"/>
      <c r="M93" s="113"/>
      <c r="N93" s="113"/>
      <c r="O93" s="113"/>
      <c r="P93" s="115">
        <f>$H93      +$J93      +$L93      +$N93</f>
        <v>4300000</v>
      </c>
      <c r="Q93" s="115">
        <f>$I93      +$K93      +$M93      +$O93</f>
        <v>0</v>
      </c>
      <c r="R93" s="89">
        <f>IF(($H93      =0),0,((($H93      -$H93      )/$H93      )*100))</f>
        <v>0</v>
      </c>
      <c r="S93" s="90">
        <f>IF(($I93      =0),0,((($I93      -$I93      )/$I93      )*100))</f>
        <v>0</v>
      </c>
      <c r="T93" s="89">
        <f>IF(($E93      =0),0,(($P93      /$E93      )*100))</f>
        <v>67.082683307332289</v>
      </c>
      <c r="U93" s="90">
        <f>IF(($E93      =0),0,(($Q93      /$E93      )*100))</f>
        <v>0</v>
      </c>
      <c r="V93" s="113"/>
      <c r="W93" s="113"/>
    </row>
    <row r="94" spans="1:23" x14ac:dyDescent="0.2">
      <c r="A94" s="91" t="s">
        <v>110</v>
      </c>
      <c r="B94" s="113"/>
      <c r="C94" s="113"/>
      <c r="D94" s="113"/>
      <c r="E94" s="113">
        <f>$B94      +$C94      +$D94</f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>$H94      +$J94      +$L94      +$N94</f>
        <v>0</v>
      </c>
      <c r="Q94" s="115">
        <f>$I94      +$K94      +$M94      +$O94</f>
        <v>0</v>
      </c>
      <c r="R94" s="89">
        <f>IF(($H94      =0),0,((($H94      -$H94      )/$H94      )*100))</f>
        <v>0</v>
      </c>
      <c r="S94" s="90">
        <f>IF(($I94      =0),0,((($I94      -$I94      )/$I94      )*100))</f>
        <v>0</v>
      </c>
      <c r="T94" s="89">
        <f>IF(($E94      =0),0,(($P94      /$E94      )*100))</f>
        <v>0</v>
      </c>
      <c r="U94" s="90">
        <f>IF(($E94      =0),0,(($Q94      /$E94      )*100))</f>
        <v>0</v>
      </c>
      <c r="V94" s="113"/>
      <c r="W94" s="113"/>
    </row>
    <row r="95" spans="1:23" x14ac:dyDescent="0.2">
      <c r="A95" s="16" t="s">
        <v>111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118</v>
      </c>
      <c r="B96" s="121">
        <f>SUM(B97:B111)</f>
        <v>0</v>
      </c>
      <c r="C96" s="121">
        <f>SUM(C97:C111)</f>
        <v>0</v>
      </c>
      <c r="D96" s="121">
        <f>SUM(D97:D111)</f>
        <v>0</v>
      </c>
      <c r="E96" s="121">
        <f>SUM(E97:E111)</f>
        <v>0</v>
      </c>
      <c r="F96" s="121">
        <f>SUM(F97:F111)</f>
        <v>0</v>
      </c>
      <c r="G96" s="121">
        <f>SUM(G97:G111)</f>
        <v>0</v>
      </c>
      <c r="H96" s="121">
        <f>SUM(H97:H111)</f>
        <v>0</v>
      </c>
      <c r="I96" s="121">
        <f>SUM(I97:I111)</f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>IF(L96=0," ",(N96-L96)/L96)</f>
        <v xml:space="preserve"> </v>
      </c>
      <c r="S96" s="20" t="str">
        <f>IF(M96=0," ",(O96-M96)/M96)</f>
        <v xml:space="preserve"> </v>
      </c>
      <c r="T96" s="20" t="str">
        <f>IF(E96=0," ",(P96/E96))</f>
        <v xml:space="preserve"> </v>
      </c>
      <c r="U96" s="21" t="str">
        <f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>IF(L97=0," ",(N97-L97)/L97)</f>
        <v xml:space="preserve"> </v>
      </c>
      <c r="S97" s="23" t="str">
        <f>IF(M97=0," ",(O97-M97)/M97)</f>
        <v xml:space="preserve"> </v>
      </c>
      <c r="T97" s="23" t="str">
        <f>IF(E97=0," ",(P97/E97))</f>
        <v xml:space="preserve"> </v>
      </c>
      <c r="U97" s="24" t="str">
        <f>IF(E97=0," ",(Q97/E97))</f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>IF(L98=0," ",(N98-L98)/L98)</f>
        <v xml:space="preserve"> </v>
      </c>
      <c r="S98" s="23" t="str">
        <f>IF(M98=0," ",(O98-M98)/M98)</f>
        <v xml:space="preserve"> </v>
      </c>
      <c r="T98" s="23" t="str">
        <f>IF(E98=0," ",(P98/E98))</f>
        <v xml:space="preserve"> </v>
      </c>
      <c r="U98" s="24" t="str">
        <f>IF(E98=0," ",(Q98/E98))</f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>SUM(B99:D99)</f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>IF(L99=0," ",(N99-L99)/L99)</f>
        <v xml:space="preserve"> </v>
      </c>
      <c r="S99" s="23" t="str">
        <f>IF(M99=0," ",(O99-M99)/M99)</f>
        <v xml:space="preserve"> </v>
      </c>
      <c r="T99" s="23" t="str">
        <f>IF(E99=0," ",(P99/E99))</f>
        <v xml:space="preserve"> </v>
      </c>
      <c r="U99" s="24" t="str">
        <f>IF(E99=0," ",(Q99/E99))</f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>SUM(B100:D100)</f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>IF(L100=0," ",(N100-L100)/L100)</f>
        <v xml:space="preserve"> </v>
      </c>
      <c r="S100" s="23" t="str">
        <f>IF(M100=0," ",(O100-M100)/M100)</f>
        <v xml:space="preserve"> </v>
      </c>
      <c r="T100" s="23" t="str">
        <f>IF(E100=0," ",(P100/E100))</f>
        <v xml:space="preserve"> </v>
      </c>
      <c r="U100" s="24" t="str">
        <f>IF(E100=0," ",(Q100/E100))</f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>SUM(B101:D101)</f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>IF(L101=0," ",(N101-L101)/L101)</f>
        <v xml:space="preserve"> </v>
      </c>
      <c r="S101" s="23" t="str">
        <f>IF(M101=0," ",(O101-M101)/M101)</f>
        <v xml:space="preserve"> </v>
      </c>
      <c r="T101" s="23" t="str">
        <f>IF(E101=0," ",(P101/E101))</f>
        <v xml:space="preserve"> </v>
      </c>
      <c r="U101" s="24" t="str">
        <f>IF(E101=0," ",(Q101/E101))</f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>SUM(B102:D102)</f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>IF(L102=0," ",(N102-L102)/L102)</f>
        <v xml:space="preserve"> </v>
      </c>
      <c r="S102" s="23" t="str">
        <f>IF(M102=0," ",(O102-M102)/M102)</f>
        <v xml:space="preserve"> </v>
      </c>
      <c r="T102" s="23" t="str">
        <f>IF(E102=0," ",(P102/E102))</f>
        <v xml:space="preserve"> </v>
      </c>
      <c r="U102" s="24" t="str">
        <f>IF(E102=0," ",(Q102/E102))</f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>SUM(B103:D103)</f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>IF(L103=0," ",(N103-L103)/L103)</f>
        <v xml:space="preserve"> </v>
      </c>
      <c r="S103" s="23" t="str">
        <f>IF(M103=0," ",(O103-M103)/M103)</f>
        <v xml:space="preserve"> </v>
      </c>
      <c r="T103" s="23" t="str">
        <f>IF(E103=0," ",(P103/E103))</f>
        <v xml:space="preserve"> </v>
      </c>
      <c r="U103" s="24" t="str">
        <f>IF(E103=0," ",(Q103/E103))</f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>SUM(B104:D104)</f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>IF(L104=0," ",(N104-L104)/L104)</f>
        <v xml:space="preserve"> </v>
      </c>
      <c r="S104" s="23" t="str">
        <f>IF(M104=0," ",(O104-M104)/M104)</f>
        <v xml:space="preserve"> </v>
      </c>
      <c r="T104" s="23" t="str">
        <f>IF(E104=0," ",(P104/E104))</f>
        <v xml:space="preserve"> </v>
      </c>
      <c r="U104" s="24" t="str">
        <f>IF(E104=0," ",(Q104/E104))</f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>SUM(B105:D105)</f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>IF(L105=0," ",(N105-L105)/L105)</f>
        <v xml:space="preserve"> </v>
      </c>
      <c r="S105" s="23" t="str">
        <f>IF(M105=0," ",(O105-M105)/M105)</f>
        <v xml:space="preserve"> </v>
      </c>
      <c r="T105" s="23" t="str">
        <f>IF(E105=0," ",(P105/E105))</f>
        <v xml:space="preserve"> </v>
      </c>
      <c r="U105" s="24" t="str">
        <f>IF(E105=0," ",(Q105/E105))</f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>SUM(B106:D106)</f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>IF(L106=0," ",(N106-L106)/L106)</f>
        <v xml:space="preserve"> </v>
      </c>
      <c r="S106" s="23" t="str">
        <f>IF(M106=0," ",(O106-M106)/M106)</f>
        <v xml:space="preserve"> </v>
      </c>
      <c r="T106" s="23" t="str">
        <f>IF(E106=0," ",(P106/E106))</f>
        <v xml:space="preserve"> </v>
      </c>
      <c r="U106" s="24" t="str">
        <f>IF(E106=0," ",(Q106/E106))</f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>SUM(B107:D107)</f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>IF(L107=0," ",(N107-L107)/L107)</f>
        <v xml:space="preserve"> </v>
      </c>
      <c r="S107" s="23" t="str">
        <f>IF(M107=0," ",(O107-M107)/M107)</f>
        <v xml:space="preserve"> </v>
      </c>
      <c r="T107" s="23" t="str">
        <f>IF(E107=0," ",(P107/E107))</f>
        <v xml:space="preserve"> </v>
      </c>
      <c r="U107" s="24" t="str">
        <f>IF(E107=0," ",(Q107/E107))</f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>SUM(B108:D108)</f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>IF(L108=0," ",(N108-L108)/L108)</f>
        <v xml:space="preserve"> </v>
      </c>
      <c r="S108" s="23" t="str">
        <f>IF(M108=0," ",(O108-M108)/M108)</f>
        <v xml:space="preserve"> </v>
      </c>
      <c r="T108" s="23" t="str">
        <f>IF(E108=0," ",(P108/E108))</f>
        <v xml:space="preserve"> </v>
      </c>
      <c r="U108" s="24" t="str">
        <f>IF(E108=0," ",(Q108/E108))</f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>SUM(B109:D109)</f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>IF(L109=0," ",(N109-L109)/L109)</f>
        <v xml:space="preserve"> </v>
      </c>
      <c r="S109" s="23" t="str">
        <f>IF(M109=0," ",(O109-M109)/M109)</f>
        <v xml:space="preserve"> </v>
      </c>
      <c r="T109" s="23" t="str">
        <f>IF(E109=0," ",(P109/E109))</f>
        <v xml:space="preserve"> </v>
      </c>
      <c r="U109" s="24" t="str">
        <f>IF(E109=0," ",(Q109/E109))</f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>SUM(B110:D110)</f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>IF(L110=0," ",(N110-L110)/L110)</f>
        <v xml:space="preserve"> </v>
      </c>
      <c r="S110" s="23" t="str">
        <f>IF(M110=0," ",(O110-M110)/M110)</f>
        <v xml:space="preserve"> </v>
      </c>
      <c r="T110" s="23" t="str">
        <f>IF(E110=0," ",(P110/E110))</f>
        <v xml:space="preserve"> </v>
      </c>
      <c r="U110" s="24" t="str">
        <f>IF(E110=0," ",(Q110/E110))</f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>SUM(B111:D111)</f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>IF(L111=0," ",(N111-L111)/L111)</f>
        <v xml:space="preserve"> </v>
      </c>
      <c r="S111" s="23" t="str">
        <f>IF(M111=0," ",(O111-M111)/M111)</f>
        <v xml:space="preserve"> </v>
      </c>
      <c r="T111" s="23" t="str">
        <f>IF(E111=0," ",(P111/E111))</f>
        <v xml:space="preserve"> </v>
      </c>
      <c r="U111" s="24" t="str">
        <f>IF(E111=0," ",(Q111/E111))</f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>IF(L112=0," ",(N112-L112)/L112)</f>
        <v xml:space="preserve"> </v>
      </c>
      <c r="S112" s="21" t="str">
        <f>IF(M112=0," ",(O112-M112)/M112)</f>
        <v xml:space="preserve"> </v>
      </c>
      <c r="T112" s="20" t="str">
        <f>IF(E112=0," ",(P112/E112))</f>
        <v xml:space="preserve"> </v>
      </c>
      <c r="U112" s="21" t="str">
        <f>IF(E112=0," ",(Q112/E112))</f>
        <v xml:space="preserve"> </v>
      </c>
      <c r="V112" s="126"/>
      <c r="W112" s="127"/>
    </row>
    <row r="113" spans="1:23" hidden="1" x14ac:dyDescent="0.2">
      <c r="A113" s="25" t="s">
        <v>87</v>
      </c>
      <c r="B113" s="126" t="e">
        <f>B96+B86</f>
        <v>#VALUE!</v>
      </c>
      <c r="C113" s="126">
        <f>C96+C86</f>
        <v>0</v>
      </c>
      <c r="D113" s="126">
        <f>D96+D86</f>
        <v>0</v>
      </c>
      <c r="E113" s="126">
        <f>E96+E86</f>
        <v>0</v>
      </c>
      <c r="F113" s="126">
        <f>F96+F86</f>
        <v>0</v>
      </c>
      <c r="G113" s="126">
        <f>G96+G86</f>
        <v>0</v>
      </c>
      <c r="H113" s="126">
        <f>H96+H86</f>
        <v>0</v>
      </c>
      <c r="I113" s="126">
        <f>I96+I86</f>
        <v>0</v>
      </c>
      <c r="J113" s="126">
        <f>J96+J86</f>
        <v>0</v>
      </c>
      <c r="K113" s="126">
        <f>K96+K86</f>
        <v>0</v>
      </c>
      <c r="L113" s="126">
        <f>L96+L86</f>
        <v>0</v>
      </c>
      <c r="M113" s="126">
        <f>M96+M86</f>
        <v>0</v>
      </c>
      <c r="N113" s="126">
        <f>N96+N86</f>
        <v>0</v>
      </c>
      <c r="O113" s="126">
        <f>O96+O86</f>
        <v>0</v>
      </c>
      <c r="P113" s="126">
        <f>P96+P86</f>
        <v>0</v>
      </c>
      <c r="Q113" s="126">
        <f>Q96+Q86</f>
        <v>0</v>
      </c>
      <c r="R113" s="20" t="str">
        <f>IF(L113=0," ",(N113-L113)/L113)</f>
        <v xml:space="preserve"> </v>
      </c>
      <c r="S113" s="21" t="str">
        <f>IF(M113=0," ",(O113-M113)/M113)</f>
        <v xml:space="preserve"> </v>
      </c>
      <c r="T113" s="20" t="str">
        <f>IF(E113=0," ",(P113/E113))</f>
        <v xml:space="preserve"> </v>
      </c>
      <c r="U113" s="21" t="str">
        <f>IF(E113=0," ",(Q113/E113))</f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119</v>
      </c>
      <c r="B114" s="128" t="str">
        <f>B86</f>
        <v/>
      </c>
      <c r="C114" s="128">
        <f>C86</f>
        <v>0</v>
      </c>
      <c r="D114" s="128">
        <f>D86</f>
        <v>0</v>
      </c>
      <c r="E114" s="128">
        <f>E86</f>
        <v>0</v>
      </c>
      <c r="F114" s="128">
        <f>F86</f>
        <v>0</v>
      </c>
      <c r="G114" s="128">
        <f>G86</f>
        <v>0</v>
      </c>
      <c r="H114" s="128">
        <f>H86</f>
        <v>0</v>
      </c>
      <c r="I114" s="128">
        <f>I86</f>
        <v>0</v>
      </c>
      <c r="J114" s="128">
        <f>J86</f>
        <v>0</v>
      </c>
      <c r="K114" s="128">
        <f>K86</f>
        <v>0</v>
      </c>
      <c r="L114" s="128">
        <f>L86</f>
        <v>0</v>
      </c>
      <c r="M114" s="128">
        <f>M86</f>
        <v>0</v>
      </c>
      <c r="N114" s="128">
        <f>N86</f>
        <v>0</v>
      </c>
      <c r="O114" s="128">
        <f>O86</f>
        <v>0</v>
      </c>
      <c r="P114" s="128">
        <f>P86</f>
        <v>0</v>
      </c>
      <c r="Q114" s="128">
        <f>Q86</f>
        <v>0</v>
      </c>
      <c r="R114" s="20" t="str">
        <f>IF(L114=0," ",(N114-L114)/L114)</f>
        <v xml:space="preserve"> </v>
      </c>
      <c r="S114" s="21" t="str">
        <f>IF(M114=0," ",(O114-M114)/M114)</f>
        <v xml:space="preserve"> </v>
      </c>
      <c r="T114" s="20" t="str">
        <f>IF(E114=0," ",(P114/E114))</f>
        <v xml:space="preserve"> </v>
      </c>
      <c r="U114" s="21" t="str">
        <f>IF(E114=0," ",(Q114/E114))</f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120</v>
      </c>
    </row>
    <row r="117" spans="1:23" x14ac:dyDescent="0.2">
      <c r="A117" s="29" t="s">
        <v>121</v>
      </c>
    </row>
    <row r="118" spans="1:23" x14ac:dyDescent="0.2">
      <c r="A118" s="29" t="s">
        <v>122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123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124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125</v>
      </c>
    </row>
    <row r="124" spans="1:23" x14ac:dyDescent="0.2">
      <c r="A124" s="30" t="s">
        <v>91</v>
      </c>
      <c r="G124" s="30" t="s">
        <v>91</v>
      </c>
      <c r="W124" s="30"/>
    </row>
    <row r="125" spans="1:23" x14ac:dyDescent="0.2">
      <c r="A125" s="30"/>
      <c r="G125" s="30"/>
      <c r="W125" s="30"/>
    </row>
    <row r="126" spans="1:23" x14ac:dyDescent="0.2">
      <c r="A126" s="30" t="s">
        <v>91</v>
      </c>
      <c r="G126" s="30" t="s">
        <v>91</v>
      </c>
      <c r="W126" s="30"/>
    </row>
  </sheetData>
  <sheetProtection algorithmName="SHA-512" hashValue="06Lopc+ijcWv0LILCC6grmX4o8TWyH8UvCJ4In8q+2Q4V5TcjURake+k5Z3xZDzIz8e2xAtl1jTcOLeUIJgrgQ==" saltValue="tBDm2wYeitdjGTo2XddoIA==" spinCount="100000" sheet="1" objects="1" scenarios="1"/>
  <mergeCells count="18">
    <mergeCell ref="P75:Q75"/>
    <mergeCell ref="R75:S75"/>
    <mergeCell ref="T75:U75"/>
    <mergeCell ref="V75:W75"/>
    <mergeCell ref="P6:Q6"/>
    <mergeCell ref="R6:S6"/>
    <mergeCell ref="T6:U6"/>
    <mergeCell ref="V6:W6"/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74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170D27-E0FB-4B62-AD23-74A65B77A4A7}">
  <sheetPr>
    <pageSetUpPr fitToPage="1"/>
  </sheetPr>
  <dimension ref="A1:W126"/>
  <sheetViews>
    <sheetView showGridLines="0" topLeftCell="A3" workbookViewId="0">
      <selection activeCell="A7" sqref="A7"/>
    </sheetView>
  </sheetViews>
  <sheetFormatPr defaultRowHeight="12.75" x14ac:dyDescent="0.2"/>
  <cols>
    <col min="1" max="1" width="52.7109375" customWidth="1"/>
    <col min="2" max="9" width="13.7109375" customWidth="1"/>
    <col min="10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1"/>
      <c r="W1" s="31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2"/>
      <c r="W2" s="32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2"/>
      <c r="W3" s="32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2"/>
      <c r="W4" s="32"/>
    </row>
    <row r="5" spans="1:23" ht="15" customHeight="1" x14ac:dyDescent="0.25">
      <c r="A5" s="137" t="s">
        <v>128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3"/>
      <c r="W5" s="33"/>
    </row>
    <row r="6" spans="1:23" ht="12.75" customHeight="1" x14ac:dyDescent="0.2">
      <c r="A6" s="34" t="s">
        <v>91</v>
      </c>
      <c r="B6" s="34" t="s">
        <v>91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235840000</v>
      </c>
      <c r="C9" s="92"/>
      <c r="D9" s="92"/>
      <c r="E9" s="92">
        <f>$B9       +$C9       +$D9</f>
        <v>235840000</v>
      </c>
      <c r="F9" s="93" t="s">
        <v>1</v>
      </c>
      <c r="G9" s="94" t="s">
        <v>1</v>
      </c>
      <c r="H9" s="93"/>
      <c r="I9" s="94">
        <v>156282</v>
      </c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156282</v>
      </c>
      <c r="R9" s="48">
        <f>IF(($H9       =0),0,((($H9       -$H9       )/$H9       )*100))</f>
        <v>0</v>
      </c>
      <c r="S9" s="49">
        <f>IF(($I9       =0),0,((($I9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6.626611261872456E-2</v>
      </c>
      <c r="V9" s="93" t="s">
        <v>1</v>
      </c>
      <c r="W9" s="94" t="s">
        <v>1</v>
      </c>
    </row>
    <row r="10" spans="1:23" ht="12.95" customHeight="1" x14ac:dyDescent="0.2">
      <c r="A10" s="47" t="s">
        <v>37</v>
      </c>
      <c r="B10" s="92">
        <v>19200000</v>
      </c>
      <c r="C10" s="92"/>
      <c r="D10" s="92"/>
      <c r="E10" s="92">
        <f>$B10      +$C10      +$D10</f>
        <v>19200000</v>
      </c>
      <c r="F10" s="93">
        <v>19200000</v>
      </c>
      <c r="G10" s="94">
        <v>19200000</v>
      </c>
      <c r="H10" s="93">
        <v>2351000</v>
      </c>
      <c r="I10" s="94">
        <v>1697279</v>
      </c>
      <c r="J10" s="93"/>
      <c r="K10" s="94"/>
      <c r="L10" s="93"/>
      <c r="M10" s="94"/>
      <c r="N10" s="93"/>
      <c r="O10" s="94"/>
      <c r="P10" s="93">
        <f>$H10      +$J10      +$L10      +$N10</f>
        <v>2351000</v>
      </c>
      <c r="Q10" s="94">
        <f>$I10      +$K10      +$M10      +$O10</f>
        <v>1697279</v>
      </c>
      <c r="R10" s="48">
        <f>IF(($H10      =0),0,((($H10      -$H10      )/$H10      )*100))</f>
        <v>0</v>
      </c>
      <c r="S10" s="49">
        <f>IF(($I10      =0),0,((($I10      -$I10      )/$I10      )*100))</f>
        <v>0</v>
      </c>
      <c r="T10" s="48">
        <f>IF(($E10      =0),0,(($P10      /$E10      )*100))</f>
        <v>12.244791666666668</v>
      </c>
      <c r="U10" s="50">
        <f>IF(($E10      =0),0,(($Q10      /$E10      )*100))</f>
        <v>8.8399947916666672</v>
      </c>
      <c r="V10" s="93" t="s">
        <v>1</v>
      </c>
      <c r="W10" s="94" t="s">
        <v>1</v>
      </c>
    </row>
    <row r="11" spans="1:23" ht="12.95" customHeight="1" x14ac:dyDescent="0.2">
      <c r="A11" s="47" t="s">
        <v>38</v>
      </c>
      <c r="B11" s="92">
        <v>6000000</v>
      </c>
      <c r="C11" s="92"/>
      <c r="D11" s="92"/>
      <c r="E11" s="92">
        <f>$B11      +$C11      +$D11</f>
        <v>6000000</v>
      </c>
      <c r="F11" s="93">
        <v>6000000</v>
      </c>
      <c r="G11" s="94">
        <v>3000000</v>
      </c>
      <c r="H11" s="93">
        <v>2022000</v>
      </c>
      <c r="I11" s="94">
        <v>2023583</v>
      </c>
      <c r="J11" s="93"/>
      <c r="K11" s="94"/>
      <c r="L11" s="93"/>
      <c r="M11" s="94"/>
      <c r="N11" s="93"/>
      <c r="O11" s="94"/>
      <c r="P11" s="93">
        <f>$H11      +$J11      +$L11      +$N11</f>
        <v>2022000</v>
      </c>
      <c r="Q11" s="94">
        <f>$I11      +$K11      +$M11      +$O11</f>
        <v>2023583</v>
      </c>
      <c r="R11" s="48">
        <f>IF(($H11      =0),0,((($H11      -$H11      )/$H11      )*100))</f>
        <v>0</v>
      </c>
      <c r="S11" s="49">
        <f>IF(($I11      =0),0,((($I11      -$I11      )/$I11      )*100))</f>
        <v>0</v>
      </c>
      <c r="T11" s="48">
        <f>IF(($E11      =0),0,(($P11      /$E11      )*100))</f>
        <v>33.700000000000003</v>
      </c>
      <c r="U11" s="50">
        <f>IF(($E11      =0),0,(($Q11      /$E11      )*100))</f>
        <v>33.726383333333331</v>
      </c>
      <c r="V11" s="93" t="s">
        <v>1</v>
      </c>
      <c r="W11" s="94" t="s">
        <v>1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>$B12      +$C12      +$D12</f>
        <v>0</v>
      </c>
      <c r="F12" s="93" t="s">
        <v>1</v>
      </c>
      <c r="G12" s="94" t="s">
        <v>1</v>
      </c>
      <c r="H12" s="93"/>
      <c r="I12" s="94"/>
      <c r="J12" s="93"/>
      <c r="K12" s="94"/>
      <c r="L12" s="93"/>
      <c r="M12" s="94"/>
      <c r="N12" s="93"/>
      <c r="O12" s="94"/>
      <c r="P12" s="93">
        <f>$H12      +$J12      +$L12      +$N12</f>
        <v>0</v>
      </c>
      <c r="Q12" s="94">
        <f>$I12      +$K12      +$M12      +$O12</f>
        <v>0</v>
      </c>
      <c r="R12" s="48">
        <f>IF(($H12      =0),0,((($H12      -$H12      )/$H12      )*100))</f>
        <v>0</v>
      </c>
      <c r="S12" s="49">
        <f>IF(($I12      =0),0,((($I12      -$I12      )/$I12      )*100))</f>
        <v>0</v>
      </c>
      <c r="T12" s="48">
        <f>IF(($E12      =0),0,(($P12      /$E12      )*100))</f>
        <v>0</v>
      </c>
      <c r="U12" s="50">
        <f>IF(($E12      =0),0,(($Q12      /$E12      )*100))</f>
        <v>0</v>
      </c>
      <c r="V12" s="93" t="s">
        <v>1</v>
      </c>
      <c r="W12" s="94" t="s">
        <v>1</v>
      </c>
    </row>
    <row r="13" spans="1:23" ht="12.95" customHeight="1" x14ac:dyDescent="0.2">
      <c r="A13" s="47" t="s">
        <v>40</v>
      </c>
      <c r="B13" s="92">
        <v>554563000</v>
      </c>
      <c r="C13" s="92"/>
      <c r="D13" s="92"/>
      <c r="E13" s="92">
        <f>$B13      +$C13      +$D13</f>
        <v>554563000</v>
      </c>
      <c r="F13" s="93">
        <v>554563000</v>
      </c>
      <c r="G13" s="94">
        <v>221994000</v>
      </c>
      <c r="H13" s="93">
        <v>136543000</v>
      </c>
      <c r="I13" s="94">
        <v>70650462</v>
      </c>
      <c r="J13" s="93"/>
      <c r="K13" s="94"/>
      <c r="L13" s="93"/>
      <c r="M13" s="94"/>
      <c r="N13" s="93"/>
      <c r="O13" s="94"/>
      <c r="P13" s="93">
        <f>$H13      +$J13      +$L13      +$N13</f>
        <v>136543000</v>
      </c>
      <c r="Q13" s="94">
        <f>$I13      +$K13      +$M13      +$O13</f>
        <v>70650462</v>
      </c>
      <c r="R13" s="48">
        <f>IF(($H13      =0),0,((($H13      -$H13      )/$H13      )*100))</f>
        <v>0</v>
      </c>
      <c r="S13" s="49">
        <f>IF(($I13      =0),0,((($I13      -$I13      )/$I13      )*100))</f>
        <v>0</v>
      </c>
      <c r="T13" s="48">
        <f>IF(($E13      =0),0,(($P13      /$E13      )*100))</f>
        <v>24.621729181355409</v>
      </c>
      <c r="U13" s="50">
        <f>IF(($E13      =0),0,(($Q13      /$E13      )*100))</f>
        <v>12.739844165586236</v>
      </c>
      <c r="V13" s="93" t="s">
        <v>1</v>
      </c>
      <c r="W13" s="94" t="s">
        <v>1</v>
      </c>
    </row>
    <row r="14" spans="1:23" ht="12.95" customHeight="1" x14ac:dyDescent="0.2">
      <c r="A14" s="47" t="s">
        <v>41</v>
      </c>
      <c r="B14" s="92">
        <v>35190000</v>
      </c>
      <c r="C14" s="92"/>
      <c r="D14" s="92"/>
      <c r="E14" s="92">
        <f>$B14      +$C14      +$D14</f>
        <v>35190000</v>
      </c>
      <c r="F14" s="93">
        <v>35190000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>$H14      +$J14      +$L14      +$N14</f>
        <v>0</v>
      </c>
      <c r="Q14" s="94">
        <f>$I14      +$K14      +$M14      +$O14</f>
        <v>0</v>
      </c>
      <c r="R14" s="48">
        <f>IF(($H14      =0),0,((($H14      -$H14      )/$H14      )*100))</f>
        <v>0</v>
      </c>
      <c r="S14" s="49">
        <f>IF(($I14      =0),0,((($I14      -$I14      )/$I14      )*100))</f>
        <v>0</v>
      </c>
      <c r="T14" s="48">
        <f>IF(($E14      =0),0,(($P14      /$E14      )*100))</f>
        <v>0</v>
      </c>
      <c r="U14" s="50">
        <f>IF(($E14      =0),0,(($Q14      /$E14      )*100))</f>
        <v>0</v>
      </c>
      <c r="V14" s="93" t="s">
        <v>1</v>
      </c>
      <c r="W14" s="94" t="s">
        <v>1</v>
      </c>
    </row>
    <row r="15" spans="1:23" ht="12.95" customHeight="1" x14ac:dyDescent="0.2">
      <c r="A15" s="51" t="s">
        <v>42</v>
      </c>
      <c r="B15" s="95">
        <f>SUM(B9:B14)</f>
        <v>850793000</v>
      </c>
      <c r="C15" s="95">
        <f>SUM(C9:C14)</f>
        <v>0</v>
      </c>
      <c r="D15" s="95"/>
      <c r="E15" s="95">
        <f>$B15      +$C15      +$D15</f>
        <v>850793000</v>
      </c>
      <c r="F15" s="96">
        <f>SUM(F9:F14)</f>
        <v>614953000</v>
      </c>
      <c r="G15" s="97">
        <f>SUM(G9:G14)</f>
        <v>244194000</v>
      </c>
      <c r="H15" s="96">
        <f>SUM(H9:H14)</f>
        <v>140916000</v>
      </c>
      <c r="I15" s="97">
        <f>SUM(I9:I14)</f>
        <v>74527606</v>
      </c>
      <c r="J15" s="96">
        <f>SUM(J9:J14)</f>
        <v>0</v>
      </c>
      <c r="K15" s="97">
        <f>SUM(K9:K14)</f>
        <v>0</v>
      </c>
      <c r="L15" s="96">
        <f>SUM(L9:L14)</f>
        <v>0</v>
      </c>
      <c r="M15" s="97">
        <f>SUM(M9:M14)</f>
        <v>0</v>
      </c>
      <c r="N15" s="96">
        <f>SUM(N9:N14)</f>
        <v>0</v>
      </c>
      <c r="O15" s="97">
        <f>SUM(O9:O14)</f>
        <v>0</v>
      </c>
      <c r="P15" s="96">
        <f>$H15      +$J15      +$L15      +$N15</f>
        <v>140916000</v>
      </c>
      <c r="Q15" s="97">
        <f>$I15      +$K15      +$M15      +$O15</f>
        <v>74527606</v>
      </c>
      <c r="R15" s="52">
        <f>IF(($H15      =0),0,((($H15      -$H15      )/$H15      )*100))</f>
        <v>0</v>
      </c>
      <c r="S15" s="53">
        <f>IF(($I15      =0),0,((($I15      -$I15      )/$I15      )*100))</f>
        <v>0</v>
      </c>
      <c r="T15" s="52">
        <f>IF((SUM($E9:$E13))=0,0,(P15/(SUM($E9:$E13))*100))</f>
        <v>17.27752350101704</v>
      </c>
      <c r="U15" s="54">
        <f>IF((SUM($E9:$E13))=0,0,(Q15/(SUM($E9:$E13))*100))</f>
        <v>9.1377307341929832</v>
      </c>
      <c r="V15" s="96" t="s">
        <v>1</v>
      </c>
      <c r="W15" s="97" t="s">
        <v>1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>
        <v>151939000</v>
      </c>
      <c r="C17" s="92">
        <v>522000</v>
      </c>
      <c r="D17" s="92"/>
      <c r="E17" s="92">
        <f>$B17      +$C17      +$D17</f>
        <v>152461000</v>
      </c>
      <c r="F17" s="93">
        <v>151939000</v>
      </c>
      <c r="G17" s="94">
        <v>60776000</v>
      </c>
      <c r="H17" s="93">
        <v>10253000</v>
      </c>
      <c r="I17" s="94">
        <v>31014456</v>
      </c>
      <c r="J17" s="93"/>
      <c r="K17" s="94"/>
      <c r="L17" s="93"/>
      <c r="M17" s="94"/>
      <c r="N17" s="93"/>
      <c r="O17" s="94"/>
      <c r="P17" s="93">
        <f>$H17      +$J17      +$L17      +$N17</f>
        <v>10253000</v>
      </c>
      <c r="Q17" s="94">
        <f>$I17      +$K17      +$M17      +$O17</f>
        <v>31014456</v>
      </c>
      <c r="R17" s="48">
        <f>IF(($H17      =0),0,((($H17      -$H17      )/$H17      )*100))</f>
        <v>0</v>
      </c>
      <c r="S17" s="49">
        <f>IF(($I17      =0),0,((($I17      -$I17      )/$I17      )*100))</f>
        <v>0</v>
      </c>
      <c r="T17" s="48">
        <f>IF(($E17      =0),0,(($P17      /$E17      )*100))</f>
        <v>6.7249985242127499</v>
      </c>
      <c r="U17" s="50">
        <f>IF(($E17      =0),0,(($Q17      /$E17      )*100))</f>
        <v>20.342550553912147</v>
      </c>
      <c r="V17" s="93" t="s">
        <v>1</v>
      </c>
      <c r="W17" s="94" t="s">
        <v>1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>$B18      +$C18      +$D18</f>
        <v>0</v>
      </c>
      <c r="F18" s="93" t="s">
        <v>1</v>
      </c>
      <c r="G18" s="94" t="s">
        <v>1</v>
      </c>
      <c r="H18" s="93"/>
      <c r="I18" s="94"/>
      <c r="J18" s="93"/>
      <c r="K18" s="94"/>
      <c r="L18" s="93"/>
      <c r="M18" s="94"/>
      <c r="N18" s="93"/>
      <c r="O18" s="94"/>
      <c r="P18" s="93">
        <f>$H18      +$J18      +$L18      +$N18</f>
        <v>0</v>
      </c>
      <c r="Q18" s="94">
        <f>$I18      +$K18      +$M18      +$O18</f>
        <v>0</v>
      </c>
      <c r="R18" s="48">
        <f>IF(($H18      =0),0,((($H18      -$H18      )/$H18      )*100))</f>
        <v>0</v>
      </c>
      <c r="S18" s="49">
        <f>IF(($I18      =0),0,((($I18      -$I18      )/$I18      )*100))</f>
        <v>0</v>
      </c>
      <c r="T18" s="48">
        <f>IF(($E18      =0),0,(($P18      /$E18      )*100))</f>
        <v>0</v>
      </c>
      <c r="U18" s="50">
        <f>IF(($E18      =0),0,(($Q18      /$E18      )*100))</f>
        <v>0</v>
      </c>
      <c r="V18" s="93" t="s">
        <v>1</v>
      </c>
      <c r="W18" s="94" t="s">
        <v>1</v>
      </c>
    </row>
    <row r="19" spans="1:23" ht="12.95" customHeight="1" x14ac:dyDescent="0.2">
      <c r="A19" s="47" t="s">
        <v>46</v>
      </c>
      <c r="B19" s="92">
        <v>8943000</v>
      </c>
      <c r="C19" s="92"/>
      <c r="D19" s="92"/>
      <c r="E19" s="92">
        <f>$B19      +$C19      +$D19</f>
        <v>8943000</v>
      </c>
      <c r="F19" s="93">
        <v>8943000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>$H19      +$J19      +$L19      +$N19</f>
        <v>0</v>
      </c>
      <c r="Q19" s="94">
        <f>$I19      +$K19      +$M19      +$O19</f>
        <v>0</v>
      </c>
      <c r="R19" s="48">
        <f>IF(($H19      =0),0,((($H19      -$H19      )/$H19      )*100))</f>
        <v>0</v>
      </c>
      <c r="S19" s="49">
        <f>IF(($I19      =0),0,((($I19      -$I19      )/$I19      )*100))</f>
        <v>0</v>
      </c>
      <c r="T19" s="48">
        <f>IF(($E19      =0),0,(($P19      /$E19      )*100))</f>
        <v>0</v>
      </c>
      <c r="U19" s="50">
        <f>IF(($E19      =0),0,(($Q19      /$E19      )*100))</f>
        <v>0</v>
      </c>
      <c r="V19" s="93" t="s">
        <v>1</v>
      </c>
      <c r="W19" s="94" t="s">
        <v>1</v>
      </c>
    </row>
    <row r="20" spans="1:23" ht="12.95" customHeight="1" x14ac:dyDescent="0.2">
      <c r="A20" s="47" t="s">
        <v>47</v>
      </c>
      <c r="B20" s="92"/>
      <c r="C20" s="92"/>
      <c r="D20" s="92"/>
      <c r="E20" s="92">
        <f>$B20      +$C20      +$D20</f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>$H20      +$J20      +$L20      +$N20</f>
        <v>0</v>
      </c>
      <c r="Q20" s="94">
        <f>$I20      +$K20      +$M20      +$O20</f>
        <v>0</v>
      </c>
      <c r="R20" s="48">
        <f>IF(($H20      =0),0,((($H20      -$H20      )/$H20      )*100))</f>
        <v>0</v>
      </c>
      <c r="S20" s="49">
        <f>IF(($I20      =0),0,((($I20      -$I20      )/$I20      )*100))</f>
        <v>0</v>
      </c>
      <c r="T20" s="48">
        <f>IF(($E20      =0),0,(($P20      /$E20      )*100))</f>
        <v>0</v>
      </c>
      <c r="U20" s="50">
        <f>IF(($E20      =0),0,(($Q20      /$E20      )*100))</f>
        <v>0</v>
      </c>
      <c r="V20" s="93" t="s">
        <v>1</v>
      </c>
      <c r="W20" s="94" t="s">
        <v>1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>$B21      +$C21      +$D21</f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>$H21      +$J21      +$L21      +$N21</f>
        <v>0</v>
      </c>
      <c r="Q21" s="94">
        <f>$I21      +$K21      +$M21      +$O21</f>
        <v>0</v>
      </c>
      <c r="R21" s="48">
        <f>IF(($H21      =0),0,((($H21      -$H21      )/$H21      )*100))</f>
        <v>0</v>
      </c>
      <c r="S21" s="49">
        <f>IF(($I21      =0),0,((($I21      -$I21      )/$I21      )*100))</f>
        <v>0</v>
      </c>
      <c r="T21" s="48">
        <f>IF(($E21      =0),0,(($P21      /$E21      )*100))</f>
        <v>0</v>
      </c>
      <c r="U21" s="50">
        <f>IF(($E21      =0),0,(($Q21      /$E21      )*100))</f>
        <v>0</v>
      </c>
      <c r="V21" s="93" t="s">
        <v>1</v>
      </c>
      <c r="W21" s="94" t="s">
        <v>1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>$B22      +$C22      +$D22</f>
        <v>0</v>
      </c>
      <c r="F22" s="93" t="s">
        <v>1</v>
      </c>
      <c r="G22" s="94" t="s">
        <v>1</v>
      </c>
      <c r="H22" s="93"/>
      <c r="I22" s="94"/>
      <c r="J22" s="93"/>
      <c r="K22" s="94"/>
      <c r="L22" s="93"/>
      <c r="M22" s="94"/>
      <c r="N22" s="93"/>
      <c r="O22" s="94"/>
      <c r="P22" s="93">
        <f>$H22      +$J22      +$L22      +$N22</f>
        <v>0</v>
      </c>
      <c r="Q22" s="94">
        <f>$I22      +$K22      +$M22      +$O22</f>
        <v>0</v>
      </c>
      <c r="R22" s="48">
        <f>IF(($H22      =0),0,((($H22      -$H22      )/$H22      )*100))</f>
        <v>0</v>
      </c>
      <c r="S22" s="49">
        <f>IF(($I22      =0),0,((($I22      -$I22      )/$I22      )*100))</f>
        <v>0</v>
      </c>
      <c r="T22" s="48">
        <f>IF(($E22      =0),0,(($P22      /$E22      )*100))</f>
        <v>0</v>
      </c>
      <c r="U22" s="50">
        <f>IF(($E22      =0),0,(($Q22      /$E22      )*100))</f>
        <v>0</v>
      </c>
      <c r="V22" s="93" t="s">
        <v>1</v>
      </c>
      <c r="W22" s="94" t="s">
        <v>1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>$B23      +$C23      +$D23</f>
        <v>0</v>
      </c>
      <c r="F23" s="93" t="s">
        <v>1</v>
      </c>
      <c r="G23" s="94" t="s">
        <v>1</v>
      </c>
      <c r="H23" s="93"/>
      <c r="I23" s="94"/>
      <c r="J23" s="93"/>
      <c r="K23" s="94"/>
      <c r="L23" s="93"/>
      <c r="M23" s="94"/>
      <c r="N23" s="93"/>
      <c r="O23" s="94"/>
      <c r="P23" s="93">
        <f>$H23      +$J23      +$L23      +$N23</f>
        <v>0</v>
      </c>
      <c r="Q23" s="94">
        <f>$I23      +$K23      +$M23      +$O23</f>
        <v>0</v>
      </c>
      <c r="R23" s="48">
        <f>IF(($H23      =0),0,((($H23      -$H23      )/$H23      )*100))</f>
        <v>0</v>
      </c>
      <c r="S23" s="49">
        <f>IF(($I23      =0),0,((($I23      -$I23      )/$I23      )*100))</f>
        <v>0</v>
      </c>
      <c r="T23" s="48">
        <f>IF(($E23      =0),0,(($P23      /$E23      )*100))</f>
        <v>0</v>
      </c>
      <c r="U23" s="50">
        <f>IF(($E23      =0),0,(($Q23      /$E23      )*100))</f>
        <v>0</v>
      </c>
      <c r="V23" s="93" t="s">
        <v>1</v>
      </c>
      <c r="W23" s="94" t="s">
        <v>1</v>
      </c>
    </row>
    <row r="24" spans="1:23" ht="12.95" customHeight="1" x14ac:dyDescent="0.2">
      <c r="A24" s="51" t="s">
        <v>42</v>
      </c>
      <c r="B24" s="95">
        <f>SUM(B17:B23)</f>
        <v>160882000</v>
      </c>
      <c r="C24" s="95">
        <f>SUM(C17:C23)</f>
        <v>522000</v>
      </c>
      <c r="D24" s="95"/>
      <c r="E24" s="95">
        <f>$B24      +$C24      +$D24</f>
        <v>161404000</v>
      </c>
      <c r="F24" s="96">
        <f>SUM(F17:F23)</f>
        <v>160882000</v>
      </c>
      <c r="G24" s="97">
        <f>SUM(G17:G23)</f>
        <v>60776000</v>
      </c>
      <c r="H24" s="96">
        <f>SUM(H17:H23)</f>
        <v>10253000</v>
      </c>
      <c r="I24" s="97">
        <f>SUM(I17:I23)</f>
        <v>31014456</v>
      </c>
      <c r="J24" s="96">
        <f>SUM(J17:J23)</f>
        <v>0</v>
      </c>
      <c r="K24" s="97">
        <f>SUM(K17:K23)</f>
        <v>0</v>
      </c>
      <c r="L24" s="96">
        <f>SUM(L17:L23)</f>
        <v>0</v>
      </c>
      <c r="M24" s="97">
        <f>SUM(M17:M23)</f>
        <v>0</v>
      </c>
      <c r="N24" s="96">
        <f>SUM(N17:N23)</f>
        <v>0</v>
      </c>
      <c r="O24" s="97">
        <f>SUM(O17:O23)</f>
        <v>0</v>
      </c>
      <c r="P24" s="96">
        <f>$H24      +$J24      +$L24      +$N24</f>
        <v>10253000</v>
      </c>
      <c r="Q24" s="97">
        <f>$I24      +$K24      +$M24      +$O24</f>
        <v>31014456</v>
      </c>
      <c r="R24" s="52">
        <f>IF(($H24      =0),0,((($H24      -$H24      )/$H24      )*100))</f>
        <v>0</v>
      </c>
      <c r="S24" s="53">
        <f>IF(($I24      =0),0,((($I24      -$I24      )/$I24      )*100))</f>
        <v>0</v>
      </c>
      <c r="T24" s="52">
        <f>IF(($E24-$E19-$E23)   =0,0,($P24   /($E24-$E19-$E23)   )*100)</f>
        <v>6.7249985242127499</v>
      </c>
      <c r="U24" s="54">
        <f>IF(($E24-$E19-$E23)   =0,0,($Q24   /($E24-$E19-$E23)   )*100)</f>
        <v>20.342550553912147</v>
      </c>
      <c r="V24" s="96" t="s">
        <v>1</v>
      </c>
      <c r="W24" s="97" t="s">
        <v>1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 t="s">
        <v>1</v>
      </c>
      <c r="G26" s="94" t="s">
        <v>1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=0),0,((($H26      -$H26      )/$H26      )*100))</f>
        <v>0</v>
      </c>
      <c r="S26" s="49">
        <f>IF(($I26      =0),0,((($I26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 t="s">
        <v>1</v>
      </c>
      <c r="W26" s="94" t="s">
        <v>1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 t="s">
        <v>1</v>
      </c>
      <c r="G27" s="94" t="s">
        <v>1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=0),0,((($H27      -$H27      )/$H27      )*100))</f>
        <v>0</v>
      </c>
      <c r="S27" s="49">
        <f>IF(($I27      =0),0,((($I27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 t="s">
        <v>1</v>
      </c>
      <c r="W27" s="94" t="s">
        <v>1</v>
      </c>
    </row>
    <row r="28" spans="1:23" ht="12.95" customHeight="1" x14ac:dyDescent="0.2">
      <c r="A28" s="47" t="s">
        <v>54</v>
      </c>
      <c r="B28" s="92">
        <v>2689328000</v>
      </c>
      <c r="C28" s="92"/>
      <c r="D28" s="92"/>
      <c r="E28" s="92">
        <f>$B28      +$C28      +$D28</f>
        <v>2689328000</v>
      </c>
      <c r="F28" s="93">
        <v>2689328000</v>
      </c>
      <c r="G28" s="94">
        <v>350000000</v>
      </c>
      <c r="H28" s="93">
        <v>210454000</v>
      </c>
      <c r="I28" s="94">
        <v>92511329</v>
      </c>
      <c r="J28" s="93"/>
      <c r="K28" s="94"/>
      <c r="L28" s="93"/>
      <c r="M28" s="94"/>
      <c r="N28" s="93"/>
      <c r="O28" s="94"/>
      <c r="P28" s="93">
        <f>$H28      +$J28      +$L28      +$N28</f>
        <v>210454000</v>
      </c>
      <c r="Q28" s="94">
        <f>$I28      +$K28      +$M28      +$O28</f>
        <v>92511329</v>
      </c>
      <c r="R28" s="48">
        <f>IF(($H28      =0),0,((($H28      -$H28      )/$H28      )*100))</f>
        <v>0</v>
      </c>
      <c r="S28" s="49">
        <f>IF(($I28      =0),0,((($I28      -$I28      )/$I28      )*100))</f>
        <v>0</v>
      </c>
      <c r="T28" s="48">
        <f>IF(($E28      =0),0,(($P28      /$E28      )*100))</f>
        <v>7.825523699600792</v>
      </c>
      <c r="U28" s="50">
        <f>IF(($E28      =0),0,(($Q28      /$E28      )*100))</f>
        <v>3.4399422086112219</v>
      </c>
      <c r="V28" s="93" t="s">
        <v>1</v>
      </c>
      <c r="W28" s="94" t="s">
        <v>1</v>
      </c>
    </row>
    <row r="29" spans="1:23" ht="12.95" customHeight="1" x14ac:dyDescent="0.2">
      <c r="A29" s="47" t="s">
        <v>55</v>
      </c>
      <c r="B29" s="92">
        <v>5644000</v>
      </c>
      <c r="C29" s="92"/>
      <c r="D29" s="92"/>
      <c r="E29" s="92">
        <f>$B29      +$C29      +$D29</f>
        <v>5644000</v>
      </c>
      <c r="F29" s="93">
        <v>5644000</v>
      </c>
      <c r="G29" s="94">
        <v>3951000</v>
      </c>
      <c r="H29" s="93">
        <v>561000</v>
      </c>
      <c r="I29" s="94">
        <v>681793</v>
      </c>
      <c r="J29" s="93"/>
      <c r="K29" s="94"/>
      <c r="L29" s="93"/>
      <c r="M29" s="94"/>
      <c r="N29" s="93"/>
      <c r="O29" s="94"/>
      <c r="P29" s="93">
        <f>$H29      +$J29      +$L29      +$N29</f>
        <v>561000</v>
      </c>
      <c r="Q29" s="94">
        <f>$I29      +$K29      +$M29      +$O29</f>
        <v>681793</v>
      </c>
      <c r="R29" s="48">
        <f>IF(($H29      =0),0,((($H29      -$H29      )/$H29      )*100))</f>
        <v>0</v>
      </c>
      <c r="S29" s="49">
        <f>IF(($I29      =0),0,((($I29      -$I29      )/$I29      )*100))</f>
        <v>0</v>
      </c>
      <c r="T29" s="48">
        <f>IF(($E29      =0),0,(($P29      /$E29      )*100))</f>
        <v>9.9397590361445776</v>
      </c>
      <c r="U29" s="50">
        <f>IF(($E29      =0),0,(($Q29      /$E29      )*100))</f>
        <v>12.079961020552799</v>
      </c>
      <c r="V29" s="93" t="s">
        <v>1</v>
      </c>
      <c r="W29" s="94" t="s">
        <v>1</v>
      </c>
    </row>
    <row r="30" spans="1:23" ht="12.95" customHeight="1" x14ac:dyDescent="0.2">
      <c r="A30" s="51" t="s">
        <v>42</v>
      </c>
      <c r="B30" s="95">
        <f>SUM(B26:B29)</f>
        <v>2694972000</v>
      </c>
      <c r="C30" s="95">
        <f>SUM(C26:C29)</f>
        <v>0</v>
      </c>
      <c r="D30" s="95"/>
      <c r="E30" s="95">
        <f>$B30      +$C30      +$D30</f>
        <v>2694972000</v>
      </c>
      <c r="F30" s="96">
        <f>SUM(F26:F29)</f>
        <v>2694972000</v>
      </c>
      <c r="G30" s="97">
        <f>SUM(G26:G29)</f>
        <v>353951000</v>
      </c>
      <c r="H30" s="96">
        <f>SUM(H26:H29)</f>
        <v>211015000</v>
      </c>
      <c r="I30" s="97">
        <f>SUM(I26:I29)</f>
        <v>93193122</v>
      </c>
      <c r="J30" s="96">
        <f>SUM(J26:J29)</f>
        <v>0</v>
      </c>
      <c r="K30" s="97">
        <f>SUM(K26:K29)</f>
        <v>0</v>
      </c>
      <c r="L30" s="96">
        <f>SUM(L26:L29)</f>
        <v>0</v>
      </c>
      <c r="M30" s="97">
        <f>SUM(M26:M29)</f>
        <v>0</v>
      </c>
      <c r="N30" s="96">
        <f>SUM(N26:N29)</f>
        <v>0</v>
      </c>
      <c r="O30" s="97">
        <f>SUM(O26:O29)</f>
        <v>0</v>
      </c>
      <c r="P30" s="96">
        <f>$H30      +$J30      +$L30      +$N30</f>
        <v>211015000</v>
      </c>
      <c r="Q30" s="97">
        <f>$I30      +$K30      +$M30      +$O30</f>
        <v>93193122</v>
      </c>
      <c r="R30" s="52">
        <f>IF(($H30      =0),0,((($H30      -$H30      )/$H30      )*100))</f>
        <v>0</v>
      </c>
      <c r="S30" s="53">
        <f>IF(($I30      =0),0,((($I30      -$I30      )/$I30      )*100))</f>
        <v>0</v>
      </c>
      <c r="T30" s="52">
        <f>IF($E30   =0,0,($P30   /$E30   )*100)</f>
        <v>7.8299514800153762</v>
      </c>
      <c r="U30" s="54">
        <f>IF($E30   =0,0,($Q30   /$E30   )*100)</f>
        <v>3.4580367439810136</v>
      </c>
      <c r="V30" s="96" t="s">
        <v>1</v>
      </c>
      <c r="W30" s="97" t="s">
        <v>1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47990000</v>
      </c>
      <c r="C32" s="92"/>
      <c r="D32" s="92"/>
      <c r="E32" s="92">
        <f>$B32      +$C32      +$D32</f>
        <v>47990000</v>
      </c>
      <c r="F32" s="93">
        <v>47990000</v>
      </c>
      <c r="G32" s="94">
        <v>11996000</v>
      </c>
      <c r="H32" s="93">
        <v>7297000</v>
      </c>
      <c r="I32" s="94">
        <v>6359582</v>
      </c>
      <c r="J32" s="93"/>
      <c r="K32" s="94"/>
      <c r="L32" s="93"/>
      <c r="M32" s="94"/>
      <c r="N32" s="93"/>
      <c r="O32" s="94"/>
      <c r="P32" s="93">
        <f>$H32      +$J32      +$L32      +$N32</f>
        <v>7297000</v>
      </c>
      <c r="Q32" s="94">
        <f>$I32      +$K32      +$M32      +$O32</f>
        <v>6359582</v>
      </c>
      <c r="R32" s="48">
        <f>IF(($H32      =0),0,((($H32      -$H32      )/$H32      )*100))</f>
        <v>0</v>
      </c>
      <c r="S32" s="49">
        <f>IF(($I32      =0),0,((($I32      -$I32      )/$I32      )*100))</f>
        <v>0</v>
      </c>
      <c r="T32" s="48">
        <f>IF(($E32      =0),0,(($P32      /$E32      )*100))</f>
        <v>15.205251093977912</v>
      </c>
      <c r="U32" s="50">
        <f>IF(($E32      =0),0,(($Q32      /$E32      )*100))</f>
        <v>13.251889977078557</v>
      </c>
      <c r="V32" s="93" t="s">
        <v>1</v>
      </c>
      <c r="W32" s="94" t="s">
        <v>1</v>
      </c>
    </row>
    <row r="33" spans="1:23" ht="12.95" customHeight="1" x14ac:dyDescent="0.2">
      <c r="A33" s="51" t="s">
        <v>42</v>
      </c>
      <c r="B33" s="95">
        <f>B32</f>
        <v>47990000</v>
      </c>
      <c r="C33" s="95">
        <f>C32</f>
        <v>0</v>
      </c>
      <c r="D33" s="95"/>
      <c r="E33" s="95">
        <f>$B33      +$C33      +$D33</f>
        <v>47990000</v>
      </c>
      <c r="F33" s="96">
        <f>F32</f>
        <v>47990000</v>
      </c>
      <c r="G33" s="97">
        <f>G32</f>
        <v>11996000</v>
      </c>
      <c r="H33" s="96">
        <f>H32</f>
        <v>7297000</v>
      </c>
      <c r="I33" s="97">
        <f>I32</f>
        <v>6359582</v>
      </c>
      <c r="J33" s="96">
        <f>J32</f>
        <v>0</v>
      </c>
      <c r="K33" s="97">
        <f>K32</f>
        <v>0</v>
      </c>
      <c r="L33" s="96">
        <f>L32</f>
        <v>0</v>
      </c>
      <c r="M33" s="97">
        <f>M32</f>
        <v>0</v>
      </c>
      <c r="N33" s="96">
        <f>N32</f>
        <v>0</v>
      </c>
      <c r="O33" s="97">
        <f>O32</f>
        <v>0</v>
      </c>
      <c r="P33" s="96">
        <f>$H33      +$J33      +$L33      +$N33</f>
        <v>7297000</v>
      </c>
      <c r="Q33" s="97">
        <f>$I33      +$K33      +$M33      +$O33</f>
        <v>6359582</v>
      </c>
      <c r="R33" s="52">
        <f>IF(($H33      =0),0,((($H33      -$H33      )/$H33      )*100))</f>
        <v>0</v>
      </c>
      <c r="S33" s="53">
        <f>IF(($I33      =0),0,((($I33      -$I33      )/$I33      )*100))</f>
        <v>0</v>
      </c>
      <c r="T33" s="52">
        <f>IF($E33   =0,0,($P33   /$E33   )*100)</f>
        <v>15.205251093977912</v>
      </c>
      <c r="U33" s="54">
        <f>IF($E33   =0,0,($Q33   /$E33   )*100)</f>
        <v>13.251889977078557</v>
      </c>
      <c r="V33" s="96" t="s">
        <v>1</v>
      </c>
      <c r="W33" s="97" t="s">
        <v>1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121249000</v>
      </c>
      <c r="C35" s="92"/>
      <c r="D35" s="92"/>
      <c r="E35" s="92">
        <f>$B35      +$C35      +$D35</f>
        <v>121249000</v>
      </c>
      <c r="F35" s="93">
        <v>121249000</v>
      </c>
      <c r="G35" s="94">
        <v>45000000</v>
      </c>
      <c r="H35" s="93">
        <v>32195000</v>
      </c>
      <c r="I35" s="94">
        <v>4769644</v>
      </c>
      <c r="J35" s="93"/>
      <c r="K35" s="94"/>
      <c r="L35" s="93"/>
      <c r="M35" s="94"/>
      <c r="N35" s="93"/>
      <c r="O35" s="94"/>
      <c r="P35" s="93">
        <f>$H35      +$J35      +$L35      +$N35</f>
        <v>32195000</v>
      </c>
      <c r="Q35" s="94">
        <f>$I35      +$K35      +$M35      +$O35</f>
        <v>4769644</v>
      </c>
      <c r="R35" s="48">
        <f>IF(($H35      =0),0,((($H35      -$H35      )/$H35      )*100))</f>
        <v>0</v>
      </c>
      <c r="S35" s="49">
        <f>IF(($I35      =0),0,((($I35      -$I35      )/$I35      )*100))</f>
        <v>0</v>
      </c>
      <c r="T35" s="48">
        <f>IF(($E35      =0),0,(($P35      /$E35      )*100))</f>
        <v>26.552796311722162</v>
      </c>
      <c r="U35" s="50">
        <f>IF(($E35      =0),0,(($Q35      /$E35      )*100))</f>
        <v>3.9337594536862164</v>
      </c>
      <c r="V35" s="93" t="s">
        <v>1</v>
      </c>
      <c r="W35" s="94" t="s">
        <v>1</v>
      </c>
    </row>
    <row r="36" spans="1:23" ht="12.95" customHeight="1" x14ac:dyDescent="0.2">
      <c r="A36" s="47" t="s">
        <v>60</v>
      </c>
      <c r="B36" s="92">
        <v>79565000</v>
      </c>
      <c r="C36" s="92"/>
      <c r="D36" s="92"/>
      <c r="E36" s="92">
        <f>$B36      +$C36      +$D36</f>
        <v>79565000</v>
      </c>
      <c r="F36" s="93">
        <v>79565000</v>
      </c>
      <c r="G36" s="94">
        <v>28643000</v>
      </c>
      <c r="H36" s="93">
        <v>12128000</v>
      </c>
      <c r="I36" s="94"/>
      <c r="J36" s="93"/>
      <c r="K36" s="94"/>
      <c r="L36" s="93"/>
      <c r="M36" s="94"/>
      <c r="N36" s="93"/>
      <c r="O36" s="94"/>
      <c r="P36" s="93">
        <f>$H36      +$J36      +$L36      +$N36</f>
        <v>12128000</v>
      </c>
      <c r="Q36" s="94">
        <f>$I36      +$K36      +$M36      +$O36</f>
        <v>0</v>
      </c>
      <c r="R36" s="48">
        <f>IF(($H36      =0),0,((($H36      -$H36      )/$H36      )*100))</f>
        <v>0</v>
      </c>
      <c r="S36" s="49">
        <f>IF(($I36      =0),0,((($I36      -$I36      )/$I36      )*100))</f>
        <v>0</v>
      </c>
      <c r="T36" s="48">
        <f>IF(($E36      =0),0,(($P36      /$E36      )*100))</f>
        <v>15.24288317727644</v>
      </c>
      <c r="U36" s="50">
        <f>IF(($E36      =0),0,(($Q36      /$E36      )*100))</f>
        <v>0</v>
      </c>
      <c r="V36" s="93" t="s">
        <v>1</v>
      </c>
      <c r="W36" s="94" t="s">
        <v>1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>$B37      +$C37      +$D37</f>
        <v>0</v>
      </c>
      <c r="F37" s="93" t="s">
        <v>1</v>
      </c>
      <c r="G37" s="94" t="s">
        <v>1</v>
      </c>
      <c r="H37" s="93"/>
      <c r="I37" s="94"/>
      <c r="J37" s="93"/>
      <c r="K37" s="94"/>
      <c r="L37" s="93"/>
      <c r="M37" s="94"/>
      <c r="N37" s="93"/>
      <c r="O37" s="94"/>
      <c r="P37" s="93">
        <f>$H37      +$J37      +$L37      +$N37</f>
        <v>0</v>
      </c>
      <c r="Q37" s="94">
        <f>$I37      +$K37      +$M37      +$O37</f>
        <v>0</v>
      </c>
      <c r="R37" s="48">
        <f>IF(($H37      =0),0,((($H37      -$H37      )/$H37      )*100))</f>
        <v>0</v>
      </c>
      <c r="S37" s="49">
        <f>IF(($I37      =0),0,((($I37      -$I37      )/$I37      )*100))</f>
        <v>0</v>
      </c>
      <c r="T37" s="48">
        <f>IF(($E37      =0),0,(($P37      /$E37      )*100))</f>
        <v>0</v>
      </c>
      <c r="U37" s="50">
        <f>IF(($E37      =0),0,(($Q37      /$E37      )*100))</f>
        <v>0</v>
      </c>
      <c r="V37" s="93" t="s">
        <v>1</v>
      </c>
      <c r="W37" s="94" t="s">
        <v>1</v>
      </c>
    </row>
    <row r="38" spans="1:23" ht="12.95" customHeight="1" x14ac:dyDescent="0.2">
      <c r="A38" s="47" t="s">
        <v>62</v>
      </c>
      <c r="B38" s="92">
        <v>28500000</v>
      </c>
      <c r="C38" s="92"/>
      <c r="D38" s="92"/>
      <c r="E38" s="92">
        <f>$B38      +$C38      +$D38</f>
        <v>28500000</v>
      </c>
      <c r="F38" s="93">
        <v>28500000</v>
      </c>
      <c r="G38" s="94">
        <v>10500000</v>
      </c>
      <c r="H38" s="93">
        <v>62000</v>
      </c>
      <c r="I38" s="94"/>
      <c r="J38" s="93"/>
      <c r="K38" s="94"/>
      <c r="L38" s="93"/>
      <c r="M38" s="94"/>
      <c r="N38" s="93"/>
      <c r="O38" s="94"/>
      <c r="P38" s="93">
        <f>$H38      +$J38      +$L38      +$N38</f>
        <v>62000</v>
      </c>
      <c r="Q38" s="94">
        <f>$I38      +$K38      +$M38      +$O38</f>
        <v>0</v>
      </c>
      <c r="R38" s="48">
        <f>IF(($H38      =0),0,((($H38      -$H38      )/$H38      )*100))</f>
        <v>0</v>
      </c>
      <c r="S38" s="49">
        <f>IF(($I38      =0),0,((($I38      -$I38      )/$I38      )*100))</f>
        <v>0</v>
      </c>
      <c r="T38" s="48">
        <f>IF(($E38      =0),0,(($P38      /$E38      )*100))</f>
        <v>0.21754385964912279</v>
      </c>
      <c r="U38" s="50">
        <f>IF(($E38      =0),0,(($Q38      /$E38      )*100))</f>
        <v>0</v>
      </c>
      <c r="V38" s="93" t="s">
        <v>1</v>
      </c>
      <c r="W38" s="94" t="s">
        <v>1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>$B39      +$C39      +$D39</f>
        <v>0</v>
      </c>
      <c r="F39" s="93" t="s">
        <v>1</v>
      </c>
      <c r="G39" s="94" t="s">
        <v>1</v>
      </c>
      <c r="H39" s="93"/>
      <c r="I39" s="94"/>
      <c r="J39" s="93"/>
      <c r="K39" s="94"/>
      <c r="L39" s="93"/>
      <c r="M39" s="94"/>
      <c r="N39" s="93"/>
      <c r="O39" s="94"/>
      <c r="P39" s="93">
        <f>$H39      +$J39      +$L39      +$N39</f>
        <v>0</v>
      </c>
      <c r="Q39" s="94">
        <f>$I39      +$K39      +$M39      +$O39</f>
        <v>0</v>
      </c>
      <c r="R39" s="48">
        <f>IF(($H39      =0),0,((($H39      -$H39      )/$H39      )*100))</f>
        <v>0</v>
      </c>
      <c r="S39" s="49">
        <f>IF(($I39      =0),0,((($I39      -$I39      )/$I39      )*100))</f>
        <v>0</v>
      </c>
      <c r="T39" s="48">
        <f>IF(($E39      =0),0,(($P39      /$E39      )*100))</f>
        <v>0</v>
      </c>
      <c r="U39" s="50">
        <f>IF(($E39      =0),0,(($Q39      /$E39      )*100))</f>
        <v>0</v>
      </c>
      <c r="V39" s="93" t="s">
        <v>1</v>
      </c>
      <c r="W39" s="94" t="s">
        <v>1</v>
      </c>
    </row>
    <row r="40" spans="1:23" ht="12.95" customHeight="1" x14ac:dyDescent="0.2">
      <c r="A40" s="51" t="s">
        <v>42</v>
      </c>
      <c r="B40" s="95">
        <f>SUM(B35:B39)</f>
        <v>229314000</v>
      </c>
      <c r="C40" s="95">
        <f>SUM(C35:C39)</f>
        <v>0</v>
      </c>
      <c r="D40" s="95"/>
      <c r="E40" s="95">
        <f>$B40      +$C40      +$D40</f>
        <v>229314000</v>
      </c>
      <c r="F40" s="96">
        <f>SUM(F35:F39)</f>
        <v>229314000</v>
      </c>
      <c r="G40" s="97">
        <f>SUM(G35:G39)</f>
        <v>84143000</v>
      </c>
      <c r="H40" s="96">
        <f>SUM(H35:H39)</f>
        <v>44385000</v>
      </c>
      <c r="I40" s="97">
        <f>SUM(I35:I39)</f>
        <v>4769644</v>
      </c>
      <c r="J40" s="96">
        <f>SUM(J35:J39)</f>
        <v>0</v>
      </c>
      <c r="K40" s="97">
        <f>SUM(K35:K39)</f>
        <v>0</v>
      </c>
      <c r="L40" s="96">
        <f>SUM(L35:L39)</f>
        <v>0</v>
      </c>
      <c r="M40" s="97">
        <f>SUM(M35:M39)</f>
        <v>0</v>
      </c>
      <c r="N40" s="96">
        <f>SUM(N35:N39)</f>
        <v>0</v>
      </c>
      <c r="O40" s="97">
        <f>SUM(O35:O39)</f>
        <v>0</v>
      </c>
      <c r="P40" s="96">
        <f>$H40      +$J40      +$L40      +$N40</f>
        <v>44385000</v>
      </c>
      <c r="Q40" s="97">
        <f>$I40      +$K40      +$M40      +$O40</f>
        <v>4769644</v>
      </c>
      <c r="R40" s="52">
        <f>IF(($H40      =0),0,((($H40      -$H40      )/$H40      )*100))</f>
        <v>0</v>
      </c>
      <c r="S40" s="53">
        <f>IF(($I40      =0),0,((($I40      -$I40      )/$I40      )*100))</f>
        <v>0</v>
      </c>
      <c r="T40" s="52">
        <f>IF((+$E35+$E38) =0,0,(P40   /(+$E35+$E38) )*100)</f>
        <v>29.639596925522039</v>
      </c>
      <c r="U40" s="54">
        <f>IF((+$E35+$E38) =0,0,(Q40   /(+$E35+$E38) )*100)</f>
        <v>3.1850923879291346</v>
      </c>
      <c r="V40" s="96" t="s">
        <v>1</v>
      </c>
      <c r="W40" s="97" t="s">
        <v>1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>$B42      +$C42      +$D42</f>
        <v>0</v>
      </c>
      <c r="F42" s="93" t="s">
        <v>1</v>
      </c>
      <c r="G42" s="94" t="s">
        <v>1</v>
      </c>
      <c r="H42" s="93"/>
      <c r="I42" s="94"/>
      <c r="J42" s="93"/>
      <c r="K42" s="94"/>
      <c r="L42" s="93"/>
      <c r="M42" s="94"/>
      <c r="N42" s="93"/>
      <c r="O42" s="94"/>
      <c r="P42" s="93">
        <f>$H42      +$J42      +$L42      +$N42</f>
        <v>0</v>
      </c>
      <c r="Q42" s="94">
        <f>$I42      +$K42      +$M42      +$O42</f>
        <v>0</v>
      </c>
      <c r="R42" s="48">
        <f>IF(($H42      =0),0,((($H42      -$H42      )/$H42      )*100))</f>
        <v>0</v>
      </c>
      <c r="S42" s="49">
        <f>IF(($I42      =0),0,((($I42      -$I42      )/$I42      )*100))</f>
        <v>0</v>
      </c>
      <c r="T42" s="48">
        <f>IF(($E42      =0),0,(($P42      /$E42      )*100))</f>
        <v>0</v>
      </c>
      <c r="U42" s="50">
        <f>IF(($E42      =0),0,(($Q42      /$E42      )*100))</f>
        <v>0</v>
      </c>
      <c r="V42" s="93" t="s">
        <v>1</v>
      </c>
      <c r="W42" s="94" t="s">
        <v>1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>$B43      +$C43      +$D43</f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>$H43      +$J43      +$L43      +$N43</f>
        <v>0</v>
      </c>
      <c r="Q43" s="94">
        <f>$I43      +$K43      +$M43      +$O43</f>
        <v>0</v>
      </c>
      <c r="R43" s="48">
        <f>IF(($H43      =0),0,((($H43      -$H43      )/$H43      )*100))</f>
        <v>0</v>
      </c>
      <c r="S43" s="49">
        <f>IF(($I43      =0),0,((($I43      -$I43      )/$I43      )*100))</f>
        <v>0</v>
      </c>
      <c r="T43" s="48">
        <f>IF(($E43      =0),0,(($P43      /$E43      )*100))</f>
        <v>0</v>
      </c>
      <c r="U43" s="50">
        <f>IF(($E43      =0),0,(($Q43      /$E43      )*100))</f>
        <v>0</v>
      </c>
      <c r="V43" s="93" t="s">
        <v>1</v>
      </c>
      <c r="W43" s="94" t="s">
        <v>1</v>
      </c>
    </row>
    <row r="44" spans="1:23" ht="12.95" customHeight="1" x14ac:dyDescent="0.2">
      <c r="A44" s="47" t="s">
        <v>67</v>
      </c>
      <c r="B44" s="92">
        <v>710863000</v>
      </c>
      <c r="C44" s="92"/>
      <c r="D44" s="92"/>
      <c r="E44" s="92">
        <f>$B44      +$C44      +$D44</f>
        <v>710863000</v>
      </c>
      <c r="F44" s="93">
        <v>710863000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>$H44      +$J44      +$L44      +$N44</f>
        <v>0</v>
      </c>
      <c r="Q44" s="94">
        <f>$I44      +$K44      +$M44      +$O44</f>
        <v>0</v>
      </c>
      <c r="R44" s="48">
        <f>IF(($H44      =0),0,((($H44      -$H44      )/$H44      )*100))</f>
        <v>0</v>
      </c>
      <c r="S44" s="49">
        <f>IF(($I44      =0),0,((($I44      -$I44      )/$I44      )*100))</f>
        <v>0</v>
      </c>
      <c r="T44" s="48">
        <f>IF(($E44      =0),0,(($P44      /$E44      )*100))</f>
        <v>0</v>
      </c>
      <c r="U44" s="50">
        <f>IF(($E44      =0),0,(($Q44      /$E44      )*100))</f>
        <v>0</v>
      </c>
      <c r="V44" s="93" t="s">
        <v>1</v>
      </c>
      <c r="W44" s="94" t="s">
        <v>1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>$B45      +$C45      +$D45</f>
        <v>0</v>
      </c>
      <c r="F45" s="93" t="s">
        <v>1</v>
      </c>
      <c r="G45" s="94" t="s">
        <v>1</v>
      </c>
      <c r="H45" s="93"/>
      <c r="I45" s="94"/>
      <c r="J45" s="93"/>
      <c r="K45" s="94"/>
      <c r="L45" s="93"/>
      <c r="M45" s="94"/>
      <c r="N45" s="93"/>
      <c r="O45" s="94"/>
      <c r="P45" s="93">
        <f>$H45      +$J45      +$L45      +$N45</f>
        <v>0</v>
      </c>
      <c r="Q45" s="94">
        <f>$I45      +$K45      +$M45      +$O45</f>
        <v>0</v>
      </c>
      <c r="R45" s="48">
        <f>IF(($H45      =0),0,((($H45      -$H45      )/$H45      )*100))</f>
        <v>0</v>
      </c>
      <c r="S45" s="49">
        <f>IF(($I45      =0),0,((($I45      -$I45      )/$I45      )*100))</f>
        <v>0</v>
      </c>
      <c r="T45" s="48">
        <f>IF(($E45      =0),0,(($P45      /$E45      )*100))</f>
        <v>0</v>
      </c>
      <c r="U45" s="50">
        <f>IF(($E45      =0),0,(($Q45      /$E45      )*100))</f>
        <v>0</v>
      </c>
      <c r="V45" s="93" t="s">
        <v>1</v>
      </c>
      <c r="W45" s="94" t="s">
        <v>1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>$B46      +$C46      +$D46</f>
        <v>0</v>
      </c>
      <c r="F46" s="93" t="s">
        <v>1</v>
      </c>
      <c r="G46" s="94" t="s">
        <v>1</v>
      </c>
      <c r="H46" s="93"/>
      <c r="I46" s="94"/>
      <c r="J46" s="93"/>
      <c r="K46" s="94"/>
      <c r="L46" s="93"/>
      <c r="M46" s="94"/>
      <c r="N46" s="93"/>
      <c r="O46" s="94"/>
      <c r="P46" s="93">
        <f>$H46      +$J46      +$L46      +$N46</f>
        <v>0</v>
      </c>
      <c r="Q46" s="94">
        <f>$I46      +$K46      +$M46      +$O46</f>
        <v>0</v>
      </c>
      <c r="R46" s="48">
        <f>IF(($H46      =0),0,((($H46      -$H46      )/$H46      )*100))</f>
        <v>0</v>
      </c>
      <c r="S46" s="49">
        <f>IF(($I46      =0),0,((($I46      -$I46      )/$I46      )*100))</f>
        <v>0</v>
      </c>
      <c r="T46" s="48">
        <f>IF(($E46      =0),0,(($P46      /$E46      )*100))</f>
        <v>0</v>
      </c>
      <c r="U46" s="50">
        <f>IF(($E46      =0),0,(($Q46      /$E46      )*100))</f>
        <v>0</v>
      </c>
      <c r="V46" s="93" t="s">
        <v>1</v>
      </c>
      <c r="W46" s="94" t="s">
        <v>1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>$B47      +$C47      +$D47</f>
        <v>0</v>
      </c>
      <c r="F47" s="93" t="s">
        <v>1</v>
      </c>
      <c r="G47" s="94" t="s">
        <v>1</v>
      </c>
      <c r="H47" s="93"/>
      <c r="I47" s="94"/>
      <c r="J47" s="93"/>
      <c r="K47" s="94"/>
      <c r="L47" s="93"/>
      <c r="M47" s="94"/>
      <c r="N47" s="93"/>
      <c r="O47" s="94"/>
      <c r="P47" s="93">
        <f>$H47      +$J47      +$L47      +$N47</f>
        <v>0</v>
      </c>
      <c r="Q47" s="94">
        <f>$I47      +$K47      +$M47      +$O47</f>
        <v>0</v>
      </c>
      <c r="R47" s="48">
        <f>IF(($H47      =0),0,((($H47      -$H47      )/$H47      )*100))</f>
        <v>0</v>
      </c>
      <c r="S47" s="49">
        <f>IF(($I47      =0),0,((($I47      -$I47      )/$I47      )*100))</f>
        <v>0</v>
      </c>
      <c r="T47" s="48">
        <f>IF(($E47      =0),0,(($P47      /$E47      )*100))</f>
        <v>0</v>
      </c>
      <c r="U47" s="50">
        <f>IF(($E47      =0),0,(($Q47      /$E47      )*100))</f>
        <v>0</v>
      </c>
      <c r="V47" s="93" t="s">
        <v>1</v>
      </c>
      <c r="W47" s="94" t="s">
        <v>1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>$B48      +$C48      +$D48</f>
        <v>0</v>
      </c>
      <c r="F48" s="93" t="s">
        <v>1</v>
      </c>
      <c r="G48" s="94" t="s">
        <v>1</v>
      </c>
      <c r="H48" s="93"/>
      <c r="I48" s="94"/>
      <c r="J48" s="93"/>
      <c r="K48" s="94"/>
      <c r="L48" s="93"/>
      <c r="M48" s="94"/>
      <c r="N48" s="93"/>
      <c r="O48" s="94"/>
      <c r="P48" s="93">
        <f>$H48      +$J48      +$L48      +$N48</f>
        <v>0</v>
      </c>
      <c r="Q48" s="94">
        <f>$I48      +$K48      +$M48      +$O48</f>
        <v>0</v>
      </c>
      <c r="R48" s="48">
        <f>IF(($H48      =0),0,((($H48      -$H48      )/$H48      )*100))</f>
        <v>0</v>
      </c>
      <c r="S48" s="49">
        <f>IF(($I48      =0),0,((($I48      -$I48      )/$I48      )*100))</f>
        <v>0</v>
      </c>
      <c r="T48" s="48">
        <f>IF(($E48      =0),0,(($P48      /$E48      )*100))</f>
        <v>0</v>
      </c>
      <c r="U48" s="50">
        <f>IF(($E48      =0),0,(($Q48      /$E48      )*100))</f>
        <v>0</v>
      </c>
      <c r="V48" s="93" t="s">
        <v>1</v>
      </c>
      <c r="W48" s="94" t="s">
        <v>1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>$B49      +$C49      +$D49</f>
        <v>0</v>
      </c>
      <c r="F49" s="93" t="s">
        <v>1</v>
      </c>
      <c r="G49" s="94" t="s">
        <v>1</v>
      </c>
      <c r="H49" s="93"/>
      <c r="I49" s="94"/>
      <c r="J49" s="93"/>
      <c r="K49" s="94"/>
      <c r="L49" s="93"/>
      <c r="M49" s="94"/>
      <c r="N49" s="93"/>
      <c r="O49" s="94"/>
      <c r="P49" s="93">
        <f>$H49      +$J49      +$L49      +$N49</f>
        <v>0</v>
      </c>
      <c r="Q49" s="94">
        <f>$I49      +$K49      +$M49      +$O49</f>
        <v>0</v>
      </c>
      <c r="R49" s="48">
        <f>IF(($H49      =0),0,((($H49      -$H49      )/$H49      )*100))</f>
        <v>0</v>
      </c>
      <c r="S49" s="49">
        <f>IF(($I49      =0),0,((($I49      -$I49      )/$I49      )*100))</f>
        <v>0</v>
      </c>
      <c r="T49" s="48">
        <f>IF(($E49      =0),0,(($P49      /$E49      )*100))</f>
        <v>0</v>
      </c>
      <c r="U49" s="50">
        <f>IF(($E49      =0),0,(($Q49      /$E49      )*100))</f>
        <v>0</v>
      </c>
      <c r="V49" s="93" t="s">
        <v>1</v>
      </c>
      <c r="W49" s="94" t="s">
        <v>1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>$B50      +$C50      +$D50</f>
        <v>0</v>
      </c>
      <c r="F50" s="93" t="s">
        <v>1</v>
      </c>
      <c r="G50" s="94" t="s">
        <v>1</v>
      </c>
      <c r="H50" s="93"/>
      <c r="I50" s="94"/>
      <c r="J50" s="93"/>
      <c r="K50" s="94"/>
      <c r="L50" s="93"/>
      <c r="M50" s="94"/>
      <c r="N50" s="93"/>
      <c r="O50" s="94"/>
      <c r="P50" s="93">
        <f>$H50      +$J50      +$L50      +$N50</f>
        <v>0</v>
      </c>
      <c r="Q50" s="94">
        <f>$I50      +$K50      +$M50      +$O50</f>
        <v>0</v>
      </c>
      <c r="R50" s="48">
        <f>IF(($H50      =0),0,((($H50      -$H50      )/$H50      )*100))</f>
        <v>0</v>
      </c>
      <c r="S50" s="49">
        <f>IF(($I50      =0),0,((($I50      -$I50      )/$I50      )*100))</f>
        <v>0</v>
      </c>
      <c r="T50" s="48">
        <f>IF(($E50      =0),0,(($P50      /$E50      )*100))</f>
        <v>0</v>
      </c>
      <c r="U50" s="50">
        <f>IF(($E50      =0),0,(($Q50      /$E50      )*100))</f>
        <v>0</v>
      </c>
      <c r="V50" s="93" t="s">
        <v>1</v>
      </c>
      <c r="W50" s="94" t="s">
        <v>1</v>
      </c>
    </row>
    <row r="51" spans="1:23" ht="12.95" customHeight="1" x14ac:dyDescent="0.2">
      <c r="A51" s="47" t="s">
        <v>74</v>
      </c>
      <c r="B51" s="92">
        <v>246742000</v>
      </c>
      <c r="C51" s="92"/>
      <c r="D51" s="92"/>
      <c r="E51" s="92">
        <f>$B51      +$C51      +$D51</f>
        <v>246742000</v>
      </c>
      <c r="F51" s="93">
        <v>246742000</v>
      </c>
      <c r="G51" s="94">
        <v>79143000</v>
      </c>
      <c r="H51" s="93">
        <v>53390000</v>
      </c>
      <c r="I51" s="94">
        <v>33546120</v>
      </c>
      <c r="J51" s="93"/>
      <c r="K51" s="94"/>
      <c r="L51" s="93"/>
      <c r="M51" s="94"/>
      <c r="N51" s="93"/>
      <c r="O51" s="94"/>
      <c r="P51" s="93">
        <f>$H51      +$J51      +$L51      +$N51</f>
        <v>53390000</v>
      </c>
      <c r="Q51" s="94">
        <f>$I51      +$K51      +$M51      +$O51</f>
        <v>33546120</v>
      </c>
      <c r="R51" s="48">
        <f>IF(($H51      =0),0,((($H51      -$H51      )/$H51      )*100))</f>
        <v>0</v>
      </c>
      <c r="S51" s="49">
        <f>IF(($I51      =0),0,((($I51      -$I51      )/$I51      )*100))</f>
        <v>0</v>
      </c>
      <c r="T51" s="48">
        <f>IF(($E51      =0),0,(($P51      /$E51      )*100))</f>
        <v>21.63798623663584</v>
      </c>
      <c r="U51" s="50">
        <f>IF(($E51      =0),0,(($Q51      /$E51      )*100))</f>
        <v>13.59562620064683</v>
      </c>
      <c r="V51" s="93" t="s">
        <v>1</v>
      </c>
      <c r="W51" s="94" t="s">
        <v>1</v>
      </c>
    </row>
    <row r="52" spans="1:23" ht="12.95" customHeight="1" x14ac:dyDescent="0.2">
      <c r="A52" s="47" t="s">
        <v>75</v>
      </c>
      <c r="B52" s="92">
        <v>28425000</v>
      </c>
      <c r="C52" s="92"/>
      <c r="D52" s="92"/>
      <c r="E52" s="92">
        <f>$B52      +$C52      +$D52</f>
        <v>28425000</v>
      </c>
      <c r="F52" s="93">
        <v>28425000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>$H52      +$J52      +$L52      +$N52</f>
        <v>0</v>
      </c>
      <c r="Q52" s="94">
        <f>$I52      +$K52      +$M52      +$O52</f>
        <v>0</v>
      </c>
      <c r="R52" s="48">
        <f>IF(($H52      =0),0,((($H52      -$H52      )/$H52      )*100))</f>
        <v>0</v>
      </c>
      <c r="S52" s="49">
        <f>IF(($I52      =0),0,((($I52      -$I52      )/$I52      )*100))</f>
        <v>0</v>
      </c>
      <c r="T52" s="48">
        <f>IF(($E52      =0),0,(($P52      /$E52      )*100))</f>
        <v>0</v>
      </c>
      <c r="U52" s="50">
        <f>IF(($E52      =0),0,(($Q52      /$E52      )*100))</f>
        <v>0</v>
      </c>
      <c r="V52" s="93" t="s">
        <v>1</v>
      </c>
      <c r="W52" s="94" t="s">
        <v>1</v>
      </c>
    </row>
    <row r="53" spans="1:23" ht="12.95" customHeight="1" x14ac:dyDescent="0.2">
      <c r="A53" s="51" t="s">
        <v>42</v>
      </c>
      <c r="B53" s="95">
        <f>SUM(B42:B52)</f>
        <v>986030000</v>
      </c>
      <c r="C53" s="95">
        <f>SUM(C42:C52)</f>
        <v>0</v>
      </c>
      <c r="D53" s="95"/>
      <c r="E53" s="95">
        <f>$B53      +$C53      +$D53</f>
        <v>986030000</v>
      </c>
      <c r="F53" s="96">
        <f>SUM(F42:F52)</f>
        <v>986030000</v>
      </c>
      <c r="G53" s="97">
        <f>SUM(G42:G52)</f>
        <v>79143000</v>
      </c>
      <c r="H53" s="96">
        <f>SUM(H42:H52)</f>
        <v>53390000</v>
      </c>
      <c r="I53" s="97">
        <f>SUM(I42:I52)</f>
        <v>33546120</v>
      </c>
      <c r="J53" s="96">
        <f>SUM(J42:J52)</f>
        <v>0</v>
      </c>
      <c r="K53" s="97">
        <f>SUM(K42:K52)</f>
        <v>0</v>
      </c>
      <c r="L53" s="96">
        <f>SUM(L42:L52)</f>
        <v>0</v>
      </c>
      <c r="M53" s="97">
        <f>SUM(M42:M52)</f>
        <v>0</v>
      </c>
      <c r="N53" s="96">
        <f>SUM(N42:N52)</f>
        <v>0</v>
      </c>
      <c r="O53" s="97">
        <f>SUM(O42:O52)</f>
        <v>0</v>
      </c>
      <c r="P53" s="96">
        <f>$H53      +$J53      +$L53      +$N53</f>
        <v>53390000</v>
      </c>
      <c r="Q53" s="97">
        <f>$I53      +$K53      +$M53      +$O53</f>
        <v>33546120</v>
      </c>
      <c r="R53" s="52">
        <f>IF(($H53      =0),0,((($H53      -$H53      )/$H53      )*100))</f>
        <v>0</v>
      </c>
      <c r="S53" s="53">
        <f>IF(($I53      =0),0,((($I53      -$I53      )/$I53      )*100))</f>
        <v>0</v>
      </c>
      <c r="T53" s="52">
        <f>IF((+$E43+$E45+$E47+$E48+$E51) =0,0,(P53   /(+$E43+$E45+$E47+$E48+$E51) )*100)</f>
        <v>21.63798623663584</v>
      </c>
      <c r="U53" s="54">
        <f>IF((+$E43+$E45+$E47+$E48+$E51) =0,0,(Q53   /(+$E43+$E45+$E47+$E48+$E51) )*100)</f>
        <v>13.59562620064683</v>
      </c>
      <c r="V53" s="96" t="s">
        <v>1</v>
      </c>
      <c r="W53" s="97" t="s">
        <v>1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 t="s">
        <v>1</v>
      </c>
      <c r="G55" s="94" t="s">
        <v>1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=0),0,((($H55      -$H55      )/$H55      )*100))</f>
        <v>0</v>
      </c>
      <c r="S55" s="49">
        <f>IF(($I55      =0),0,((($I55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 t="s">
        <v>1</v>
      </c>
      <c r="W55" s="94" t="s">
        <v>1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 t="s">
        <v>1</v>
      </c>
      <c r="G56" s="94" t="s">
        <v>1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=0),0,((($H56      -$H56      )/$H56      )*100))</f>
        <v>0</v>
      </c>
      <c r="S56" s="49">
        <f>IF(($I56      =0),0,((($I56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 t="s">
        <v>1</v>
      </c>
      <c r="W56" s="94" t="s">
        <v>1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 t="s">
        <v>1</v>
      </c>
      <c r="G57" s="94" t="s">
        <v>1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=0),0,((($H57      -$H57      )/$H57      )*100))</f>
        <v>0</v>
      </c>
      <c r="S57" s="49">
        <f>IF(($I57      =0),0,((($I57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 t="s">
        <v>1</v>
      </c>
      <c r="W57" s="94" t="s">
        <v>1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 t="s">
        <v>1</v>
      </c>
      <c r="G58" s="94" t="s">
        <v>1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=0),0,((($H58      -$H58      )/$H58      )*100))</f>
        <v>0</v>
      </c>
      <c r="S58" s="49">
        <f>IF(($I58      =0),0,((($I58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 t="s">
        <v>1</v>
      </c>
      <c r="W58" s="94" t="s">
        <v>1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 t="s">
        <v>1</v>
      </c>
      <c r="G59" s="103" t="s">
        <v>1</v>
      </c>
      <c r="H59" s="102">
        <f>SUM(H55:H58)</f>
        <v>0</v>
      </c>
      <c r="I59" s="103">
        <f>SUM(I55:I58)</f>
        <v>0</v>
      </c>
      <c r="J59" s="102">
        <f>SUM(J55:J58)</f>
        <v>0</v>
      </c>
      <c r="K59" s="103">
        <f>SUM(K55:K58)</f>
        <v>0</v>
      </c>
      <c r="L59" s="102">
        <f>SUM(L55:L58)</f>
        <v>0</v>
      </c>
      <c r="M59" s="103">
        <f>SUM(M55:M58)</f>
        <v>0</v>
      </c>
      <c r="N59" s="102">
        <f>SUM(N55:N58)</f>
        <v>0</v>
      </c>
      <c r="O59" s="103">
        <f>SUM(O55:O58)</f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=0),0,((($H59      -$H59      )/$H59      )*100))</f>
        <v>0</v>
      </c>
      <c r="S59" s="58">
        <f>IF(($I59      =0),0,((($I59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 t="s">
        <v>1</v>
      </c>
      <c r="W59" s="103" t="s">
        <v>1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>$B61      +$C61      +$D61</f>
        <v>0</v>
      </c>
      <c r="F61" s="93" t="s">
        <v>1</v>
      </c>
      <c r="G61" s="94" t="s">
        <v>1</v>
      </c>
      <c r="H61" s="93"/>
      <c r="I61" s="94"/>
      <c r="J61" s="93"/>
      <c r="K61" s="94"/>
      <c r="L61" s="93"/>
      <c r="M61" s="94"/>
      <c r="N61" s="93"/>
      <c r="O61" s="94"/>
      <c r="P61" s="93">
        <f>$H61      +$J61      +$L61      +$N61</f>
        <v>0</v>
      </c>
      <c r="Q61" s="94">
        <f>$I61      +$K61      +$M61      +$O61</f>
        <v>0</v>
      </c>
      <c r="R61" s="48">
        <f>IF(($H61      =0),0,((($H61      -$H61      )/$H61      )*100))</f>
        <v>0</v>
      </c>
      <c r="S61" s="49">
        <f>IF(($I61      =0),0,((($I61      -$I61      )/$I61      )*100))</f>
        <v>0</v>
      </c>
      <c r="T61" s="48">
        <f>IF(($E61      =0),0,(($P61      /$E61      )*100))</f>
        <v>0</v>
      </c>
      <c r="U61" s="50">
        <f>IF(($E61      =0),0,(($Q61      /$E61      )*100))</f>
        <v>0</v>
      </c>
      <c r="V61" s="93" t="s">
        <v>1</v>
      </c>
      <c r="W61" s="94" t="s">
        <v>1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>$B62      +$C62      +$D62</f>
        <v>0</v>
      </c>
      <c r="F62" s="93" t="s">
        <v>1</v>
      </c>
      <c r="G62" s="94" t="s">
        <v>1</v>
      </c>
      <c r="H62" s="93"/>
      <c r="I62" s="94"/>
      <c r="J62" s="93"/>
      <c r="K62" s="94"/>
      <c r="L62" s="93"/>
      <c r="M62" s="94"/>
      <c r="N62" s="93"/>
      <c r="O62" s="94"/>
      <c r="P62" s="93">
        <f>$H62      +$J62      +$L62      +$N62</f>
        <v>0</v>
      </c>
      <c r="Q62" s="94">
        <f>$I62      +$K62      +$M62      +$O62</f>
        <v>0</v>
      </c>
      <c r="R62" s="48">
        <f>IF(($H62      =0),0,((($H62      -$H62      )/$H62      )*100))</f>
        <v>0</v>
      </c>
      <c r="S62" s="49">
        <f>IF(($I62      =0),0,((($I62      -$I62      )/$I62      )*100))</f>
        <v>0</v>
      </c>
      <c r="T62" s="48">
        <f>IF(($E62      =0),0,(($P62      /$E62      )*100))</f>
        <v>0</v>
      </c>
      <c r="U62" s="50">
        <f>IF(($E62      =0),0,(($Q62      /$E62      )*100))</f>
        <v>0</v>
      </c>
      <c r="V62" s="93" t="s">
        <v>1</v>
      </c>
      <c r="W62" s="94" t="s">
        <v>1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>$B63      +$C63      +$D63</f>
        <v>0</v>
      </c>
      <c r="F63" s="93" t="s">
        <v>1</v>
      </c>
      <c r="G63" s="94" t="s">
        <v>1</v>
      </c>
      <c r="H63" s="93"/>
      <c r="I63" s="94"/>
      <c r="J63" s="93"/>
      <c r="K63" s="94"/>
      <c r="L63" s="93"/>
      <c r="M63" s="94"/>
      <c r="N63" s="93"/>
      <c r="O63" s="94"/>
      <c r="P63" s="93">
        <f>$H63      +$J63      +$L63      +$N63</f>
        <v>0</v>
      </c>
      <c r="Q63" s="94">
        <f>$I63      +$K63      +$M63      +$O63</f>
        <v>0</v>
      </c>
      <c r="R63" s="48">
        <f>IF(($H63      =0),0,((($H63      -$H63      )/$H63      )*100))</f>
        <v>0</v>
      </c>
      <c r="S63" s="49">
        <f>IF(($I63      =0),0,((($I63      -$I63      )/$I63      )*100))</f>
        <v>0</v>
      </c>
      <c r="T63" s="48">
        <f>IF(($E63      =0),0,(($P63      /$E63      )*100))</f>
        <v>0</v>
      </c>
      <c r="U63" s="50">
        <f>IF(($E63      =0),0,(($Q63      /$E63      )*100))</f>
        <v>0</v>
      </c>
      <c r="V63" s="93" t="s">
        <v>1</v>
      </c>
      <c r="W63" s="94" t="s">
        <v>1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>$B64      +$C64      +$D64</f>
        <v>0</v>
      </c>
      <c r="F64" s="93" t="s">
        <v>1</v>
      </c>
      <c r="G64" s="94" t="s">
        <v>1</v>
      </c>
      <c r="H64" s="93"/>
      <c r="I64" s="94"/>
      <c r="J64" s="93"/>
      <c r="K64" s="94"/>
      <c r="L64" s="93"/>
      <c r="M64" s="94"/>
      <c r="N64" s="93"/>
      <c r="O64" s="94"/>
      <c r="P64" s="93">
        <f>$H64      +$J64      +$L64      +$N64</f>
        <v>0</v>
      </c>
      <c r="Q64" s="94">
        <f>$I64      +$K64      +$M64      +$O64</f>
        <v>0</v>
      </c>
      <c r="R64" s="48">
        <f>IF(($H64      =0),0,((($H64      -$H64      )/$H64      )*100))</f>
        <v>0</v>
      </c>
      <c r="S64" s="49">
        <f>IF(($I64      =0),0,((($I64      -$I64      )/$I64      )*100))</f>
        <v>0</v>
      </c>
      <c r="T64" s="48">
        <f>IF(($E64      =0),0,(($P64      /$E64      )*100))</f>
        <v>0</v>
      </c>
      <c r="U64" s="50">
        <f>IF(($E64      =0),0,(($Q64      /$E64      )*100))</f>
        <v>0</v>
      </c>
      <c r="V64" s="93" t="s">
        <v>1</v>
      </c>
      <c r="W64" s="94" t="s">
        <v>1</v>
      </c>
    </row>
    <row r="65" spans="1:23" ht="12.95" customHeight="1" x14ac:dyDescent="0.2">
      <c r="A65" s="47" t="s">
        <v>86</v>
      </c>
      <c r="B65" s="92">
        <v>2168354000</v>
      </c>
      <c r="C65" s="92"/>
      <c r="D65" s="92"/>
      <c r="E65" s="92">
        <f>$B65      +$C65      +$D65</f>
        <v>2168354000</v>
      </c>
      <c r="F65" s="93">
        <v>2168354000</v>
      </c>
      <c r="G65" s="94">
        <v>727280000</v>
      </c>
      <c r="H65" s="93">
        <v>190388000</v>
      </c>
      <c r="I65" s="94">
        <v>173528519</v>
      </c>
      <c r="J65" s="93"/>
      <c r="K65" s="94"/>
      <c r="L65" s="93"/>
      <c r="M65" s="94"/>
      <c r="N65" s="93"/>
      <c r="O65" s="94"/>
      <c r="P65" s="93">
        <f>$H65      +$J65      +$L65      +$N65</f>
        <v>190388000</v>
      </c>
      <c r="Q65" s="94">
        <f>$I65      +$K65      +$M65      +$O65</f>
        <v>173528519</v>
      </c>
      <c r="R65" s="48">
        <f>IF(($H65      =0),0,((($H65      -$H65      )/$H65      )*100))</f>
        <v>0</v>
      </c>
      <c r="S65" s="49">
        <f>IF(($I65      =0),0,((($I65      -$I65      )/$I65      )*100))</f>
        <v>0</v>
      </c>
      <c r="T65" s="48">
        <f>IF(($E65      =0),0,(($P65      /$E65      )*100))</f>
        <v>8.7803006335681353</v>
      </c>
      <c r="U65" s="50">
        <f>IF(($E65      =0),0,(($Q65      /$E65      )*100))</f>
        <v>8.0027762533239493</v>
      </c>
      <c r="V65" s="93" t="s">
        <v>1</v>
      </c>
      <c r="W65" s="94" t="s">
        <v>1</v>
      </c>
    </row>
    <row r="66" spans="1:23" ht="12.95" customHeight="1" x14ac:dyDescent="0.2">
      <c r="A66" s="51" t="s">
        <v>42</v>
      </c>
      <c r="B66" s="95">
        <f>SUM(B61:B65)</f>
        <v>2168354000</v>
      </c>
      <c r="C66" s="95">
        <f>SUM(C61:C65)</f>
        <v>0</v>
      </c>
      <c r="D66" s="95"/>
      <c r="E66" s="95">
        <f>$B66      +$C66      +$D66</f>
        <v>2168354000</v>
      </c>
      <c r="F66" s="96">
        <f>SUM(F61:F65)</f>
        <v>2168354000</v>
      </c>
      <c r="G66" s="97">
        <f>SUM(G61:G65)</f>
        <v>727280000</v>
      </c>
      <c r="H66" s="96">
        <f>SUM(H61:H65)</f>
        <v>190388000</v>
      </c>
      <c r="I66" s="97">
        <f>SUM(I61:I65)</f>
        <v>173528519</v>
      </c>
      <c r="J66" s="96">
        <f>SUM(J61:J65)</f>
        <v>0</v>
      </c>
      <c r="K66" s="97">
        <f>SUM(K61:K65)</f>
        <v>0</v>
      </c>
      <c r="L66" s="96">
        <f>SUM(L61:L65)</f>
        <v>0</v>
      </c>
      <c r="M66" s="97">
        <f>SUM(M61:M65)</f>
        <v>0</v>
      </c>
      <c r="N66" s="96">
        <f>SUM(N61:N65)</f>
        <v>0</v>
      </c>
      <c r="O66" s="97">
        <f>SUM(O61:O65)</f>
        <v>0</v>
      </c>
      <c r="P66" s="96">
        <f>$H66      +$J66      +$L66      +$N66</f>
        <v>190388000</v>
      </c>
      <c r="Q66" s="97">
        <f>$I66      +$K66      +$M66      +$O66</f>
        <v>173528519</v>
      </c>
      <c r="R66" s="52">
        <f>IF(($H66      =0),0,((($H66      -$H66      )/$H66      )*100))</f>
        <v>0</v>
      </c>
      <c r="S66" s="53">
        <f>IF(($I66      =0),0,((($I66      -$I66      )/$I66      )*100))</f>
        <v>0</v>
      </c>
      <c r="T66" s="52">
        <f>IF((+$E61+$E63+$E64++$E65) =0,0,(P66   /(+$E61+$E63+$E64+$E65) )*100)</f>
        <v>8.7803006335681353</v>
      </c>
      <c r="U66" s="54">
        <f>IF((+$E61+$E63+$E65) =0,0,(Q66  /(+$E61+$E63+$E65) )*100)</f>
        <v>8.0027762533239493</v>
      </c>
      <c r="V66" s="96" t="s">
        <v>1</v>
      </c>
      <c r="W66" s="97" t="s">
        <v>1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7138335000</v>
      </c>
      <c r="C67" s="104">
        <f>SUM(C9:C14,C17:C23,C26:C29,C32,C35:C39,C42:C52,C55:C58,C61:C65)</f>
        <v>522000</v>
      </c>
      <c r="D67" s="104"/>
      <c r="E67" s="104">
        <f>$B67      +$C67      +$D67</f>
        <v>7138857000</v>
      </c>
      <c r="F67" s="105">
        <f>SUM(F9:F14,F17:F23,F26:F29,F32,F35:F39,F42:F52,F55:F58,F61:F65)</f>
        <v>6902495000</v>
      </c>
      <c r="G67" s="106">
        <f>SUM(G9:G14,G17:G23,G26:G29,G32,G35:G39,G42:G52,G55:G58,G61:G65)</f>
        <v>1561483000</v>
      </c>
      <c r="H67" s="105">
        <f>SUM(H9:H14,H17:H23,H26:H29,H32,H35:H39,H42:H52,H55:H58,H61:H65)</f>
        <v>657644000</v>
      </c>
      <c r="I67" s="106">
        <f>SUM(I9:I14,I17:I23,I26:I29,I32,I35:I39,I42:I52,I55:I58,I61:I65)</f>
        <v>416939049</v>
      </c>
      <c r="J67" s="105">
        <f>SUM(J9:J14,J17:J23,J26:J29,J32,J35:J39,J42:J52,J55:J58,J61:J65)</f>
        <v>0</v>
      </c>
      <c r="K67" s="106">
        <f>SUM(K9:K14,K17:K23,K26:K29,K32,K35:K39,K42:K52,K55:K58,K61:K65)</f>
        <v>0</v>
      </c>
      <c r="L67" s="105">
        <f>SUM(L9:L14,L17:L23,L26:L29,L32,L35:L39,L42:L52,L55:L58,L61:L65)</f>
        <v>0</v>
      </c>
      <c r="M67" s="106">
        <f>SUM(M9:M14,M17:M23,M26:M29,M32,M35:M39,M42:M52,M55:M58,M61:M65)</f>
        <v>0</v>
      </c>
      <c r="N67" s="105">
        <f>SUM(N9:N14,N17:N23,N26:N29,N32,N35:N39,N42:N52,N55:N58,N61:N65)</f>
        <v>0</v>
      </c>
      <c r="O67" s="106">
        <f>SUM(O9:O14,O17:O23,O26:O29,O32,O35:O39,O42:O52,O55:O58,O61:O65)</f>
        <v>0</v>
      </c>
      <c r="P67" s="105">
        <f>$H67      +$J67      +$L67      +$N67</f>
        <v>657644000</v>
      </c>
      <c r="Q67" s="106">
        <f>$I67      +$K67      +$M67      +$O67</f>
        <v>416939049</v>
      </c>
      <c r="R67" s="61">
        <f>IF(($H67      =0),0,((($H67      -$H67      )/$H67      )*100))</f>
        <v>0</v>
      </c>
      <c r="S67" s="62">
        <f>IF(($I67      =0),0,((($I67      -$I67      )/$I67      )*100))</f>
        <v>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10.47892794482232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6.6435248430058547</v>
      </c>
      <c r="V67" s="105" t="s">
        <v>1</v>
      </c>
      <c r="W67" s="106" t="s">
        <v>1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441458000</v>
      </c>
      <c r="C69" s="92"/>
      <c r="D69" s="92"/>
      <c r="E69" s="92">
        <f>$B69      +$C69      +$D69</f>
        <v>441458000</v>
      </c>
      <c r="F69" s="93" t="s">
        <v>1</v>
      </c>
      <c r="G69" s="94" t="s">
        <v>1</v>
      </c>
      <c r="H69" s="93"/>
      <c r="I69" s="94">
        <v>-31230430</v>
      </c>
      <c r="J69" s="93"/>
      <c r="K69" s="94"/>
      <c r="L69" s="93"/>
      <c r="M69" s="94"/>
      <c r="N69" s="93"/>
      <c r="O69" s="94"/>
      <c r="P69" s="93">
        <f>$H69      +$J69      +$L69      +$N69</f>
        <v>0</v>
      </c>
      <c r="Q69" s="94">
        <f>$I69      +$K69      +$M69      +$O69</f>
        <v>-31230430</v>
      </c>
      <c r="R69" s="48">
        <f>IF(($H69      =0),0,((($H69      -$H69      )/$H69      )*100))</f>
        <v>0</v>
      </c>
      <c r="S69" s="49">
        <f>IF(($I69      =0),0,((($I69      -$I69      )/$I69      )*100))</f>
        <v>0</v>
      </c>
      <c r="T69" s="48">
        <f>IF(($E69      =0),0,(($P69      /$E69      )*100))</f>
        <v>0</v>
      </c>
      <c r="U69" s="50">
        <f>IF(($E69      =0),0,(($Q69      /$E69      )*100))</f>
        <v>-7.0743830670188332</v>
      </c>
      <c r="V69" s="93" t="s">
        <v>1</v>
      </c>
      <c r="W69" s="94" t="s">
        <v>1</v>
      </c>
    </row>
    <row r="70" spans="1:23" s="64" customFormat="1" ht="12.95" customHeight="1" x14ac:dyDescent="0.2">
      <c r="A70" s="63" t="s">
        <v>89</v>
      </c>
      <c r="B70" s="92">
        <v>38309000</v>
      </c>
      <c r="C70" s="92"/>
      <c r="D70" s="92"/>
      <c r="E70" s="92">
        <f>$B70      +$C70      +$D70</f>
        <v>38309000</v>
      </c>
      <c r="F70" s="93">
        <v>38309000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IF(($H70      =0),0,((($H70      -$H70      )/$H70      )*100))</f>
        <v>0</v>
      </c>
      <c r="S70" s="49">
        <f>IF(($I70      =0),0,((($I70      -$I70      )/$I70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1</v>
      </c>
      <c r="W70" s="94" t="s">
        <v>1</v>
      </c>
    </row>
    <row r="71" spans="1:23" ht="12.95" customHeight="1" x14ac:dyDescent="0.2">
      <c r="A71" s="56" t="s">
        <v>42</v>
      </c>
      <c r="B71" s="101">
        <f>SUM(B69:B70)</f>
        <v>479767000</v>
      </c>
      <c r="C71" s="101">
        <f>SUM(C69:C70)</f>
        <v>0</v>
      </c>
      <c r="D71" s="101"/>
      <c r="E71" s="101">
        <f>$B71      +$C71      +$D71</f>
        <v>479767000</v>
      </c>
      <c r="F71" s="102">
        <f>SUM(F69:F70)</f>
        <v>38309000</v>
      </c>
      <c r="G71" s="103">
        <f>SUM(G69:G70)</f>
        <v>0</v>
      </c>
      <c r="H71" s="102">
        <f>SUM(H69:H70)</f>
        <v>0</v>
      </c>
      <c r="I71" s="103">
        <f>SUM(I69:I70)</f>
        <v>-31230430</v>
      </c>
      <c r="J71" s="102">
        <f>SUM(J69:J70)</f>
        <v>0</v>
      </c>
      <c r="K71" s="103">
        <f>SUM(K69:K70)</f>
        <v>0</v>
      </c>
      <c r="L71" s="102">
        <f>SUM(L69:L70)</f>
        <v>0</v>
      </c>
      <c r="M71" s="103">
        <f>SUM(M69:M70)</f>
        <v>0</v>
      </c>
      <c r="N71" s="102">
        <f>SUM(N69:N70)</f>
        <v>0</v>
      </c>
      <c r="O71" s="103">
        <f>SUM(O69:O70)</f>
        <v>0</v>
      </c>
      <c r="P71" s="102">
        <f>$H71      +$J71      +$L71      +$N71</f>
        <v>0</v>
      </c>
      <c r="Q71" s="103">
        <f>$I71      +$K71      +$M71      +$O71</f>
        <v>-31230430</v>
      </c>
      <c r="R71" s="57">
        <f>IF(($H71      =0),0,((($H71      -$H71      )/$H71      )*100))</f>
        <v>0</v>
      </c>
      <c r="S71" s="58">
        <f>IF(($I71      =0),0,((($I71      -$I71      )/$I71      )*100))</f>
        <v>0</v>
      </c>
      <c r="T71" s="57">
        <f>IF(($E69      =0),0,(($P69      /$E69      )*100))</f>
        <v>0</v>
      </c>
      <c r="U71" s="59">
        <f>IF($E69   =0,0,($Q69   /$E69 )*100)</f>
        <v>-7.0743830670188332</v>
      </c>
      <c r="V71" s="102" t="s">
        <v>1</v>
      </c>
      <c r="W71" s="103" t="s">
        <v>1</v>
      </c>
    </row>
    <row r="72" spans="1:23" ht="12.95" customHeight="1" x14ac:dyDescent="0.2">
      <c r="A72" s="60" t="s">
        <v>87</v>
      </c>
      <c r="B72" s="104">
        <f>SUM(B69:B70)</f>
        <v>479767000</v>
      </c>
      <c r="C72" s="104">
        <f>SUM(C69:C70)</f>
        <v>0</v>
      </c>
      <c r="D72" s="104"/>
      <c r="E72" s="104">
        <f>$B72      +$C72      +$D72</f>
        <v>479767000</v>
      </c>
      <c r="F72" s="105">
        <f>SUM(F69:F70)</f>
        <v>38309000</v>
      </c>
      <c r="G72" s="106">
        <f>SUM(G69:G70)</f>
        <v>0</v>
      </c>
      <c r="H72" s="105">
        <f>SUM(H69:H70)</f>
        <v>0</v>
      </c>
      <c r="I72" s="106">
        <f>SUM(I69:I70)</f>
        <v>-31230430</v>
      </c>
      <c r="J72" s="105">
        <f>SUM(J69:J70)</f>
        <v>0</v>
      </c>
      <c r="K72" s="106">
        <f>SUM(K69:K70)</f>
        <v>0</v>
      </c>
      <c r="L72" s="105">
        <f>SUM(L69:L70)</f>
        <v>0</v>
      </c>
      <c r="M72" s="106">
        <f>SUM(M69:M70)</f>
        <v>0</v>
      </c>
      <c r="N72" s="105">
        <f>SUM(N69:N70)</f>
        <v>0</v>
      </c>
      <c r="O72" s="106">
        <f>SUM(O69:O70)</f>
        <v>0</v>
      </c>
      <c r="P72" s="105">
        <f>$H72      +$J72      +$L72      +$N72</f>
        <v>0</v>
      </c>
      <c r="Q72" s="106">
        <f>$I72      +$K72      +$M72      +$O72</f>
        <v>-31230430</v>
      </c>
      <c r="R72" s="61">
        <f>IF(($H72      =0),0,((($H72      -$H72      )/$H72      )*100))</f>
        <v>0</v>
      </c>
      <c r="S72" s="62">
        <f>IF(($I72      =0),0,((($I72      -$I72      )/$I72      )*100))</f>
        <v>0</v>
      </c>
      <c r="T72" s="61">
        <f>IF(($E69      =0),0,(($P69      /$E69      )*100))</f>
        <v>0</v>
      </c>
      <c r="U72" s="65">
        <f>IF($E69   =0,0,($Q69   /$E69 )*100)</f>
        <v>-7.0743830670188332</v>
      </c>
      <c r="V72" s="105" t="s">
        <v>1</v>
      </c>
      <c r="W72" s="106" t="s">
        <v>1</v>
      </c>
    </row>
    <row r="73" spans="1:23" ht="12.95" customHeight="1" thickBot="1" x14ac:dyDescent="0.25">
      <c r="A73" s="60" t="s">
        <v>90</v>
      </c>
      <c r="B73" s="104">
        <f>SUM(B9:B14,B17:B23,B26:B29,B32,B35:B39,B42:B52,B55:B58,B61:B65,B69:B70)</f>
        <v>7618102000</v>
      </c>
      <c r="C73" s="104">
        <f>SUM(C9:C14,C17:C23,C26:C29,C32,C35:C39,C42:C52,C55:C58,C61:C65,C69:C70)</f>
        <v>522000</v>
      </c>
      <c r="D73" s="104"/>
      <c r="E73" s="104">
        <f>$B73      +$C73      +$D73</f>
        <v>7618624000</v>
      </c>
      <c r="F73" s="105">
        <f>SUM(F9:F14,F17:F23,F26:F29,F32,F35:F39,F42:F52,F55:F58,F61:F65,F69:F70)</f>
        <v>6940804000</v>
      </c>
      <c r="G73" s="106">
        <f>SUM(G9:G14,G17:G23,G26:G29,G32,G35:G39,G42:G52,G55:G58,G61:G65,G69:G70)</f>
        <v>1561483000</v>
      </c>
      <c r="H73" s="105">
        <f>SUM(H9:H14,H17:H23,H26:H29,H32,H35:H39,H42:H52,H55:H58,H61:H65,H69:H70)</f>
        <v>657644000</v>
      </c>
      <c r="I73" s="106">
        <f>SUM(I9:I14,I17:I23,I26:I29,I32,I35:I39,I42:I52,I55:I58,I61:I65,I69:I70)</f>
        <v>385708619</v>
      </c>
      <c r="J73" s="105">
        <f>SUM(J9:J14,J17:J23,J26:J29,J32,J35:J39,J42:J52,J55:J58,J61:J65,J69:J70)</f>
        <v>0</v>
      </c>
      <c r="K73" s="106">
        <f>SUM(K9:K14,K17:K23,K26:K29,K32,K35:K39,K42:K52,K55:K58,K61:K65,K69:K70)</f>
        <v>0</v>
      </c>
      <c r="L73" s="105">
        <f>SUM(L9:L14,L17:L23,L26:L29,L32,L35:L39,L42:L52,L55:L58,L61:L65,L69:L70)</f>
        <v>0</v>
      </c>
      <c r="M73" s="106">
        <f>SUM(M9:M14,M17:M23,M26:M29,M32,M35:M39,M42:M52,M55:M58,M61:M65,M69:M70)</f>
        <v>0</v>
      </c>
      <c r="N73" s="105">
        <f>SUM(N9:N14,N17:N23,N26:N29,N32,N35:N39,N42:N52,N55:N58,N61:N65,N69:N70)</f>
        <v>0</v>
      </c>
      <c r="O73" s="106">
        <f>SUM(O9:O14,O17:O23,O26:O29,O32,O35:O39,O42:O52,O55:O58,O61:O65,O69:O70)</f>
        <v>0</v>
      </c>
      <c r="P73" s="105">
        <f>$H73      +$J73      +$L73      +$N73</f>
        <v>657644000</v>
      </c>
      <c r="Q73" s="106">
        <f>$I73      +$K73      +$M73      +$O73</f>
        <v>385708619</v>
      </c>
      <c r="R73" s="61">
        <f>IF(($H73      =0),0,((($H73      -$H73      )/$H73      )*100))</f>
        <v>0</v>
      </c>
      <c r="S73" s="62">
        <f>IF(($I73      =0),0,((($I73      -$I73      )/$I73      )*100))</f>
        <v>0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9.7902603847451868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5.7419938639301424</v>
      </c>
      <c r="V73" s="105" t="s">
        <v>1</v>
      </c>
      <c r="W73" s="106" t="s">
        <v>1</v>
      </c>
    </row>
    <row r="74" spans="1:23" ht="13.5" thickTop="1" x14ac:dyDescent="0.2">
      <c r="A74" s="66" t="s">
        <v>91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0" t="s">
        <v>10</v>
      </c>
      <c r="Q75" s="131"/>
      <c r="R75" s="132" t="s">
        <v>11</v>
      </c>
      <c r="S75" s="131"/>
      <c r="T75" s="132" t="s">
        <v>12</v>
      </c>
      <c r="U75" s="131"/>
      <c r="V75" s="130"/>
      <c r="W75" s="131"/>
    </row>
    <row r="76" spans="1:23" ht="67.5" x14ac:dyDescent="0.2">
      <c r="A76" s="77" t="s">
        <v>92</v>
      </c>
      <c r="B76" s="78" t="s">
        <v>93</v>
      </c>
      <c r="C76" s="78" t="s">
        <v>94</v>
      </c>
      <c r="D76" s="79" t="s">
        <v>17</v>
      </c>
      <c r="E76" s="78" t="s">
        <v>18</v>
      </c>
      <c r="F76" s="78" t="s">
        <v>19</v>
      </c>
      <c r="G76" s="78" t="s">
        <v>95</v>
      </c>
      <c r="H76" s="78" t="s">
        <v>96</v>
      </c>
      <c r="I76" s="80" t="s">
        <v>22</v>
      </c>
      <c r="J76" s="78" t="s">
        <v>97</v>
      </c>
      <c r="K76" s="80" t="s">
        <v>24</v>
      </c>
      <c r="L76" s="78" t="s">
        <v>98</v>
      </c>
      <c r="M76" s="80" t="s">
        <v>26</v>
      </c>
      <c r="N76" s="78" t="s">
        <v>99</v>
      </c>
      <c r="O76" s="80" t="s">
        <v>28</v>
      </c>
      <c r="P76" s="80" t="s">
        <v>100</v>
      </c>
      <c r="Q76" s="81" t="s">
        <v>30</v>
      </c>
      <c r="R76" s="82" t="s">
        <v>100</v>
      </c>
      <c r="S76" s="83" t="s">
        <v>30</v>
      </c>
      <c r="T76" s="82" t="s">
        <v>101</v>
      </c>
      <c r="U76" s="79" t="s">
        <v>32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112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113</v>
      </c>
      <c r="B80" s="111">
        <f>SUM(B81:B84)</f>
        <v>0</v>
      </c>
      <c r="C80" s="111">
        <f>SUM(C81:C84)</f>
        <v>0</v>
      </c>
      <c r="D80" s="111">
        <f>SUM(D81:D84)</f>
        <v>0</v>
      </c>
      <c r="E80" s="111">
        <f>SUM(E81:E84)</f>
        <v>0</v>
      </c>
      <c r="F80" s="111">
        <f>SUM(F81:F84)</f>
        <v>0</v>
      </c>
      <c r="G80" s="111">
        <f>SUM(G81:G84)</f>
        <v>0</v>
      </c>
      <c r="H80" s="111">
        <f>SUM(H81:H84)</f>
        <v>0</v>
      </c>
      <c r="I80" s="111">
        <f>SUM(I81:I84)</f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114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115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116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117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102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103</v>
      </c>
      <c r="B87" s="118"/>
      <c r="C87" s="118"/>
      <c r="D87" s="118"/>
      <c r="E87" s="118">
        <f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>$H87      +$J87      +$L87      +$N87</f>
        <v>0</v>
      </c>
      <c r="Q87" s="113">
        <f>$I87      +$K87      +$M87      +$O87</f>
        <v>0</v>
      </c>
      <c r="R87" s="89">
        <f>IF(($H87      =0),0,((($H87      -$H87      )/$H87      )*100))</f>
        <v>0</v>
      </c>
      <c r="S87" s="90">
        <f>IF(($I87      =0),0,((($I87      -$I87      )/$I87      )*100))</f>
        <v>0</v>
      </c>
      <c r="T87" s="89">
        <f>IF(($E87      =0),0,(($P87      /$E87      )*100))</f>
        <v>0</v>
      </c>
      <c r="U87" s="90">
        <f>IF(($E87      =0),0,(($Q87      /$E87      )*100))</f>
        <v>0</v>
      </c>
      <c r="V87" s="118"/>
      <c r="W87" s="118"/>
    </row>
    <row r="88" spans="1:23" x14ac:dyDescent="0.2">
      <c r="A88" s="91" t="s">
        <v>104</v>
      </c>
      <c r="B88" s="113">
        <v>537079000</v>
      </c>
      <c r="C88" s="113"/>
      <c r="D88" s="113"/>
      <c r="E88" s="113">
        <f>$B88      +$C88      +$D88</f>
        <v>537079000</v>
      </c>
      <c r="F88" s="113">
        <v>0</v>
      </c>
      <c r="G88" s="113">
        <v>0</v>
      </c>
      <c r="H88" s="113">
        <v>139373000</v>
      </c>
      <c r="I88" s="113"/>
      <c r="J88" s="113"/>
      <c r="K88" s="113"/>
      <c r="L88" s="113"/>
      <c r="M88" s="113"/>
      <c r="N88" s="113"/>
      <c r="O88" s="113"/>
      <c r="P88" s="115">
        <f>$H88      +$J88      +$L88      +$N88</f>
        <v>139373000</v>
      </c>
      <c r="Q88" s="115">
        <f>$I88      +$K88      +$M88      +$O88</f>
        <v>0</v>
      </c>
      <c r="R88" s="89">
        <f>IF(($H88      =0),0,((($H88      -$H88      )/$H88      )*100))</f>
        <v>0</v>
      </c>
      <c r="S88" s="90">
        <f>IF(($I88      =0),0,((($I88      -$I88      )/$I88      )*100))</f>
        <v>0</v>
      </c>
      <c r="T88" s="89">
        <f>IF(($E88      =0),0,(($P88      /$E88      )*100))</f>
        <v>25.950186099251692</v>
      </c>
      <c r="U88" s="90">
        <f>IF(($E88      =0),0,(($Q88      /$E88      )*100))</f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>$B89      +$C89      +$D89</f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>$H89      +$J89      +$L89      +$N89</f>
        <v>0</v>
      </c>
      <c r="Q89" s="115">
        <f>$I89      +$K89      +$M89      +$O89</f>
        <v>0</v>
      </c>
      <c r="R89" s="89">
        <f>IF(($H89      =0),0,((($H89      -$H89      )/$H89      )*100))</f>
        <v>0</v>
      </c>
      <c r="S89" s="90">
        <f>IF(($I89      =0),0,((($I89      -$I89      )/$I89      )*100))</f>
        <v>0</v>
      </c>
      <c r="T89" s="89">
        <f>IF(($E89      =0),0,(($P89      /$E89      )*100))</f>
        <v>0</v>
      </c>
      <c r="U89" s="90">
        <f>IF(($E89      =0),0,(($Q89      /$E89      )*100))</f>
        <v>0</v>
      </c>
      <c r="V89" s="113"/>
      <c r="W89" s="113"/>
    </row>
    <row r="90" spans="1:23" x14ac:dyDescent="0.2">
      <c r="A90" s="91" t="s">
        <v>106</v>
      </c>
      <c r="B90" s="113">
        <v>2000000</v>
      </c>
      <c r="C90" s="113"/>
      <c r="D90" s="113"/>
      <c r="E90" s="113">
        <f>$B90      +$C90      +$D90</f>
        <v>2000000</v>
      </c>
      <c r="F90" s="113">
        <v>0</v>
      </c>
      <c r="G90" s="113">
        <v>0</v>
      </c>
      <c r="H90" s="113">
        <v>819000</v>
      </c>
      <c r="I90" s="113"/>
      <c r="J90" s="113"/>
      <c r="K90" s="113"/>
      <c r="L90" s="113"/>
      <c r="M90" s="113"/>
      <c r="N90" s="113"/>
      <c r="O90" s="113"/>
      <c r="P90" s="115">
        <f>$H90      +$J90      +$L90      +$N90</f>
        <v>819000</v>
      </c>
      <c r="Q90" s="115">
        <f>$I90      +$K90      +$M90      +$O90</f>
        <v>0</v>
      </c>
      <c r="R90" s="89">
        <f>IF(($H90      =0),0,((($H90      -$H90      )/$H90      )*100))</f>
        <v>0</v>
      </c>
      <c r="S90" s="90">
        <f>IF(($I90      =0),0,((($I90      -$I90      )/$I90      )*100))</f>
        <v>0</v>
      </c>
      <c r="T90" s="89">
        <f>IF(($E90      =0),0,(($P90      /$E90      )*100))</f>
        <v>40.949999999999996</v>
      </c>
      <c r="U90" s="90">
        <f>IF(($E90      =0),0,(($Q90      /$E90      )*100))</f>
        <v>0</v>
      </c>
      <c r="V90" s="113"/>
      <c r="W90" s="113"/>
    </row>
    <row r="91" spans="1:23" x14ac:dyDescent="0.2">
      <c r="A91" s="91" t="s">
        <v>107</v>
      </c>
      <c r="B91" s="113">
        <v>330000</v>
      </c>
      <c r="C91" s="113"/>
      <c r="D91" s="113"/>
      <c r="E91" s="113">
        <f>$B91      +$C91      +$D91</f>
        <v>330000</v>
      </c>
      <c r="F91" s="113">
        <v>0</v>
      </c>
      <c r="G91" s="113">
        <v>0</v>
      </c>
      <c r="H91" s="113">
        <v>262000</v>
      </c>
      <c r="I91" s="113"/>
      <c r="J91" s="113"/>
      <c r="K91" s="113"/>
      <c r="L91" s="113"/>
      <c r="M91" s="113"/>
      <c r="N91" s="113"/>
      <c r="O91" s="113"/>
      <c r="P91" s="115">
        <f>$H91      +$J91      +$L91      +$N91</f>
        <v>262000</v>
      </c>
      <c r="Q91" s="115">
        <f>$I91      +$K91      +$M91      +$O91</f>
        <v>0</v>
      </c>
      <c r="R91" s="89">
        <f>IF(($H91      =0),0,((($H91      -$H91      )/$H91      )*100))</f>
        <v>0</v>
      </c>
      <c r="S91" s="90">
        <f>IF(($I91      =0),0,((($I91      -$I91      )/$I91      )*100))</f>
        <v>0</v>
      </c>
      <c r="T91" s="89">
        <f>IF(($E91      =0),0,(($P91      /$E91      )*100))</f>
        <v>79.393939393939391</v>
      </c>
      <c r="U91" s="90">
        <f>IF(($E91      =0),0,(($Q91      /$E91      )*100))</f>
        <v>0</v>
      </c>
      <c r="V91" s="113"/>
      <c r="W91" s="113"/>
    </row>
    <row r="92" spans="1:23" x14ac:dyDescent="0.2">
      <c r="A92" s="91" t="s">
        <v>108</v>
      </c>
      <c r="B92" s="113">
        <v>218484000</v>
      </c>
      <c r="C92" s="113"/>
      <c r="D92" s="113"/>
      <c r="E92" s="113">
        <f>$B92      +$C92      +$D92</f>
        <v>218484000</v>
      </c>
      <c r="F92" s="113">
        <v>0</v>
      </c>
      <c r="G92" s="113">
        <v>0</v>
      </c>
      <c r="H92" s="113">
        <v>188161000</v>
      </c>
      <c r="I92" s="113"/>
      <c r="J92" s="113"/>
      <c r="K92" s="113"/>
      <c r="L92" s="113"/>
      <c r="M92" s="113"/>
      <c r="N92" s="113"/>
      <c r="O92" s="113"/>
      <c r="P92" s="115">
        <f>$H92      +$J92      +$L92      +$N92</f>
        <v>188161000</v>
      </c>
      <c r="Q92" s="115">
        <f>$I92      +$K92      +$M92      +$O92</f>
        <v>0</v>
      </c>
      <c r="R92" s="89">
        <f>IF(($H92      =0),0,((($H92      -$H92      )/$H92      )*100))</f>
        <v>0</v>
      </c>
      <c r="S92" s="90">
        <f>IF(($I92      =0),0,((($I92      -$I92      )/$I92      )*100))</f>
        <v>0</v>
      </c>
      <c r="T92" s="89">
        <f>IF(($E92      =0),0,(($P92      /$E92      )*100))</f>
        <v>86.121180498343136</v>
      </c>
      <c r="U92" s="90">
        <f>IF(($E92      =0),0,(($Q92      /$E92      )*100))</f>
        <v>0</v>
      </c>
      <c r="V92" s="113"/>
      <c r="W92" s="113"/>
    </row>
    <row r="93" spans="1:23" x14ac:dyDescent="0.2">
      <c r="A93" s="91" t="s">
        <v>109</v>
      </c>
      <c r="B93" s="113">
        <v>973539000</v>
      </c>
      <c r="C93" s="113"/>
      <c r="D93" s="113"/>
      <c r="E93" s="113">
        <f>$B93      +$C93      +$D93</f>
        <v>973539000</v>
      </c>
      <c r="F93" s="113">
        <v>0</v>
      </c>
      <c r="G93" s="113">
        <v>0</v>
      </c>
      <c r="H93" s="113">
        <v>439113000</v>
      </c>
      <c r="I93" s="113"/>
      <c r="J93" s="113"/>
      <c r="K93" s="113"/>
      <c r="L93" s="113"/>
      <c r="M93" s="113"/>
      <c r="N93" s="113"/>
      <c r="O93" s="113"/>
      <c r="P93" s="115">
        <f>$H93      +$J93      +$L93      +$N93</f>
        <v>439113000</v>
      </c>
      <c r="Q93" s="115">
        <f>$I93      +$K93      +$M93      +$O93</f>
        <v>0</v>
      </c>
      <c r="R93" s="89">
        <f>IF(($H93      =0),0,((($H93      -$H93      )/$H93      )*100))</f>
        <v>0</v>
      </c>
      <c r="S93" s="90">
        <f>IF(($I93      =0),0,((($I93      -$I93      )/$I93      )*100))</f>
        <v>0</v>
      </c>
      <c r="T93" s="89">
        <f>IF(($E93      =0),0,(($P93      /$E93      )*100))</f>
        <v>45.104818605109806</v>
      </c>
      <c r="U93" s="90">
        <f>IF(($E93      =0),0,(($Q93      /$E93      )*100))</f>
        <v>0</v>
      </c>
      <c r="V93" s="113"/>
      <c r="W93" s="113"/>
    </row>
    <row r="94" spans="1:23" x14ac:dyDescent="0.2">
      <c r="A94" s="91" t="s">
        <v>110</v>
      </c>
      <c r="B94" s="113"/>
      <c r="C94" s="113"/>
      <c r="D94" s="113"/>
      <c r="E94" s="113">
        <f>$B94      +$C94      +$D94</f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>$H94      +$J94      +$L94      +$N94</f>
        <v>0</v>
      </c>
      <c r="Q94" s="115">
        <f>$I94      +$K94      +$M94      +$O94</f>
        <v>0</v>
      </c>
      <c r="R94" s="89">
        <f>IF(($H94      =0),0,((($H94      -$H94      )/$H94      )*100))</f>
        <v>0</v>
      </c>
      <c r="S94" s="90">
        <f>IF(($I94      =0),0,((($I94      -$I94      )/$I94      )*100))</f>
        <v>0</v>
      </c>
      <c r="T94" s="89">
        <f>IF(($E94      =0),0,(($P94      /$E94      )*100))</f>
        <v>0</v>
      </c>
      <c r="U94" s="90">
        <f>IF(($E94      =0),0,(($Q94      /$E94      )*100))</f>
        <v>0</v>
      </c>
      <c r="V94" s="113"/>
      <c r="W94" s="113"/>
    </row>
    <row r="95" spans="1:23" x14ac:dyDescent="0.2">
      <c r="A95" s="16" t="s">
        <v>111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118</v>
      </c>
      <c r="B96" s="121">
        <f>SUM(B97:B111)</f>
        <v>0</v>
      </c>
      <c r="C96" s="121">
        <f>SUM(C97:C111)</f>
        <v>0</v>
      </c>
      <c r="D96" s="121">
        <f>SUM(D97:D111)</f>
        <v>0</v>
      </c>
      <c r="E96" s="121">
        <f>SUM(E97:E111)</f>
        <v>0</v>
      </c>
      <c r="F96" s="121">
        <f>SUM(F97:F111)</f>
        <v>0</v>
      </c>
      <c r="G96" s="121">
        <f>SUM(G97:G111)</f>
        <v>0</v>
      </c>
      <c r="H96" s="121">
        <f>SUM(H97:H111)</f>
        <v>0</v>
      </c>
      <c r="I96" s="121">
        <f>SUM(I97:I111)</f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>IF(L96=0," ",(N96-L96)/L96)</f>
        <v xml:space="preserve"> </v>
      </c>
      <c r="S96" s="20" t="str">
        <f>IF(M96=0," ",(O96-M96)/M96)</f>
        <v xml:space="preserve"> </v>
      </c>
      <c r="T96" s="20" t="str">
        <f>IF(E96=0," ",(P96/E96))</f>
        <v xml:space="preserve"> </v>
      </c>
      <c r="U96" s="21" t="str">
        <f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>IF(L97=0," ",(N97-L97)/L97)</f>
        <v xml:space="preserve"> </v>
      </c>
      <c r="S97" s="23" t="str">
        <f>IF(M97=0," ",(O97-M97)/M97)</f>
        <v xml:space="preserve"> </v>
      </c>
      <c r="T97" s="23" t="str">
        <f>IF(E97=0," ",(P97/E97))</f>
        <v xml:space="preserve"> </v>
      </c>
      <c r="U97" s="24" t="str">
        <f>IF(E97=0," ",(Q97/E97))</f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>IF(L98=0," ",(N98-L98)/L98)</f>
        <v xml:space="preserve"> </v>
      </c>
      <c r="S98" s="23" t="str">
        <f>IF(M98=0," ",(O98-M98)/M98)</f>
        <v xml:space="preserve"> </v>
      </c>
      <c r="T98" s="23" t="str">
        <f>IF(E98=0," ",(P98/E98))</f>
        <v xml:space="preserve"> </v>
      </c>
      <c r="U98" s="24" t="str">
        <f>IF(E98=0," ",(Q98/E98))</f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>SUM(B99:D99)</f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>IF(L99=0," ",(N99-L99)/L99)</f>
        <v xml:space="preserve"> </v>
      </c>
      <c r="S99" s="23" t="str">
        <f>IF(M99=0," ",(O99-M99)/M99)</f>
        <v xml:space="preserve"> </v>
      </c>
      <c r="T99" s="23" t="str">
        <f>IF(E99=0," ",(P99/E99))</f>
        <v xml:space="preserve"> </v>
      </c>
      <c r="U99" s="24" t="str">
        <f>IF(E99=0," ",(Q99/E99))</f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>SUM(B100:D100)</f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>IF(L100=0," ",(N100-L100)/L100)</f>
        <v xml:space="preserve"> </v>
      </c>
      <c r="S100" s="23" t="str">
        <f>IF(M100=0," ",(O100-M100)/M100)</f>
        <v xml:space="preserve"> </v>
      </c>
      <c r="T100" s="23" t="str">
        <f>IF(E100=0," ",(P100/E100))</f>
        <v xml:space="preserve"> </v>
      </c>
      <c r="U100" s="24" t="str">
        <f>IF(E100=0," ",(Q100/E100))</f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>SUM(B101:D101)</f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>IF(L101=0," ",(N101-L101)/L101)</f>
        <v xml:space="preserve"> </v>
      </c>
      <c r="S101" s="23" t="str">
        <f>IF(M101=0," ",(O101-M101)/M101)</f>
        <v xml:space="preserve"> </v>
      </c>
      <c r="T101" s="23" t="str">
        <f>IF(E101=0," ",(P101/E101))</f>
        <v xml:space="preserve"> </v>
      </c>
      <c r="U101" s="24" t="str">
        <f>IF(E101=0," ",(Q101/E101))</f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>SUM(B102:D102)</f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>IF(L102=0," ",(N102-L102)/L102)</f>
        <v xml:space="preserve"> </v>
      </c>
      <c r="S102" s="23" t="str">
        <f>IF(M102=0," ",(O102-M102)/M102)</f>
        <v xml:space="preserve"> </v>
      </c>
      <c r="T102" s="23" t="str">
        <f>IF(E102=0," ",(P102/E102))</f>
        <v xml:space="preserve"> </v>
      </c>
      <c r="U102" s="24" t="str">
        <f>IF(E102=0," ",(Q102/E102))</f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>SUM(B103:D103)</f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>IF(L103=0," ",(N103-L103)/L103)</f>
        <v xml:space="preserve"> </v>
      </c>
      <c r="S103" s="23" t="str">
        <f>IF(M103=0," ",(O103-M103)/M103)</f>
        <v xml:space="preserve"> </v>
      </c>
      <c r="T103" s="23" t="str">
        <f>IF(E103=0," ",(P103/E103))</f>
        <v xml:space="preserve"> </v>
      </c>
      <c r="U103" s="24" t="str">
        <f>IF(E103=0," ",(Q103/E103))</f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>SUM(B104:D104)</f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>IF(L104=0," ",(N104-L104)/L104)</f>
        <v xml:space="preserve"> </v>
      </c>
      <c r="S104" s="23" t="str">
        <f>IF(M104=0," ",(O104-M104)/M104)</f>
        <v xml:space="preserve"> </v>
      </c>
      <c r="T104" s="23" t="str">
        <f>IF(E104=0," ",(P104/E104))</f>
        <v xml:space="preserve"> </v>
      </c>
      <c r="U104" s="24" t="str">
        <f>IF(E104=0," ",(Q104/E104))</f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>SUM(B105:D105)</f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>IF(L105=0," ",(N105-L105)/L105)</f>
        <v xml:space="preserve"> </v>
      </c>
      <c r="S105" s="23" t="str">
        <f>IF(M105=0," ",(O105-M105)/M105)</f>
        <v xml:space="preserve"> </v>
      </c>
      <c r="T105" s="23" t="str">
        <f>IF(E105=0," ",(P105/E105))</f>
        <v xml:space="preserve"> </v>
      </c>
      <c r="U105" s="24" t="str">
        <f>IF(E105=0," ",(Q105/E105))</f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>SUM(B106:D106)</f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>IF(L106=0," ",(N106-L106)/L106)</f>
        <v xml:space="preserve"> </v>
      </c>
      <c r="S106" s="23" t="str">
        <f>IF(M106=0," ",(O106-M106)/M106)</f>
        <v xml:space="preserve"> </v>
      </c>
      <c r="T106" s="23" t="str">
        <f>IF(E106=0," ",(P106/E106))</f>
        <v xml:space="preserve"> </v>
      </c>
      <c r="U106" s="24" t="str">
        <f>IF(E106=0," ",(Q106/E106))</f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>SUM(B107:D107)</f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>IF(L107=0," ",(N107-L107)/L107)</f>
        <v xml:space="preserve"> </v>
      </c>
      <c r="S107" s="23" t="str">
        <f>IF(M107=0," ",(O107-M107)/M107)</f>
        <v xml:space="preserve"> </v>
      </c>
      <c r="T107" s="23" t="str">
        <f>IF(E107=0," ",(P107/E107))</f>
        <v xml:space="preserve"> </v>
      </c>
      <c r="U107" s="24" t="str">
        <f>IF(E107=0," ",(Q107/E107))</f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>SUM(B108:D108)</f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>IF(L108=0," ",(N108-L108)/L108)</f>
        <v xml:space="preserve"> </v>
      </c>
      <c r="S108" s="23" t="str">
        <f>IF(M108=0," ",(O108-M108)/M108)</f>
        <v xml:space="preserve"> </v>
      </c>
      <c r="T108" s="23" t="str">
        <f>IF(E108=0," ",(P108/E108))</f>
        <v xml:space="preserve"> </v>
      </c>
      <c r="U108" s="24" t="str">
        <f>IF(E108=0," ",(Q108/E108))</f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>SUM(B109:D109)</f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>IF(L109=0," ",(N109-L109)/L109)</f>
        <v xml:space="preserve"> </v>
      </c>
      <c r="S109" s="23" t="str">
        <f>IF(M109=0," ",(O109-M109)/M109)</f>
        <v xml:space="preserve"> </v>
      </c>
      <c r="T109" s="23" t="str">
        <f>IF(E109=0," ",(P109/E109))</f>
        <v xml:space="preserve"> </v>
      </c>
      <c r="U109" s="24" t="str">
        <f>IF(E109=0," ",(Q109/E109))</f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>SUM(B110:D110)</f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>IF(L110=0," ",(N110-L110)/L110)</f>
        <v xml:space="preserve"> </v>
      </c>
      <c r="S110" s="23" t="str">
        <f>IF(M110=0," ",(O110-M110)/M110)</f>
        <v xml:space="preserve"> </v>
      </c>
      <c r="T110" s="23" t="str">
        <f>IF(E110=0," ",(P110/E110))</f>
        <v xml:space="preserve"> </v>
      </c>
      <c r="U110" s="24" t="str">
        <f>IF(E110=0," ",(Q110/E110))</f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>SUM(B111:D111)</f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>IF(L111=0," ",(N111-L111)/L111)</f>
        <v xml:space="preserve"> </v>
      </c>
      <c r="S111" s="23" t="str">
        <f>IF(M111=0," ",(O111-M111)/M111)</f>
        <v xml:space="preserve"> </v>
      </c>
      <c r="T111" s="23" t="str">
        <f>IF(E111=0," ",(P111/E111))</f>
        <v xml:space="preserve"> </v>
      </c>
      <c r="U111" s="24" t="str">
        <f>IF(E111=0," ",(Q111/E111))</f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>IF(L112=0," ",(N112-L112)/L112)</f>
        <v xml:space="preserve"> </v>
      </c>
      <c r="S112" s="21" t="str">
        <f>IF(M112=0," ",(O112-M112)/M112)</f>
        <v xml:space="preserve"> </v>
      </c>
      <c r="T112" s="20" t="str">
        <f>IF(E112=0," ",(P112/E112))</f>
        <v xml:space="preserve"> </v>
      </c>
      <c r="U112" s="21" t="str">
        <f>IF(E112=0," ",(Q112/E112))</f>
        <v xml:space="preserve"> </v>
      </c>
      <c r="V112" s="126"/>
      <c r="W112" s="127"/>
    </row>
    <row r="113" spans="1:23" hidden="1" x14ac:dyDescent="0.2">
      <c r="A113" s="25" t="s">
        <v>87</v>
      </c>
      <c r="B113" s="126" t="e">
        <f>B96+B86</f>
        <v>#VALUE!</v>
      </c>
      <c r="C113" s="126">
        <f>C96+C86</f>
        <v>0</v>
      </c>
      <c r="D113" s="126">
        <f>D96+D86</f>
        <v>0</v>
      </c>
      <c r="E113" s="126">
        <f>E96+E86</f>
        <v>0</v>
      </c>
      <c r="F113" s="126">
        <f>F96+F86</f>
        <v>0</v>
      </c>
      <c r="G113" s="126">
        <f>G96+G86</f>
        <v>0</v>
      </c>
      <c r="H113" s="126">
        <f>H96+H86</f>
        <v>0</v>
      </c>
      <c r="I113" s="126">
        <f>I96+I86</f>
        <v>0</v>
      </c>
      <c r="J113" s="126">
        <f>J96+J86</f>
        <v>0</v>
      </c>
      <c r="K113" s="126">
        <f>K96+K86</f>
        <v>0</v>
      </c>
      <c r="L113" s="126">
        <f>L96+L86</f>
        <v>0</v>
      </c>
      <c r="M113" s="126">
        <f>M96+M86</f>
        <v>0</v>
      </c>
      <c r="N113" s="126">
        <f>N96+N86</f>
        <v>0</v>
      </c>
      <c r="O113" s="126">
        <f>O96+O86</f>
        <v>0</v>
      </c>
      <c r="P113" s="126">
        <f>P96+P86</f>
        <v>0</v>
      </c>
      <c r="Q113" s="126">
        <f>Q96+Q86</f>
        <v>0</v>
      </c>
      <c r="R113" s="20" t="str">
        <f>IF(L113=0," ",(N113-L113)/L113)</f>
        <v xml:space="preserve"> </v>
      </c>
      <c r="S113" s="21" t="str">
        <f>IF(M113=0," ",(O113-M113)/M113)</f>
        <v xml:space="preserve"> </v>
      </c>
      <c r="T113" s="20" t="str">
        <f>IF(E113=0," ",(P113/E113))</f>
        <v xml:space="preserve"> </v>
      </c>
      <c r="U113" s="21" t="str">
        <f>IF(E113=0," ",(Q113/E113))</f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119</v>
      </c>
      <c r="B114" s="128" t="str">
        <f>B86</f>
        <v/>
      </c>
      <c r="C114" s="128">
        <f>C86</f>
        <v>0</v>
      </c>
      <c r="D114" s="128">
        <f>D86</f>
        <v>0</v>
      </c>
      <c r="E114" s="128">
        <f>E86</f>
        <v>0</v>
      </c>
      <c r="F114" s="128">
        <f>F86</f>
        <v>0</v>
      </c>
      <c r="G114" s="128">
        <f>G86</f>
        <v>0</v>
      </c>
      <c r="H114" s="128">
        <f>H86</f>
        <v>0</v>
      </c>
      <c r="I114" s="128">
        <f>I86</f>
        <v>0</v>
      </c>
      <c r="J114" s="128">
        <f>J86</f>
        <v>0</v>
      </c>
      <c r="K114" s="128">
        <f>K86</f>
        <v>0</v>
      </c>
      <c r="L114" s="128">
        <f>L86</f>
        <v>0</v>
      </c>
      <c r="M114" s="128">
        <f>M86</f>
        <v>0</v>
      </c>
      <c r="N114" s="128">
        <f>N86</f>
        <v>0</v>
      </c>
      <c r="O114" s="128">
        <f>O86</f>
        <v>0</v>
      </c>
      <c r="P114" s="128">
        <f>P86</f>
        <v>0</v>
      </c>
      <c r="Q114" s="128">
        <f>Q86</f>
        <v>0</v>
      </c>
      <c r="R114" s="20" t="str">
        <f>IF(L114=0," ",(N114-L114)/L114)</f>
        <v xml:space="preserve"> </v>
      </c>
      <c r="S114" s="21" t="str">
        <f>IF(M114=0," ",(O114-M114)/M114)</f>
        <v xml:space="preserve"> </v>
      </c>
      <c r="T114" s="20" t="str">
        <f>IF(E114=0," ",(P114/E114))</f>
        <v xml:space="preserve"> </v>
      </c>
      <c r="U114" s="21" t="str">
        <f>IF(E114=0," ",(Q114/E114))</f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120</v>
      </c>
    </row>
    <row r="117" spans="1:23" x14ac:dyDescent="0.2">
      <c r="A117" s="29" t="s">
        <v>121</v>
      </c>
    </row>
    <row r="118" spans="1:23" x14ac:dyDescent="0.2">
      <c r="A118" s="29" t="s">
        <v>122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123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124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125</v>
      </c>
    </row>
    <row r="124" spans="1:23" x14ac:dyDescent="0.2">
      <c r="A124" s="30" t="s">
        <v>91</v>
      </c>
      <c r="G124" s="30" t="s">
        <v>91</v>
      </c>
      <c r="W124" s="30"/>
    </row>
    <row r="125" spans="1:23" x14ac:dyDescent="0.2">
      <c r="A125" s="30"/>
      <c r="G125" s="30"/>
      <c r="W125" s="30"/>
    </row>
    <row r="126" spans="1:23" x14ac:dyDescent="0.2">
      <c r="A126" s="30" t="s">
        <v>91</v>
      </c>
      <c r="G126" s="30" t="s">
        <v>91</v>
      </c>
      <c r="W126" s="30"/>
    </row>
  </sheetData>
  <sheetProtection algorithmName="SHA-512" hashValue="JIpDzoOiWgWnlatM14FQjFrWPOlJApAlJDbJOhiwCa+/JpnnuAtfHPEwSplGQWKmYzqrwVFz3wmFD/zn5lfGQw==" saltValue="URk8L221fxky92k1vqnEGA==" spinCount="100000" sheet="1" objects="1" scenarios="1"/>
  <mergeCells count="18">
    <mergeCell ref="P75:Q75"/>
    <mergeCell ref="R75:S75"/>
    <mergeCell ref="T75:U75"/>
    <mergeCell ref="V75:W75"/>
    <mergeCell ref="P6:Q6"/>
    <mergeCell ref="R6:S6"/>
    <mergeCell ref="T6:U6"/>
    <mergeCell ref="V6:W6"/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74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35EF02-560C-4A6D-9098-826568F07C66}">
  <sheetPr>
    <pageSetUpPr fitToPage="1"/>
  </sheetPr>
  <dimension ref="A1:W126"/>
  <sheetViews>
    <sheetView showGridLines="0" workbookViewId="0">
      <selection activeCell="B17" sqref="B17"/>
    </sheetView>
  </sheetViews>
  <sheetFormatPr defaultRowHeight="12.75" x14ac:dyDescent="0.2"/>
  <cols>
    <col min="1" max="1" width="52.7109375" customWidth="1"/>
    <col min="2" max="9" width="13.7109375" customWidth="1"/>
    <col min="10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1"/>
      <c r="W1" s="31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2"/>
      <c r="W2" s="32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2"/>
      <c r="W3" s="32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2"/>
      <c r="W4" s="32"/>
    </row>
    <row r="5" spans="1:23" ht="15" customHeight="1" x14ac:dyDescent="0.25">
      <c r="A5" s="137" t="s">
        <v>129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3"/>
      <c r="W5" s="33"/>
    </row>
    <row r="6" spans="1:23" ht="12.75" customHeight="1" x14ac:dyDescent="0.2">
      <c r="A6" s="34" t="s">
        <v>91</v>
      </c>
      <c r="B6" s="34" t="s">
        <v>91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40000000</v>
      </c>
      <c r="C9" s="92"/>
      <c r="D9" s="92"/>
      <c r="E9" s="92">
        <f>$B9       +$C9       +$D9</f>
        <v>40000000</v>
      </c>
      <c r="F9" s="93" t="s">
        <v>1</v>
      </c>
      <c r="G9" s="94" t="s">
        <v>1</v>
      </c>
      <c r="H9" s="93"/>
      <c r="I9" s="94">
        <v>295964</v>
      </c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295964</v>
      </c>
      <c r="R9" s="48">
        <f>IF(($H9       =0),0,((($H9       -$H9       )/$H9       )*100))</f>
        <v>0</v>
      </c>
      <c r="S9" s="49">
        <f>IF(($I9       =0),0,((($I9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0.73990999999999996</v>
      </c>
      <c r="V9" s="93" t="s">
        <v>1</v>
      </c>
      <c r="W9" s="94" t="s">
        <v>1</v>
      </c>
    </row>
    <row r="10" spans="1:23" ht="12.95" customHeight="1" x14ac:dyDescent="0.2">
      <c r="A10" s="47" t="s">
        <v>37</v>
      </c>
      <c r="B10" s="92">
        <v>116100000</v>
      </c>
      <c r="C10" s="92"/>
      <c r="D10" s="92"/>
      <c r="E10" s="92">
        <f>$B10      +$C10      +$D10</f>
        <v>116100000</v>
      </c>
      <c r="F10" s="93">
        <v>116100000</v>
      </c>
      <c r="G10" s="94">
        <v>116100000</v>
      </c>
      <c r="H10" s="93">
        <v>22928000</v>
      </c>
      <c r="I10" s="94">
        <v>1278530</v>
      </c>
      <c r="J10" s="93"/>
      <c r="K10" s="94"/>
      <c r="L10" s="93"/>
      <c r="M10" s="94"/>
      <c r="N10" s="93"/>
      <c r="O10" s="94"/>
      <c r="P10" s="93">
        <f>$H10      +$J10      +$L10      +$N10</f>
        <v>22928000</v>
      </c>
      <c r="Q10" s="94">
        <f>$I10      +$K10      +$M10      +$O10</f>
        <v>1278530</v>
      </c>
      <c r="R10" s="48">
        <f>IF(($H10      =0),0,((($H10      -$H10      )/$H10      )*100))</f>
        <v>0</v>
      </c>
      <c r="S10" s="49">
        <f>IF(($I10      =0),0,((($I10      -$I10      )/$I10      )*100))</f>
        <v>0</v>
      </c>
      <c r="T10" s="48">
        <f>IF(($E10      =0),0,(($P10      /$E10      )*100))</f>
        <v>19.748492678725238</v>
      </c>
      <c r="U10" s="50">
        <f>IF(($E10      =0),0,(($Q10      /$E10      )*100))</f>
        <v>1.1012316968130922</v>
      </c>
      <c r="V10" s="93" t="s">
        <v>1</v>
      </c>
      <c r="W10" s="94" t="s">
        <v>1</v>
      </c>
    </row>
    <row r="11" spans="1:23" ht="12.95" customHeight="1" x14ac:dyDescent="0.2">
      <c r="A11" s="47" t="s">
        <v>38</v>
      </c>
      <c r="B11" s="92">
        <v>29500000</v>
      </c>
      <c r="C11" s="92"/>
      <c r="D11" s="92"/>
      <c r="E11" s="92">
        <f>$B11      +$C11      +$D11</f>
        <v>29500000</v>
      </c>
      <c r="F11" s="93">
        <v>29500000</v>
      </c>
      <c r="G11" s="94">
        <v>17300000</v>
      </c>
      <c r="H11" s="93">
        <v>8596000</v>
      </c>
      <c r="I11" s="94">
        <v>12463275</v>
      </c>
      <c r="J11" s="93"/>
      <c r="K11" s="94"/>
      <c r="L11" s="93"/>
      <c r="M11" s="94"/>
      <c r="N11" s="93"/>
      <c r="O11" s="94"/>
      <c r="P11" s="93">
        <f>$H11      +$J11      +$L11      +$N11</f>
        <v>8596000</v>
      </c>
      <c r="Q11" s="94">
        <f>$I11      +$K11      +$M11      +$O11</f>
        <v>12463275</v>
      </c>
      <c r="R11" s="48">
        <f>IF(($H11      =0),0,((($H11      -$H11      )/$H11      )*100))</f>
        <v>0</v>
      </c>
      <c r="S11" s="49">
        <f>IF(($I11      =0),0,((($I11      -$I11      )/$I11      )*100))</f>
        <v>0</v>
      </c>
      <c r="T11" s="48">
        <f>IF(($E11      =0),0,(($P11      /$E11      )*100))</f>
        <v>29.138983050847457</v>
      </c>
      <c r="U11" s="50">
        <f>IF(($E11      =0),0,(($Q11      /$E11      )*100))</f>
        <v>42.248389830508479</v>
      </c>
      <c r="V11" s="93" t="s">
        <v>1</v>
      </c>
      <c r="W11" s="94" t="s">
        <v>1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>$B12      +$C12      +$D12</f>
        <v>0</v>
      </c>
      <c r="F12" s="93" t="s">
        <v>1</v>
      </c>
      <c r="G12" s="94" t="s">
        <v>1</v>
      </c>
      <c r="H12" s="93"/>
      <c r="I12" s="94"/>
      <c r="J12" s="93"/>
      <c r="K12" s="94"/>
      <c r="L12" s="93"/>
      <c r="M12" s="94"/>
      <c r="N12" s="93"/>
      <c r="O12" s="94"/>
      <c r="P12" s="93">
        <f>$H12      +$J12      +$L12      +$N12</f>
        <v>0</v>
      </c>
      <c r="Q12" s="94">
        <f>$I12      +$K12      +$M12      +$O12</f>
        <v>0</v>
      </c>
      <c r="R12" s="48">
        <f>IF(($H12      =0),0,((($H12      -$H12      )/$H12      )*100))</f>
        <v>0</v>
      </c>
      <c r="S12" s="49">
        <f>IF(($I12      =0),0,((($I12      -$I12      )/$I12      )*100))</f>
        <v>0</v>
      </c>
      <c r="T12" s="48">
        <f>IF(($E12      =0),0,(($P12      /$E12      )*100))</f>
        <v>0</v>
      </c>
      <c r="U12" s="50">
        <f>IF(($E12      =0),0,(($Q12      /$E12      )*100))</f>
        <v>0</v>
      </c>
      <c r="V12" s="93" t="s">
        <v>1</v>
      </c>
      <c r="W12" s="94" t="s">
        <v>1</v>
      </c>
    </row>
    <row r="13" spans="1:23" ht="12.95" customHeight="1" x14ac:dyDescent="0.2">
      <c r="A13" s="47" t="s">
        <v>40</v>
      </c>
      <c r="B13" s="92">
        <v>234635000</v>
      </c>
      <c r="C13" s="92"/>
      <c r="D13" s="92"/>
      <c r="E13" s="92">
        <f>$B13      +$C13      +$D13</f>
        <v>234635000</v>
      </c>
      <c r="F13" s="93">
        <v>234635000</v>
      </c>
      <c r="G13" s="94">
        <v>86495000</v>
      </c>
      <c r="H13" s="93">
        <v>21436000</v>
      </c>
      <c r="I13" s="94">
        <v>11516868</v>
      </c>
      <c r="J13" s="93"/>
      <c r="K13" s="94"/>
      <c r="L13" s="93"/>
      <c r="M13" s="94"/>
      <c r="N13" s="93"/>
      <c r="O13" s="94"/>
      <c r="P13" s="93">
        <f>$H13      +$J13      +$L13      +$N13</f>
        <v>21436000</v>
      </c>
      <c r="Q13" s="94">
        <f>$I13      +$K13      +$M13      +$O13</f>
        <v>11516868</v>
      </c>
      <c r="R13" s="48">
        <f>IF(($H13      =0),0,((($H13      -$H13      )/$H13      )*100))</f>
        <v>0</v>
      </c>
      <c r="S13" s="49">
        <f>IF(($I13      =0),0,((($I13      -$I13      )/$I13      )*100))</f>
        <v>0</v>
      </c>
      <c r="T13" s="48">
        <f>IF(($E13      =0),0,(($P13      /$E13      )*100))</f>
        <v>9.135891917233149</v>
      </c>
      <c r="U13" s="50">
        <f>IF(($E13      =0),0,(($Q13      /$E13      )*100))</f>
        <v>4.9084186076246086</v>
      </c>
      <c r="V13" s="93" t="s">
        <v>1</v>
      </c>
      <c r="W13" s="94" t="s">
        <v>1</v>
      </c>
    </row>
    <row r="14" spans="1:23" ht="12.95" customHeight="1" x14ac:dyDescent="0.2">
      <c r="A14" s="47" t="s">
        <v>41</v>
      </c>
      <c r="B14" s="92">
        <v>24700000</v>
      </c>
      <c r="C14" s="92"/>
      <c r="D14" s="92"/>
      <c r="E14" s="92">
        <f>$B14      +$C14      +$D14</f>
        <v>24700000</v>
      </c>
      <c r="F14" s="93">
        <v>24700000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>$H14      +$J14      +$L14      +$N14</f>
        <v>0</v>
      </c>
      <c r="Q14" s="94">
        <f>$I14      +$K14      +$M14      +$O14</f>
        <v>0</v>
      </c>
      <c r="R14" s="48">
        <f>IF(($H14      =0),0,((($H14      -$H14      )/$H14      )*100))</f>
        <v>0</v>
      </c>
      <c r="S14" s="49">
        <f>IF(($I14      =0),0,((($I14      -$I14      )/$I14      )*100))</f>
        <v>0</v>
      </c>
      <c r="T14" s="48">
        <f>IF(($E14      =0),0,(($P14      /$E14      )*100))</f>
        <v>0</v>
      </c>
      <c r="U14" s="50">
        <f>IF(($E14      =0),0,(($Q14      /$E14      )*100))</f>
        <v>0</v>
      </c>
      <c r="V14" s="93" t="s">
        <v>1</v>
      </c>
      <c r="W14" s="94" t="s">
        <v>1</v>
      </c>
    </row>
    <row r="15" spans="1:23" ht="12.95" customHeight="1" x14ac:dyDescent="0.2">
      <c r="A15" s="51" t="s">
        <v>42</v>
      </c>
      <c r="B15" s="95">
        <f>SUM(B9:B14)</f>
        <v>444935000</v>
      </c>
      <c r="C15" s="95">
        <f>SUM(C9:C14)</f>
        <v>0</v>
      </c>
      <c r="D15" s="95"/>
      <c r="E15" s="95">
        <f>$B15      +$C15      +$D15</f>
        <v>444935000</v>
      </c>
      <c r="F15" s="96">
        <f>SUM(F9:F14)</f>
        <v>404935000</v>
      </c>
      <c r="G15" s="97">
        <f>SUM(G9:G14)</f>
        <v>219895000</v>
      </c>
      <c r="H15" s="96">
        <f>SUM(H9:H14)</f>
        <v>52960000</v>
      </c>
      <c r="I15" s="97">
        <f>SUM(I9:I14)</f>
        <v>25554637</v>
      </c>
      <c r="J15" s="96">
        <f>SUM(J9:J14)</f>
        <v>0</v>
      </c>
      <c r="K15" s="97">
        <f>SUM(K9:K14)</f>
        <v>0</v>
      </c>
      <c r="L15" s="96">
        <f>SUM(L9:L14)</f>
        <v>0</v>
      </c>
      <c r="M15" s="97">
        <f>SUM(M9:M14)</f>
        <v>0</v>
      </c>
      <c r="N15" s="96">
        <f>SUM(N9:N14)</f>
        <v>0</v>
      </c>
      <c r="O15" s="97">
        <f>SUM(O9:O14)</f>
        <v>0</v>
      </c>
      <c r="P15" s="96">
        <f>$H15      +$J15      +$L15      +$N15</f>
        <v>52960000</v>
      </c>
      <c r="Q15" s="97">
        <f>$I15      +$K15      +$M15      +$O15</f>
        <v>25554637</v>
      </c>
      <c r="R15" s="52">
        <f>IF(($H15      =0),0,((($H15      -$H15      )/$H15      )*100))</f>
        <v>0</v>
      </c>
      <c r="S15" s="53">
        <f>IF(($I15      =0),0,((($I15      -$I15      )/$I15      )*100))</f>
        <v>0</v>
      </c>
      <c r="T15" s="52">
        <f>IF((SUM($E9:$E13))=0,0,(P15/(SUM($E9:$E13))*100))</f>
        <v>12.602472426142516</v>
      </c>
      <c r="U15" s="54">
        <f>IF((SUM($E9:$E13))=0,0,(Q15/(SUM($E9:$E13))*100))</f>
        <v>6.0810348971408859</v>
      </c>
      <c r="V15" s="96" t="s">
        <v>1</v>
      </c>
      <c r="W15" s="97" t="s">
        <v>1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>
        <v>237716000</v>
      </c>
      <c r="C17" s="92">
        <v>1462000</v>
      </c>
      <c r="D17" s="92"/>
      <c r="E17" s="92">
        <f>$B17      +$C17      +$D17</f>
        <v>239178000</v>
      </c>
      <c r="F17" s="93">
        <v>237716000</v>
      </c>
      <c r="G17" s="94">
        <v>110236000</v>
      </c>
      <c r="H17" s="93">
        <v>75480000</v>
      </c>
      <c r="I17" s="94">
        <v>60289315</v>
      </c>
      <c r="J17" s="93"/>
      <c r="K17" s="94"/>
      <c r="L17" s="93"/>
      <c r="M17" s="94"/>
      <c r="N17" s="93"/>
      <c r="O17" s="94"/>
      <c r="P17" s="93">
        <f>$H17      +$J17      +$L17      +$N17</f>
        <v>75480000</v>
      </c>
      <c r="Q17" s="94">
        <f>$I17      +$K17      +$M17      +$O17</f>
        <v>60289315</v>
      </c>
      <c r="R17" s="48">
        <f>IF(($H17      =0),0,((($H17      -$H17      )/$H17      )*100))</f>
        <v>0</v>
      </c>
      <c r="S17" s="49">
        <f>IF(($I17      =0),0,((($I17      -$I17      )/$I17      )*100))</f>
        <v>0</v>
      </c>
      <c r="T17" s="48">
        <f>IF(($E17      =0),0,(($P17      /$E17      )*100))</f>
        <v>31.558086446077816</v>
      </c>
      <c r="U17" s="50">
        <f>IF(($E17      =0),0,(($Q17      /$E17      )*100))</f>
        <v>25.206881485755378</v>
      </c>
      <c r="V17" s="93" t="s">
        <v>1</v>
      </c>
      <c r="W17" s="94" t="s">
        <v>1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>$B18      +$C18      +$D18</f>
        <v>0</v>
      </c>
      <c r="F18" s="93" t="s">
        <v>1</v>
      </c>
      <c r="G18" s="94" t="s">
        <v>1</v>
      </c>
      <c r="H18" s="93"/>
      <c r="I18" s="94"/>
      <c r="J18" s="93"/>
      <c r="K18" s="94"/>
      <c r="L18" s="93"/>
      <c r="M18" s="94"/>
      <c r="N18" s="93"/>
      <c r="O18" s="94"/>
      <c r="P18" s="93">
        <f>$H18      +$J18      +$L18      +$N18</f>
        <v>0</v>
      </c>
      <c r="Q18" s="94">
        <f>$I18      +$K18      +$M18      +$O18</f>
        <v>0</v>
      </c>
      <c r="R18" s="48">
        <f>IF(($H18      =0),0,((($H18      -$H18      )/$H18      )*100))</f>
        <v>0</v>
      </c>
      <c r="S18" s="49">
        <f>IF(($I18      =0),0,((($I18      -$I18      )/$I18      )*100))</f>
        <v>0</v>
      </c>
      <c r="T18" s="48">
        <f>IF(($E18      =0),0,(($P18      /$E18      )*100))</f>
        <v>0</v>
      </c>
      <c r="U18" s="50">
        <f>IF(($E18      =0),0,(($Q18      /$E18      )*100))</f>
        <v>0</v>
      </c>
      <c r="V18" s="93" t="s">
        <v>1</v>
      </c>
      <c r="W18" s="94" t="s">
        <v>1</v>
      </c>
    </row>
    <row r="19" spans="1:23" ht="12.95" customHeight="1" x14ac:dyDescent="0.2">
      <c r="A19" s="47" t="s">
        <v>46</v>
      </c>
      <c r="B19" s="92">
        <v>31346000</v>
      </c>
      <c r="C19" s="92"/>
      <c r="D19" s="92"/>
      <c r="E19" s="92">
        <f>$B19      +$C19      +$D19</f>
        <v>31346000</v>
      </c>
      <c r="F19" s="93">
        <v>31346000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>$H19      +$J19      +$L19      +$N19</f>
        <v>0</v>
      </c>
      <c r="Q19" s="94">
        <f>$I19      +$K19      +$M19      +$O19</f>
        <v>0</v>
      </c>
      <c r="R19" s="48">
        <f>IF(($H19      =0),0,((($H19      -$H19      )/$H19      )*100))</f>
        <v>0</v>
      </c>
      <c r="S19" s="49">
        <f>IF(($I19      =0),0,((($I19      -$I19      )/$I19      )*100))</f>
        <v>0</v>
      </c>
      <c r="T19" s="48">
        <f>IF(($E19      =0),0,(($P19      /$E19      )*100))</f>
        <v>0</v>
      </c>
      <c r="U19" s="50">
        <f>IF(($E19      =0),0,(($Q19      /$E19      )*100))</f>
        <v>0</v>
      </c>
      <c r="V19" s="93" t="s">
        <v>1</v>
      </c>
      <c r="W19" s="94" t="s">
        <v>1</v>
      </c>
    </row>
    <row r="20" spans="1:23" ht="12.95" customHeight="1" x14ac:dyDescent="0.2">
      <c r="A20" s="47" t="s">
        <v>47</v>
      </c>
      <c r="B20" s="92"/>
      <c r="C20" s="92"/>
      <c r="D20" s="92"/>
      <c r="E20" s="92">
        <f>$B20      +$C20      +$D20</f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>$H20      +$J20      +$L20      +$N20</f>
        <v>0</v>
      </c>
      <c r="Q20" s="94">
        <f>$I20      +$K20      +$M20      +$O20</f>
        <v>0</v>
      </c>
      <c r="R20" s="48">
        <f>IF(($H20      =0),0,((($H20      -$H20      )/$H20      )*100))</f>
        <v>0</v>
      </c>
      <c r="S20" s="49">
        <f>IF(($I20      =0),0,((($I20      -$I20      )/$I20      )*100))</f>
        <v>0</v>
      </c>
      <c r="T20" s="48">
        <f>IF(($E20      =0),0,(($P20      /$E20      )*100))</f>
        <v>0</v>
      </c>
      <c r="U20" s="50">
        <f>IF(($E20      =0),0,(($Q20      /$E20      )*100))</f>
        <v>0</v>
      </c>
      <c r="V20" s="93" t="s">
        <v>1</v>
      </c>
      <c r="W20" s="94" t="s">
        <v>1</v>
      </c>
    </row>
    <row r="21" spans="1:23" ht="12.95" customHeight="1" x14ac:dyDescent="0.2">
      <c r="A21" s="47" t="s">
        <v>48</v>
      </c>
      <c r="B21" s="92">
        <v>90263000</v>
      </c>
      <c r="C21" s="92"/>
      <c r="D21" s="92"/>
      <c r="E21" s="92">
        <f>$B21      +$C21      +$D21</f>
        <v>90263000</v>
      </c>
      <c r="F21" s="93">
        <v>90263000</v>
      </c>
      <c r="G21" s="94">
        <v>14946000</v>
      </c>
      <c r="H21" s="93">
        <v>2562000</v>
      </c>
      <c r="I21" s="94">
        <v>33840027</v>
      </c>
      <c r="J21" s="93"/>
      <c r="K21" s="94"/>
      <c r="L21" s="93"/>
      <c r="M21" s="94"/>
      <c r="N21" s="93"/>
      <c r="O21" s="94"/>
      <c r="P21" s="93">
        <f>$H21      +$J21      +$L21      +$N21</f>
        <v>2562000</v>
      </c>
      <c r="Q21" s="94">
        <f>$I21      +$K21      +$M21      +$O21</f>
        <v>33840027</v>
      </c>
      <c r="R21" s="48">
        <f>IF(($H21      =0),0,((($H21      -$H21      )/$H21      )*100))</f>
        <v>0</v>
      </c>
      <c r="S21" s="49">
        <f>IF(($I21      =0),0,((($I21      -$I21      )/$I21      )*100))</f>
        <v>0</v>
      </c>
      <c r="T21" s="48">
        <f>IF(($E21      =0),0,(($P21      /$E21      )*100))</f>
        <v>2.8383723120215372</v>
      </c>
      <c r="U21" s="50">
        <f>IF(($E21      =0),0,(($Q21      /$E21      )*100))</f>
        <v>37.490474502287761</v>
      </c>
      <c r="V21" s="93" t="s">
        <v>1</v>
      </c>
      <c r="W21" s="94" t="s">
        <v>1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>$B22      +$C22      +$D22</f>
        <v>0</v>
      </c>
      <c r="F22" s="93" t="s">
        <v>1</v>
      </c>
      <c r="G22" s="94" t="s">
        <v>1</v>
      </c>
      <c r="H22" s="93"/>
      <c r="I22" s="94"/>
      <c r="J22" s="93"/>
      <c r="K22" s="94"/>
      <c r="L22" s="93"/>
      <c r="M22" s="94"/>
      <c r="N22" s="93"/>
      <c r="O22" s="94"/>
      <c r="P22" s="93">
        <f>$H22      +$J22      +$L22      +$N22</f>
        <v>0</v>
      </c>
      <c r="Q22" s="94">
        <f>$I22      +$K22      +$M22      +$O22</f>
        <v>0</v>
      </c>
      <c r="R22" s="48">
        <f>IF(($H22      =0),0,((($H22      -$H22      )/$H22      )*100))</f>
        <v>0</v>
      </c>
      <c r="S22" s="49">
        <f>IF(($I22      =0),0,((($I22      -$I22      )/$I22      )*100))</f>
        <v>0</v>
      </c>
      <c r="T22" s="48">
        <f>IF(($E22      =0),0,(($P22      /$E22      )*100))</f>
        <v>0</v>
      </c>
      <c r="U22" s="50">
        <f>IF(($E22      =0),0,(($Q22      /$E22      )*100))</f>
        <v>0</v>
      </c>
      <c r="V22" s="93" t="s">
        <v>1</v>
      </c>
      <c r="W22" s="94" t="s">
        <v>1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>$B23      +$C23      +$D23</f>
        <v>0</v>
      </c>
      <c r="F23" s="93" t="s">
        <v>1</v>
      </c>
      <c r="G23" s="94" t="s">
        <v>1</v>
      </c>
      <c r="H23" s="93"/>
      <c r="I23" s="94"/>
      <c r="J23" s="93"/>
      <c r="K23" s="94"/>
      <c r="L23" s="93"/>
      <c r="M23" s="94"/>
      <c r="N23" s="93"/>
      <c r="O23" s="94"/>
      <c r="P23" s="93">
        <f>$H23      +$J23      +$L23      +$N23</f>
        <v>0</v>
      </c>
      <c r="Q23" s="94">
        <f>$I23      +$K23      +$M23      +$O23</f>
        <v>0</v>
      </c>
      <c r="R23" s="48">
        <f>IF(($H23      =0),0,((($H23      -$H23      )/$H23      )*100))</f>
        <v>0</v>
      </c>
      <c r="S23" s="49">
        <f>IF(($I23      =0),0,((($I23      -$I23      )/$I23      )*100))</f>
        <v>0</v>
      </c>
      <c r="T23" s="48">
        <f>IF(($E23      =0),0,(($P23      /$E23      )*100))</f>
        <v>0</v>
      </c>
      <c r="U23" s="50">
        <f>IF(($E23      =0),0,(($Q23      /$E23      )*100))</f>
        <v>0</v>
      </c>
      <c r="V23" s="93" t="s">
        <v>1</v>
      </c>
      <c r="W23" s="94" t="s">
        <v>1</v>
      </c>
    </row>
    <row r="24" spans="1:23" ht="12.95" customHeight="1" x14ac:dyDescent="0.2">
      <c r="A24" s="51" t="s">
        <v>42</v>
      </c>
      <c r="B24" s="95">
        <f>SUM(B17:B23)</f>
        <v>359325000</v>
      </c>
      <c r="C24" s="95">
        <f>SUM(C17:C23)</f>
        <v>1462000</v>
      </c>
      <c r="D24" s="95"/>
      <c r="E24" s="95">
        <f>$B24      +$C24      +$D24</f>
        <v>360787000</v>
      </c>
      <c r="F24" s="96">
        <f>SUM(F17:F23)</f>
        <v>359325000</v>
      </c>
      <c r="G24" s="97">
        <f>SUM(G17:G23)</f>
        <v>125182000</v>
      </c>
      <c r="H24" s="96">
        <f>SUM(H17:H23)</f>
        <v>78042000</v>
      </c>
      <c r="I24" s="97">
        <f>SUM(I17:I23)</f>
        <v>94129342</v>
      </c>
      <c r="J24" s="96">
        <f>SUM(J17:J23)</f>
        <v>0</v>
      </c>
      <c r="K24" s="97">
        <f>SUM(K17:K23)</f>
        <v>0</v>
      </c>
      <c r="L24" s="96">
        <f>SUM(L17:L23)</f>
        <v>0</v>
      </c>
      <c r="M24" s="97">
        <f>SUM(M17:M23)</f>
        <v>0</v>
      </c>
      <c r="N24" s="96">
        <f>SUM(N17:N23)</f>
        <v>0</v>
      </c>
      <c r="O24" s="97">
        <f>SUM(O17:O23)</f>
        <v>0</v>
      </c>
      <c r="P24" s="96">
        <f>$H24      +$J24      +$L24      +$N24</f>
        <v>78042000</v>
      </c>
      <c r="Q24" s="97">
        <f>$I24      +$K24      +$M24      +$O24</f>
        <v>94129342</v>
      </c>
      <c r="R24" s="52">
        <f>IF(($H24      =0),0,((($H24      -$H24      )/$H24      )*100))</f>
        <v>0</v>
      </c>
      <c r="S24" s="53">
        <f>IF(($I24      =0),0,((($I24      -$I24      )/$I24      )*100))</f>
        <v>0</v>
      </c>
      <c r="T24" s="52">
        <f>IF(($E24-$E19-$E23)   =0,0,($P24   /($E24-$E19-$E23)   )*100)</f>
        <v>23.689219010384257</v>
      </c>
      <c r="U24" s="54">
        <f>IF(($E24-$E19-$E23)   =0,0,($Q24   /($E24-$E19-$E23)   )*100)</f>
        <v>28.572443017110803</v>
      </c>
      <c r="V24" s="96" t="s">
        <v>1</v>
      </c>
      <c r="W24" s="97" t="s">
        <v>1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 t="s">
        <v>1</v>
      </c>
      <c r="G26" s="94" t="s">
        <v>1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=0),0,((($H26      -$H26      )/$H26      )*100))</f>
        <v>0</v>
      </c>
      <c r="S26" s="49">
        <f>IF(($I26      =0),0,((($I26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 t="s">
        <v>1</v>
      </c>
      <c r="W26" s="94" t="s">
        <v>1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 t="s">
        <v>1</v>
      </c>
      <c r="G27" s="94" t="s">
        <v>1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=0),0,((($H27      -$H27      )/$H27      )*100))</f>
        <v>0</v>
      </c>
      <c r="S27" s="49">
        <f>IF(($I27      =0),0,((($I27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 t="s">
        <v>1</v>
      </c>
      <c r="W27" s="94" t="s">
        <v>1</v>
      </c>
    </row>
    <row r="28" spans="1:23" ht="12.95" customHeight="1" x14ac:dyDescent="0.2">
      <c r="A28" s="47" t="s">
        <v>54</v>
      </c>
      <c r="B28" s="92">
        <v>971411000</v>
      </c>
      <c r="C28" s="92"/>
      <c r="D28" s="92"/>
      <c r="E28" s="92">
        <f>$B28      +$C28      +$D28</f>
        <v>971411000</v>
      </c>
      <c r="F28" s="93">
        <v>971411000</v>
      </c>
      <c r="G28" s="94">
        <v>167000000</v>
      </c>
      <c r="H28" s="93">
        <v>112531000</v>
      </c>
      <c r="I28" s="94">
        <v>96255969</v>
      </c>
      <c r="J28" s="93"/>
      <c r="K28" s="94"/>
      <c r="L28" s="93"/>
      <c r="M28" s="94"/>
      <c r="N28" s="93"/>
      <c r="O28" s="94"/>
      <c r="P28" s="93">
        <f>$H28      +$J28      +$L28      +$N28</f>
        <v>112531000</v>
      </c>
      <c r="Q28" s="94">
        <f>$I28      +$K28      +$M28      +$O28</f>
        <v>96255969</v>
      </c>
      <c r="R28" s="48">
        <f>IF(($H28      =0),0,((($H28      -$H28      )/$H28      )*100))</f>
        <v>0</v>
      </c>
      <c r="S28" s="49">
        <f>IF(($I28      =0),0,((($I28      -$I28      )/$I28      )*100))</f>
        <v>0</v>
      </c>
      <c r="T28" s="48">
        <f>IF(($E28      =0),0,(($P28      /$E28      )*100))</f>
        <v>11.584283068649624</v>
      </c>
      <c r="U28" s="50">
        <f>IF(($E28      =0),0,(($Q28      /$E28      )*100))</f>
        <v>9.9088819253642377</v>
      </c>
      <c r="V28" s="93" t="s">
        <v>1</v>
      </c>
      <c r="W28" s="94" t="s">
        <v>1</v>
      </c>
    </row>
    <row r="29" spans="1:23" ht="12.95" customHeight="1" x14ac:dyDescent="0.2">
      <c r="A29" s="47" t="s">
        <v>55</v>
      </c>
      <c r="B29" s="92">
        <v>27137000</v>
      </c>
      <c r="C29" s="92"/>
      <c r="D29" s="92"/>
      <c r="E29" s="92">
        <f>$B29      +$C29      +$D29</f>
        <v>27137000</v>
      </c>
      <c r="F29" s="93">
        <v>27137000</v>
      </c>
      <c r="G29" s="94">
        <v>16904000</v>
      </c>
      <c r="H29" s="93">
        <v>3319000</v>
      </c>
      <c r="I29" s="94">
        <v>-10841409</v>
      </c>
      <c r="J29" s="93"/>
      <c r="K29" s="94"/>
      <c r="L29" s="93"/>
      <c r="M29" s="94"/>
      <c r="N29" s="93"/>
      <c r="O29" s="94"/>
      <c r="P29" s="93">
        <f>$H29      +$J29      +$L29      +$N29</f>
        <v>3319000</v>
      </c>
      <c r="Q29" s="94">
        <f>$I29      +$K29      +$M29      +$O29</f>
        <v>-10841409</v>
      </c>
      <c r="R29" s="48">
        <f>IF(($H29      =0),0,((($H29      -$H29      )/$H29      )*100))</f>
        <v>0</v>
      </c>
      <c r="S29" s="49">
        <f>IF(($I29      =0),0,((($I29      -$I29      )/$I29      )*100))</f>
        <v>0</v>
      </c>
      <c r="T29" s="48">
        <f>IF(($E29      =0),0,(($P29      /$E29      )*100))</f>
        <v>12.230533957327633</v>
      </c>
      <c r="U29" s="50">
        <f>IF(($E29      =0),0,(($Q29      /$E29      )*100))</f>
        <v>-39.950654088513836</v>
      </c>
      <c r="V29" s="93" t="s">
        <v>1</v>
      </c>
      <c r="W29" s="94" t="s">
        <v>1</v>
      </c>
    </row>
    <row r="30" spans="1:23" ht="12.95" customHeight="1" x14ac:dyDescent="0.2">
      <c r="A30" s="51" t="s">
        <v>42</v>
      </c>
      <c r="B30" s="95">
        <f>SUM(B26:B29)</f>
        <v>998548000</v>
      </c>
      <c r="C30" s="95">
        <f>SUM(C26:C29)</f>
        <v>0</v>
      </c>
      <c r="D30" s="95"/>
      <c r="E30" s="95">
        <f>$B30      +$C30      +$D30</f>
        <v>998548000</v>
      </c>
      <c r="F30" s="96">
        <f>SUM(F26:F29)</f>
        <v>998548000</v>
      </c>
      <c r="G30" s="97">
        <f>SUM(G26:G29)</f>
        <v>183904000</v>
      </c>
      <c r="H30" s="96">
        <f>SUM(H26:H29)</f>
        <v>115850000</v>
      </c>
      <c r="I30" s="97">
        <f>SUM(I26:I29)</f>
        <v>85414560</v>
      </c>
      <c r="J30" s="96">
        <f>SUM(J26:J29)</f>
        <v>0</v>
      </c>
      <c r="K30" s="97">
        <f>SUM(K26:K29)</f>
        <v>0</v>
      </c>
      <c r="L30" s="96">
        <f>SUM(L26:L29)</f>
        <v>0</v>
      </c>
      <c r="M30" s="97">
        <f>SUM(M26:M29)</f>
        <v>0</v>
      </c>
      <c r="N30" s="96">
        <f>SUM(N26:N29)</f>
        <v>0</v>
      </c>
      <c r="O30" s="97">
        <f>SUM(O26:O29)</f>
        <v>0</v>
      </c>
      <c r="P30" s="96">
        <f>$H30      +$J30      +$L30      +$N30</f>
        <v>115850000</v>
      </c>
      <c r="Q30" s="97">
        <f>$I30      +$K30      +$M30      +$O30</f>
        <v>85414560</v>
      </c>
      <c r="R30" s="52">
        <f>IF(($H30      =0),0,((($H30      -$H30      )/$H30      )*100))</f>
        <v>0</v>
      </c>
      <c r="S30" s="53">
        <f>IF(($I30      =0),0,((($I30      -$I30      )/$I30      )*100))</f>
        <v>0</v>
      </c>
      <c r="T30" s="52">
        <f>IF($E30   =0,0,($P30   /$E30   )*100)</f>
        <v>11.601845880218077</v>
      </c>
      <c r="U30" s="54">
        <f>IF($E30   =0,0,($Q30   /$E30   )*100)</f>
        <v>8.5538762282834675</v>
      </c>
      <c r="V30" s="96" t="s">
        <v>1</v>
      </c>
      <c r="W30" s="97" t="s">
        <v>1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139141000</v>
      </c>
      <c r="C32" s="92"/>
      <c r="D32" s="92"/>
      <c r="E32" s="92">
        <f>$B32      +$C32      +$D32</f>
        <v>139141000</v>
      </c>
      <c r="F32" s="93">
        <v>139141000</v>
      </c>
      <c r="G32" s="94">
        <v>34775000</v>
      </c>
      <c r="H32" s="93">
        <v>31835000</v>
      </c>
      <c r="I32" s="94">
        <v>-4479571</v>
      </c>
      <c r="J32" s="93"/>
      <c r="K32" s="94"/>
      <c r="L32" s="93"/>
      <c r="M32" s="94"/>
      <c r="N32" s="93"/>
      <c r="O32" s="94"/>
      <c r="P32" s="93">
        <f>$H32      +$J32      +$L32      +$N32</f>
        <v>31835000</v>
      </c>
      <c r="Q32" s="94">
        <f>$I32      +$K32      +$M32      +$O32</f>
        <v>-4479571</v>
      </c>
      <c r="R32" s="48">
        <f>IF(($H32      =0),0,((($H32      -$H32      )/$H32      )*100))</f>
        <v>0</v>
      </c>
      <c r="S32" s="49">
        <f>IF(($I32      =0),0,((($I32      -$I32      )/$I32      )*100))</f>
        <v>0</v>
      </c>
      <c r="T32" s="48">
        <f>IF(($E32      =0),0,(($P32      /$E32      )*100))</f>
        <v>22.879668825148592</v>
      </c>
      <c r="U32" s="50">
        <f>IF(($E32      =0),0,(($Q32      /$E32      )*100))</f>
        <v>-3.2194471794798085</v>
      </c>
      <c r="V32" s="93" t="s">
        <v>1</v>
      </c>
      <c r="W32" s="94" t="s">
        <v>1</v>
      </c>
    </row>
    <row r="33" spans="1:23" ht="12.95" customHeight="1" x14ac:dyDescent="0.2">
      <c r="A33" s="51" t="s">
        <v>42</v>
      </c>
      <c r="B33" s="95">
        <f>B32</f>
        <v>139141000</v>
      </c>
      <c r="C33" s="95">
        <f>C32</f>
        <v>0</v>
      </c>
      <c r="D33" s="95"/>
      <c r="E33" s="95">
        <f>$B33      +$C33      +$D33</f>
        <v>139141000</v>
      </c>
      <c r="F33" s="96">
        <f>F32</f>
        <v>139141000</v>
      </c>
      <c r="G33" s="97">
        <f>G32</f>
        <v>34775000</v>
      </c>
      <c r="H33" s="96">
        <f>H32</f>
        <v>31835000</v>
      </c>
      <c r="I33" s="97">
        <f>I32</f>
        <v>-4479571</v>
      </c>
      <c r="J33" s="96">
        <f>J32</f>
        <v>0</v>
      </c>
      <c r="K33" s="97">
        <f>K32</f>
        <v>0</v>
      </c>
      <c r="L33" s="96">
        <f>L32</f>
        <v>0</v>
      </c>
      <c r="M33" s="97">
        <f>M32</f>
        <v>0</v>
      </c>
      <c r="N33" s="96">
        <f>N32</f>
        <v>0</v>
      </c>
      <c r="O33" s="97">
        <f>O32</f>
        <v>0</v>
      </c>
      <c r="P33" s="96">
        <f>$H33      +$J33      +$L33      +$N33</f>
        <v>31835000</v>
      </c>
      <c r="Q33" s="97">
        <f>$I33      +$K33      +$M33      +$O33</f>
        <v>-4479571</v>
      </c>
      <c r="R33" s="52">
        <f>IF(($H33      =0),0,((($H33      -$H33      )/$H33      )*100))</f>
        <v>0</v>
      </c>
      <c r="S33" s="53">
        <f>IF(($I33      =0),0,((($I33      -$I33      )/$I33      )*100))</f>
        <v>0</v>
      </c>
      <c r="T33" s="52">
        <f>IF($E33   =0,0,($P33   /$E33   )*100)</f>
        <v>22.879668825148592</v>
      </c>
      <c r="U33" s="54">
        <f>IF($E33   =0,0,($Q33   /$E33   )*100)</f>
        <v>-3.2194471794798085</v>
      </c>
      <c r="V33" s="96" t="s">
        <v>1</v>
      </c>
      <c r="W33" s="97" t="s">
        <v>1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359739000</v>
      </c>
      <c r="C35" s="92"/>
      <c r="D35" s="92"/>
      <c r="E35" s="92">
        <f>$B35      +$C35      +$D35</f>
        <v>359739000</v>
      </c>
      <c r="F35" s="93">
        <v>359739000</v>
      </c>
      <c r="G35" s="94">
        <v>127829000</v>
      </c>
      <c r="H35" s="93">
        <v>48166000</v>
      </c>
      <c r="I35" s="94">
        <v>46546883</v>
      </c>
      <c r="J35" s="93"/>
      <c r="K35" s="94"/>
      <c r="L35" s="93"/>
      <c r="M35" s="94"/>
      <c r="N35" s="93"/>
      <c r="O35" s="94"/>
      <c r="P35" s="93">
        <f>$H35      +$J35      +$L35      +$N35</f>
        <v>48166000</v>
      </c>
      <c r="Q35" s="94">
        <f>$I35      +$K35      +$M35      +$O35</f>
        <v>46546883</v>
      </c>
      <c r="R35" s="48">
        <f>IF(($H35      =0),0,((($H35      -$H35      )/$H35      )*100))</f>
        <v>0</v>
      </c>
      <c r="S35" s="49">
        <f>IF(($I35      =0),0,((($I35      -$I35      )/$I35      )*100))</f>
        <v>0</v>
      </c>
      <c r="T35" s="48">
        <f>IF(($E35      =0),0,(($P35      /$E35      )*100))</f>
        <v>13.389151579339465</v>
      </c>
      <c r="U35" s="50">
        <f>IF(($E35      =0),0,(($Q35      /$E35      )*100))</f>
        <v>12.939070548369791</v>
      </c>
      <c r="V35" s="93" t="s">
        <v>1</v>
      </c>
      <c r="W35" s="94" t="s">
        <v>1</v>
      </c>
    </row>
    <row r="36" spans="1:23" ht="12.95" customHeight="1" x14ac:dyDescent="0.2">
      <c r="A36" s="47" t="s">
        <v>60</v>
      </c>
      <c r="B36" s="92">
        <v>418341000</v>
      </c>
      <c r="C36" s="92"/>
      <c r="D36" s="92"/>
      <c r="E36" s="92">
        <f>$B36      +$C36      +$D36</f>
        <v>418341000</v>
      </c>
      <c r="F36" s="93">
        <v>418341000</v>
      </c>
      <c r="G36" s="94">
        <v>150603000</v>
      </c>
      <c r="H36" s="93">
        <v>29724000</v>
      </c>
      <c r="I36" s="94"/>
      <c r="J36" s="93"/>
      <c r="K36" s="94"/>
      <c r="L36" s="93"/>
      <c r="M36" s="94"/>
      <c r="N36" s="93"/>
      <c r="O36" s="94"/>
      <c r="P36" s="93">
        <f>$H36      +$J36      +$L36      +$N36</f>
        <v>29724000</v>
      </c>
      <c r="Q36" s="94">
        <f>$I36      +$K36      +$M36      +$O36</f>
        <v>0</v>
      </c>
      <c r="R36" s="48">
        <f>IF(($H36      =0),0,((($H36      -$H36      )/$H36      )*100))</f>
        <v>0</v>
      </c>
      <c r="S36" s="49">
        <f>IF(($I36      =0),0,((($I36      -$I36      )/$I36      )*100))</f>
        <v>0</v>
      </c>
      <c r="T36" s="48">
        <f>IF(($E36      =0),0,(($P36      /$E36      )*100))</f>
        <v>7.105208430443108</v>
      </c>
      <c r="U36" s="50">
        <f>IF(($E36      =0),0,(($Q36      /$E36      )*100))</f>
        <v>0</v>
      </c>
      <c r="V36" s="93" t="s">
        <v>1</v>
      </c>
      <c r="W36" s="94" t="s">
        <v>1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>$B37      +$C37      +$D37</f>
        <v>0</v>
      </c>
      <c r="F37" s="93" t="s">
        <v>1</v>
      </c>
      <c r="G37" s="94" t="s">
        <v>1</v>
      </c>
      <c r="H37" s="93"/>
      <c r="I37" s="94"/>
      <c r="J37" s="93"/>
      <c r="K37" s="94"/>
      <c r="L37" s="93"/>
      <c r="M37" s="94"/>
      <c r="N37" s="93"/>
      <c r="O37" s="94"/>
      <c r="P37" s="93">
        <f>$H37      +$J37      +$L37      +$N37</f>
        <v>0</v>
      </c>
      <c r="Q37" s="94">
        <f>$I37      +$K37      +$M37      +$O37</f>
        <v>0</v>
      </c>
      <c r="R37" s="48">
        <f>IF(($H37      =0),0,((($H37      -$H37      )/$H37      )*100))</f>
        <v>0</v>
      </c>
      <c r="S37" s="49">
        <f>IF(($I37      =0),0,((($I37      -$I37      )/$I37      )*100))</f>
        <v>0</v>
      </c>
      <c r="T37" s="48">
        <f>IF(($E37      =0),0,(($P37      /$E37      )*100))</f>
        <v>0</v>
      </c>
      <c r="U37" s="50">
        <f>IF(($E37      =0),0,(($Q37      /$E37      )*100))</f>
        <v>0</v>
      </c>
      <c r="V37" s="93" t="s">
        <v>1</v>
      </c>
      <c r="W37" s="94" t="s">
        <v>1</v>
      </c>
    </row>
    <row r="38" spans="1:23" ht="12.95" customHeight="1" x14ac:dyDescent="0.2">
      <c r="A38" s="47" t="s">
        <v>62</v>
      </c>
      <c r="B38" s="92">
        <v>36000000</v>
      </c>
      <c r="C38" s="92"/>
      <c r="D38" s="92"/>
      <c r="E38" s="92">
        <f>$B38      +$C38      +$D38</f>
        <v>36000000</v>
      </c>
      <c r="F38" s="93">
        <v>36000000</v>
      </c>
      <c r="G38" s="94">
        <v>11000000</v>
      </c>
      <c r="H38" s="93">
        <v>57000</v>
      </c>
      <c r="I38" s="94">
        <v>96622</v>
      </c>
      <c r="J38" s="93"/>
      <c r="K38" s="94"/>
      <c r="L38" s="93"/>
      <c r="M38" s="94"/>
      <c r="N38" s="93"/>
      <c r="O38" s="94"/>
      <c r="P38" s="93">
        <f>$H38      +$J38      +$L38      +$N38</f>
        <v>57000</v>
      </c>
      <c r="Q38" s="94">
        <f>$I38      +$K38      +$M38      +$O38</f>
        <v>96622</v>
      </c>
      <c r="R38" s="48">
        <f>IF(($H38      =0),0,((($H38      -$H38      )/$H38      )*100))</f>
        <v>0</v>
      </c>
      <c r="S38" s="49">
        <f>IF(($I38      =0),0,((($I38      -$I38      )/$I38      )*100))</f>
        <v>0</v>
      </c>
      <c r="T38" s="48">
        <f>IF(($E38      =0),0,(($P38      /$E38      )*100))</f>
        <v>0.15833333333333333</v>
      </c>
      <c r="U38" s="50">
        <f>IF(($E38      =0),0,(($Q38      /$E38      )*100))</f>
        <v>0.26839444444444444</v>
      </c>
      <c r="V38" s="93" t="s">
        <v>1</v>
      </c>
      <c r="W38" s="94" t="s">
        <v>1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>$B39      +$C39      +$D39</f>
        <v>0</v>
      </c>
      <c r="F39" s="93" t="s">
        <v>1</v>
      </c>
      <c r="G39" s="94" t="s">
        <v>1</v>
      </c>
      <c r="H39" s="93"/>
      <c r="I39" s="94"/>
      <c r="J39" s="93"/>
      <c r="K39" s="94"/>
      <c r="L39" s="93"/>
      <c r="M39" s="94"/>
      <c r="N39" s="93"/>
      <c r="O39" s="94"/>
      <c r="P39" s="93">
        <f>$H39      +$J39      +$L39      +$N39</f>
        <v>0</v>
      </c>
      <c r="Q39" s="94">
        <f>$I39      +$K39      +$M39      +$O39</f>
        <v>0</v>
      </c>
      <c r="R39" s="48">
        <f>IF(($H39      =0),0,((($H39      -$H39      )/$H39      )*100))</f>
        <v>0</v>
      </c>
      <c r="S39" s="49">
        <f>IF(($I39      =0),0,((($I39      -$I39      )/$I39      )*100))</f>
        <v>0</v>
      </c>
      <c r="T39" s="48">
        <f>IF(($E39      =0),0,(($P39      /$E39      )*100))</f>
        <v>0</v>
      </c>
      <c r="U39" s="50">
        <f>IF(($E39      =0),0,(($Q39      /$E39      )*100))</f>
        <v>0</v>
      </c>
      <c r="V39" s="93" t="s">
        <v>1</v>
      </c>
      <c r="W39" s="94" t="s">
        <v>1</v>
      </c>
    </row>
    <row r="40" spans="1:23" ht="12.95" customHeight="1" x14ac:dyDescent="0.2">
      <c r="A40" s="51" t="s">
        <v>42</v>
      </c>
      <c r="B40" s="95">
        <f>SUM(B35:B39)</f>
        <v>814080000</v>
      </c>
      <c r="C40" s="95">
        <f>SUM(C35:C39)</f>
        <v>0</v>
      </c>
      <c r="D40" s="95"/>
      <c r="E40" s="95">
        <f>$B40      +$C40      +$D40</f>
        <v>814080000</v>
      </c>
      <c r="F40" s="96">
        <f>SUM(F35:F39)</f>
        <v>814080000</v>
      </c>
      <c r="G40" s="97">
        <f>SUM(G35:G39)</f>
        <v>289432000</v>
      </c>
      <c r="H40" s="96">
        <f>SUM(H35:H39)</f>
        <v>77947000</v>
      </c>
      <c r="I40" s="97">
        <f>SUM(I35:I39)</f>
        <v>46643505</v>
      </c>
      <c r="J40" s="96">
        <f>SUM(J35:J39)</f>
        <v>0</v>
      </c>
      <c r="K40" s="97">
        <f>SUM(K35:K39)</f>
        <v>0</v>
      </c>
      <c r="L40" s="96">
        <f>SUM(L35:L39)</f>
        <v>0</v>
      </c>
      <c r="M40" s="97">
        <f>SUM(M35:M39)</f>
        <v>0</v>
      </c>
      <c r="N40" s="96">
        <f>SUM(N35:N39)</f>
        <v>0</v>
      </c>
      <c r="O40" s="97">
        <f>SUM(O35:O39)</f>
        <v>0</v>
      </c>
      <c r="P40" s="96">
        <f>$H40      +$J40      +$L40      +$N40</f>
        <v>77947000</v>
      </c>
      <c r="Q40" s="97">
        <f>$I40      +$K40      +$M40      +$O40</f>
        <v>46643505</v>
      </c>
      <c r="R40" s="52">
        <f>IF(($H40      =0),0,((($H40      -$H40      )/$H40      )*100))</f>
        <v>0</v>
      </c>
      <c r="S40" s="53">
        <f>IF(($I40      =0),0,((($I40      -$I40      )/$I40      )*100))</f>
        <v>0</v>
      </c>
      <c r="T40" s="52">
        <f>IF((+$E35+$E38) =0,0,(P40   /(+$E35+$E38) )*100)</f>
        <v>19.696567687288844</v>
      </c>
      <c r="U40" s="54">
        <f>IF((+$E35+$E38) =0,0,(Q40   /(+$E35+$E38) )*100)</f>
        <v>11.786431208447992</v>
      </c>
      <c r="V40" s="96" t="s">
        <v>1</v>
      </c>
      <c r="W40" s="97" t="s">
        <v>1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>$B42      +$C42      +$D42</f>
        <v>0</v>
      </c>
      <c r="F42" s="93" t="s">
        <v>1</v>
      </c>
      <c r="G42" s="94" t="s">
        <v>1</v>
      </c>
      <c r="H42" s="93"/>
      <c r="I42" s="94"/>
      <c r="J42" s="93"/>
      <c r="K42" s="94"/>
      <c r="L42" s="93"/>
      <c r="M42" s="94"/>
      <c r="N42" s="93"/>
      <c r="O42" s="94"/>
      <c r="P42" s="93">
        <f>$H42      +$J42      +$L42      +$N42</f>
        <v>0</v>
      </c>
      <c r="Q42" s="94">
        <f>$I42      +$K42      +$M42      +$O42</f>
        <v>0</v>
      </c>
      <c r="R42" s="48">
        <f>IF(($H42      =0),0,((($H42      -$H42      )/$H42      )*100))</f>
        <v>0</v>
      </c>
      <c r="S42" s="49">
        <f>IF(($I42      =0),0,((($I42      -$I42      )/$I42      )*100))</f>
        <v>0</v>
      </c>
      <c r="T42" s="48">
        <f>IF(($E42      =0),0,(($P42      /$E42      )*100))</f>
        <v>0</v>
      </c>
      <c r="U42" s="50">
        <f>IF(($E42      =0),0,(($Q42      /$E42      )*100))</f>
        <v>0</v>
      </c>
      <c r="V42" s="93" t="s">
        <v>1</v>
      </c>
      <c r="W42" s="94" t="s">
        <v>1</v>
      </c>
    </row>
    <row r="43" spans="1:23" ht="12.95" customHeight="1" x14ac:dyDescent="0.2">
      <c r="A43" s="47" t="s">
        <v>66</v>
      </c>
      <c r="B43" s="92">
        <v>428744000</v>
      </c>
      <c r="C43" s="92"/>
      <c r="D43" s="92"/>
      <c r="E43" s="92">
        <f>$B43      +$C43      +$D43</f>
        <v>428744000</v>
      </c>
      <c r="F43" s="93">
        <v>428744000</v>
      </c>
      <c r="G43" s="94">
        <v>205000000</v>
      </c>
      <c r="H43" s="93">
        <v>119561000</v>
      </c>
      <c r="I43" s="94">
        <v>111682469</v>
      </c>
      <c r="J43" s="93"/>
      <c r="K43" s="94"/>
      <c r="L43" s="93"/>
      <c r="M43" s="94"/>
      <c r="N43" s="93"/>
      <c r="O43" s="94"/>
      <c r="P43" s="93">
        <f>$H43      +$J43      +$L43      +$N43</f>
        <v>119561000</v>
      </c>
      <c r="Q43" s="94">
        <f>$I43      +$K43      +$M43      +$O43</f>
        <v>111682469</v>
      </c>
      <c r="R43" s="48">
        <f>IF(($H43      =0),0,((($H43      -$H43      )/$H43      )*100))</f>
        <v>0</v>
      </c>
      <c r="S43" s="49">
        <f>IF(($I43      =0),0,((($I43      -$I43      )/$I43      )*100))</f>
        <v>0</v>
      </c>
      <c r="T43" s="48">
        <f>IF(($E43      =0),0,(($P43      /$E43      )*100))</f>
        <v>27.886337767992085</v>
      </c>
      <c r="U43" s="50">
        <f>IF(($E43      =0),0,(($Q43      /$E43      )*100))</f>
        <v>26.048753801802476</v>
      </c>
      <c r="V43" s="93" t="s">
        <v>1</v>
      </c>
      <c r="W43" s="94" t="s">
        <v>1</v>
      </c>
    </row>
    <row r="44" spans="1:23" ht="12.95" customHeight="1" x14ac:dyDescent="0.2">
      <c r="A44" s="47" t="s">
        <v>67</v>
      </c>
      <c r="B44" s="92"/>
      <c r="C44" s="92"/>
      <c r="D44" s="92"/>
      <c r="E44" s="92">
        <f>$B44      +$C44      +$D44</f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>$H44      +$J44      +$L44      +$N44</f>
        <v>0</v>
      </c>
      <c r="Q44" s="94">
        <f>$I44      +$K44      +$M44      +$O44</f>
        <v>0</v>
      </c>
      <c r="R44" s="48">
        <f>IF(($H44      =0),0,((($H44      -$H44      )/$H44      )*100))</f>
        <v>0</v>
      </c>
      <c r="S44" s="49">
        <f>IF(($I44      =0),0,((($I44      -$I44      )/$I44      )*100))</f>
        <v>0</v>
      </c>
      <c r="T44" s="48">
        <f>IF(($E44      =0),0,(($P44      /$E44      )*100))</f>
        <v>0</v>
      </c>
      <c r="U44" s="50">
        <f>IF(($E44      =0),0,(($Q44      /$E44      )*100))</f>
        <v>0</v>
      </c>
      <c r="V44" s="93" t="s">
        <v>1</v>
      </c>
      <c r="W44" s="94" t="s">
        <v>1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>$B45      +$C45      +$D45</f>
        <v>0</v>
      </c>
      <c r="F45" s="93" t="s">
        <v>1</v>
      </c>
      <c r="G45" s="94" t="s">
        <v>1</v>
      </c>
      <c r="H45" s="93"/>
      <c r="I45" s="94"/>
      <c r="J45" s="93"/>
      <c r="K45" s="94"/>
      <c r="L45" s="93"/>
      <c r="M45" s="94"/>
      <c r="N45" s="93"/>
      <c r="O45" s="94"/>
      <c r="P45" s="93">
        <f>$H45      +$J45      +$L45      +$N45</f>
        <v>0</v>
      </c>
      <c r="Q45" s="94">
        <f>$I45      +$K45      +$M45      +$O45</f>
        <v>0</v>
      </c>
      <c r="R45" s="48">
        <f>IF(($H45      =0),0,((($H45      -$H45      )/$H45      )*100))</f>
        <v>0</v>
      </c>
      <c r="S45" s="49">
        <f>IF(($I45      =0),0,((($I45      -$I45      )/$I45      )*100))</f>
        <v>0</v>
      </c>
      <c r="T45" s="48">
        <f>IF(($E45      =0),0,(($P45      /$E45      )*100))</f>
        <v>0</v>
      </c>
      <c r="U45" s="50">
        <f>IF(($E45      =0),0,(($Q45      /$E45      )*100))</f>
        <v>0</v>
      </c>
      <c r="V45" s="93" t="s">
        <v>1</v>
      </c>
      <c r="W45" s="94" t="s">
        <v>1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>$B46      +$C46      +$D46</f>
        <v>0</v>
      </c>
      <c r="F46" s="93" t="s">
        <v>1</v>
      </c>
      <c r="G46" s="94" t="s">
        <v>1</v>
      </c>
      <c r="H46" s="93"/>
      <c r="I46" s="94"/>
      <c r="J46" s="93"/>
      <c r="K46" s="94"/>
      <c r="L46" s="93"/>
      <c r="M46" s="94"/>
      <c r="N46" s="93"/>
      <c r="O46" s="94"/>
      <c r="P46" s="93">
        <f>$H46      +$J46      +$L46      +$N46</f>
        <v>0</v>
      </c>
      <c r="Q46" s="94">
        <f>$I46      +$K46      +$M46      +$O46</f>
        <v>0</v>
      </c>
      <c r="R46" s="48">
        <f>IF(($H46      =0),0,((($H46      -$H46      )/$H46      )*100))</f>
        <v>0</v>
      </c>
      <c r="S46" s="49">
        <f>IF(($I46      =0),0,((($I46      -$I46      )/$I46      )*100))</f>
        <v>0</v>
      </c>
      <c r="T46" s="48">
        <f>IF(($E46      =0),0,(($P46      /$E46      )*100))</f>
        <v>0</v>
      </c>
      <c r="U46" s="50">
        <f>IF(($E46      =0),0,(($Q46      /$E46      )*100))</f>
        <v>0</v>
      </c>
      <c r="V46" s="93" t="s">
        <v>1</v>
      </c>
      <c r="W46" s="94" t="s">
        <v>1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>$B47      +$C47      +$D47</f>
        <v>0</v>
      </c>
      <c r="F47" s="93" t="s">
        <v>1</v>
      </c>
      <c r="G47" s="94" t="s">
        <v>1</v>
      </c>
      <c r="H47" s="93"/>
      <c r="I47" s="94"/>
      <c r="J47" s="93"/>
      <c r="K47" s="94"/>
      <c r="L47" s="93"/>
      <c r="M47" s="94"/>
      <c r="N47" s="93"/>
      <c r="O47" s="94"/>
      <c r="P47" s="93">
        <f>$H47      +$J47      +$L47      +$N47</f>
        <v>0</v>
      </c>
      <c r="Q47" s="94">
        <f>$I47      +$K47      +$M47      +$O47</f>
        <v>0</v>
      </c>
      <c r="R47" s="48">
        <f>IF(($H47      =0),0,((($H47      -$H47      )/$H47      )*100))</f>
        <v>0</v>
      </c>
      <c r="S47" s="49">
        <f>IF(($I47      =0),0,((($I47      -$I47      )/$I47      )*100))</f>
        <v>0</v>
      </c>
      <c r="T47" s="48">
        <f>IF(($E47      =0),0,(($P47      /$E47      )*100))</f>
        <v>0</v>
      </c>
      <c r="U47" s="50">
        <f>IF(($E47      =0),0,(($Q47      /$E47      )*100))</f>
        <v>0</v>
      </c>
      <c r="V47" s="93" t="s">
        <v>1</v>
      </c>
      <c r="W47" s="94" t="s">
        <v>1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>$B48      +$C48      +$D48</f>
        <v>0</v>
      </c>
      <c r="F48" s="93" t="s">
        <v>1</v>
      </c>
      <c r="G48" s="94" t="s">
        <v>1</v>
      </c>
      <c r="H48" s="93"/>
      <c r="I48" s="94"/>
      <c r="J48" s="93"/>
      <c r="K48" s="94"/>
      <c r="L48" s="93"/>
      <c r="M48" s="94"/>
      <c r="N48" s="93"/>
      <c r="O48" s="94"/>
      <c r="P48" s="93">
        <f>$H48      +$J48      +$L48      +$N48</f>
        <v>0</v>
      </c>
      <c r="Q48" s="94">
        <f>$I48      +$K48      +$M48      +$O48</f>
        <v>0</v>
      </c>
      <c r="R48" s="48">
        <f>IF(($H48      =0),0,((($H48      -$H48      )/$H48      )*100))</f>
        <v>0</v>
      </c>
      <c r="S48" s="49">
        <f>IF(($I48      =0),0,((($I48      -$I48      )/$I48      )*100))</f>
        <v>0</v>
      </c>
      <c r="T48" s="48">
        <f>IF(($E48      =0),0,(($P48      /$E48      )*100))</f>
        <v>0</v>
      </c>
      <c r="U48" s="50">
        <f>IF(($E48      =0),0,(($Q48      /$E48      )*100))</f>
        <v>0</v>
      </c>
      <c r="V48" s="93" t="s">
        <v>1</v>
      </c>
      <c r="W48" s="94" t="s">
        <v>1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>$B49      +$C49      +$D49</f>
        <v>0</v>
      </c>
      <c r="F49" s="93" t="s">
        <v>1</v>
      </c>
      <c r="G49" s="94" t="s">
        <v>1</v>
      </c>
      <c r="H49" s="93"/>
      <c r="I49" s="94"/>
      <c r="J49" s="93"/>
      <c r="K49" s="94"/>
      <c r="L49" s="93"/>
      <c r="M49" s="94"/>
      <c r="N49" s="93"/>
      <c r="O49" s="94"/>
      <c r="P49" s="93">
        <f>$H49      +$J49      +$L49      +$N49</f>
        <v>0</v>
      </c>
      <c r="Q49" s="94">
        <f>$I49      +$K49      +$M49      +$O49</f>
        <v>0</v>
      </c>
      <c r="R49" s="48">
        <f>IF(($H49      =0),0,((($H49      -$H49      )/$H49      )*100))</f>
        <v>0</v>
      </c>
      <c r="S49" s="49">
        <f>IF(($I49      =0),0,((($I49      -$I49      )/$I49      )*100))</f>
        <v>0</v>
      </c>
      <c r="T49" s="48">
        <f>IF(($E49      =0),0,(($P49      /$E49      )*100))</f>
        <v>0</v>
      </c>
      <c r="U49" s="50">
        <f>IF(($E49      =0),0,(($Q49      /$E49      )*100))</f>
        <v>0</v>
      </c>
      <c r="V49" s="93" t="s">
        <v>1</v>
      </c>
      <c r="W49" s="94" t="s">
        <v>1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>$B50      +$C50      +$D50</f>
        <v>0</v>
      </c>
      <c r="F50" s="93" t="s">
        <v>1</v>
      </c>
      <c r="G50" s="94" t="s">
        <v>1</v>
      </c>
      <c r="H50" s="93"/>
      <c r="I50" s="94"/>
      <c r="J50" s="93"/>
      <c r="K50" s="94"/>
      <c r="L50" s="93"/>
      <c r="M50" s="94"/>
      <c r="N50" s="93"/>
      <c r="O50" s="94"/>
      <c r="P50" s="93">
        <f>$H50      +$J50      +$L50      +$N50</f>
        <v>0</v>
      </c>
      <c r="Q50" s="94">
        <f>$I50      +$K50      +$M50      +$O50</f>
        <v>0</v>
      </c>
      <c r="R50" s="48">
        <f>IF(($H50      =0),0,((($H50      -$H50      )/$H50      )*100))</f>
        <v>0</v>
      </c>
      <c r="S50" s="49">
        <f>IF(($I50      =0),0,((($I50      -$I50      )/$I50      )*100))</f>
        <v>0</v>
      </c>
      <c r="T50" s="48">
        <f>IF(($E50      =0),0,(($P50      /$E50      )*100))</f>
        <v>0</v>
      </c>
      <c r="U50" s="50">
        <f>IF(($E50      =0),0,(($Q50      /$E50      )*100))</f>
        <v>0</v>
      </c>
      <c r="V50" s="93" t="s">
        <v>1</v>
      </c>
      <c r="W50" s="94" t="s">
        <v>1</v>
      </c>
    </row>
    <row r="51" spans="1:23" ht="12.95" customHeight="1" x14ac:dyDescent="0.2">
      <c r="A51" s="47" t="s">
        <v>74</v>
      </c>
      <c r="B51" s="92">
        <v>1070000000</v>
      </c>
      <c r="C51" s="92"/>
      <c r="D51" s="92"/>
      <c r="E51" s="92">
        <f>$B51      +$C51      +$D51</f>
        <v>1070000000</v>
      </c>
      <c r="F51" s="93">
        <v>1070000000</v>
      </c>
      <c r="G51" s="94">
        <v>372600000</v>
      </c>
      <c r="H51" s="93">
        <v>276136000</v>
      </c>
      <c r="I51" s="94">
        <v>-133089287</v>
      </c>
      <c r="J51" s="93"/>
      <c r="K51" s="94"/>
      <c r="L51" s="93"/>
      <c r="M51" s="94"/>
      <c r="N51" s="93"/>
      <c r="O51" s="94"/>
      <c r="P51" s="93">
        <f>$H51      +$J51      +$L51      +$N51</f>
        <v>276136000</v>
      </c>
      <c r="Q51" s="94">
        <f>$I51      +$K51      +$M51      +$O51</f>
        <v>-133089287</v>
      </c>
      <c r="R51" s="48">
        <f>IF(($H51      =0),0,((($H51      -$H51      )/$H51      )*100))</f>
        <v>0</v>
      </c>
      <c r="S51" s="49">
        <f>IF(($I51      =0),0,((($I51      -$I51      )/$I51      )*100))</f>
        <v>0</v>
      </c>
      <c r="T51" s="48">
        <f>IF(($E51      =0),0,(($P51      /$E51      )*100))</f>
        <v>25.807102803738317</v>
      </c>
      <c r="U51" s="50">
        <f>IF(($E51      =0),0,(($Q51      /$E51      )*100))</f>
        <v>-12.438251121495327</v>
      </c>
      <c r="V51" s="93" t="s">
        <v>1</v>
      </c>
      <c r="W51" s="94" t="s">
        <v>1</v>
      </c>
    </row>
    <row r="52" spans="1:23" ht="12.95" customHeight="1" x14ac:dyDescent="0.2">
      <c r="A52" s="47" t="s">
        <v>75</v>
      </c>
      <c r="B52" s="92">
        <v>200000000</v>
      </c>
      <c r="C52" s="92"/>
      <c r="D52" s="92"/>
      <c r="E52" s="92">
        <f>$B52      +$C52      +$D52</f>
        <v>200000000</v>
      </c>
      <c r="F52" s="93">
        <v>200000000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>$H52      +$J52      +$L52      +$N52</f>
        <v>0</v>
      </c>
      <c r="Q52" s="94">
        <f>$I52      +$K52      +$M52      +$O52</f>
        <v>0</v>
      </c>
      <c r="R52" s="48">
        <f>IF(($H52      =0),0,((($H52      -$H52      )/$H52      )*100))</f>
        <v>0</v>
      </c>
      <c r="S52" s="49">
        <f>IF(($I52      =0),0,((($I52      -$I52      )/$I52      )*100))</f>
        <v>0</v>
      </c>
      <c r="T52" s="48">
        <f>IF(($E52      =0),0,(($P52      /$E52      )*100))</f>
        <v>0</v>
      </c>
      <c r="U52" s="50">
        <f>IF(($E52      =0),0,(($Q52      /$E52      )*100))</f>
        <v>0</v>
      </c>
      <c r="V52" s="93" t="s">
        <v>1</v>
      </c>
      <c r="W52" s="94" t="s">
        <v>1</v>
      </c>
    </row>
    <row r="53" spans="1:23" ht="12.95" customHeight="1" x14ac:dyDescent="0.2">
      <c r="A53" s="51" t="s">
        <v>42</v>
      </c>
      <c r="B53" s="95">
        <f>SUM(B42:B52)</f>
        <v>1698744000</v>
      </c>
      <c r="C53" s="95">
        <f>SUM(C42:C52)</f>
        <v>0</v>
      </c>
      <c r="D53" s="95"/>
      <c r="E53" s="95">
        <f>$B53      +$C53      +$D53</f>
        <v>1698744000</v>
      </c>
      <c r="F53" s="96">
        <f>SUM(F42:F52)</f>
        <v>1698744000</v>
      </c>
      <c r="G53" s="97">
        <f>SUM(G42:G52)</f>
        <v>577600000</v>
      </c>
      <c r="H53" s="96">
        <f>SUM(H42:H52)</f>
        <v>395697000</v>
      </c>
      <c r="I53" s="97">
        <f>SUM(I42:I52)</f>
        <v>-21406818</v>
      </c>
      <c r="J53" s="96">
        <f>SUM(J42:J52)</f>
        <v>0</v>
      </c>
      <c r="K53" s="97">
        <f>SUM(K42:K52)</f>
        <v>0</v>
      </c>
      <c r="L53" s="96">
        <f>SUM(L42:L52)</f>
        <v>0</v>
      </c>
      <c r="M53" s="97">
        <f>SUM(M42:M52)</f>
        <v>0</v>
      </c>
      <c r="N53" s="96">
        <f>SUM(N42:N52)</f>
        <v>0</v>
      </c>
      <c r="O53" s="97">
        <f>SUM(O42:O52)</f>
        <v>0</v>
      </c>
      <c r="P53" s="96">
        <f>$H53      +$J53      +$L53      +$N53</f>
        <v>395697000</v>
      </c>
      <c r="Q53" s="97">
        <f>$I53      +$K53      +$M53      +$O53</f>
        <v>-21406818</v>
      </c>
      <c r="R53" s="52">
        <f>IF(($H53      =0),0,((($H53      -$H53      )/$H53      )*100))</f>
        <v>0</v>
      </c>
      <c r="S53" s="53">
        <f>IF(($I53      =0),0,((($I53      -$I53      )/$I53      )*100))</f>
        <v>0</v>
      </c>
      <c r="T53" s="52">
        <f>IF((+$E43+$E45+$E47+$E48+$E51) =0,0,(P53   /(+$E43+$E45+$E47+$E48+$E51) )*100)</f>
        <v>26.401907196959591</v>
      </c>
      <c r="U53" s="54">
        <f>IF((+$E43+$E45+$E47+$E48+$E51) =0,0,(Q53   /(+$E43+$E45+$E47+$E48+$E51) )*100)</f>
        <v>-1.428317177583363</v>
      </c>
      <c r="V53" s="96" t="s">
        <v>1</v>
      </c>
      <c r="W53" s="97" t="s">
        <v>1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 t="s">
        <v>1</v>
      </c>
      <c r="G55" s="94" t="s">
        <v>1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=0),0,((($H55      -$H55      )/$H55      )*100))</f>
        <v>0</v>
      </c>
      <c r="S55" s="49">
        <f>IF(($I55      =0),0,((($I55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 t="s">
        <v>1</v>
      </c>
      <c r="W55" s="94" t="s">
        <v>1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 t="s">
        <v>1</v>
      </c>
      <c r="G56" s="94" t="s">
        <v>1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=0),0,((($H56      -$H56      )/$H56      )*100))</f>
        <v>0</v>
      </c>
      <c r="S56" s="49">
        <f>IF(($I56      =0),0,((($I56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 t="s">
        <v>1</v>
      </c>
      <c r="W56" s="94" t="s">
        <v>1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 t="s">
        <v>1</v>
      </c>
      <c r="G57" s="94" t="s">
        <v>1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=0),0,((($H57      -$H57      )/$H57      )*100))</f>
        <v>0</v>
      </c>
      <c r="S57" s="49">
        <f>IF(($I57      =0),0,((($I57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 t="s">
        <v>1</v>
      </c>
      <c r="W57" s="94" t="s">
        <v>1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 t="s">
        <v>1</v>
      </c>
      <c r="G58" s="94" t="s">
        <v>1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=0),0,((($H58      -$H58      )/$H58      )*100))</f>
        <v>0</v>
      </c>
      <c r="S58" s="49">
        <f>IF(($I58      =0),0,((($I58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 t="s">
        <v>1</v>
      </c>
      <c r="W58" s="94" t="s">
        <v>1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 t="s">
        <v>1</v>
      </c>
      <c r="G59" s="103" t="s">
        <v>1</v>
      </c>
      <c r="H59" s="102">
        <f>SUM(H55:H58)</f>
        <v>0</v>
      </c>
      <c r="I59" s="103">
        <f>SUM(I55:I58)</f>
        <v>0</v>
      </c>
      <c r="J59" s="102">
        <f>SUM(J55:J58)</f>
        <v>0</v>
      </c>
      <c r="K59" s="103">
        <f>SUM(K55:K58)</f>
        <v>0</v>
      </c>
      <c r="L59" s="102">
        <f>SUM(L55:L58)</f>
        <v>0</v>
      </c>
      <c r="M59" s="103">
        <f>SUM(M55:M58)</f>
        <v>0</v>
      </c>
      <c r="N59" s="102">
        <f>SUM(N55:N58)</f>
        <v>0</v>
      </c>
      <c r="O59" s="103">
        <f>SUM(O55:O58)</f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=0),0,((($H59      -$H59      )/$H59      )*100))</f>
        <v>0</v>
      </c>
      <c r="S59" s="58">
        <f>IF(($I59      =0),0,((($I59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 t="s">
        <v>1</v>
      </c>
      <c r="W59" s="103" t="s">
        <v>1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>$B61      +$C61      +$D61</f>
        <v>0</v>
      </c>
      <c r="F61" s="93" t="s">
        <v>1</v>
      </c>
      <c r="G61" s="94" t="s">
        <v>1</v>
      </c>
      <c r="H61" s="93"/>
      <c r="I61" s="94"/>
      <c r="J61" s="93"/>
      <c r="K61" s="94"/>
      <c r="L61" s="93"/>
      <c r="M61" s="94"/>
      <c r="N61" s="93"/>
      <c r="O61" s="94"/>
      <c r="P61" s="93">
        <f>$H61      +$J61      +$L61      +$N61</f>
        <v>0</v>
      </c>
      <c r="Q61" s="94">
        <f>$I61      +$K61      +$M61      +$O61</f>
        <v>0</v>
      </c>
      <c r="R61" s="48">
        <f>IF(($H61      =0),0,((($H61      -$H61      )/$H61      )*100))</f>
        <v>0</v>
      </c>
      <c r="S61" s="49">
        <f>IF(($I61      =0),0,((($I61      -$I61      )/$I61      )*100))</f>
        <v>0</v>
      </c>
      <c r="T61" s="48">
        <f>IF(($E61      =0),0,(($P61      /$E61      )*100))</f>
        <v>0</v>
      </c>
      <c r="U61" s="50">
        <f>IF(($E61      =0),0,(($Q61      /$E61      )*100))</f>
        <v>0</v>
      </c>
      <c r="V61" s="93" t="s">
        <v>1</v>
      </c>
      <c r="W61" s="94" t="s">
        <v>1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>$B62      +$C62      +$D62</f>
        <v>0</v>
      </c>
      <c r="F62" s="93" t="s">
        <v>1</v>
      </c>
      <c r="G62" s="94" t="s">
        <v>1</v>
      </c>
      <c r="H62" s="93"/>
      <c r="I62" s="94"/>
      <c r="J62" s="93"/>
      <c r="K62" s="94"/>
      <c r="L62" s="93"/>
      <c r="M62" s="94"/>
      <c r="N62" s="93"/>
      <c r="O62" s="94"/>
      <c r="P62" s="93">
        <f>$H62      +$J62      +$L62      +$N62</f>
        <v>0</v>
      </c>
      <c r="Q62" s="94">
        <f>$I62      +$K62      +$M62      +$O62</f>
        <v>0</v>
      </c>
      <c r="R62" s="48">
        <f>IF(($H62      =0),0,((($H62      -$H62      )/$H62      )*100))</f>
        <v>0</v>
      </c>
      <c r="S62" s="49">
        <f>IF(($I62      =0),0,((($I62      -$I62      )/$I62      )*100))</f>
        <v>0</v>
      </c>
      <c r="T62" s="48">
        <f>IF(($E62      =0),0,(($P62      /$E62      )*100))</f>
        <v>0</v>
      </c>
      <c r="U62" s="50">
        <f>IF(($E62      =0),0,(($Q62      /$E62      )*100))</f>
        <v>0</v>
      </c>
      <c r="V62" s="93" t="s">
        <v>1</v>
      </c>
      <c r="W62" s="94" t="s">
        <v>1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>$B63      +$C63      +$D63</f>
        <v>0</v>
      </c>
      <c r="F63" s="93" t="s">
        <v>1</v>
      </c>
      <c r="G63" s="94" t="s">
        <v>1</v>
      </c>
      <c r="H63" s="93"/>
      <c r="I63" s="94"/>
      <c r="J63" s="93"/>
      <c r="K63" s="94"/>
      <c r="L63" s="93"/>
      <c r="M63" s="94"/>
      <c r="N63" s="93"/>
      <c r="O63" s="94"/>
      <c r="P63" s="93">
        <f>$H63      +$J63      +$L63      +$N63</f>
        <v>0</v>
      </c>
      <c r="Q63" s="94">
        <f>$I63      +$K63      +$M63      +$O63</f>
        <v>0</v>
      </c>
      <c r="R63" s="48">
        <f>IF(($H63      =0),0,((($H63      -$H63      )/$H63      )*100))</f>
        <v>0</v>
      </c>
      <c r="S63" s="49">
        <f>IF(($I63      =0),0,((($I63      -$I63      )/$I63      )*100))</f>
        <v>0</v>
      </c>
      <c r="T63" s="48">
        <f>IF(($E63      =0),0,(($P63      /$E63      )*100))</f>
        <v>0</v>
      </c>
      <c r="U63" s="50">
        <f>IF(($E63      =0),0,(($Q63      /$E63      )*100))</f>
        <v>0</v>
      </c>
      <c r="V63" s="93" t="s">
        <v>1</v>
      </c>
      <c r="W63" s="94" t="s">
        <v>1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>$B64      +$C64      +$D64</f>
        <v>0</v>
      </c>
      <c r="F64" s="93" t="s">
        <v>1</v>
      </c>
      <c r="G64" s="94" t="s">
        <v>1</v>
      </c>
      <c r="H64" s="93"/>
      <c r="I64" s="94"/>
      <c r="J64" s="93"/>
      <c r="K64" s="94"/>
      <c r="L64" s="93"/>
      <c r="M64" s="94"/>
      <c r="N64" s="93"/>
      <c r="O64" s="94"/>
      <c r="P64" s="93">
        <f>$H64      +$J64      +$L64      +$N64</f>
        <v>0</v>
      </c>
      <c r="Q64" s="94">
        <f>$I64      +$K64      +$M64      +$O64</f>
        <v>0</v>
      </c>
      <c r="R64" s="48">
        <f>IF(($H64      =0),0,((($H64      -$H64      )/$H64      )*100))</f>
        <v>0</v>
      </c>
      <c r="S64" s="49">
        <f>IF(($I64      =0),0,((($I64      -$I64      )/$I64      )*100))</f>
        <v>0</v>
      </c>
      <c r="T64" s="48">
        <f>IF(($E64      =0),0,(($P64      /$E64      )*100))</f>
        <v>0</v>
      </c>
      <c r="U64" s="50">
        <f>IF(($E64      =0),0,(($Q64      /$E64      )*100))</f>
        <v>0</v>
      </c>
      <c r="V64" s="93" t="s">
        <v>1</v>
      </c>
      <c r="W64" s="94" t="s">
        <v>1</v>
      </c>
    </row>
    <row r="65" spans="1:23" ht="12.95" customHeight="1" x14ac:dyDescent="0.2">
      <c r="A65" s="47" t="s">
        <v>86</v>
      </c>
      <c r="B65" s="92">
        <v>785485000</v>
      </c>
      <c r="C65" s="92"/>
      <c r="D65" s="92"/>
      <c r="E65" s="92">
        <f>$B65      +$C65      +$D65</f>
        <v>785485000</v>
      </c>
      <c r="F65" s="93">
        <v>785485000</v>
      </c>
      <c r="G65" s="94">
        <v>234739000</v>
      </c>
      <c r="H65" s="93">
        <v>114566000</v>
      </c>
      <c r="I65" s="94">
        <v>92477000</v>
      </c>
      <c r="J65" s="93"/>
      <c r="K65" s="94"/>
      <c r="L65" s="93"/>
      <c r="M65" s="94"/>
      <c r="N65" s="93"/>
      <c r="O65" s="94"/>
      <c r="P65" s="93">
        <f>$H65      +$J65      +$L65      +$N65</f>
        <v>114566000</v>
      </c>
      <c r="Q65" s="94">
        <f>$I65      +$K65      +$M65      +$O65</f>
        <v>92477000</v>
      </c>
      <c r="R65" s="48">
        <f>IF(($H65      =0),0,((($H65      -$H65      )/$H65      )*100))</f>
        <v>0</v>
      </c>
      <c r="S65" s="49">
        <f>IF(($I65      =0),0,((($I65      -$I65      )/$I65      )*100))</f>
        <v>0</v>
      </c>
      <c r="T65" s="48">
        <f>IF(($E65      =0),0,(($P65      /$E65      )*100))</f>
        <v>14.585383552836785</v>
      </c>
      <c r="U65" s="50">
        <f>IF(($E65      =0),0,(($Q65      /$E65      )*100))</f>
        <v>11.773235644219813</v>
      </c>
      <c r="V65" s="93" t="s">
        <v>1</v>
      </c>
      <c r="W65" s="94" t="s">
        <v>1</v>
      </c>
    </row>
    <row r="66" spans="1:23" ht="12.95" customHeight="1" x14ac:dyDescent="0.2">
      <c r="A66" s="51" t="s">
        <v>42</v>
      </c>
      <c r="B66" s="95">
        <f>SUM(B61:B65)</f>
        <v>785485000</v>
      </c>
      <c r="C66" s="95">
        <f>SUM(C61:C65)</f>
        <v>0</v>
      </c>
      <c r="D66" s="95"/>
      <c r="E66" s="95">
        <f>$B66      +$C66      +$D66</f>
        <v>785485000</v>
      </c>
      <c r="F66" s="96">
        <f>SUM(F61:F65)</f>
        <v>785485000</v>
      </c>
      <c r="G66" s="97">
        <f>SUM(G61:G65)</f>
        <v>234739000</v>
      </c>
      <c r="H66" s="96">
        <f>SUM(H61:H65)</f>
        <v>114566000</v>
      </c>
      <c r="I66" s="97">
        <f>SUM(I61:I65)</f>
        <v>92477000</v>
      </c>
      <c r="J66" s="96">
        <f>SUM(J61:J65)</f>
        <v>0</v>
      </c>
      <c r="K66" s="97">
        <f>SUM(K61:K65)</f>
        <v>0</v>
      </c>
      <c r="L66" s="96">
        <f>SUM(L61:L65)</f>
        <v>0</v>
      </c>
      <c r="M66" s="97">
        <f>SUM(M61:M65)</f>
        <v>0</v>
      </c>
      <c r="N66" s="96">
        <f>SUM(N61:N65)</f>
        <v>0</v>
      </c>
      <c r="O66" s="97">
        <f>SUM(O61:O65)</f>
        <v>0</v>
      </c>
      <c r="P66" s="96">
        <f>$H66      +$J66      +$L66      +$N66</f>
        <v>114566000</v>
      </c>
      <c r="Q66" s="97">
        <f>$I66      +$K66      +$M66      +$O66</f>
        <v>92477000</v>
      </c>
      <c r="R66" s="52">
        <f>IF(($H66      =0),0,((($H66      -$H66      )/$H66      )*100))</f>
        <v>0</v>
      </c>
      <c r="S66" s="53">
        <f>IF(($I66      =0),0,((($I66      -$I66      )/$I66      )*100))</f>
        <v>0</v>
      </c>
      <c r="T66" s="52">
        <f>IF((+$E61+$E63+$E64++$E65) =0,0,(P66   /(+$E61+$E63+$E64+$E65) )*100)</f>
        <v>14.585383552836785</v>
      </c>
      <c r="U66" s="54">
        <f>IF((+$E61+$E63+$E65) =0,0,(Q66  /(+$E61+$E63+$E65) )*100)</f>
        <v>11.773235644219813</v>
      </c>
      <c r="V66" s="96" t="s">
        <v>1</v>
      </c>
      <c r="W66" s="97" t="s">
        <v>1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5240258000</v>
      </c>
      <c r="C67" s="104">
        <f>SUM(C9:C14,C17:C23,C26:C29,C32,C35:C39,C42:C52,C55:C58,C61:C65)</f>
        <v>1462000</v>
      </c>
      <c r="D67" s="104"/>
      <c r="E67" s="104">
        <f>$B67      +$C67      +$D67</f>
        <v>5241720000</v>
      </c>
      <c r="F67" s="105">
        <f>SUM(F9:F14,F17:F23,F26:F29,F32,F35:F39,F42:F52,F55:F58,F61:F65)</f>
        <v>5200258000</v>
      </c>
      <c r="G67" s="106">
        <f>SUM(G9:G14,G17:G23,G26:G29,G32,G35:G39,G42:G52,G55:G58,G61:G65)</f>
        <v>1665527000</v>
      </c>
      <c r="H67" s="105">
        <f>SUM(H9:H14,H17:H23,H26:H29,H32,H35:H39,H42:H52,H55:H58,H61:H65)</f>
        <v>866897000</v>
      </c>
      <c r="I67" s="106">
        <f>SUM(I9:I14,I17:I23,I26:I29,I32,I35:I39,I42:I52,I55:I58,I61:I65)</f>
        <v>318332655</v>
      </c>
      <c r="J67" s="105">
        <f>SUM(J9:J14,J17:J23,J26:J29,J32,J35:J39,J42:J52,J55:J58,J61:J65)</f>
        <v>0</v>
      </c>
      <c r="K67" s="106">
        <f>SUM(K9:K14,K17:K23,K26:K29,K32,K35:K39,K42:K52,K55:K58,K61:K65)</f>
        <v>0</v>
      </c>
      <c r="L67" s="105">
        <f>SUM(L9:L14,L17:L23,L26:L29,L32,L35:L39,L42:L52,L55:L58,L61:L65)</f>
        <v>0</v>
      </c>
      <c r="M67" s="106">
        <f>SUM(M9:M14,M17:M23,M26:M29,M32,M35:M39,M42:M52,M55:M58,M61:M65)</f>
        <v>0</v>
      </c>
      <c r="N67" s="105">
        <f>SUM(N9:N14,N17:N23,N26:N29,N32,N35:N39,N42:N52,N55:N58,N61:N65)</f>
        <v>0</v>
      </c>
      <c r="O67" s="106">
        <f>SUM(O9:O14,O17:O23,O26:O29,O32,O35:O39,O42:O52,O55:O58,O61:O65)</f>
        <v>0</v>
      </c>
      <c r="P67" s="105">
        <f>$H67      +$J67      +$L67      +$N67</f>
        <v>866897000</v>
      </c>
      <c r="Q67" s="106">
        <f>$I67      +$K67      +$M67      +$O67</f>
        <v>318332655</v>
      </c>
      <c r="R67" s="61">
        <f>IF(($H67      =0),0,((($H67      -$H67      )/$H67      )*100))</f>
        <v>0</v>
      </c>
      <c r="S67" s="62">
        <f>IF(($I67      =0),0,((($I67      -$I67      )/$I67      )*100))</f>
        <v>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18.980376512945302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6.9697710896052465</v>
      </c>
      <c r="V67" s="105" t="s">
        <v>1</v>
      </c>
      <c r="W67" s="106" t="s">
        <v>1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3623842000</v>
      </c>
      <c r="C69" s="92"/>
      <c r="D69" s="92"/>
      <c r="E69" s="92">
        <f>$B69      +$C69      +$D69</f>
        <v>3623842000</v>
      </c>
      <c r="F69" s="93" t="s">
        <v>1</v>
      </c>
      <c r="G69" s="94" t="s">
        <v>1</v>
      </c>
      <c r="H69" s="93"/>
      <c r="I69" s="94">
        <v>-538697371</v>
      </c>
      <c r="J69" s="93"/>
      <c r="K69" s="94"/>
      <c r="L69" s="93"/>
      <c r="M69" s="94"/>
      <c r="N69" s="93"/>
      <c r="O69" s="94"/>
      <c r="P69" s="93">
        <f>$H69      +$J69      +$L69      +$N69</f>
        <v>0</v>
      </c>
      <c r="Q69" s="94">
        <f>$I69      +$K69      +$M69      +$O69</f>
        <v>-538697371</v>
      </c>
      <c r="R69" s="48">
        <f>IF(($H69      =0),0,((($H69      -$H69      )/$H69      )*100))</f>
        <v>0</v>
      </c>
      <c r="S69" s="49">
        <f>IF(($I69      =0),0,((($I69      -$I69      )/$I69      )*100))</f>
        <v>0</v>
      </c>
      <c r="T69" s="48">
        <f>IF(($E69      =0),0,(($P69      /$E69      )*100))</f>
        <v>0</v>
      </c>
      <c r="U69" s="50">
        <f>IF(($E69      =0),0,(($Q69      /$E69      )*100))</f>
        <v>-14.865365846524215</v>
      </c>
      <c r="V69" s="93" t="s">
        <v>1</v>
      </c>
      <c r="W69" s="94" t="s">
        <v>1</v>
      </c>
    </row>
    <row r="70" spans="1:23" s="64" customFormat="1" ht="12.95" customHeight="1" x14ac:dyDescent="0.2">
      <c r="A70" s="63" t="s">
        <v>89</v>
      </c>
      <c r="B70" s="92">
        <v>20000000</v>
      </c>
      <c r="C70" s="92"/>
      <c r="D70" s="92"/>
      <c r="E70" s="92">
        <f>$B70      +$C70      +$D70</f>
        <v>20000000</v>
      </c>
      <c r="F70" s="93">
        <v>20000000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IF(($H70      =0),0,((($H70      -$H70      )/$H70      )*100))</f>
        <v>0</v>
      </c>
      <c r="S70" s="49">
        <f>IF(($I70      =0),0,((($I70      -$I70      )/$I70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1</v>
      </c>
      <c r="W70" s="94" t="s">
        <v>1</v>
      </c>
    </row>
    <row r="71" spans="1:23" ht="12.95" customHeight="1" x14ac:dyDescent="0.2">
      <c r="A71" s="56" t="s">
        <v>42</v>
      </c>
      <c r="B71" s="101">
        <f>SUM(B69:B70)</f>
        <v>3643842000</v>
      </c>
      <c r="C71" s="101">
        <f>SUM(C69:C70)</f>
        <v>0</v>
      </c>
      <c r="D71" s="101"/>
      <c r="E71" s="101">
        <f>$B71      +$C71      +$D71</f>
        <v>3643842000</v>
      </c>
      <c r="F71" s="102">
        <f>SUM(F69:F70)</f>
        <v>20000000</v>
      </c>
      <c r="G71" s="103">
        <f>SUM(G69:G70)</f>
        <v>0</v>
      </c>
      <c r="H71" s="102">
        <f>SUM(H69:H70)</f>
        <v>0</v>
      </c>
      <c r="I71" s="103">
        <f>SUM(I69:I70)</f>
        <v>-538697371</v>
      </c>
      <c r="J71" s="102">
        <f>SUM(J69:J70)</f>
        <v>0</v>
      </c>
      <c r="K71" s="103">
        <f>SUM(K69:K70)</f>
        <v>0</v>
      </c>
      <c r="L71" s="102">
        <f>SUM(L69:L70)</f>
        <v>0</v>
      </c>
      <c r="M71" s="103">
        <f>SUM(M69:M70)</f>
        <v>0</v>
      </c>
      <c r="N71" s="102">
        <f>SUM(N69:N70)</f>
        <v>0</v>
      </c>
      <c r="O71" s="103">
        <f>SUM(O69:O70)</f>
        <v>0</v>
      </c>
      <c r="P71" s="102">
        <f>$H71      +$J71      +$L71      +$N71</f>
        <v>0</v>
      </c>
      <c r="Q71" s="103">
        <f>$I71      +$K71      +$M71      +$O71</f>
        <v>-538697371</v>
      </c>
      <c r="R71" s="57">
        <f>IF(($H71      =0),0,((($H71      -$H71      )/$H71      )*100))</f>
        <v>0</v>
      </c>
      <c r="S71" s="58">
        <f>IF(($I71      =0),0,((($I71      -$I71      )/$I71      )*100))</f>
        <v>0</v>
      </c>
      <c r="T71" s="57">
        <f>IF(($E69      =0),0,(($P69      /$E69      )*100))</f>
        <v>0</v>
      </c>
      <c r="U71" s="59">
        <f>IF($E69   =0,0,($Q69   /$E69 )*100)</f>
        <v>-14.865365846524215</v>
      </c>
      <c r="V71" s="102" t="s">
        <v>1</v>
      </c>
      <c r="W71" s="103" t="s">
        <v>1</v>
      </c>
    </row>
    <row r="72" spans="1:23" ht="12.95" customHeight="1" x14ac:dyDescent="0.2">
      <c r="A72" s="60" t="s">
        <v>87</v>
      </c>
      <c r="B72" s="104">
        <f>SUM(B69:B70)</f>
        <v>3643842000</v>
      </c>
      <c r="C72" s="104">
        <f>SUM(C69:C70)</f>
        <v>0</v>
      </c>
      <c r="D72" s="104"/>
      <c r="E72" s="104">
        <f>$B72      +$C72      +$D72</f>
        <v>3643842000</v>
      </c>
      <c r="F72" s="105">
        <f>SUM(F69:F70)</f>
        <v>20000000</v>
      </c>
      <c r="G72" s="106">
        <f>SUM(G69:G70)</f>
        <v>0</v>
      </c>
      <c r="H72" s="105">
        <f>SUM(H69:H70)</f>
        <v>0</v>
      </c>
      <c r="I72" s="106">
        <f>SUM(I69:I70)</f>
        <v>-538697371</v>
      </c>
      <c r="J72" s="105">
        <f>SUM(J69:J70)</f>
        <v>0</v>
      </c>
      <c r="K72" s="106">
        <f>SUM(K69:K70)</f>
        <v>0</v>
      </c>
      <c r="L72" s="105">
        <f>SUM(L69:L70)</f>
        <v>0</v>
      </c>
      <c r="M72" s="106">
        <f>SUM(M69:M70)</f>
        <v>0</v>
      </c>
      <c r="N72" s="105">
        <f>SUM(N69:N70)</f>
        <v>0</v>
      </c>
      <c r="O72" s="106">
        <f>SUM(O69:O70)</f>
        <v>0</v>
      </c>
      <c r="P72" s="105">
        <f>$H72      +$J72      +$L72      +$N72</f>
        <v>0</v>
      </c>
      <c r="Q72" s="106">
        <f>$I72      +$K72      +$M72      +$O72</f>
        <v>-538697371</v>
      </c>
      <c r="R72" s="61">
        <f>IF(($H72      =0),0,((($H72      -$H72      )/$H72      )*100))</f>
        <v>0</v>
      </c>
      <c r="S72" s="62">
        <f>IF(($I72      =0),0,((($I72      -$I72      )/$I72      )*100))</f>
        <v>0</v>
      </c>
      <c r="T72" s="61">
        <f>IF(($E69      =0),0,(($P69      /$E69      )*100))</f>
        <v>0</v>
      </c>
      <c r="U72" s="65">
        <f>IF($E69   =0,0,($Q69   /$E69 )*100)</f>
        <v>-14.865365846524215</v>
      </c>
      <c r="V72" s="105" t="s">
        <v>1</v>
      </c>
      <c r="W72" s="106" t="s">
        <v>1</v>
      </c>
    </row>
    <row r="73" spans="1:23" ht="12.95" customHeight="1" thickBot="1" x14ac:dyDescent="0.25">
      <c r="A73" s="60" t="s">
        <v>90</v>
      </c>
      <c r="B73" s="104">
        <f>SUM(B9:B14,B17:B23,B26:B29,B32,B35:B39,B42:B52,B55:B58,B61:B65,B69:B70)</f>
        <v>8884100000</v>
      </c>
      <c r="C73" s="104">
        <f>SUM(C9:C14,C17:C23,C26:C29,C32,C35:C39,C42:C52,C55:C58,C61:C65,C69:C70)</f>
        <v>1462000</v>
      </c>
      <c r="D73" s="104"/>
      <c r="E73" s="104">
        <f>$B73      +$C73      +$D73</f>
        <v>8885562000</v>
      </c>
      <c r="F73" s="105">
        <f>SUM(F9:F14,F17:F23,F26:F29,F32,F35:F39,F42:F52,F55:F58,F61:F65,F69:F70)</f>
        <v>5220258000</v>
      </c>
      <c r="G73" s="106">
        <f>SUM(G9:G14,G17:G23,G26:G29,G32,G35:G39,G42:G52,G55:G58,G61:G65,G69:G70)</f>
        <v>1665527000</v>
      </c>
      <c r="H73" s="105">
        <f>SUM(H9:H14,H17:H23,H26:H29,H32,H35:H39,H42:H52,H55:H58,H61:H65,H69:H70)</f>
        <v>866897000</v>
      </c>
      <c r="I73" s="106">
        <f>SUM(I9:I14,I17:I23,I26:I29,I32,I35:I39,I42:I52,I55:I58,I61:I65,I69:I70)</f>
        <v>-220364716</v>
      </c>
      <c r="J73" s="105">
        <f>SUM(J9:J14,J17:J23,J26:J29,J32,J35:J39,J42:J52,J55:J58,J61:J65,J69:J70)</f>
        <v>0</v>
      </c>
      <c r="K73" s="106">
        <f>SUM(K9:K14,K17:K23,K26:K29,K32,K35:K39,K42:K52,K55:K58,K61:K65,K69:K70)</f>
        <v>0</v>
      </c>
      <c r="L73" s="105">
        <f>SUM(L9:L14,L17:L23,L26:L29,L32,L35:L39,L42:L52,L55:L58,L61:L65,L69:L70)</f>
        <v>0</v>
      </c>
      <c r="M73" s="106">
        <f>SUM(M9:M14,M17:M23,M26:M29,M32,M35:M39,M42:M52,M55:M58,M61:M65,M69:M70)</f>
        <v>0</v>
      </c>
      <c r="N73" s="105">
        <f>SUM(N9:N14,N17:N23,N26:N29,N32,N35:N39,N42:N52,N55:N58,N61:N65,N69:N70)</f>
        <v>0</v>
      </c>
      <c r="O73" s="106">
        <f>SUM(O9:O14,O17:O23,O26:O29,O32,O35:O39,O42:O52,O55:O58,O61:O65,O69:O70)</f>
        <v>0</v>
      </c>
      <c r="P73" s="105">
        <f>$H73      +$J73      +$L73      +$N73</f>
        <v>866897000</v>
      </c>
      <c r="Q73" s="106">
        <f>$I73      +$K73      +$M73      +$O73</f>
        <v>-220364716</v>
      </c>
      <c r="R73" s="61">
        <f>IF(($H73      =0),0,((($H73      -$H73      )/$H73      )*100))</f>
        <v>0</v>
      </c>
      <c r="S73" s="62">
        <f>IF(($I73      =0),0,((($I73      -$I73      )/$I73      )*100))</f>
        <v>0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10.583304593052889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-2.6902699063321198</v>
      </c>
      <c r="V73" s="105" t="s">
        <v>1</v>
      </c>
      <c r="W73" s="106" t="s">
        <v>1</v>
      </c>
    </row>
    <row r="74" spans="1:23" ht="13.5" thickTop="1" x14ac:dyDescent="0.2">
      <c r="A74" s="66" t="s">
        <v>91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0" t="s">
        <v>10</v>
      </c>
      <c r="Q75" s="131"/>
      <c r="R75" s="132" t="s">
        <v>11</v>
      </c>
      <c r="S75" s="131"/>
      <c r="T75" s="132" t="s">
        <v>12</v>
      </c>
      <c r="U75" s="131"/>
      <c r="V75" s="130"/>
      <c r="W75" s="131"/>
    </row>
    <row r="76" spans="1:23" ht="67.5" x14ac:dyDescent="0.2">
      <c r="A76" s="77" t="s">
        <v>92</v>
      </c>
      <c r="B76" s="78" t="s">
        <v>93</v>
      </c>
      <c r="C76" s="78" t="s">
        <v>94</v>
      </c>
      <c r="D76" s="79" t="s">
        <v>17</v>
      </c>
      <c r="E76" s="78" t="s">
        <v>18</v>
      </c>
      <c r="F76" s="78" t="s">
        <v>19</v>
      </c>
      <c r="G76" s="78" t="s">
        <v>95</v>
      </c>
      <c r="H76" s="78" t="s">
        <v>96</v>
      </c>
      <c r="I76" s="80" t="s">
        <v>22</v>
      </c>
      <c r="J76" s="78" t="s">
        <v>97</v>
      </c>
      <c r="K76" s="80" t="s">
        <v>24</v>
      </c>
      <c r="L76" s="78" t="s">
        <v>98</v>
      </c>
      <c r="M76" s="80" t="s">
        <v>26</v>
      </c>
      <c r="N76" s="78" t="s">
        <v>99</v>
      </c>
      <c r="O76" s="80" t="s">
        <v>28</v>
      </c>
      <c r="P76" s="80" t="s">
        <v>100</v>
      </c>
      <c r="Q76" s="81" t="s">
        <v>30</v>
      </c>
      <c r="R76" s="82" t="s">
        <v>100</v>
      </c>
      <c r="S76" s="83" t="s">
        <v>30</v>
      </c>
      <c r="T76" s="82" t="s">
        <v>101</v>
      </c>
      <c r="U76" s="79" t="s">
        <v>32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112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113</v>
      </c>
      <c r="B80" s="111">
        <f>SUM(B81:B84)</f>
        <v>0</v>
      </c>
      <c r="C80" s="111">
        <f>SUM(C81:C84)</f>
        <v>0</v>
      </c>
      <c r="D80" s="111">
        <f>SUM(D81:D84)</f>
        <v>0</v>
      </c>
      <c r="E80" s="111">
        <f>SUM(E81:E84)</f>
        <v>0</v>
      </c>
      <c r="F80" s="111">
        <f>SUM(F81:F84)</f>
        <v>0</v>
      </c>
      <c r="G80" s="111">
        <f>SUM(G81:G84)</f>
        <v>0</v>
      </c>
      <c r="H80" s="111">
        <f>SUM(H81:H84)</f>
        <v>0</v>
      </c>
      <c r="I80" s="111">
        <f>SUM(I81:I84)</f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114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115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116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117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102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103</v>
      </c>
      <c r="B87" s="118"/>
      <c r="C87" s="118"/>
      <c r="D87" s="118"/>
      <c r="E87" s="118">
        <f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>$H87      +$J87      +$L87      +$N87</f>
        <v>0</v>
      </c>
      <c r="Q87" s="113">
        <f>$I87      +$K87      +$M87      +$O87</f>
        <v>0</v>
      </c>
      <c r="R87" s="89">
        <f>IF(($H87      =0),0,((($H87      -$H87      )/$H87      )*100))</f>
        <v>0</v>
      </c>
      <c r="S87" s="90">
        <f>IF(($I87      =0),0,((($I87      -$I87      )/$I87      )*100))</f>
        <v>0</v>
      </c>
      <c r="T87" s="89">
        <f>IF(($E87      =0),0,(($P87      /$E87      )*100))</f>
        <v>0</v>
      </c>
      <c r="U87" s="90">
        <f>IF(($E87      =0),0,(($Q87      /$E87      )*100))</f>
        <v>0</v>
      </c>
      <c r="V87" s="118"/>
      <c r="W87" s="118"/>
    </row>
    <row r="88" spans="1:23" x14ac:dyDescent="0.2">
      <c r="A88" s="91" t="s">
        <v>104</v>
      </c>
      <c r="B88" s="113">
        <v>286945000</v>
      </c>
      <c r="C88" s="113"/>
      <c r="D88" s="113"/>
      <c r="E88" s="113">
        <f>$B88      +$C88      +$D88</f>
        <v>286945000</v>
      </c>
      <c r="F88" s="113">
        <v>0</v>
      </c>
      <c r="G88" s="113">
        <v>0</v>
      </c>
      <c r="H88" s="113">
        <v>2643000</v>
      </c>
      <c r="I88" s="113"/>
      <c r="J88" s="113"/>
      <c r="K88" s="113"/>
      <c r="L88" s="113"/>
      <c r="M88" s="113"/>
      <c r="N88" s="113"/>
      <c r="O88" s="113"/>
      <c r="P88" s="115">
        <f>$H88      +$J88      +$L88      +$N88</f>
        <v>2643000</v>
      </c>
      <c r="Q88" s="115">
        <f>$I88      +$K88      +$M88      +$O88</f>
        <v>0</v>
      </c>
      <c r="R88" s="89">
        <f>IF(($H88      =0),0,((($H88      -$H88      )/$H88      )*100))</f>
        <v>0</v>
      </c>
      <c r="S88" s="90">
        <f>IF(($I88      =0),0,((($I88      -$I88      )/$I88      )*100))</f>
        <v>0</v>
      </c>
      <c r="T88" s="89">
        <f>IF(($E88      =0),0,(($P88      /$E88      )*100))</f>
        <v>0.92108243740089568</v>
      </c>
      <c r="U88" s="90">
        <f>IF(($E88      =0),0,(($Q88      /$E88      )*100))</f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>$B89      +$C89      +$D89</f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>$H89      +$J89      +$L89      +$N89</f>
        <v>0</v>
      </c>
      <c r="Q89" s="115">
        <f>$I89      +$K89      +$M89      +$O89</f>
        <v>0</v>
      </c>
      <c r="R89" s="89">
        <f>IF(($H89      =0),0,((($H89      -$H89      )/$H89      )*100))</f>
        <v>0</v>
      </c>
      <c r="S89" s="90">
        <f>IF(($I89      =0),0,((($I89      -$I89      )/$I89      )*100))</f>
        <v>0</v>
      </c>
      <c r="T89" s="89">
        <f>IF(($E89      =0),0,(($P89      /$E89      )*100))</f>
        <v>0</v>
      </c>
      <c r="U89" s="90">
        <f>IF(($E89      =0),0,(($Q89      /$E89      )*100))</f>
        <v>0</v>
      </c>
      <c r="V89" s="113"/>
      <c r="W89" s="113"/>
    </row>
    <row r="90" spans="1:23" x14ac:dyDescent="0.2">
      <c r="A90" s="91" t="s">
        <v>106</v>
      </c>
      <c r="B90" s="113">
        <v>761430000</v>
      </c>
      <c r="C90" s="113">
        <v>1597000</v>
      </c>
      <c r="D90" s="113"/>
      <c r="E90" s="113">
        <f>$B90      +$C90      +$D90</f>
        <v>763027000</v>
      </c>
      <c r="F90" s="113">
        <v>0</v>
      </c>
      <c r="G90" s="113">
        <v>0</v>
      </c>
      <c r="H90" s="113">
        <v>741391000</v>
      </c>
      <c r="I90" s="113"/>
      <c r="J90" s="113"/>
      <c r="K90" s="113"/>
      <c r="L90" s="113"/>
      <c r="M90" s="113"/>
      <c r="N90" s="113"/>
      <c r="O90" s="113"/>
      <c r="P90" s="115">
        <f>$H90      +$J90      +$L90      +$N90</f>
        <v>741391000</v>
      </c>
      <c r="Q90" s="115">
        <f>$I90      +$K90      +$M90      +$O90</f>
        <v>0</v>
      </c>
      <c r="R90" s="89">
        <f>IF(($H90      =0),0,((($H90      -$H90      )/$H90      )*100))</f>
        <v>0</v>
      </c>
      <c r="S90" s="90">
        <f>IF(($I90      =0),0,((($I90      -$I90      )/$I90      )*100))</f>
        <v>0</v>
      </c>
      <c r="T90" s="89">
        <f>IF(($E90      =0),0,(($P90      /$E90      )*100))</f>
        <v>97.164451585592644</v>
      </c>
      <c r="U90" s="90">
        <f>IF(($E90      =0),0,(($Q90      /$E90      )*100))</f>
        <v>0</v>
      </c>
      <c r="V90" s="113"/>
      <c r="W90" s="113"/>
    </row>
    <row r="91" spans="1:23" x14ac:dyDescent="0.2">
      <c r="A91" s="91" t="s">
        <v>107</v>
      </c>
      <c r="B91" s="113">
        <v>6000</v>
      </c>
      <c r="C91" s="113"/>
      <c r="D91" s="113"/>
      <c r="E91" s="113">
        <f>$B91      +$C91      +$D91</f>
        <v>6000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>$H91      +$J91      +$L91      +$N91</f>
        <v>0</v>
      </c>
      <c r="Q91" s="115">
        <f>$I91      +$K91      +$M91      +$O91</f>
        <v>0</v>
      </c>
      <c r="R91" s="89">
        <f>IF(($H91      =0),0,((($H91      -$H91      )/$H91      )*100))</f>
        <v>0</v>
      </c>
      <c r="S91" s="90">
        <f>IF(($I91      =0),0,((($I91      -$I91      )/$I91      )*100))</f>
        <v>0</v>
      </c>
      <c r="T91" s="89">
        <f>IF(($E91      =0),0,(($P91      /$E91      )*100))</f>
        <v>0</v>
      </c>
      <c r="U91" s="90">
        <f>IF(($E91      =0),0,(($Q91      /$E91      )*100))</f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>$B92      +$C92      +$D92</f>
        <v>0</v>
      </c>
      <c r="F92" s="113" t="s">
        <v>1</v>
      </c>
      <c r="G92" s="113" t="s">
        <v>1</v>
      </c>
      <c r="H92" s="113"/>
      <c r="I92" s="113"/>
      <c r="J92" s="113"/>
      <c r="K92" s="113"/>
      <c r="L92" s="113"/>
      <c r="M92" s="113"/>
      <c r="N92" s="113"/>
      <c r="O92" s="113"/>
      <c r="P92" s="115">
        <f>$H92      +$J92      +$L92      +$N92</f>
        <v>0</v>
      </c>
      <c r="Q92" s="115">
        <f>$I92      +$K92      +$M92      +$O92</f>
        <v>0</v>
      </c>
      <c r="R92" s="89">
        <f>IF(($H92      =0),0,((($H92      -$H92      )/$H92      )*100))</f>
        <v>0</v>
      </c>
      <c r="S92" s="90">
        <f>IF(($I92      =0),0,((($I92      -$I92      )/$I92      )*100))</f>
        <v>0</v>
      </c>
      <c r="T92" s="89">
        <f>IF(($E92      =0),0,(($P92      /$E92      )*100))</f>
        <v>0</v>
      </c>
      <c r="U92" s="90">
        <f>IF(($E92      =0),0,(($Q92      /$E92      )*100))</f>
        <v>0</v>
      </c>
      <c r="V92" s="113"/>
      <c r="W92" s="113"/>
    </row>
    <row r="93" spans="1:23" x14ac:dyDescent="0.2">
      <c r="A93" s="91" t="s">
        <v>109</v>
      </c>
      <c r="B93" s="113">
        <v>39471000</v>
      </c>
      <c r="C93" s="113"/>
      <c r="D93" s="113"/>
      <c r="E93" s="113">
        <f>$B93      +$C93      +$D93</f>
        <v>39471000</v>
      </c>
      <c r="F93" s="113">
        <v>0</v>
      </c>
      <c r="G93" s="113">
        <v>0</v>
      </c>
      <c r="H93" s="113">
        <v>24650000</v>
      </c>
      <c r="I93" s="113"/>
      <c r="J93" s="113"/>
      <c r="K93" s="113"/>
      <c r="L93" s="113"/>
      <c r="M93" s="113"/>
      <c r="N93" s="113"/>
      <c r="O93" s="113"/>
      <c r="P93" s="115">
        <f>$H93      +$J93      +$L93      +$N93</f>
        <v>24650000</v>
      </c>
      <c r="Q93" s="115">
        <f>$I93      +$K93      +$M93      +$O93</f>
        <v>0</v>
      </c>
      <c r="R93" s="89">
        <f>IF(($H93      =0),0,((($H93      -$H93      )/$H93      )*100))</f>
        <v>0</v>
      </c>
      <c r="S93" s="90">
        <f>IF(($I93      =0),0,((($I93      -$I93      )/$I93      )*100))</f>
        <v>0</v>
      </c>
      <c r="T93" s="89">
        <f>IF(($E93      =0),0,(($P93      /$E93      )*100))</f>
        <v>62.450913328773026</v>
      </c>
      <c r="U93" s="90">
        <f>IF(($E93      =0),0,(($Q93      /$E93      )*100))</f>
        <v>0</v>
      </c>
      <c r="V93" s="113"/>
      <c r="W93" s="113"/>
    </row>
    <row r="94" spans="1:23" x14ac:dyDescent="0.2">
      <c r="A94" s="91" t="s">
        <v>110</v>
      </c>
      <c r="B94" s="113"/>
      <c r="C94" s="113"/>
      <c r="D94" s="113"/>
      <c r="E94" s="113">
        <f>$B94      +$C94      +$D94</f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>$H94      +$J94      +$L94      +$N94</f>
        <v>0</v>
      </c>
      <c r="Q94" s="115">
        <f>$I94      +$K94      +$M94      +$O94</f>
        <v>0</v>
      </c>
      <c r="R94" s="89">
        <f>IF(($H94      =0),0,((($H94      -$H94      )/$H94      )*100))</f>
        <v>0</v>
      </c>
      <c r="S94" s="90">
        <f>IF(($I94      =0),0,((($I94      -$I94      )/$I94      )*100))</f>
        <v>0</v>
      </c>
      <c r="T94" s="89">
        <f>IF(($E94      =0),0,(($P94      /$E94      )*100))</f>
        <v>0</v>
      </c>
      <c r="U94" s="90">
        <f>IF(($E94      =0),0,(($Q94      /$E94      )*100))</f>
        <v>0</v>
      </c>
      <c r="V94" s="113"/>
      <c r="W94" s="113"/>
    </row>
    <row r="95" spans="1:23" x14ac:dyDescent="0.2">
      <c r="A95" s="16" t="s">
        <v>111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118</v>
      </c>
      <c r="B96" s="121">
        <f>SUM(B97:B111)</f>
        <v>0</v>
      </c>
      <c r="C96" s="121">
        <f>SUM(C97:C111)</f>
        <v>0</v>
      </c>
      <c r="D96" s="121">
        <f>SUM(D97:D111)</f>
        <v>0</v>
      </c>
      <c r="E96" s="121">
        <f>SUM(E97:E111)</f>
        <v>0</v>
      </c>
      <c r="F96" s="121">
        <f>SUM(F97:F111)</f>
        <v>0</v>
      </c>
      <c r="G96" s="121">
        <f>SUM(G97:G111)</f>
        <v>0</v>
      </c>
      <c r="H96" s="121">
        <f>SUM(H97:H111)</f>
        <v>0</v>
      </c>
      <c r="I96" s="121">
        <f>SUM(I97:I111)</f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>IF(L96=0," ",(N96-L96)/L96)</f>
        <v xml:space="preserve"> </v>
      </c>
      <c r="S96" s="20" t="str">
        <f>IF(M96=0," ",(O96-M96)/M96)</f>
        <v xml:space="preserve"> </v>
      </c>
      <c r="T96" s="20" t="str">
        <f>IF(E96=0," ",(P96/E96))</f>
        <v xml:space="preserve"> </v>
      </c>
      <c r="U96" s="21" t="str">
        <f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>IF(L97=0," ",(N97-L97)/L97)</f>
        <v xml:space="preserve"> </v>
      </c>
      <c r="S97" s="23" t="str">
        <f>IF(M97=0," ",(O97-M97)/M97)</f>
        <v xml:space="preserve"> </v>
      </c>
      <c r="T97" s="23" t="str">
        <f>IF(E97=0," ",(P97/E97))</f>
        <v xml:space="preserve"> </v>
      </c>
      <c r="U97" s="24" t="str">
        <f>IF(E97=0," ",(Q97/E97))</f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>IF(L98=0," ",(N98-L98)/L98)</f>
        <v xml:space="preserve"> </v>
      </c>
      <c r="S98" s="23" t="str">
        <f>IF(M98=0," ",(O98-M98)/M98)</f>
        <v xml:space="preserve"> </v>
      </c>
      <c r="T98" s="23" t="str">
        <f>IF(E98=0," ",(P98/E98))</f>
        <v xml:space="preserve"> </v>
      </c>
      <c r="U98" s="24" t="str">
        <f>IF(E98=0," ",(Q98/E98))</f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>SUM(B99:D99)</f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>IF(L99=0," ",(N99-L99)/L99)</f>
        <v xml:space="preserve"> </v>
      </c>
      <c r="S99" s="23" t="str">
        <f>IF(M99=0," ",(O99-M99)/M99)</f>
        <v xml:space="preserve"> </v>
      </c>
      <c r="T99" s="23" t="str">
        <f>IF(E99=0," ",(P99/E99))</f>
        <v xml:space="preserve"> </v>
      </c>
      <c r="U99" s="24" t="str">
        <f>IF(E99=0," ",(Q99/E99))</f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>SUM(B100:D100)</f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>IF(L100=0," ",(N100-L100)/L100)</f>
        <v xml:space="preserve"> </v>
      </c>
      <c r="S100" s="23" t="str">
        <f>IF(M100=0," ",(O100-M100)/M100)</f>
        <v xml:space="preserve"> </v>
      </c>
      <c r="T100" s="23" t="str">
        <f>IF(E100=0," ",(P100/E100))</f>
        <v xml:space="preserve"> </v>
      </c>
      <c r="U100" s="24" t="str">
        <f>IF(E100=0," ",(Q100/E100))</f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>SUM(B101:D101)</f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>IF(L101=0," ",(N101-L101)/L101)</f>
        <v xml:space="preserve"> </v>
      </c>
      <c r="S101" s="23" t="str">
        <f>IF(M101=0," ",(O101-M101)/M101)</f>
        <v xml:space="preserve"> </v>
      </c>
      <c r="T101" s="23" t="str">
        <f>IF(E101=0," ",(P101/E101))</f>
        <v xml:space="preserve"> </v>
      </c>
      <c r="U101" s="24" t="str">
        <f>IF(E101=0," ",(Q101/E101))</f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>SUM(B102:D102)</f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>IF(L102=0," ",(N102-L102)/L102)</f>
        <v xml:space="preserve"> </v>
      </c>
      <c r="S102" s="23" t="str">
        <f>IF(M102=0," ",(O102-M102)/M102)</f>
        <v xml:space="preserve"> </v>
      </c>
      <c r="T102" s="23" t="str">
        <f>IF(E102=0," ",(P102/E102))</f>
        <v xml:space="preserve"> </v>
      </c>
      <c r="U102" s="24" t="str">
        <f>IF(E102=0," ",(Q102/E102))</f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>SUM(B103:D103)</f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>IF(L103=0," ",(N103-L103)/L103)</f>
        <v xml:space="preserve"> </v>
      </c>
      <c r="S103" s="23" t="str">
        <f>IF(M103=0," ",(O103-M103)/M103)</f>
        <v xml:space="preserve"> </v>
      </c>
      <c r="T103" s="23" t="str">
        <f>IF(E103=0," ",(P103/E103))</f>
        <v xml:space="preserve"> </v>
      </c>
      <c r="U103" s="24" t="str">
        <f>IF(E103=0," ",(Q103/E103))</f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>SUM(B104:D104)</f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>IF(L104=0," ",(N104-L104)/L104)</f>
        <v xml:space="preserve"> </v>
      </c>
      <c r="S104" s="23" t="str">
        <f>IF(M104=0," ",(O104-M104)/M104)</f>
        <v xml:space="preserve"> </v>
      </c>
      <c r="T104" s="23" t="str">
        <f>IF(E104=0," ",(P104/E104))</f>
        <v xml:space="preserve"> </v>
      </c>
      <c r="U104" s="24" t="str">
        <f>IF(E104=0," ",(Q104/E104))</f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>SUM(B105:D105)</f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>IF(L105=0," ",(N105-L105)/L105)</f>
        <v xml:space="preserve"> </v>
      </c>
      <c r="S105" s="23" t="str">
        <f>IF(M105=0," ",(O105-M105)/M105)</f>
        <v xml:space="preserve"> </v>
      </c>
      <c r="T105" s="23" t="str">
        <f>IF(E105=0," ",(P105/E105))</f>
        <v xml:space="preserve"> </v>
      </c>
      <c r="U105" s="24" t="str">
        <f>IF(E105=0," ",(Q105/E105))</f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>SUM(B106:D106)</f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>IF(L106=0," ",(N106-L106)/L106)</f>
        <v xml:space="preserve"> </v>
      </c>
      <c r="S106" s="23" t="str">
        <f>IF(M106=0," ",(O106-M106)/M106)</f>
        <v xml:space="preserve"> </v>
      </c>
      <c r="T106" s="23" t="str">
        <f>IF(E106=0," ",(P106/E106))</f>
        <v xml:space="preserve"> </v>
      </c>
      <c r="U106" s="24" t="str">
        <f>IF(E106=0," ",(Q106/E106))</f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>SUM(B107:D107)</f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>IF(L107=0," ",(N107-L107)/L107)</f>
        <v xml:space="preserve"> </v>
      </c>
      <c r="S107" s="23" t="str">
        <f>IF(M107=0," ",(O107-M107)/M107)</f>
        <v xml:space="preserve"> </v>
      </c>
      <c r="T107" s="23" t="str">
        <f>IF(E107=0," ",(P107/E107))</f>
        <v xml:space="preserve"> </v>
      </c>
      <c r="U107" s="24" t="str">
        <f>IF(E107=0," ",(Q107/E107))</f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>SUM(B108:D108)</f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>IF(L108=0," ",(N108-L108)/L108)</f>
        <v xml:space="preserve"> </v>
      </c>
      <c r="S108" s="23" t="str">
        <f>IF(M108=0," ",(O108-M108)/M108)</f>
        <v xml:space="preserve"> </v>
      </c>
      <c r="T108" s="23" t="str">
        <f>IF(E108=0," ",(P108/E108))</f>
        <v xml:space="preserve"> </v>
      </c>
      <c r="U108" s="24" t="str">
        <f>IF(E108=0," ",(Q108/E108))</f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>SUM(B109:D109)</f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>IF(L109=0," ",(N109-L109)/L109)</f>
        <v xml:space="preserve"> </v>
      </c>
      <c r="S109" s="23" t="str">
        <f>IF(M109=0," ",(O109-M109)/M109)</f>
        <v xml:space="preserve"> </v>
      </c>
      <c r="T109" s="23" t="str">
        <f>IF(E109=0," ",(P109/E109))</f>
        <v xml:space="preserve"> </v>
      </c>
      <c r="U109" s="24" t="str">
        <f>IF(E109=0," ",(Q109/E109))</f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>SUM(B110:D110)</f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>IF(L110=0," ",(N110-L110)/L110)</f>
        <v xml:space="preserve"> </v>
      </c>
      <c r="S110" s="23" t="str">
        <f>IF(M110=0," ",(O110-M110)/M110)</f>
        <v xml:space="preserve"> </v>
      </c>
      <c r="T110" s="23" t="str">
        <f>IF(E110=0," ",(P110/E110))</f>
        <v xml:space="preserve"> </v>
      </c>
      <c r="U110" s="24" t="str">
        <f>IF(E110=0," ",(Q110/E110))</f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>SUM(B111:D111)</f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>IF(L111=0," ",(N111-L111)/L111)</f>
        <v xml:space="preserve"> </v>
      </c>
      <c r="S111" s="23" t="str">
        <f>IF(M111=0," ",(O111-M111)/M111)</f>
        <v xml:space="preserve"> </v>
      </c>
      <c r="T111" s="23" t="str">
        <f>IF(E111=0," ",(P111/E111))</f>
        <v xml:space="preserve"> </v>
      </c>
      <c r="U111" s="24" t="str">
        <f>IF(E111=0," ",(Q111/E111))</f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>IF(L112=0," ",(N112-L112)/L112)</f>
        <v xml:space="preserve"> </v>
      </c>
      <c r="S112" s="21" t="str">
        <f>IF(M112=0," ",(O112-M112)/M112)</f>
        <v xml:space="preserve"> </v>
      </c>
      <c r="T112" s="20" t="str">
        <f>IF(E112=0," ",(P112/E112))</f>
        <v xml:space="preserve"> </v>
      </c>
      <c r="U112" s="21" t="str">
        <f>IF(E112=0," ",(Q112/E112))</f>
        <v xml:space="preserve"> </v>
      </c>
      <c r="V112" s="126"/>
      <c r="W112" s="127"/>
    </row>
    <row r="113" spans="1:23" hidden="1" x14ac:dyDescent="0.2">
      <c r="A113" s="25" t="s">
        <v>87</v>
      </c>
      <c r="B113" s="126" t="e">
        <f>B96+B86</f>
        <v>#VALUE!</v>
      </c>
      <c r="C113" s="126">
        <f>C96+C86</f>
        <v>0</v>
      </c>
      <c r="D113" s="126">
        <f>D96+D86</f>
        <v>0</v>
      </c>
      <c r="E113" s="126">
        <f>E96+E86</f>
        <v>0</v>
      </c>
      <c r="F113" s="126">
        <f>F96+F86</f>
        <v>0</v>
      </c>
      <c r="G113" s="126">
        <f>G96+G86</f>
        <v>0</v>
      </c>
      <c r="H113" s="126">
        <f>H96+H86</f>
        <v>0</v>
      </c>
      <c r="I113" s="126">
        <f>I96+I86</f>
        <v>0</v>
      </c>
      <c r="J113" s="126">
        <f>J96+J86</f>
        <v>0</v>
      </c>
      <c r="K113" s="126">
        <f>K96+K86</f>
        <v>0</v>
      </c>
      <c r="L113" s="126">
        <f>L96+L86</f>
        <v>0</v>
      </c>
      <c r="M113" s="126">
        <f>M96+M86</f>
        <v>0</v>
      </c>
      <c r="N113" s="126">
        <f>N96+N86</f>
        <v>0</v>
      </c>
      <c r="O113" s="126">
        <f>O96+O86</f>
        <v>0</v>
      </c>
      <c r="P113" s="126">
        <f>P96+P86</f>
        <v>0</v>
      </c>
      <c r="Q113" s="126">
        <f>Q96+Q86</f>
        <v>0</v>
      </c>
      <c r="R113" s="20" t="str">
        <f>IF(L113=0," ",(N113-L113)/L113)</f>
        <v xml:space="preserve"> </v>
      </c>
      <c r="S113" s="21" t="str">
        <f>IF(M113=0," ",(O113-M113)/M113)</f>
        <v xml:space="preserve"> </v>
      </c>
      <c r="T113" s="20" t="str">
        <f>IF(E113=0," ",(P113/E113))</f>
        <v xml:space="preserve"> </v>
      </c>
      <c r="U113" s="21" t="str">
        <f>IF(E113=0," ",(Q113/E113))</f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119</v>
      </c>
      <c r="B114" s="128" t="str">
        <f>B86</f>
        <v/>
      </c>
      <c r="C114" s="128">
        <f>C86</f>
        <v>0</v>
      </c>
      <c r="D114" s="128">
        <f>D86</f>
        <v>0</v>
      </c>
      <c r="E114" s="128">
        <f>E86</f>
        <v>0</v>
      </c>
      <c r="F114" s="128">
        <f>F86</f>
        <v>0</v>
      </c>
      <c r="G114" s="128">
        <f>G86</f>
        <v>0</v>
      </c>
      <c r="H114" s="128">
        <f>H86</f>
        <v>0</v>
      </c>
      <c r="I114" s="128">
        <f>I86</f>
        <v>0</v>
      </c>
      <c r="J114" s="128">
        <f>J86</f>
        <v>0</v>
      </c>
      <c r="K114" s="128">
        <f>K86</f>
        <v>0</v>
      </c>
      <c r="L114" s="128">
        <f>L86</f>
        <v>0</v>
      </c>
      <c r="M114" s="128">
        <f>M86</f>
        <v>0</v>
      </c>
      <c r="N114" s="128">
        <f>N86</f>
        <v>0</v>
      </c>
      <c r="O114" s="128">
        <f>O86</f>
        <v>0</v>
      </c>
      <c r="P114" s="128">
        <f>P86</f>
        <v>0</v>
      </c>
      <c r="Q114" s="128">
        <f>Q86</f>
        <v>0</v>
      </c>
      <c r="R114" s="20" t="str">
        <f>IF(L114=0," ",(N114-L114)/L114)</f>
        <v xml:space="preserve"> </v>
      </c>
      <c r="S114" s="21" t="str">
        <f>IF(M114=0," ",(O114-M114)/M114)</f>
        <v xml:space="preserve"> </v>
      </c>
      <c r="T114" s="20" t="str">
        <f>IF(E114=0," ",(P114/E114))</f>
        <v xml:space="preserve"> </v>
      </c>
      <c r="U114" s="21" t="str">
        <f>IF(E114=0," ",(Q114/E114))</f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120</v>
      </c>
    </row>
    <row r="117" spans="1:23" x14ac:dyDescent="0.2">
      <c r="A117" s="29" t="s">
        <v>121</v>
      </c>
    </row>
    <row r="118" spans="1:23" x14ac:dyDescent="0.2">
      <c r="A118" s="29" t="s">
        <v>122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123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124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125</v>
      </c>
    </row>
    <row r="124" spans="1:23" x14ac:dyDescent="0.2">
      <c r="A124" s="30" t="s">
        <v>91</v>
      </c>
      <c r="G124" s="30" t="s">
        <v>91</v>
      </c>
      <c r="W124" s="30"/>
    </row>
    <row r="125" spans="1:23" x14ac:dyDescent="0.2">
      <c r="A125" s="30"/>
      <c r="G125" s="30"/>
      <c r="W125" s="30"/>
    </row>
    <row r="126" spans="1:23" x14ac:dyDescent="0.2">
      <c r="A126" s="30" t="s">
        <v>91</v>
      </c>
      <c r="G126" s="30" t="s">
        <v>91</v>
      </c>
      <c r="W126" s="30"/>
    </row>
  </sheetData>
  <sheetProtection algorithmName="SHA-512" hashValue="nN4fPUyPQMeBvAtLHQY2cHSAK6a8anunFPEHtwbVgZGeDKE5C8GMhtGFQVr3uEm+dYG0VSIN6hVYEBkRdo95Xg==" saltValue="WEwtV24Jsp1QWYkKp8eCyQ==" spinCount="100000" sheet="1" objects="1" scenarios="1"/>
  <mergeCells count="18">
    <mergeCell ref="P75:Q75"/>
    <mergeCell ref="R75:S75"/>
    <mergeCell ref="T75:U75"/>
    <mergeCell ref="V75:W75"/>
    <mergeCell ref="P6:Q6"/>
    <mergeCell ref="R6:S6"/>
    <mergeCell ref="T6:U6"/>
    <mergeCell ref="V6:W6"/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74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3C9589-D925-4729-BA9F-6D0BF3BC3ABE}">
  <sheetPr>
    <pageSetUpPr fitToPage="1"/>
  </sheetPr>
  <dimension ref="A1:W126"/>
  <sheetViews>
    <sheetView showGridLines="0" workbookViewId="0">
      <selection activeCell="B15" sqref="B15"/>
    </sheetView>
  </sheetViews>
  <sheetFormatPr defaultRowHeight="12.75" x14ac:dyDescent="0.2"/>
  <cols>
    <col min="1" max="1" width="52.7109375" customWidth="1"/>
    <col min="2" max="9" width="13.7109375" customWidth="1"/>
    <col min="10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1"/>
      <c r="W1" s="31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2"/>
      <c r="W2" s="32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2"/>
      <c r="W3" s="32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2"/>
      <c r="W4" s="32"/>
    </row>
    <row r="5" spans="1:23" ht="15" customHeight="1" x14ac:dyDescent="0.25">
      <c r="A5" s="137" t="s">
        <v>130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3"/>
      <c r="W5" s="33"/>
    </row>
    <row r="6" spans="1:23" ht="12.75" customHeight="1" x14ac:dyDescent="0.2">
      <c r="A6" s="34" t="s">
        <v>91</v>
      </c>
      <c r="B6" s="34" t="s">
        <v>91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 t="s">
        <v>1</v>
      </c>
      <c r="G9" s="94" t="s">
        <v>1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=0),0,((($H9       -$H9       )/$H9       )*100))</f>
        <v>0</v>
      </c>
      <c r="S9" s="49">
        <f>IF(($I9       =0),0,((($I9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 t="s">
        <v>1</v>
      </c>
      <c r="W9" s="94" t="s">
        <v>1</v>
      </c>
    </row>
    <row r="10" spans="1:23" ht="12.95" customHeight="1" x14ac:dyDescent="0.2">
      <c r="A10" s="47" t="s">
        <v>37</v>
      </c>
      <c r="B10" s="92">
        <v>62600000</v>
      </c>
      <c r="C10" s="92"/>
      <c r="D10" s="92"/>
      <c r="E10" s="92">
        <f>$B10      +$C10      +$D10</f>
        <v>62600000</v>
      </c>
      <c r="F10" s="93">
        <v>62600000</v>
      </c>
      <c r="G10" s="94">
        <v>62600000</v>
      </c>
      <c r="H10" s="93">
        <v>11138000</v>
      </c>
      <c r="I10" s="94">
        <v>6184511</v>
      </c>
      <c r="J10" s="93"/>
      <c r="K10" s="94"/>
      <c r="L10" s="93"/>
      <c r="M10" s="94"/>
      <c r="N10" s="93"/>
      <c r="O10" s="94"/>
      <c r="P10" s="93">
        <f>$H10      +$J10      +$L10      +$N10</f>
        <v>11138000</v>
      </c>
      <c r="Q10" s="94">
        <f>$I10      +$K10      +$M10      +$O10</f>
        <v>6184511</v>
      </c>
      <c r="R10" s="48">
        <f>IF(($H10      =0),0,((($H10      -$H10      )/$H10      )*100))</f>
        <v>0</v>
      </c>
      <c r="S10" s="49">
        <f>IF(($I10      =0),0,((($I10      -$I10      )/$I10      )*100))</f>
        <v>0</v>
      </c>
      <c r="T10" s="48">
        <f>IF(($E10      =0),0,(($P10      /$E10      )*100))</f>
        <v>17.792332268370608</v>
      </c>
      <c r="U10" s="50">
        <f>IF(($E10      =0),0,(($Q10      /$E10      )*100))</f>
        <v>9.8794105431309891</v>
      </c>
      <c r="V10" s="93" t="s">
        <v>1</v>
      </c>
      <c r="W10" s="94" t="s">
        <v>1</v>
      </c>
    </row>
    <row r="11" spans="1:23" ht="12.95" customHeight="1" x14ac:dyDescent="0.2">
      <c r="A11" s="47" t="s">
        <v>38</v>
      </c>
      <c r="B11" s="92">
        <v>19800000</v>
      </c>
      <c r="C11" s="92"/>
      <c r="D11" s="92"/>
      <c r="E11" s="92">
        <f>$B11      +$C11      +$D11</f>
        <v>19800000</v>
      </c>
      <c r="F11" s="93">
        <v>19800000</v>
      </c>
      <c r="G11" s="94">
        <v>11000000</v>
      </c>
      <c r="H11" s="93">
        <v>3137000</v>
      </c>
      <c r="I11" s="94">
        <v>3257711</v>
      </c>
      <c r="J11" s="93"/>
      <c r="K11" s="94"/>
      <c r="L11" s="93"/>
      <c r="M11" s="94"/>
      <c r="N11" s="93"/>
      <c r="O11" s="94"/>
      <c r="P11" s="93">
        <f>$H11      +$J11      +$L11      +$N11</f>
        <v>3137000</v>
      </c>
      <c r="Q11" s="94">
        <f>$I11      +$K11      +$M11      +$O11</f>
        <v>3257711</v>
      </c>
      <c r="R11" s="48">
        <f>IF(($H11      =0),0,((($H11      -$H11      )/$H11      )*100))</f>
        <v>0</v>
      </c>
      <c r="S11" s="49">
        <f>IF(($I11      =0),0,((($I11      -$I11      )/$I11      )*100))</f>
        <v>0</v>
      </c>
      <c r="T11" s="48">
        <f>IF(($E11      =0),0,(($P11      /$E11      )*100))</f>
        <v>15.843434343434343</v>
      </c>
      <c r="U11" s="50">
        <f>IF(($E11      =0),0,(($Q11      /$E11      )*100))</f>
        <v>16.453085858585858</v>
      </c>
      <c r="V11" s="93" t="s">
        <v>1</v>
      </c>
      <c r="W11" s="94" t="s">
        <v>1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>$B12      +$C12      +$D12</f>
        <v>0</v>
      </c>
      <c r="F12" s="93" t="s">
        <v>1</v>
      </c>
      <c r="G12" s="94" t="s">
        <v>1</v>
      </c>
      <c r="H12" s="93"/>
      <c r="I12" s="94"/>
      <c r="J12" s="93"/>
      <c r="K12" s="94"/>
      <c r="L12" s="93"/>
      <c r="M12" s="94"/>
      <c r="N12" s="93"/>
      <c r="O12" s="94"/>
      <c r="P12" s="93">
        <f>$H12      +$J12      +$L12      +$N12</f>
        <v>0</v>
      </c>
      <c r="Q12" s="94">
        <f>$I12      +$K12      +$M12      +$O12</f>
        <v>0</v>
      </c>
      <c r="R12" s="48">
        <f>IF(($H12      =0),0,((($H12      -$H12      )/$H12      )*100))</f>
        <v>0</v>
      </c>
      <c r="S12" s="49">
        <f>IF(($I12      =0),0,((($I12      -$I12      )/$I12      )*100))</f>
        <v>0</v>
      </c>
      <c r="T12" s="48">
        <f>IF(($E12      =0),0,(($P12      /$E12      )*100))</f>
        <v>0</v>
      </c>
      <c r="U12" s="50">
        <f>IF(($E12      =0),0,(($Q12      /$E12      )*100))</f>
        <v>0</v>
      </c>
      <c r="V12" s="93" t="s">
        <v>1</v>
      </c>
      <c r="W12" s="94" t="s">
        <v>1</v>
      </c>
    </row>
    <row r="13" spans="1:23" ht="12.95" customHeight="1" x14ac:dyDescent="0.2">
      <c r="A13" s="47" t="s">
        <v>40</v>
      </c>
      <c r="B13" s="92">
        <v>61409000</v>
      </c>
      <c r="C13" s="92"/>
      <c r="D13" s="92"/>
      <c r="E13" s="92">
        <f>$B13      +$C13      +$D13</f>
        <v>61409000</v>
      </c>
      <c r="F13" s="93">
        <v>61409000</v>
      </c>
      <c r="G13" s="94">
        <v>29340000</v>
      </c>
      <c r="H13" s="93">
        <v>14947000</v>
      </c>
      <c r="I13" s="94">
        <v>13634353</v>
      </c>
      <c r="J13" s="93"/>
      <c r="K13" s="94"/>
      <c r="L13" s="93"/>
      <c r="M13" s="94"/>
      <c r="N13" s="93"/>
      <c r="O13" s="94"/>
      <c r="P13" s="93">
        <f>$H13      +$J13      +$L13      +$N13</f>
        <v>14947000</v>
      </c>
      <c r="Q13" s="94">
        <f>$I13      +$K13      +$M13      +$O13</f>
        <v>13634353</v>
      </c>
      <c r="R13" s="48">
        <f>IF(($H13      =0),0,((($H13      -$H13      )/$H13      )*100))</f>
        <v>0</v>
      </c>
      <c r="S13" s="49">
        <f>IF(($I13      =0),0,((($I13      -$I13      )/$I13      )*100))</f>
        <v>0</v>
      </c>
      <c r="T13" s="48">
        <f>IF(($E13      =0),0,(($P13      /$E13      )*100))</f>
        <v>24.340080444234559</v>
      </c>
      <c r="U13" s="50">
        <f>IF(($E13      =0),0,(($Q13      /$E13      )*100))</f>
        <v>22.20253220212021</v>
      </c>
      <c r="V13" s="93" t="s">
        <v>1</v>
      </c>
      <c r="W13" s="94" t="s">
        <v>1</v>
      </c>
    </row>
    <row r="14" spans="1:23" ht="12.95" customHeight="1" x14ac:dyDescent="0.2">
      <c r="A14" s="47" t="s">
        <v>41</v>
      </c>
      <c r="B14" s="92">
        <v>5300000</v>
      </c>
      <c r="C14" s="92"/>
      <c r="D14" s="92"/>
      <c r="E14" s="92">
        <f>$B14      +$C14      +$D14</f>
        <v>5300000</v>
      </c>
      <c r="F14" s="93">
        <v>5300000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>$H14      +$J14      +$L14      +$N14</f>
        <v>0</v>
      </c>
      <c r="Q14" s="94">
        <f>$I14      +$K14      +$M14      +$O14</f>
        <v>0</v>
      </c>
      <c r="R14" s="48">
        <f>IF(($H14      =0),0,((($H14      -$H14      )/$H14      )*100))</f>
        <v>0</v>
      </c>
      <c r="S14" s="49">
        <f>IF(($I14      =0),0,((($I14      -$I14      )/$I14      )*100))</f>
        <v>0</v>
      </c>
      <c r="T14" s="48">
        <f>IF(($E14      =0),0,(($P14      /$E14      )*100))</f>
        <v>0</v>
      </c>
      <c r="U14" s="50">
        <f>IF(($E14      =0),0,(($Q14      /$E14      )*100))</f>
        <v>0</v>
      </c>
      <c r="V14" s="93" t="s">
        <v>1</v>
      </c>
      <c r="W14" s="94" t="s">
        <v>1</v>
      </c>
    </row>
    <row r="15" spans="1:23" ht="12.95" customHeight="1" x14ac:dyDescent="0.2">
      <c r="A15" s="51" t="s">
        <v>42</v>
      </c>
      <c r="B15" s="95">
        <f>SUM(B9:B14)</f>
        <v>149109000</v>
      </c>
      <c r="C15" s="95">
        <f>SUM(C9:C14)</f>
        <v>0</v>
      </c>
      <c r="D15" s="95"/>
      <c r="E15" s="95">
        <f>$B15      +$C15      +$D15</f>
        <v>149109000</v>
      </c>
      <c r="F15" s="96">
        <f>SUM(F9:F14)</f>
        <v>149109000</v>
      </c>
      <c r="G15" s="97">
        <f>SUM(G9:G14)</f>
        <v>102940000</v>
      </c>
      <c r="H15" s="96">
        <f>SUM(H9:H14)</f>
        <v>29222000</v>
      </c>
      <c r="I15" s="97">
        <f>SUM(I9:I14)</f>
        <v>23076575</v>
      </c>
      <c r="J15" s="96">
        <f>SUM(J9:J14)</f>
        <v>0</v>
      </c>
      <c r="K15" s="97">
        <f>SUM(K9:K14)</f>
        <v>0</v>
      </c>
      <c r="L15" s="96">
        <f>SUM(L9:L14)</f>
        <v>0</v>
      </c>
      <c r="M15" s="97">
        <f>SUM(M9:M14)</f>
        <v>0</v>
      </c>
      <c r="N15" s="96">
        <f>SUM(N9:N14)</f>
        <v>0</v>
      </c>
      <c r="O15" s="97">
        <f>SUM(O9:O14)</f>
        <v>0</v>
      </c>
      <c r="P15" s="96">
        <f>$H15      +$J15      +$L15      +$N15</f>
        <v>29222000</v>
      </c>
      <c r="Q15" s="97">
        <f>$I15      +$K15      +$M15      +$O15</f>
        <v>23076575</v>
      </c>
      <c r="R15" s="52">
        <f>IF(($H15      =0),0,((($H15      -$H15      )/$H15      )*100))</f>
        <v>0</v>
      </c>
      <c r="S15" s="53">
        <f>IF(($I15      =0),0,((($I15      -$I15      )/$I15      )*100))</f>
        <v>0</v>
      </c>
      <c r="T15" s="52">
        <f>IF((SUM($E9:$E13))=0,0,(P15/(SUM($E9:$E13))*100))</f>
        <v>20.320007788107837</v>
      </c>
      <c r="U15" s="54">
        <f>IF((SUM($E9:$E13))=0,0,(Q15/(SUM($E9:$E13))*100))</f>
        <v>16.046683448184744</v>
      </c>
      <c r="V15" s="96" t="s">
        <v>1</v>
      </c>
      <c r="W15" s="97" t="s">
        <v>1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>
        <v>413544000</v>
      </c>
      <c r="C17" s="92">
        <v>522000</v>
      </c>
      <c r="D17" s="92"/>
      <c r="E17" s="92">
        <f>$B17      +$C17      +$D17</f>
        <v>414066000</v>
      </c>
      <c r="F17" s="93">
        <v>413544000</v>
      </c>
      <c r="G17" s="94">
        <v>165418000</v>
      </c>
      <c r="H17" s="93">
        <v>118443000</v>
      </c>
      <c r="I17" s="94">
        <v>122370245</v>
      </c>
      <c r="J17" s="93"/>
      <c r="K17" s="94"/>
      <c r="L17" s="93"/>
      <c r="M17" s="94"/>
      <c r="N17" s="93"/>
      <c r="O17" s="94"/>
      <c r="P17" s="93">
        <f>$H17      +$J17      +$L17      +$N17</f>
        <v>118443000</v>
      </c>
      <c r="Q17" s="94">
        <f>$I17      +$K17      +$M17      +$O17</f>
        <v>122370245</v>
      </c>
      <c r="R17" s="48">
        <f>IF(($H17      =0),0,((($H17      -$H17      )/$H17      )*100))</f>
        <v>0</v>
      </c>
      <c r="S17" s="49">
        <f>IF(($I17      =0),0,((($I17      -$I17      )/$I17      )*100))</f>
        <v>0</v>
      </c>
      <c r="T17" s="48">
        <f>IF(($E17      =0),0,(($P17      /$E17      )*100))</f>
        <v>28.604860094767503</v>
      </c>
      <c r="U17" s="50">
        <f>IF(($E17      =0),0,(($Q17      /$E17      )*100))</f>
        <v>29.5533187945883</v>
      </c>
      <c r="V17" s="93" t="s">
        <v>1</v>
      </c>
      <c r="W17" s="94" t="s">
        <v>1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>$B18      +$C18      +$D18</f>
        <v>0</v>
      </c>
      <c r="F18" s="93" t="s">
        <v>1</v>
      </c>
      <c r="G18" s="94" t="s">
        <v>1</v>
      </c>
      <c r="H18" s="93"/>
      <c r="I18" s="94"/>
      <c r="J18" s="93"/>
      <c r="K18" s="94"/>
      <c r="L18" s="93"/>
      <c r="M18" s="94"/>
      <c r="N18" s="93"/>
      <c r="O18" s="94"/>
      <c r="P18" s="93">
        <f>$H18      +$J18      +$L18      +$N18</f>
        <v>0</v>
      </c>
      <c r="Q18" s="94">
        <f>$I18      +$K18      +$M18      +$O18</f>
        <v>0</v>
      </c>
      <c r="R18" s="48">
        <f>IF(($H18      =0),0,((($H18      -$H18      )/$H18      )*100))</f>
        <v>0</v>
      </c>
      <c r="S18" s="49">
        <f>IF(($I18      =0),0,((($I18      -$I18      )/$I18      )*100))</f>
        <v>0</v>
      </c>
      <c r="T18" s="48">
        <f>IF(($E18      =0),0,(($P18      /$E18      )*100))</f>
        <v>0</v>
      </c>
      <c r="U18" s="50">
        <f>IF(($E18      =0),0,(($Q18      /$E18      )*100))</f>
        <v>0</v>
      </c>
      <c r="V18" s="93" t="s">
        <v>1</v>
      </c>
      <c r="W18" s="94" t="s">
        <v>1</v>
      </c>
    </row>
    <row r="19" spans="1:23" ht="12.95" customHeight="1" x14ac:dyDescent="0.2">
      <c r="A19" s="47" t="s">
        <v>46</v>
      </c>
      <c r="B19" s="92">
        <v>20143000</v>
      </c>
      <c r="C19" s="92"/>
      <c r="D19" s="92"/>
      <c r="E19" s="92">
        <f>$B19      +$C19      +$D19</f>
        <v>20143000</v>
      </c>
      <c r="F19" s="93">
        <v>20143000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>$H19      +$J19      +$L19      +$N19</f>
        <v>0</v>
      </c>
      <c r="Q19" s="94">
        <f>$I19      +$K19      +$M19      +$O19</f>
        <v>0</v>
      </c>
      <c r="R19" s="48">
        <f>IF(($H19      =0),0,((($H19      -$H19      )/$H19      )*100))</f>
        <v>0</v>
      </c>
      <c r="S19" s="49">
        <f>IF(($I19      =0),0,((($I19      -$I19      )/$I19      )*100))</f>
        <v>0</v>
      </c>
      <c r="T19" s="48">
        <f>IF(($E19      =0),0,(($P19      /$E19      )*100))</f>
        <v>0</v>
      </c>
      <c r="U19" s="50">
        <f>IF(($E19      =0),0,(($Q19      /$E19      )*100))</f>
        <v>0</v>
      </c>
      <c r="V19" s="93" t="s">
        <v>1</v>
      </c>
      <c r="W19" s="94" t="s">
        <v>1</v>
      </c>
    </row>
    <row r="20" spans="1:23" ht="12.95" customHeight="1" x14ac:dyDescent="0.2">
      <c r="A20" s="47" t="s">
        <v>47</v>
      </c>
      <c r="B20" s="92"/>
      <c r="C20" s="92"/>
      <c r="D20" s="92"/>
      <c r="E20" s="92">
        <f>$B20      +$C20      +$D20</f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>$H20      +$J20      +$L20      +$N20</f>
        <v>0</v>
      </c>
      <c r="Q20" s="94">
        <f>$I20      +$K20      +$M20      +$O20</f>
        <v>0</v>
      </c>
      <c r="R20" s="48">
        <f>IF(($H20      =0),0,((($H20      -$H20      )/$H20      )*100))</f>
        <v>0</v>
      </c>
      <c r="S20" s="49">
        <f>IF(($I20      =0),0,((($I20      -$I20      )/$I20      )*100))</f>
        <v>0</v>
      </c>
      <c r="T20" s="48">
        <f>IF(($E20      =0),0,(($P20      /$E20      )*100))</f>
        <v>0</v>
      </c>
      <c r="U20" s="50">
        <f>IF(($E20      =0),0,(($Q20      /$E20      )*100))</f>
        <v>0</v>
      </c>
      <c r="V20" s="93" t="s">
        <v>1</v>
      </c>
      <c r="W20" s="94" t="s">
        <v>1</v>
      </c>
    </row>
    <row r="21" spans="1:23" ht="12.95" customHeight="1" x14ac:dyDescent="0.2">
      <c r="A21" s="47" t="s">
        <v>48</v>
      </c>
      <c r="B21" s="92">
        <v>44745000</v>
      </c>
      <c r="C21" s="92"/>
      <c r="D21" s="92"/>
      <c r="E21" s="92">
        <f>$B21      +$C21      +$D21</f>
        <v>44745000</v>
      </c>
      <c r="F21" s="93">
        <v>44745000</v>
      </c>
      <c r="G21" s="94">
        <v>8948000</v>
      </c>
      <c r="H21" s="93"/>
      <c r="I21" s="94"/>
      <c r="J21" s="93"/>
      <c r="K21" s="94"/>
      <c r="L21" s="93"/>
      <c r="M21" s="94"/>
      <c r="N21" s="93"/>
      <c r="O21" s="94"/>
      <c r="P21" s="93">
        <f>$H21      +$J21      +$L21      +$N21</f>
        <v>0</v>
      </c>
      <c r="Q21" s="94">
        <f>$I21      +$K21      +$M21      +$O21</f>
        <v>0</v>
      </c>
      <c r="R21" s="48">
        <f>IF(($H21      =0),0,((($H21      -$H21      )/$H21      )*100))</f>
        <v>0</v>
      </c>
      <c r="S21" s="49">
        <f>IF(($I21      =0),0,((($I21      -$I21      )/$I21      )*100))</f>
        <v>0</v>
      </c>
      <c r="T21" s="48">
        <f>IF(($E21      =0),0,(($P21      /$E21      )*100))</f>
        <v>0</v>
      </c>
      <c r="U21" s="50">
        <f>IF(($E21      =0),0,(($Q21      /$E21      )*100))</f>
        <v>0</v>
      </c>
      <c r="V21" s="93" t="s">
        <v>1</v>
      </c>
      <c r="W21" s="94" t="s">
        <v>1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>$B22      +$C22      +$D22</f>
        <v>0</v>
      </c>
      <c r="F22" s="93" t="s">
        <v>1</v>
      </c>
      <c r="G22" s="94" t="s">
        <v>1</v>
      </c>
      <c r="H22" s="93"/>
      <c r="I22" s="94"/>
      <c r="J22" s="93"/>
      <c r="K22" s="94"/>
      <c r="L22" s="93"/>
      <c r="M22" s="94"/>
      <c r="N22" s="93"/>
      <c r="O22" s="94"/>
      <c r="P22" s="93">
        <f>$H22      +$J22      +$L22      +$N22</f>
        <v>0</v>
      </c>
      <c r="Q22" s="94">
        <f>$I22      +$K22      +$M22      +$O22</f>
        <v>0</v>
      </c>
      <c r="R22" s="48">
        <f>IF(($H22      =0),0,((($H22      -$H22      )/$H22      )*100))</f>
        <v>0</v>
      </c>
      <c r="S22" s="49">
        <f>IF(($I22      =0),0,((($I22      -$I22      )/$I22      )*100))</f>
        <v>0</v>
      </c>
      <c r="T22" s="48">
        <f>IF(($E22      =0),0,(($P22      /$E22      )*100))</f>
        <v>0</v>
      </c>
      <c r="U22" s="50">
        <f>IF(($E22      =0),0,(($Q22      /$E22      )*100))</f>
        <v>0</v>
      </c>
      <c r="V22" s="93" t="s">
        <v>1</v>
      </c>
      <c r="W22" s="94" t="s">
        <v>1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>$B23      +$C23      +$D23</f>
        <v>0</v>
      </c>
      <c r="F23" s="93" t="s">
        <v>1</v>
      </c>
      <c r="G23" s="94" t="s">
        <v>1</v>
      </c>
      <c r="H23" s="93"/>
      <c r="I23" s="94"/>
      <c r="J23" s="93"/>
      <c r="K23" s="94"/>
      <c r="L23" s="93"/>
      <c r="M23" s="94"/>
      <c r="N23" s="93"/>
      <c r="O23" s="94"/>
      <c r="P23" s="93">
        <f>$H23      +$J23      +$L23      +$N23</f>
        <v>0</v>
      </c>
      <c r="Q23" s="94">
        <f>$I23      +$K23      +$M23      +$O23</f>
        <v>0</v>
      </c>
      <c r="R23" s="48">
        <f>IF(($H23      =0),0,((($H23      -$H23      )/$H23      )*100))</f>
        <v>0</v>
      </c>
      <c r="S23" s="49">
        <f>IF(($I23      =0),0,((($I23      -$I23      )/$I23      )*100))</f>
        <v>0</v>
      </c>
      <c r="T23" s="48">
        <f>IF(($E23      =0),0,(($P23      /$E23      )*100))</f>
        <v>0</v>
      </c>
      <c r="U23" s="50">
        <f>IF(($E23      =0),0,(($Q23      /$E23      )*100))</f>
        <v>0</v>
      </c>
      <c r="V23" s="93" t="s">
        <v>1</v>
      </c>
      <c r="W23" s="94" t="s">
        <v>1</v>
      </c>
    </row>
    <row r="24" spans="1:23" ht="12.95" customHeight="1" x14ac:dyDescent="0.2">
      <c r="A24" s="51" t="s">
        <v>42</v>
      </c>
      <c r="B24" s="95">
        <f>SUM(B17:B23)</f>
        <v>478432000</v>
      </c>
      <c r="C24" s="95">
        <f>SUM(C17:C23)</f>
        <v>522000</v>
      </c>
      <c r="D24" s="95"/>
      <c r="E24" s="95">
        <f>$B24      +$C24      +$D24</f>
        <v>478954000</v>
      </c>
      <c r="F24" s="96">
        <f>SUM(F17:F23)</f>
        <v>478432000</v>
      </c>
      <c r="G24" s="97">
        <f>SUM(G17:G23)</f>
        <v>174366000</v>
      </c>
      <c r="H24" s="96">
        <f>SUM(H17:H23)</f>
        <v>118443000</v>
      </c>
      <c r="I24" s="97">
        <f>SUM(I17:I23)</f>
        <v>122370245</v>
      </c>
      <c r="J24" s="96">
        <f>SUM(J17:J23)</f>
        <v>0</v>
      </c>
      <c r="K24" s="97">
        <f>SUM(K17:K23)</f>
        <v>0</v>
      </c>
      <c r="L24" s="96">
        <f>SUM(L17:L23)</f>
        <v>0</v>
      </c>
      <c r="M24" s="97">
        <f>SUM(M17:M23)</f>
        <v>0</v>
      </c>
      <c r="N24" s="96">
        <f>SUM(N17:N23)</f>
        <v>0</v>
      </c>
      <c r="O24" s="97">
        <f>SUM(O17:O23)</f>
        <v>0</v>
      </c>
      <c r="P24" s="96">
        <f>$H24      +$J24      +$L24      +$N24</f>
        <v>118443000</v>
      </c>
      <c r="Q24" s="97">
        <f>$I24      +$K24      +$M24      +$O24</f>
        <v>122370245</v>
      </c>
      <c r="R24" s="52">
        <f>IF(($H24      =0),0,((($H24      -$H24      )/$H24      )*100))</f>
        <v>0</v>
      </c>
      <c r="S24" s="53">
        <f>IF(($I24      =0),0,((($I24      -$I24      )/$I24      )*100))</f>
        <v>0</v>
      </c>
      <c r="T24" s="52">
        <f>IF(($E24-$E19-$E23)   =0,0,($P24   /($E24-$E19-$E23)   )*100)</f>
        <v>25.815204953673739</v>
      </c>
      <c r="U24" s="54">
        <f>IF(($E24-$E19-$E23)   =0,0,($Q24   /($E24-$E19-$E23)   )*100)</f>
        <v>26.671166340824438</v>
      </c>
      <c r="V24" s="96" t="s">
        <v>1</v>
      </c>
      <c r="W24" s="97" t="s">
        <v>1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 t="s">
        <v>1</v>
      </c>
      <c r="G26" s="94" t="s">
        <v>1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=0),0,((($H26      -$H26      )/$H26      )*100))</f>
        <v>0</v>
      </c>
      <c r="S26" s="49">
        <f>IF(($I26      =0),0,((($I26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 t="s">
        <v>1</v>
      </c>
      <c r="W26" s="94" t="s">
        <v>1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 t="s">
        <v>1</v>
      </c>
      <c r="G27" s="94" t="s">
        <v>1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=0),0,((($H27      -$H27      )/$H27      )*100))</f>
        <v>0</v>
      </c>
      <c r="S27" s="49">
        <f>IF(($I27      =0),0,((($I27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 t="s">
        <v>1</v>
      </c>
      <c r="W27" s="94" t="s">
        <v>1</v>
      </c>
    </row>
    <row r="28" spans="1:23" ht="12.95" customHeight="1" x14ac:dyDescent="0.2">
      <c r="A28" s="47" t="s">
        <v>54</v>
      </c>
      <c r="B28" s="92">
        <v>267249000</v>
      </c>
      <c r="C28" s="92"/>
      <c r="D28" s="92"/>
      <c r="E28" s="92">
        <f>$B28      +$C28      +$D28</f>
        <v>267249000</v>
      </c>
      <c r="F28" s="93">
        <v>267249000</v>
      </c>
      <c r="G28" s="94">
        <v>90865000</v>
      </c>
      <c r="H28" s="93">
        <v>26889000</v>
      </c>
      <c r="I28" s="94">
        <v>10338430</v>
      </c>
      <c r="J28" s="93"/>
      <c r="K28" s="94"/>
      <c r="L28" s="93"/>
      <c r="M28" s="94"/>
      <c r="N28" s="93"/>
      <c r="O28" s="94"/>
      <c r="P28" s="93">
        <f>$H28      +$J28      +$L28      +$N28</f>
        <v>26889000</v>
      </c>
      <c r="Q28" s="94">
        <f>$I28      +$K28      +$M28      +$O28</f>
        <v>10338430</v>
      </c>
      <c r="R28" s="48">
        <f>IF(($H28      =0),0,((($H28      -$H28      )/$H28      )*100))</f>
        <v>0</v>
      </c>
      <c r="S28" s="49">
        <f>IF(($I28      =0),0,((($I28      -$I28      )/$I28      )*100))</f>
        <v>0</v>
      </c>
      <c r="T28" s="48">
        <f>IF(($E28      =0),0,(($P28      /$E28      )*100))</f>
        <v>10.06140341030275</v>
      </c>
      <c r="U28" s="50">
        <f>IF(($E28      =0),0,(($Q28      /$E28      )*100))</f>
        <v>3.8684634928474946</v>
      </c>
      <c r="V28" s="93" t="s">
        <v>1</v>
      </c>
      <c r="W28" s="94" t="s">
        <v>1</v>
      </c>
    </row>
    <row r="29" spans="1:23" ht="12.95" customHeight="1" x14ac:dyDescent="0.2">
      <c r="A29" s="47" t="s">
        <v>55</v>
      </c>
      <c r="B29" s="92">
        <v>12682000</v>
      </c>
      <c r="C29" s="92"/>
      <c r="D29" s="92"/>
      <c r="E29" s="92">
        <f>$B29      +$C29      +$D29</f>
        <v>12682000</v>
      </c>
      <c r="F29" s="93">
        <v>12682000</v>
      </c>
      <c r="G29" s="94">
        <v>8877000</v>
      </c>
      <c r="H29" s="93">
        <v>559000</v>
      </c>
      <c r="I29" s="94">
        <v>1173430</v>
      </c>
      <c r="J29" s="93"/>
      <c r="K29" s="94"/>
      <c r="L29" s="93"/>
      <c r="M29" s="94"/>
      <c r="N29" s="93"/>
      <c r="O29" s="94"/>
      <c r="P29" s="93">
        <f>$H29      +$J29      +$L29      +$N29</f>
        <v>559000</v>
      </c>
      <c r="Q29" s="94">
        <f>$I29      +$K29      +$M29      +$O29</f>
        <v>1173430</v>
      </c>
      <c r="R29" s="48">
        <f>IF(($H29      =0),0,((($H29      -$H29      )/$H29      )*100))</f>
        <v>0</v>
      </c>
      <c r="S29" s="49">
        <f>IF(($I29      =0),0,((($I29      -$I29      )/$I29      )*100))</f>
        <v>0</v>
      </c>
      <c r="T29" s="48">
        <f>IF(($E29      =0),0,(($P29      /$E29      )*100))</f>
        <v>4.4078221100772748</v>
      </c>
      <c r="U29" s="50">
        <f>IF(($E29      =0),0,(($Q29      /$E29      )*100))</f>
        <v>9.2527203911055036</v>
      </c>
      <c r="V29" s="93" t="s">
        <v>1</v>
      </c>
      <c r="W29" s="94" t="s">
        <v>1</v>
      </c>
    </row>
    <row r="30" spans="1:23" ht="12.95" customHeight="1" x14ac:dyDescent="0.2">
      <c r="A30" s="51" t="s">
        <v>42</v>
      </c>
      <c r="B30" s="95">
        <f>SUM(B26:B29)</f>
        <v>279931000</v>
      </c>
      <c r="C30" s="95">
        <f>SUM(C26:C29)</f>
        <v>0</v>
      </c>
      <c r="D30" s="95"/>
      <c r="E30" s="95">
        <f>$B30      +$C30      +$D30</f>
        <v>279931000</v>
      </c>
      <c r="F30" s="96">
        <f>SUM(F26:F29)</f>
        <v>279931000</v>
      </c>
      <c r="G30" s="97">
        <f>SUM(G26:G29)</f>
        <v>99742000</v>
      </c>
      <c r="H30" s="96">
        <f>SUM(H26:H29)</f>
        <v>27448000</v>
      </c>
      <c r="I30" s="97">
        <f>SUM(I26:I29)</f>
        <v>11511860</v>
      </c>
      <c r="J30" s="96">
        <f>SUM(J26:J29)</f>
        <v>0</v>
      </c>
      <c r="K30" s="97">
        <f>SUM(K26:K29)</f>
        <v>0</v>
      </c>
      <c r="L30" s="96">
        <f>SUM(L26:L29)</f>
        <v>0</v>
      </c>
      <c r="M30" s="97">
        <f>SUM(M26:M29)</f>
        <v>0</v>
      </c>
      <c r="N30" s="96">
        <f>SUM(N26:N29)</f>
        <v>0</v>
      </c>
      <c r="O30" s="97">
        <f>SUM(O26:O29)</f>
        <v>0</v>
      </c>
      <c r="P30" s="96">
        <f>$H30      +$J30      +$L30      +$N30</f>
        <v>27448000</v>
      </c>
      <c r="Q30" s="97">
        <f>$I30      +$K30      +$M30      +$O30</f>
        <v>11511860</v>
      </c>
      <c r="R30" s="52">
        <f>IF(($H30      =0),0,((($H30      -$H30      )/$H30      )*100))</f>
        <v>0</v>
      </c>
      <c r="S30" s="53">
        <f>IF(($I30      =0),0,((($I30      -$I30      )/$I30      )*100))</f>
        <v>0</v>
      </c>
      <c r="T30" s="52">
        <f>IF($E30   =0,0,($P30   /$E30   )*100)</f>
        <v>9.8052734423840153</v>
      </c>
      <c r="U30" s="54">
        <f>IF($E30   =0,0,($Q30   /$E30   )*100)</f>
        <v>4.1123919823099264</v>
      </c>
      <c r="V30" s="96" t="s">
        <v>1</v>
      </c>
      <c r="W30" s="97" t="s">
        <v>1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77059000</v>
      </c>
      <c r="C32" s="92"/>
      <c r="D32" s="92"/>
      <c r="E32" s="92">
        <f>$B32      +$C32      +$D32</f>
        <v>77059000</v>
      </c>
      <c r="F32" s="93">
        <v>77059000</v>
      </c>
      <c r="G32" s="94">
        <v>19262000</v>
      </c>
      <c r="H32" s="93">
        <v>13121000</v>
      </c>
      <c r="I32" s="94">
        <v>16803032</v>
      </c>
      <c r="J32" s="93"/>
      <c r="K32" s="94"/>
      <c r="L32" s="93"/>
      <c r="M32" s="94"/>
      <c r="N32" s="93"/>
      <c r="O32" s="94"/>
      <c r="P32" s="93">
        <f>$H32      +$J32      +$L32      +$N32</f>
        <v>13121000</v>
      </c>
      <c r="Q32" s="94">
        <f>$I32      +$K32      +$M32      +$O32</f>
        <v>16803032</v>
      </c>
      <c r="R32" s="48">
        <f>IF(($H32      =0),0,((($H32      -$H32      )/$H32      )*100))</f>
        <v>0</v>
      </c>
      <c r="S32" s="49">
        <f>IF(($I32      =0),0,((($I32      -$I32      )/$I32      )*100))</f>
        <v>0</v>
      </c>
      <c r="T32" s="48">
        <f>IF(($E32      =0),0,(($P32      /$E32      )*100))</f>
        <v>17.027212914779586</v>
      </c>
      <c r="U32" s="50">
        <f>IF(($E32      =0),0,(($Q32      /$E32      )*100))</f>
        <v>21.805411437989072</v>
      </c>
      <c r="V32" s="93" t="s">
        <v>1</v>
      </c>
      <c r="W32" s="94" t="s">
        <v>1</v>
      </c>
    </row>
    <row r="33" spans="1:23" ht="12.95" customHeight="1" x14ac:dyDescent="0.2">
      <c r="A33" s="51" t="s">
        <v>42</v>
      </c>
      <c r="B33" s="95">
        <f>B32</f>
        <v>77059000</v>
      </c>
      <c r="C33" s="95">
        <f>C32</f>
        <v>0</v>
      </c>
      <c r="D33" s="95"/>
      <c r="E33" s="95">
        <f>$B33      +$C33      +$D33</f>
        <v>77059000</v>
      </c>
      <c r="F33" s="96">
        <f>F32</f>
        <v>77059000</v>
      </c>
      <c r="G33" s="97">
        <f>G32</f>
        <v>19262000</v>
      </c>
      <c r="H33" s="96">
        <f>H32</f>
        <v>13121000</v>
      </c>
      <c r="I33" s="97">
        <f>I32</f>
        <v>16803032</v>
      </c>
      <c r="J33" s="96">
        <f>J32</f>
        <v>0</v>
      </c>
      <c r="K33" s="97">
        <f>K32</f>
        <v>0</v>
      </c>
      <c r="L33" s="96">
        <f>L32</f>
        <v>0</v>
      </c>
      <c r="M33" s="97">
        <f>M32</f>
        <v>0</v>
      </c>
      <c r="N33" s="96">
        <f>N32</f>
        <v>0</v>
      </c>
      <c r="O33" s="97">
        <f>O32</f>
        <v>0</v>
      </c>
      <c r="P33" s="96">
        <f>$H33      +$J33      +$L33      +$N33</f>
        <v>13121000</v>
      </c>
      <c r="Q33" s="97">
        <f>$I33      +$K33      +$M33      +$O33</f>
        <v>16803032</v>
      </c>
      <c r="R33" s="52">
        <f>IF(($H33      =0),0,((($H33      -$H33      )/$H33      )*100))</f>
        <v>0</v>
      </c>
      <c r="S33" s="53">
        <f>IF(($I33      =0),0,((($I33      -$I33      )/$I33      )*100))</f>
        <v>0</v>
      </c>
      <c r="T33" s="52">
        <f>IF($E33   =0,0,($P33   /$E33   )*100)</f>
        <v>17.027212914779586</v>
      </c>
      <c r="U33" s="54">
        <f>IF($E33   =0,0,($Q33   /$E33   )*100)</f>
        <v>21.805411437989072</v>
      </c>
      <c r="V33" s="96" t="s">
        <v>1</v>
      </c>
      <c r="W33" s="97" t="s">
        <v>1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248755000</v>
      </c>
      <c r="C35" s="92"/>
      <c r="D35" s="92"/>
      <c r="E35" s="92">
        <f>$B35      +$C35      +$D35</f>
        <v>248755000</v>
      </c>
      <c r="F35" s="93">
        <v>248755000</v>
      </c>
      <c r="G35" s="94">
        <v>88505000</v>
      </c>
      <c r="H35" s="93">
        <v>24635000</v>
      </c>
      <c r="I35" s="94">
        <v>23953649</v>
      </c>
      <c r="J35" s="93"/>
      <c r="K35" s="94"/>
      <c r="L35" s="93"/>
      <c r="M35" s="94"/>
      <c r="N35" s="93"/>
      <c r="O35" s="94"/>
      <c r="P35" s="93">
        <f>$H35      +$J35      +$L35      +$N35</f>
        <v>24635000</v>
      </c>
      <c r="Q35" s="94">
        <f>$I35      +$K35      +$M35      +$O35</f>
        <v>23953649</v>
      </c>
      <c r="R35" s="48">
        <f>IF(($H35      =0),0,((($H35      -$H35      )/$H35      )*100))</f>
        <v>0</v>
      </c>
      <c r="S35" s="49">
        <f>IF(($I35      =0),0,((($I35      -$I35      )/$I35      )*100))</f>
        <v>0</v>
      </c>
      <c r="T35" s="48">
        <f>IF(($E35      =0),0,(($P35      /$E35      )*100))</f>
        <v>9.9033185262607795</v>
      </c>
      <c r="U35" s="50">
        <f>IF(($E35      =0),0,(($Q35      /$E35      )*100))</f>
        <v>9.6294140821290028</v>
      </c>
      <c r="V35" s="93" t="s">
        <v>1</v>
      </c>
      <c r="W35" s="94" t="s">
        <v>1</v>
      </c>
    </row>
    <row r="36" spans="1:23" ht="12.95" customHeight="1" x14ac:dyDescent="0.2">
      <c r="A36" s="47" t="s">
        <v>60</v>
      </c>
      <c r="B36" s="92">
        <v>262911000</v>
      </c>
      <c r="C36" s="92"/>
      <c r="D36" s="92"/>
      <c r="E36" s="92">
        <f>$B36      +$C36      +$D36</f>
        <v>262911000</v>
      </c>
      <c r="F36" s="93">
        <v>262910000</v>
      </c>
      <c r="G36" s="94">
        <v>94648000</v>
      </c>
      <c r="H36" s="93">
        <v>50751000</v>
      </c>
      <c r="I36" s="94"/>
      <c r="J36" s="93"/>
      <c r="K36" s="94"/>
      <c r="L36" s="93"/>
      <c r="M36" s="94"/>
      <c r="N36" s="93"/>
      <c r="O36" s="94"/>
      <c r="P36" s="93">
        <f>$H36      +$J36      +$L36      +$N36</f>
        <v>50751000</v>
      </c>
      <c r="Q36" s="94">
        <f>$I36      +$K36      +$M36      +$O36</f>
        <v>0</v>
      </c>
      <c r="R36" s="48">
        <f>IF(($H36      =0),0,((($H36      -$H36      )/$H36      )*100))</f>
        <v>0</v>
      </c>
      <c r="S36" s="49">
        <f>IF(($I36      =0),0,((($I36      -$I36      )/$I36      )*100))</f>
        <v>0</v>
      </c>
      <c r="T36" s="48">
        <f>IF(($E36      =0),0,(($P36      /$E36      )*100))</f>
        <v>19.303490534819765</v>
      </c>
      <c r="U36" s="50">
        <f>IF(($E36      =0),0,(($Q36      /$E36      )*100))</f>
        <v>0</v>
      </c>
      <c r="V36" s="93" t="s">
        <v>1</v>
      </c>
      <c r="W36" s="94" t="s">
        <v>1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>$B37      +$C37      +$D37</f>
        <v>0</v>
      </c>
      <c r="F37" s="93" t="s">
        <v>1</v>
      </c>
      <c r="G37" s="94" t="s">
        <v>1</v>
      </c>
      <c r="H37" s="93"/>
      <c r="I37" s="94"/>
      <c r="J37" s="93"/>
      <c r="K37" s="94"/>
      <c r="L37" s="93"/>
      <c r="M37" s="94"/>
      <c r="N37" s="93"/>
      <c r="O37" s="94"/>
      <c r="P37" s="93">
        <f>$H37      +$J37      +$L37      +$N37</f>
        <v>0</v>
      </c>
      <c r="Q37" s="94">
        <f>$I37      +$K37      +$M37      +$O37</f>
        <v>0</v>
      </c>
      <c r="R37" s="48">
        <f>IF(($H37      =0),0,((($H37      -$H37      )/$H37      )*100))</f>
        <v>0</v>
      </c>
      <c r="S37" s="49">
        <f>IF(($I37      =0),0,((($I37      -$I37      )/$I37      )*100))</f>
        <v>0</v>
      </c>
      <c r="T37" s="48">
        <f>IF(($E37      =0),0,(($P37      /$E37      )*100))</f>
        <v>0</v>
      </c>
      <c r="U37" s="50">
        <f>IF(($E37      =0),0,(($Q37      /$E37      )*100))</f>
        <v>0</v>
      </c>
      <c r="V37" s="93" t="s">
        <v>1</v>
      </c>
      <c r="W37" s="94" t="s">
        <v>1</v>
      </c>
    </row>
    <row r="38" spans="1:23" ht="12.95" customHeight="1" x14ac:dyDescent="0.2">
      <c r="A38" s="47" t="s">
        <v>62</v>
      </c>
      <c r="B38" s="92">
        <v>31000000</v>
      </c>
      <c r="C38" s="92"/>
      <c r="D38" s="92"/>
      <c r="E38" s="92">
        <f>$B38      +$C38      +$D38</f>
        <v>31000000</v>
      </c>
      <c r="F38" s="93">
        <v>31000000</v>
      </c>
      <c r="G38" s="94">
        <v>8400000</v>
      </c>
      <c r="H38" s="93">
        <v>675000</v>
      </c>
      <c r="I38" s="94">
        <v>817744</v>
      </c>
      <c r="J38" s="93"/>
      <c r="K38" s="94"/>
      <c r="L38" s="93"/>
      <c r="M38" s="94"/>
      <c r="N38" s="93"/>
      <c r="O38" s="94"/>
      <c r="P38" s="93">
        <f>$H38      +$J38      +$L38      +$N38</f>
        <v>675000</v>
      </c>
      <c r="Q38" s="94">
        <f>$I38      +$K38      +$M38      +$O38</f>
        <v>817744</v>
      </c>
      <c r="R38" s="48">
        <f>IF(($H38      =0),0,((($H38      -$H38      )/$H38      )*100))</f>
        <v>0</v>
      </c>
      <c r="S38" s="49">
        <f>IF(($I38      =0),0,((($I38      -$I38      )/$I38      )*100))</f>
        <v>0</v>
      </c>
      <c r="T38" s="48">
        <f>IF(($E38      =0),0,(($P38      /$E38      )*100))</f>
        <v>2.1774193548387095</v>
      </c>
      <c r="U38" s="50">
        <f>IF(($E38      =0),0,(($Q38      /$E38      )*100))</f>
        <v>2.6378838709677419</v>
      </c>
      <c r="V38" s="93" t="s">
        <v>1</v>
      </c>
      <c r="W38" s="94" t="s">
        <v>1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>$B39      +$C39      +$D39</f>
        <v>0</v>
      </c>
      <c r="F39" s="93" t="s">
        <v>1</v>
      </c>
      <c r="G39" s="94" t="s">
        <v>1</v>
      </c>
      <c r="H39" s="93"/>
      <c r="I39" s="94"/>
      <c r="J39" s="93"/>
      <c r="K39" s="94"/>
      <c r="L39" s="93"/>
      <c r="M39" s="94"/>
      <c r="N39" s="93"/>
      <c r="O39" s="94"/>
      <c r="P39" s="93">
        <f>$H39      +$J39      +$L39      +$N39</f>
        <v>0</v>
      </c>
      <c r="Q39" s="94">
        <f>$I39      +$K39      +$M39      +$O39</f>
        <v>0</v>
      </c>
      <c r="R39" s="48">
        <f>IF(($H39      =0),0,((($H39      -$H39      )/$H39      )*100))</f>
        <v>0</v>
      </c>
      <c r="S39" s="49">
        <f>IF(($I39      =0),0,((($I39      -$I39      )/$I39      )*100))</f>
        <v>0</v>
      </c>
      <c r="T39" s="48">
        <f>IF(($E39      =0),0,(($P39      /$E39      )*100))</f>
        <v>0</v>
      </c>
      <c r="U39" s="50">
        <f>IF(($E39      =0),0,(($Q39      /$E39      )*100))</f>
        <v>0</v>
      </c>
      <c r="V39" s="93" t="s">
        <v>1</v>
      </c>
      <c r="W39" s="94" t="s">
        <v>1</v>
      </c>
    </row>
    <row r="40" spans="1:23" ht="12.95" customHeight="1" x14ac:dyDescent="0.2">
      <c r="A40" s="51" t="s">
        <v>42</v>
      </c>
      <c r="B40" s="95">
        <f>SUM(B35:B39)</f>
        <v>542666000</v>
      </c>
      <c r="C40" s="95">
        <f>SUM(C35:C39)</f>
        <v>0</v>
      </c>
      <c r="D40" s="95"/>
      <c r="E40" s="95">
        <f>$B40      +$C40      +$D40</f>
        <v>542666000</v>
      </c>
      <c r="F40" s="96">
        <f>SUM(F35:F39)</f>
        <v>542665000</v>
      </c>
      <c r="G40" s="97">
        <f>SUM(G35:G39)</f>
        <v>191553000</v>
      </c>
      <c r="H40" s="96">
        <f>SUM(H35:H39)</f>
        <v>76061000</v>
      </c>
      <c r="I40" s="97">
        <f>SUM(I35:I39)</f>
        <v>24771393</v>
      </c>
      <c r="J40" s="96">
        <f>SUM(J35:J39)</f>
        <v>0</v>
      </c>
      <c r="K40" s="97">
        <f>SUM(K35:K39)</f>
        <v>0</v>
      </c>
      <c r="L40" s="96">
        <f>SUM(L35:L39)</f>
        <v>0</v>
      </c>
      <c r="M40" s="97">
        <f>SUM(M35:M39)</f>
        <v>0</v>
      </c>
      <c r="N40" s="96">
        <f>SUM(N35:N39)</f>
        <v>0</v>
      </c>
      <c r="O40" s="97">
        <f>SUM(O35:O39)</f>
        <v>0</v>
      </c>
      <c r="P40" s="96">
        <f>$H40      +$J40      +$L40      +$N40</f>
        <v>76061000</v>
      </c>
      <c r="Q40" s="97">
        <f>$I40      +$K40      +$M40      +$O40</f>
        <v>24771393</v>
      </c>
      <c r="R40" s="52">
        <f>IF(($H40      =0),0,((($H40      -$H40      )/$H40      )*100))</f>
        <v>0</v>
      </c>
      <c r="S40" s="53">
        <f>IF(($I40      =0),0,((($I40      -$I40      )/$I40      )*100))</f>
        <v>0</v>
      </c>
      <c r="T40" s="52">
        <f>IF((+$E35+$E38) =0,0,(P40   /(+$E35+$E38) )*100)</f>
        <v>27.188432735786673</v>
      </c>
      <c r="U40" s="54">
        <f>IF((+$E35+$E38) =0,0,(Q40   /(+$E35+$E38) )*100)</f>
        <v>8.8546739111007842</v>
      </c>
      <c r="V40" s="96" t="s">
        <v>1</v>
      </c>
      <c r="W40" s="97" t="s">
        <v>1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>$B42      +$C42      +$D42</f>
        <v>0</v>
      </c>
      <c r="F42" s="93" t="s">
        <v>1</v>
      </c>
      <c r="G42" s="94" t="s">
        <v>1</v>
      </c>
      <c r="H42" s="93"/>
      <c r="I42" s="94"/>
      <c r="J42" s="93"/>
      <c r="K42" s="94"/>
      <c r="L42" s="93"/>
      <c r="M42" s="94"/>
      <c r="N42" s="93"/>
      <c r="O42" s="94"/>
      <c r="P42" s="93">
        <f>$H42      +$J42      +$L42      +$N42</f>
        <v>0</v>
      </c>
      <c r="Q42" s="94">
        <f>$I42      +$K42      +$M42      +$O42</f>
        <v>0</v>
      </c>
      <c r="R42" s="48">
        <f>IF(($H42      =0),0,((($H42      -$H42      )/$H42      )*100))</f>
        <v>0</v>
      </c>
      <c r="S42" s="49">
        <f>IF(($I42      =0),0,((($I42      -$I42      )/$I42      )*100))</f>
        <v>0</v>
      </c>
      <c r="T42" s="48">
        <f>IF(($E42      =0),0,(($P42      /$E42      )*100))</f>
        <v>0</v>
      </c>
      <c r="U42" s="50">
        <f>IF(($E42      =0),0,(($Q42      /$E42      )*100))</f>
        <v>0</v>
      </c>
      <c r="V42" s="93" t="s">
        <v>1</v>
      </c>
      <c r="W42" s="94" t="s">
        <v>1</v>
      </c>
    </row>
    <row r="43" spans="1:23" ht="12.95" customHeight="1" x14ac:dyDescent="0.2">
      <c r="A43" s="47" t="s">
        <v>66</v>
      </c>
      <c r="B43" s="92">
        <v>126013000</v>
      </c>
      <c r="C43" s="92"/>
      <c r="D43" s="92"/>
      <c r="E43" s="92">
        <f>$B43      +$C43      +$D43</f>
        <v>126013000</v>
      </c>
      <c r="F43" s="93">
        <v>126013000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>$H43      +$J43      +$L43      +$N43</f>
        <v>0</v>
      </c>
      <c r="Q43" s="94">
        <f>$I43      +$K43      +$M43      +$O43</f>
        <v>0</v>
      </c>
      <c r="R43" s="48">
        <f>IF(($H43      =0),0,((($H43      -$H43      )/$H43      )*100))</f>
        <v>0</v>
      </c>
      <c r="S43" s="49">
        <f>IF(($I43      =0),0,((($I43      -$I43      )/$I43      )*100))</f>
        <v>0</v>
      </c>
      <c r="T43" s="48">
        <f>IF(($E43      =0),0,(($P43      /$E43      )*100))</f>
        <v>0</v>
      </c>
      <c r="U43" s="50">
        <f>IF(($E43      =0),0,(($Q43      /$E43      )*100))</f>
        <v>0</v>
      </c>
      <c r="V43" s="93" t="s">
        <v>1</v>
      </c>
      <c r="W43" s="94" t="s">
        <v>1</v>
      </c>
    </row>
    <row r="44" spans="1:23" ht="12.95" customHeight="1" x14ac:dyDescent="0.2">
      <c r="A44" s="47" t="s">
        <v>67</v>
      </c>
      <c r="B44" s="92">
        <v>752661000</v>
      </c>
      <c r="C44" s="92"/>
      <c r="D44" s="92"/>
      <c r="E44" s="92">
        <f>$B44      +$C44      +$D44</f>
        <v>752661000</v>
      </c>
      <c r="F44" s="93">
        <v>752661000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>$H44      +$J44      +$L44      +$N44</f>
        <v>0</v>
      </c>
      <c r="Q44" s="94">
        <f>$I44      +$K44      +$M44      +$O44</f>
        <v>0</v>
      </c>
      <c r="R44" s="48">
        <f>IF(($H44      =0),0,((($H44      -$H44      )/$H44      )*100))</f>
        <v>0</v>
      </c>
      <c r="S44" s="49">
        <f>IF(($I44      =0),0,((($I44      -$I44      )/$I44      )*100))</f>
        <v>0</v>
      </c>
      <c r="T44" s="48">
        <f>IF(($E44      =0),0,(($P44      /$E44      )*100))</f>
        <v>0</v>
      </c>
      <c r="U44" s="50">
        <f>IF(($E44      =0),0,(($Q44      /$E44      )*100))</f>
        <v>0</v>
      </c>
      <c r="V44" s="93" t="s">
        <v>1</v>
      </c>
      <c r="W44" s="94" t="s">
        <v>1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>$B45      +$C45      +$D45</f>
        <v>0</v>
      </c>
      <c r="F45" s="93" t="s">
        <v>1</v>
      </c>
      <c r="G45" s="94" t="s">
        <v>1</v>
      </c>
      <c r="H45" s="93"/>
      <c r="I45" s="94"/>
      <c r="J45" s="93"/>
      <c r="K45" s="94"/>
      <c r="L45" s="93"/>
      <c r="M45" s="94"/>
      <c r="N45" s="93"/>
      <c r="O45" s="94"/>
      <c r="P45" s="93">
        <f>$H45      +$J45      +$L45      +$N45</f>
        <v>0</v>
      </c>
      <c r="Q45" s="94">
        <f>$I45      +$K45      +$M45      +$O45</f>
        <v>0</v>
      </c>
      <c r="R45" s="48">
        <f>IF(($H45      =0),0,((($H45      -$H45      )/$H45      )*100))</f>
        <v>0</v>
      </c>
      <c r="S45" s="49">
        <f>IF(($I45      =0),0,((($I45      -$I45      )/$I45      )*100))</f>
        <v>0</v>
      </c>
      <c r="T45" s="48">
        <f>IF(($E45      =0),0,(($P45      /$E45      )*100))</f>
        <v>0</v>
      </c>
      <c r="U45" s="50">
        <f>IF(($E45      =0),0,(($Q45      /$E45      )*100))</f>
        <v>0</v>
      </c>
      <c r="V45" s="93" t="s">
        <v>1</v>
      </c>
      <c r="W45" s="94" t="s">
        <v>1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>$B46      +$C46      +$D46</f>
        <v>0</v>
      </c>
      <c r="F46" s="93" t="s">
        <v>1</v>
      </c>
      <c r="G46" s="94" t="s">
        <v>1</v>
      </c>
      <c r="H46" s="93"/>
      <c r="I46" s="94"/>
      <c r="J46" s="93"/>
      <c r="K46" s="94"/>
      <c r="L46" s="93"/>
      <c r="M46" s="94"/>
      <c r="N46" s="93"/>
      <c r="O46" s="94"/>
      <c r="P46" s="93">
        <f>$H46      +$J46      +$L46      +$N46</f>
        <v>0</v>
      </c>
      <c r="Q46" s="94">
        <f>$I46      +$K46      +$M46      +$O46</f>
        <v>0</v>
      </c>
      <c r="R46" s="48">
        <f>IF(($H46      =0),0,((($H46      -$H46      )/$H46      )*100))</f>
        <v>0</v>
      </c>
      <c r="S46" s="49">
        <f>IF(($I46      =0),0,((($I46      -$I46      )/$I46      )*100))</f>
        <v>0</v>
      </c>
      <c r="T46" s="48">
        <f>IF(($E46      =0),0,(($P46      /$E46      )*100))</f>
        <v>0</v>
      </c>
      <c r="U46" s="50">
        <f>IF(($E46      =0),0,(($Q46      /$E46      )*100))</f>
        <v>0</v>
      </c>
      <c r="V46" s="93" t="s">
        <v>1</v>
      </c>
      <c r="W46" s="94" t="s">
        <v>1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>$B47      +$C47      +$D47</f>
        <v>0</v>
      </c>
      <c r="F47" s="93" t="s">
        <v>1</v>
      </c>
      <c r="G47" s="94" t="s">
        <v>1</v>
      </c>
      <c r="H47" s="93"/>
      <c r="I47" s="94"/>
      <c r="J47" s="93"/>
      <c r="K47" s="94"/>
      <c r="L47" s="93"/>
      <c r="M47" s="94"/>
      <c r="N47" s="93"/>
      <c r="O47" s="94"/>
      <c r="P47" s="93">
        <f>$H47      +$J47      +$L47      +$N47</f>
        <v>0</v>
      </c>
      <c r="Q47" s="94">
        <f>$I47      +$K47      +$M47      +$O47</f>
        <v>0</v>
      </c>
      <c r="R47" s="48">
        <f>IF(($H47      =0),0,((($H47      -$H47      )/$H47      )*100))</f>
        <v>0</v>
      </c>
      <c r="S47" s="49">
        <f>IF(($I47      =0),0,((($I47      -$I47      )/$I47      )*100))</f>
        <v>0</v>
      </c>
      <c r="T47" s="48">
        <f>IF(($E47      =0),0,(($P47      /$E47      )*100))</f>
        <v>0</v>
      </c>
      <c r="U47" s="50">
        <f>IF(($E47      =0),0,(($Q47      /$E47      )*100))</f>
        <v>0</v>
      </c>
      <c r="V47" s="93" t="s">
        <v>1</v>
      </c>
      <c r="W47" s="94" t="s">
        <v>1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>$B48      +$C48      +$D48</f>
        <v>0</v>
      </c>
      <c r="F48" s="93" t="s">
        <v>1</v>
      </c>
      <c r="G48" s="94" t="s">
        <v>1</v>
      </c>
      <c r="H48" s="93"/>
      <c r="I48" s="94"/>
      <c r="J48" s="93"/>
      <c r="K48" s="94"/>
      <c r="L48" s="93"/>
      <c r="M48" s="94"/>
      <c r="N48" s="93"/>
      <c r="O48" s="94"/>
      <c r="P48" s="93">
        <f>$H48      +$J48      +$L48      +$N48</f>
        <v>0</v>
      </c>
      <c r="Q48" s="94">
        <f>$I48      +$K48      +$M48      +$O48</f>
        <v>0</v>
      </c>
      <c r="R48" s="48">
        <f>IF(($H48      =0),0,((($H48      -$H48      )/$H48      )*100))</f>
        <v>0</v>
      </c>
      <c r="S48" s="49">
        <f>IF(($I48      =0),0,((($I48      -$I48      )/$I48      )*100))</f>
        <v>0</v>
      </c>
      <c r="T48" s="48">
        <f>IF(($E48      =0),0,(($P48      /$E48      )*100))</f>
        <v>0</v>
      </c>
      <c r="U48" s="50">
        <f>IF(($E48      =0),0,(($Q48      /$E48      )*100))</f>
        <v>0</v>
      </c>
      <c r="V48" s="93" t="s">
        <v>1</v>
      </c>
      <c r="W48" s="94" t="s">
        <v>1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>$B49      +$C49      +$D49</f>
        <v>0</v>
      </c>
      <c r="F49" s="93" t="s">
        <v>1</v>
      </c>
      <c r="G49" s="94" t="s">
        <v>1</v>
      </c>
      <c r="H49" s="93"/>
      <c r="I49" s="94"/>
      <c r="J49" s="93"/>
      <c r="K49" s="94"/>
      <c r="L49" s="93"/>
      <c r="M49" s="94"/>
      <c r="N49" s="93"/>
      <c r="O49" s="94"/>
      <c r="P49" s="93">
        <f>$H49      +$J49      +$L49      +$N49</f>
        <v>0</v>
      </c>
      <c r="Q49" s="94">
        <f>$I49      +$K49      +$M49      +$O49</f>
        <v>0</v>
      </c>
      <c r="R49" s="48">
        <f>IF(($H49      =0),0,((($H49      -$H49      )/$H49      )*100))</f>
        <v>0</v>
      </c>
      <c r="S49" s="49">
        <f>IF(($I49      =0),0,((($I49      -$I49      )/$I49      )*100))</f>
        <v>0</v>
      </c>
      <c r="T49" s="48">
        <f>IF(($E49      =0),0,(($P49      /$E49      )*100))</f>
        <v>0</v>
      </c>
      <c r="U49" s="50">
        <f>IF(($E49      =0),0,(($Q49      /$E49      )*100))</f>
        <v>0</v>
      </c>
      <c r="V49" s="93" t="s">
        <v>1</v>
      </c>
      <c r="W49" s="94" t="s">
        <v>1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>$B50      +$C50      +$D50</f>
        <v>0</v>
      </c>
      <c r="F50" s="93" t="s">
        <v>1</v>
      </c>
      <c r="G50" s="94" t="s">
        <v>1</v>
      </c>
      <c r="H50" s="93"/>
      <c r="I50" s="94"/>
      <c r="J50" s="93"/>
      <c r="K50" s="94"/>
      <c r="L50" s="93"/>
      <c r="M50" s="94"/>
      <c r="N50" s="93"/>
      <c r="O50" s="94"/>
      <c r="P50" s="93">
        <f>$H50      +$J50      +$L50      +$N50</f>
        <v>0</v>
      </c>
      <c r="Q50" s="94">
        <f>$I50      +$K50      +$M50      +$O50</f>
        <v>0</v>
      </c>
      <c r="R50" s="48">
        <f>IF(($H50      =0),0,((($H50      -$H50      )/$H50      )*100))</f>
        <v>0</v>
      </c>
      <c r="S50" s="49">
        <f>IF(($I50      =0),0,((($I50      -$I50      )/$I50      )*100))</f>
        <v>0</v>
      </c>
      <c r="T50" s="48">
        <f>IF(($E50      =0),0,(($P50      /$E50      )*100))</f>
        <v>0</v>
      </c>
      <c r="U50" s="50">
        <f>IF(($E50      =0),0,(($Q50      /$E50      )*100))</f>
        <v>0</v>
      </c>
      <c r="V50" s="93" t="s">
        <v>1</v>
      </c>
      <c r="W50" s="94" t="s">
        <v>1</v>
      </c>
    </row>
    <row r="51" spans="1:23" ht="12.95" customHeight="1" x14ac:dyDescent="0.2">
      <c r="A51" s="47" t="s">
        <v>74</v>
      </c>
      <c r="B51" s="92">
        <v>483713000</v>
      </c>
      <c r="C51" s="92"/>
      <c r="D51" s="92"/>
      <c r="E51" s="92">
        <f>$B51      +$C51      +$D51</f>
        <v>483713000</v>
      </c>
      <c r="F51" s="93">
        <v>483713000</v>
      </c>
      <c r="G51" s="94">
        <v>182605000</v>
      </c>
      <c r="H51" s="93">
        <v>92546000</v>
      </c>
      <c r="I51" s="94">
        <v>22927780</v>
      </c>
      <c r="J51" s="93"/>
      <c r="K51" s="94"/>
      <c r="L51" s="93"/>
      <c r="M51" s="94"/>
      <c r="N51" s="93"/>
      <c r="O51" s="94"/>
      <c r="P51" s="93">
        <f>$H51      +$J51      +$L51      +$N51</f>
        <v>92546000</v>
      </c>
      <c r="Q51" s="94">
        <f>$I51      +$K51      +$M51      +$O51</f>
        <v>22927780</v>
      </c>
      <c r="R51" s="48">
        <f>IF(($H51      =0),0,((($H51      -$H51      )/$H51      )*100))</f>
        <v>0</v>
      </c>
      <c r="S51" s="49">
        <f>IF(($I51      =0),0,((($I51      -$I51      )/$I51      )*100))</f>
        <v>0</v>
      </c>
      <c r="T51" s="48">
        <f>IF(($E51      =0),0,(($P51      /$E51      )*100))</f>
        <v>19.132419430530089</v>
      </c>
      <c r="U51" s="50">
        <f>IF(($E51      =0),0,(($Q51      /$E51      )*100))</f>
        <v>4.7399553040749369</v>
      </c>
      <c r="V51" s="93" t="s">
        <v>1</v>
      </c>
      <c r="W51" s="94" t="s">
        <v>1</v>
      </c>
    </row>
    <row r="52" spans="1:23" ht="12.95" customHeight="1" x14ac:dyDescent="0.2">
      <c r="A52" s="47" t="s">
        <v>75</v>
      </c>
      <c r="B52" s="92">
        <v>429973000</v>
      </c>
      <c r="C52" s="92"/>
      <c r="D52" s="92"/>
      <c r="E52" s="92">
        <f>$B52      +$C52      +$D52</f>
        <v>429973000</v>
      </c>
      <c r="F52" s="93">
        <v>429973000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>$H52      +$J52      +$L52      +$N52</f>
        <v>0</v>
      </c>
      <c r="Q52" s="94">
        <f>$I52      +$K52      +$M52      +$O52</f>
        <v>0</v>
      </c>
      <c r="R52" s="48">
        <f>IF(($H52      =0),0,((($H52      -$H52      )/$H52      )*100))</f>
        <v>0</v>
      </c>
      <c r="S52" s="49">
        <f>IF(($I52      =0),0,((($I52      -$I52      )/$I52      )*100))</f>
        <v>0</v>
      </c>
      <c r="T52" s="48">
        <f>IF(($E52      =0),0,(($P52      /$E52      )*100))</f>
        <v>0</v>
      </c>
      <c r="U52" s="50">
        <f>IF(($E52      =0),0,(($Q52      /$E52      )*100))</f>
        <v>0</v>
      </c>
      <c r="V52" s="93" t="s">
        <v>1</v>
      </c>
      <c r="W52" s="94" t="s">
        <v>1</v>
      </c>
    </row>
    <row r="53" spans="1:23" ht="12.95" customHeight="1" x14ac:dyDescent="0.2">
      <c r="A53" s="51" t="s">
        <v>42</v>
      </c>
      <c r="B53" s="95">
        <f>SUM(B42:B52)</f>
        <v>1792360000</v>
      </c>
      <c r="C53" s="95">
        <f>SUM(C42:C52)</f>
        <v>0</v>
      </c>
      <c r="D53" s="95"/>
      <c r="E53" s="95">
        <f>$B53      +$C53      +$D53</f>
        <v>1792360000</v>
      </c>
      <c r="F53" s="96">
        <f>SUM(F42:F52)</f>
        <v>1792360000</v>
      </c>
      <c r="G53" s="97">
        <f>SUM(G42:G52)</f>
        <v>182605000</v>
      </c>
      <c r="H53" s="96">
        <f>SUM(H42:H52)</f>
        <v>92546000</v>
      </c>
      <c r="I53" s="97">
        <f>SUM(I42:I52)</f>
        <v>22927780</v>
      </c>
      <c r="J53" s="96">
        <f>SUM(J42:J52)</f>
        <v>0</v>
      </c>
      <c r="K53" s="97">
        <f>SUM(K42:K52)</f>
        <v>0</v>
      </c>
      <c r="L53" s="96">
        <f>SUM(L42:L52)</f>
        <v>0</v>
      </c>
      <c r="M53" s="97">
        <f>SUM(M42:M52)</f>
        <v>0</v>
      </c>
      <c r="N53" s="96">
        <f>SUM(N42:N52)</f>
        <v>0</v>
      </c>
      <c r="O53" s="97">
        <f>SUM(O42:O52)</f>
        <v>0</v>
      </c>
      <c r="P53" s="96">
        <f>$H53      +$J53      +$L53      +$N53</f>
        <v>92546000</v>
      </c>
      <c r="Q53" s="97">
        <f>$I53      +$K53      +$M53      +$O53</f>
        <v>22927780</v>
      </c>
      <c r="R53" s="52">
        <f>IF(($H53      =0),0,((($H53      -$H53      )/$H53      )*100))</f>
        <v>0</v>
      </c>
      <c r="S53" s="53">
        <f>IF(($I53      =0),0,((($I53      -$I53      )/$I53      )*100))</f>
        <v>0</v>
      </c>
      <c r="T53" s="52">
        <f>IF((+$E43+$E45+$E47+$E48+$E51) =0,0,(P53   /(+$E43+$E45+$E47+$E48+$E51) )*100)</f>
        <v>15.178293200552378</v>
      </c>
      <c r="U53" s="54">
        <f>IF((+$E43+$E45+$E47+$E48+$E51) =0,0,(Q53   /(+$E43+$E45+$E47+$E48+$E51) )*100)</f>
        <v>3.7603415304579433</v>
      </c>
      <c r="V53" s="96" t="s">
        <v>1</v>
      </c>
      <c r="W53" s="97" t="s">
        <v>1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 t="s">
        <v>1</v>
      </c>
      <c r="G55" s="94" t="s">
        <v>1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=0),0,((($H55      -$H55      )/$H55      )*100))</f>
        <v>0</v>
      </c>
      <c r="S55" s="49">
        <f>IF(($I55      =0),0,((($I55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 t="s">
        <v>1</v>
      </c>
      <c r="W55" s="94" t="s">
        <v>1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 t="s">
        <v>1</v>
      </c>
      <c r="G56" s="94" t="s">
        <v>1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=0),0,((($H56      -$H56      )/$H56      )*100))</f>
        <v>0</v>
      </c>
      <c r="S56" s="49">
        <f>IF(($I56      =0),0,((($I56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 t="s">
        <v>1</v>
      </c>
      <c r="W56" s="94" t="s">
        <v>1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 t="s">
        <v>1</v>
      </c>
      <c r="G57" s="94" t="s">
        <v>1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=0),0,((($H57      -$H57      )/$H57      )*100))</f>
        <v>0</v>
      </c>
      <c r="S57" s="49">
        <f>IF(($I57      =0),0,((($I57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 t="s">
        <v>1</v>
      </c>
      <c r="W57" s="94" t="s">
        <v>1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 t="s">
        <v>1</v>
      </c>
      <c r="G58" s="94" t="s">
        <v>1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=0),0,((($H58      -$H58      )/$H58      )*100))</f>
        <v>0</v>
      </c>
      <c r="S58" s="49">
        <f>IF(($I58      =0),0,((($I58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 t="s">
        <v>1</v>
      </c>
      <c r="W58" s="94" t="s">
        <v>1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 t="s">
        <v>1</v>
      </c>
      <c r="G59" s="103" t="s">
        <v>1</v>
      </c>
      <c r="H59" s="102">
        <f>SUM(H55:H58)</f>
        <v>0</v>
      </c>
      <c r="I59" s="103">
        <f>SUM(I55:I58)</f>
        <v>0</v>
      </c>
      <c r="J59" s="102">
        <f>SUM(J55:J58)</f>
        <v>0</v>
      </c>
      <c r="K59" s="103">
        <f>SUM(K55:K58)</f>
        <v>0</v>
      </c>
      <c r="L59" s="102">
        <f>SUM(L55:L58)</f>
        <v>0</v>
      </c>
      <c r="M59" s="103">
        <f>SUM(M55:M58)</f>
        <v>0</v>
      </c>
      <c r="N59" s="102">
        <f>SUM(N55:N58)</f>
        <v>0</v>
      </c>
      <c r="O59" s="103">
        <f>SUM(O55:O58)</f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=0),0,((($H59      -$H59      )/$H59      )*100))</f>
        <v>0</v>
      </c>
      <c r="S59" s="58">
        <f>IF(($I59      =0),0,((($I59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 t="s">
        <v>1</v>
      </c>
      <c r="W59" s="103" t="s">
        <v>1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>$B61      +$C61      +$D61</f>
        <v>0</v>
      </c>
      <c r="F61" s="93" t="s">
        <v>1</v>
      </c>
      <c r="G61" s="94" t="s">
        <v>1</v>
      </c>
      <c r="H61" s="93"/>
      <c r="I61" s="94"/>
      <c r="J61" s="93"/>
      <c r="K61" s="94"/>
      <c r="L61" s="93"/>
      <c r="M61" s="94"/>
      <c r="N61" s="93"/>
      <c r="O61" s="94"/>
      <c r="P61" s="93">
        <f>$H61      +$J61      +$L61      +$N61</f>
        <v>0</v>
      </c>
      <c r="Q61" s="94">
        <f>$I61      +$K61      +$M61      +$O61</f>
        <v>0</v>
      </c>
      <c r="R61" s="48">
        <f>IF(($H61      =0),0,((($H61      -$H61      )/$H61      )*100))</f>
        <v>0</v>
      </c>
      <c r="S61" s="49">
        <f>IF(($I61      =0),0,((($I61      -$I61      )/$I61      )*100))</f>
        <v>0</v>
      </c>
      <c r="T61" s="48">
        <f>IF(($E61      =0),0,(($P61      /$E61      )*100))</f>
        <v>0</v>
      </c>
      <c r="U61" s="50">
        <f>IF(($E61      =0),0,(($Q61      /$E61      )*100))</f>
        <v>0</v>
      </c>
      <c r="V61" s="93" t="s">
        <v>1</v>
      </c>
      <c r="W61" s="94" t="s">
        <v>1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>$B62      +$C62      +$D62</f>
        <v>0</v>
      </c>
      <c r="F62" s="93" t="s">
        <v>1</v>
      </c>
      <c r="G62" s="94" t="s">
        <v>1</v>
      </c>
      <c r="H62" s="93"/>
      <c r="I62" s="94"/>
      <c r="J62" s="93"/>
      <c r="K62" s="94"/>
      <c r="L62" s="93"/>
      <c r="M62" s="94"/>
      <c r="N62" s="93"/>
      <c r="O62" s="94"/>
      <c r="P62" s="93">
        <f>$H62      +$J62      +$L62      +$N62</f>
        <v>0</v>
      </c>
      <c r="Q62" s="94">
        <f>$I62      +$K62      +$M62      +$O62</f>
        <v>0</v>
      </c>
      <c r="R62" s="48">
        <f>IF(($H62      =0),0,((($H62      -$H62      )/$H62      )*100))</f>
        <v>0</v>
      </c>
      <c r="S62" s="49">
        <f>IF(($I62      =0),0,((($I62      -$I62      )/$I62      )*100))</f>
        <v>0</v>
      </c>
      <c r="T62" s="48">
        <f>IF(($E62      =0),0,(($P62      /$E62      )*100))</f>
        <v>0</v>
      </c>
      <c r="U62" s="50">
        <f>IF(($E62      =0),0,(($Q62      /$E62      )*100))</f>
        <v>0</v>
      </c>
      <c r="V62" s="93" t="s">
        <v>1</v>
      </c>
      <c r="W62" s="94" t="s">
        <v>1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>$B63      +$C63      +$D63</f>
        <v>0</v>
      </c>
      <c r="F63" s="93" t="s">
        <v>1</v>
      </c>
      <c r="G63" s="94" t="s">
        <v>1</v>
      </c>
      <c r="H63" s="93"/>
      <c r="I63" s="94"/>
      <c r="J63" s="93"/>
      <c r="K63" s="94"/>
      <c r="L63" s="93"/>
      <c r="M63" s="94"/>
      <c r="N63" s="93"/>
      <c r="O63" s="94"/>
      <c r="P63" s="93">
        <f>$H63      +$J63      +$L63      +$N63</f>
        <v>0</v>
      </c>
      <c r="Q63" s="94">
        <f>$I63      +$K63      +$M63      +$O63</f>
        <v>0</v>
      </c>
      <c r="R63" s="48">
        <f>IF(($H63      =0),0,((($H63      -$H63      )/$H63      )*100))</f>
        <v>0</v>
      </c>
      <c r="S63" s="49">
        <f>IF(($I63      =0),0,((($I63      -$I63      )/$I63      )*100))</f>
        <v>0</v>
      </c>
      <c r="T63" s="48">
        <f>IF(($E63      =0),0,(($P63      /$E63      )*100))</f>
        <v>0</v>
      </c>
      <c r="U63" s="50">
        <f>IF(($E63      =0),0,(($Q63      /$E63      )*100))</f>
        <v>0</v>
      </c>
      <c r="V63" s="93" t="s">
        <v>1</v>
      </c>
      <c r="W63" s="94" t="s">
        <v>1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>$B64      +$C64      +$D64</f>
        <v>0</v>
      </c>
      <c r="F64" s="93" t="s">
        <v>1</v>
      </c>
      <c r="G64" s="94" t="s">
        <v>1</v>
      </c>
      <c r="H64" s="93"/>
      <c r="I64" s="94"/>
      <c r="J64" s="93"/>
      <c r="K64" s="94"/>
      <c r="L64" s="93"/>
      <c r="M64" s="94"/>
      <c r="N64" s="93"/>
      <c r="O64" s="94"/>
      <c r="P64" s="93">
        <f>$H64      +$J64      +$L64      +$N64</f>
        <v>0</v>
      </c>
      <c r="Q64" s="94">
        <f>$I64      +$K64      +$M64      +$O64</f>
        <v>0</v>
      </c>
      <c r="R64" s="48">
        <f>IF(($H64      =0),0,((($H64      -$H64      )/$H64      )*100))</f>
        <v>0</v>
      </c>
      <c r="S64" s="49">
        <f>IF(($I64      =0),0,((($I64      -$I64      )/$I64      )*100))</f>
        <v>0</v>
      </c>
      <c r="T64" s="48">
        <f>IF(($E64      =0),0,(($P64      /$E64      )*100))</f>
        <v>0</v>
      </c>
      <c r="U64" s="50">
        <f>IF(($E64      =0),0,(($Q64      /$E64      )*100))</f>
        <v>0</v>
      </c>
      <c r="V64" s="93" t="s">
        <v>1</v>
      </c>
      <c r="W64" s="94" t="s">
        <v>1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>$B65      +$C65      +$D65</f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>$H65      +$J65      +$L65      +$N65</f>
        <v>0</v>
      </c>
      <c r="Q65" s="94">
        <f>$I65      +$K65      +$M65      +$O65</f>
        <v>0</v>
      </c>
      <c r="R65" s="48">
        <f>IF(($H65      =0),0,((($H65      -$H65      )/$H65      )*100))</f>
        <v>0</v>
      </c>
      <c r="S65" s="49">
        <f>IF(($I65      =0),0,((($I65      -$I65      )/$I65      )*100))</f>
        <v>0</v>
      </c>
      <c r="T65" s="48">
        <f>IF(($E65      =0),0,(($P65      /$E65      )*100))</f>
        <v>0</v>
      </c>
      <c r="U65" s="50">
        <f>IF(($E65      =0),0,(($Q65      /$E65      )*100))</f>
        <v>0</v>
      </c>
      <c r="V65" s="93" t="s">
        <v>1</v>
      </c>
      <c r="W65" s="94" t="s">
        <v>1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>$B66      +$C66      +$D66</f>
        <v>0</v>
      </c>
      <c r="F66" s="96">
        <f>SUM(F61:F65)</f>
        <v>0</v>
      </c>
      <c r="G66" s="97">
        <f>SUM(G61:G65)</f>
        <v>0</v>
      </c>
      <c r="H66" s="96">
        <f>SUM(H61:H65)</f>
        <v>0</v>
      </c>
      <c r="I66" s="97">
        <f>SUM(I61:I65)</f>
        <v>0</v>
      </c>
      <c r="J66" s="96">
        <f>SUM(J61:J65)</f>
        <v>0</v>
      </c>
      <c r="K66" s="97">
        <f>SUM(K61:K65)</f>
        <v>0</v>
      </c>
      <c r="L66" s="96">
        <f>SUM(L61:L65)</f>
        <v>0</v>
      </c>
      <c r="M66" s="97">
        <f>SUM(M61:M65)</f>
        <v>0</v>
      </c>
      <c r="N66" s="96">
        <f>SUM(N61:N65)</f>
        <v>0</v>
      </c>
      <c r="O66" s="97">
        <f>SUM(O61:O65)</f>
        <v>0</v>
      </c>
      <c r="P66" s="96">
        <f>$H66      +$J66      +$L66      +$N66</f>
        <v>0</v>
      </c>
      <c r="Q66" s="97">
        <f>$I66      +$K66      +$M66      +$O66</f>
        <v>0</v>
      </c>
      <c r="R66" s="52">
        <f>IF(($H66      =0),0,((($H66      -$H66      )/$H66      )*100))</f>
        <v>0</v>
      </c>
      <c r="S66" s="53">
        <f>IF(($I66      =0),0,((($I66      -$I66      )/$I66      )*100))</f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 t="s">
        <v>1</v>
      </c>
      <c r="W66" s="97" t="s">
        <v>1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3319557000</v>
      </c>
      <c r="C67" s="104">
        <f>SUM(C9:C14,C17:C23,C26:C29,C32,C35:C39,C42:C52,C55:C58,C61:C65)</f>
        <v>522000</v>
      </c>
      <c r="D67" s="104"/>
      <c r="E67" s="104">
        <f>$B67      +$C67      +$D67</f>
        <v>3320079000</v>
      </c>
      <c r="F67" s="105">
        <f>SUM(F9:F14,F17:F23,F26:F29,F32,F35:F39,F42:F52,F55:F58,F61:F65)</f>
        <v>3319556000</v>
      </c>
      <c r="G67" s="106">
        <f>SUM(G9:G14,G17:G23,G26:G29,G32,G35:G39,G42:G52,G55:G58,G61:G65)</f>
        <v>770468000</v>
      </c>
      <c r="H67" s="105">
        <f>SUM(H9:H14,H17:H23,H26:H29,H32,H35:H39,H42:H52,H55:H58,H61:H65)</f>
        <v>356841000</v>
      </c>
      <c r="I67" s="106">
        <f>SUM(I9:I14,I17:I23,I26:I29,I32,I35:I39,I42:I52,I55:I58,I61:I65)</f>
        <v>221460885</v>
      </c>
      <c r="J67" s="105">
        <f>SUM(J9:J14,J17:J23,J26:J29,J32,J35:J39,J42:J52,J55:J58,J61:J65)</f>
        <v>0</v>
      </c>
      <c r="K67" s="106">
        <f>SUM(K9:K14,K17:K23,K26:K29,K32,K35:K39,K42:K52,K55:K58,K61:K65)</f>
        <v>0</v>
      </c>
      <c r="L67" s="105">
        <f>SUM(L9:L14,L17:L23,L26:L29,L32,L35:L39,L42:L52,L55:L58,L61:L65)</f>
        <v>0</v>
      </c>
      <c r="M67" s="106">
        <f>SUM(M9:M14,M17:M23,M26:M29,M32,M35:M39,M42:M52,M55:M58,M61:M65)</f>
        <v>0</v>
      </c>
      <c r="N67" s="105">
        <f>SUM(N9:N14,N17:N23,N26:N29,N32,N35:N39,N42:N52,N55:N58,N61:N65)</f>
        <v>0</v>
      </c>
      <c r="O67" s="106">
        <f>SUM(O9:O14,O17:O23,O26:O29,O32,O35:O39,O42:O52,O55:O58,O61:O65)</f>
        <v>0</v>
      </c>
      <c r="P67" s="105">
        <f>$H67      +$J67      +$L67      +$N67</f>
        <v>356841000</v>
      </c>
      <c r="Q67" s="106">
        <f>$I67      +$K67      +$M67      +$O67</f>
        <v>221460885</v>
      </c>
      <c r="R67" s="61">
        <f>IF(($H67      =0),0,((($H67      -$H67      )/$H67      )*100))</f>
        <v>0</v>
      </c>
      <c r="S67" s="62">
        <f>IF(($I67      =0),0,((($I67      -$I67      )/$I67      )*100))</f>
        <v>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19.298184891927981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11.976743437721561</v>
      </c>
      <c r="V67" s="105" t="s">
        <v>1</v>
      </c>
      <c r="W67" s="106" t="s">
        <v>1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3435629000</v>
      </c>
      <c r="C69" s="92"/>
      <c r="D69" s="92"/>
      <c r="E69" s="92">
        <f>$B69      +$C69      +$D69</f>
        <v>3435629000</v>
      </c>
      <c r="F69" s="93" t="s">
        <v>1</v>
      </c>
      <c r="G69" s="94" t="s">
        <v>1</v>
      </c>
      <c r="H69" s="93"/>
      <c r="I69" s="94">
        <v>627529268</v>
      </c>
      <c r="J69" s="93"/>
      <c r="K69" s="94"/>
      <c r="L69" s="93"/>
      <c r="M69" s="94"/>
      <c r="N69" s="93"/>
      <c r="O69" s="94"/>
      <c r="P69" s="93">
        <f>$H69      +$J69      +$L69      +$N69</f>
        <v>0</v>
      </c>
      <c r="Q69" s="94">
        <f>$I69      +$K69      +$M69      +$O69</f>
        <v>627529268</v>
      </c>
      <c r="R69" s="48">
        <f>IF(($H69      =0),0,((($H69      -$H69      )/$H69      )*100))</f>
        <v>0</v>
      </c>
      <c r="S69" s="49">
        <f>IF(($I69      =0),0,((($I69      -$I69      )/$I69      )*100))</f>
        <v>0</v>
      </c>
      <c r="T69" s="48">
        <f>IF(($E69      =0),0,(($P69      /$E69      )*100))</f>
        <v>0</v>
      </c>
      <c r="U69" s="50">
        <f>IF(($E69      =0),0,(($Q69      /$E69      )*100))</f>
        <v>18.265338544994236</v>
      </c>
      <c r="V69" s="93" t="s">
        <v>1</v>
      </c>
      <c r="W69" s="94" t="s">
        <v>1</v>
      </c>
    </row>
    <row r="70" spans="1:23" s="64" customFormat="1" ht="12.95" customHeight="1" x14ac:dyDescent="0.2">
      <c r="A70" s="63" t="s">
        <v>89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IF(($H70      =0),0,((($H70      -$H70      )/$H70      )*100))</f>
        <v>0</v>
      </c>
      <c r="S70" s="49">
        <f>IF(($I70      =0),0,((($I70      -$I70      )/$I70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1</v>
      </c>
      <c r="W70" s="94" t="s">
        <v>1</v>
      </c>
    </row>
    <row r="71" spans="1:23" ht="12.95" customHeight="1" x14ac:dyDescent="0.2">
      <c r="A71" s="56" t="s">
        <v>42</v>
      </c>
      <c r="B71" s="101">
        <f>SUM(B69:B70)</f>
        <v>3435629000</v>
      </c>
      <c r="C71" s="101">
        <f>SUM(C69:C70)</f>
        <v>0</v>
      </c>
      <c r="D71" s="101"/>
      <c r="E71" s="101">
        <f>$B71      +$C71      +$D71</f>
        <v>3435629000</v>
      </c>
      <c r="F71" s="102">
        <f>SUM(F69:F70)</f>
        <v>0</v>
      </c>
      <c r="G71" s="103">
        <f>SUM(G69:G70)</f>
        <v>0</v>
      </c>
      <c r="H71" s="102">
        <f>SUM(H69:H70)</f>
        <v>0</v>
      </c>
      <c r="I71" s="103">
        <f>SUM(I69:I70)</f>
        <v>627529268</v>
      </c>
      <c r="J71" s="102">
        <f>SUM(J69:J70)</f>
        <v>0</v>
      </c>
      <c r="K71" s="103">
        <f>SUM(K69:K70)</f>
        <v>0</v>
      </c>
      <c r="L71" s="102">
        <f>SUM(L69:L70)</f>
        <v>0</v>
      </c>
      <c r="M71" s="103">
        <f>SUM(M69:M70)</f>
        <v>0</v>
      </c>
      <c r="N71" s="102">
        <f>SUM(N69:N70)</f>
        <v>0</v>
      </c>
      <c r="O71" s="103">
        <f>SUM(O69:O70)</f>
        <v>0</v>
      </c>
      <c r="P71" s="102">
        <f>$H71      +$J71      +$L71      +$N71</f>
        <v>0</v>
      </c>
      <c r="Q71" s="103">
        <f>$I71      +$K71      +$M71      +$O71</f>
        <v>627529268</v>
      </c>
      <c r="R71" s="57">
        <f>IF(($H71      =0),0,((($H71      -$H71      )/$H71      )*100))</f>
        <v>0</v>
      </c>
      <c r="S71" s="58">
        <f>IF(($I71      =0),0,((($I71      -$I71      )/$I71      )*100))</f>
        <v>0</v>
      </c>
      <c r="T71" s="57">
        <f>IF(($E69      =0),0,(($P69      /$E69      )*100))</f>
        <v>0</v>
      </c>
      <c r="U71" s="59">
        <f>IF($E69   =0,0,($Q69   /$E69 )*100)</f>
        <v>18.265338544994236</v>
      </c>
      <c r="V71" s="102" t="s">
        <v>1</v>
      </c>
      <c r="W71" s="103" t="s">
        <v>1</v>
      </c>
    </row>
    <row r="72" spans="1:23" ht="12.95" customHeight="1" x14ac:dyDescent="0.2">
      <c r="A72" s="60" t="s">
        <v>87</v>
      </c>
      <c r="B72" s="104">
        <f>SUM(B69:B70)</f>
        <v>3435629000</v>
      </c>
      <c r="C72" s="104">
        <f>SUM(C69:C70)</f>
        <v>0</v>
      </c>
      <c r="D72" s="104"/>
      <c r="E72" s="104">
        <f>$B72      +$C72      +$D72</f>
        <v>3435629000</v>
      </c>
      <c r="F72" s="105">
        <f>SUM(F69:F70)</f>
        <v>0</v>
      </c>
      <c r="G72" s="106">
        <f>SUM(G69:G70)</f>
        <v>0</v>
      </c>
      <c r="H72" s="105">
        <f>SUM(H69:H70)</f>
        <v>0</v>
      </c>
      <c r="I72" s="106">
        <f>SUM(I69:I70)</f>
        <v>627529268</v>
      </c>
      <c r="J72" s="105">
        <f>SUM(J69:J70)</f>
        <v>0</v>
      </c>
      <c r="K72" s="106">
        <f>SUM(K69:K70)</f>
        <v>0</v>
      </c>
      <c r="L72" s="105">
        <f>SUM(L69:L70)</f>
        <v>0</v>
      </c>
      <c r="M72" s="106">
        <f>SUM(M69:M70)</f>
        <v>0</v>
      </c>
      <c r="N72" s="105">
        <f>SUM(N69:N70)</f>
        <v>0</v>
      </c>
      <c r="O72" s="106">
        <f>SUM(O69:O70)</f>
        <v>0</v>
      </c>
      <c r="P72" s="105">
        <f>$H72      +$J72      +$L72      +$N72</f>
        <v>0</v>
      </c>
      <c r="Q72" s="106">
        <f>$I72      +$K72      +$M72      +$O72</f>
        <v>627529268</v>
      </c>
      <c r="R72" s="61">
        <f>IF(($H72      =0),0,((($H72      -$H72      )/$H72      )*100))</f>
        <v>0</v>
      </c>
      <c r="S72" s="62">
        <f>IF(($I72      =0),0,((($I72      -$I72      )/$I72      )*100))</f>
        <v>0</v>
      </c>
      <c r="T72" s="61">
        <f>IF(($E69      =0),0,(($P69      /$E69      )*100))</f>
        <v>0</v>
      </c>
      <c r="U72" s="65">
        <f>IF($E69   =0,0,($Q69   /$E69 )*100)</f>
        <v>18.265338544994236</v>
      </c>
      <c r="V72" s="105" t="s">
        <v>1</v>
      </c>
      <c r="W72" s="106" t="s">
        <v>1</v>
      </c>
    </row>
    <row r="73" spans="1:23" ht="12.95" customHeight="1" thickBot="1" x14ac:dyDescent="0.25">
      <c r="A73" s="60" t="s">
        <v>90</v>
      </c>
      <c r="B73" s="104">
        <f>SUM(B9:B14,B17:B23,B26:B29,B32,B35:B39,B42:B52,B55:B58,B61:B65,B69:B70)</f>
        <v>6755186000</v>
      </c>
      <c r="C73" s="104">
        <f>SUM(C9:C14,C17:C23,C26:C29,C32,C35:C39,C42:C52,C55:C58,C61:C65,C69:C70)</f>
        <v>522000</v>
      </c>
      <c r="D73" s="104"/>
      <c r="E73" s="104">
        <f>$B73      +$C73      +$D73</f>
        <v>6755708000</v>
      </c>
      <c r="F73" s="105">
        <f>SUM(F9:F14,F17:F23,F26:F29,F32,F35:F39,F42:F52,F55:F58,F61:F65,F69:F70)</f>
        <v>3319556000</v>
      </c>
      <c r="G73" s="106">
        <f>SUM(G9:G14,G17:G23,G26:G29,G32,G35:G39,G42:G52,G55:G58,G61:G65,G69:G70)</f>
        <v>770468000</v>
      </c>
      <c r="H73" s="105">
        <f>SUM(H9:H14,H17:H23,H26:H29,H32,H35:H39,H42:H52,H55:H58,H61:H65,H69:H70)</f>
        <v>356841000</v>
      </c>
      <c r="I73" s="106">
        <f>SUM(I9:I14,I17:I23,I26:I29,I32,I35:I39,I42:I52,I55:I58,I61:I65,I69:I70)</f>
        <v>848990153</v>
      </c>
      <c r="J73" s="105">
        <f>SUM(J9:J14,J17:J23,J26:J29,J32,J35:J39,J42:J52,J55:J58,J61:J65,J69:J70)</f>
        <v>0</v>
      </c>
      <c r="K73" s="106">
        <f>SUM(K9:K14,K17:K23,K26:K29,K32,K35:K39,K42:K52,K55:K58,K61:K65,K69:K70)</f>
        <v>0</v>
      </c>
      <c r="L73" s="105">
        <f>SUM(L9:L14,L17:L23,L26:L29,L32,L35:L39,L42:L52,L55:L58,L61:L65,L69:L70)</f>
        <v>0</v>
      </c>
      <c r="M73" s="106">
        <f>SUM(M9:M14,M17:M23,M26:M29,M32,M35:M39,M42:M52,M55:M58,M61:M65,M69:M70)</f>
        <v>0</v>
      </c>
      <c r="N73" s="105">
        <f>SUM(N9:N14,N17:N23,N26:N29,N32,N35:N39,N42:N52,N55:N58,N61:N65,N69:N70)</f>
        <v>0</v>
      </c>
      <c r="O73" s="106">
        <f>SUM(O9:O14,O17:O23,O26:O29,O32,O35:O39,O42:O52,O55:O58,O61:O65,O69:O70)</f>
        <v>0</v>
      </c>
      <c r="P73" s="105">
        <f>$H73      +$J73      +$L73      +$N73</f>
        <v>356841000</v>
      </c>
      <c r="Q73" s="106">
        <f>$I73      +$K73      +$M73      +$O73</f>
        <v>848990153</v>
      </c>
      <c r="R73" s="61">
        <f>IF(($H73      =0),0,((($H73      -$H73      )/$H73      )*100))</f>
        <v>0</v>
      </c>
      <c r="S73" s="62">
        <f>IF(($I73      =0),0,((($I73      -$I73      )/$I73      )*100))</f>
        <v>0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6.7523161113550012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16.064997823914982</v>
      </c>
      <c r="V73" s="105" t="s">
        <v>1</v>
      </c>
      <c r="W73" s="106" t="s">
        <v>1</v>
      </c>
    </row>
    <row r="74" spans="1:23" ht="13.5" thickTop="1" x14ac:dyDescent="0.2">
      <c r="A74" s="66" t="s">
        <v>91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0" t="s">
        <v>10</v>
      </c>
      <c r="Q75" s="131"/>
      <c r="R75" s="132" t="s">
        <v>11</v>
      </c>
      <c r="S75" s="131"/>
      <c r="T75" s="132" t="s">
        <v>12</v>
      </c>
      <c r="U75" s="131"/>
      <c r="V75" s="130"/>
      <c r="W75" s="131"/>
    </row>
    <row r="76" spans="1:23" ht="67.5" x14ac:dyDescent="0.2">
      <c r="A76" s="77" t="s">
        <v>92</v>
      </c>
      <c r="B76" s="78" t="s">
        <v>93</v>
      </c>
      <c r="C76" s="78" t="s">
        <v>94</v>
      </c>
      <c r="D76" s="79" t="s">
        <v>17</v>
      </c>
      <c r="E76" s="78" t="s">
        <v>18</v>
      </c>
      <c r="F76" s="78" t="s">
        <v>19</v>
      </c>
      <c r="G76" s="78" t="s">
        <v>95</v>
      </c>
      <c r="H76" s="78" t="s">
        <v>96</v>
      </c>
      <c r="I76" s="80" t="s">
        <v>22</v>
      </c>
      <c r="J76" s="78" t="s">
        <v>97</v>
      </c>
      <c r="K76" s="80" t="s">
        <v>24</v>
      </c>
      <c r="L76" s="78" t="s">
        <v>98</v>
      </c>
      <c r="M76" s="80" t="s">
        <v>26</v>
      </c>
      <c r="N76" s="78" t="s">
        <v>99</v>
      </c>
      <c r="O76" s="80" t="s">
        <v>28</v>
      </c>
      <c r="P76" s="80" t="s">
        <v>100</v>
      </c>
      <c r="Q76" s="81" t="s">
        <v>30</v>
      </c>
      <c r="R76" s="82" t="s">
        <v>100</v>
      </c>
      <c r="S76" s="83" t="s">
        <v>30</v>
      </c>
      <c r="T76" s="82" t="s">
        <v>101</v>
      </c>
      <c r="U76" s="79" t="s">
        <v>32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112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113</v>
      </c>
      <c r="B80" s="111">
        <f>SUM(B81:B84)</f>
        <v>0</v>
      </c>
      <c r="C80" s="111">
        <f>SUM(C81:C84)</f>
        <v>0</v>
      </c>
      <c r="D80" s="111">
        <f>SUM(D81:D84)</f>
        <v>0</v>
      </c>
      <c r="E80" s="111">
        <f>SUM(E81:E84)</f>
        <v>0</v>
      </c>
      <c r="F80" s="111">
        <f>SUM(F81:F84)</f>
        <v>0</v>
      </c>
      <c r="G80" s="111">
        <f>SUM(G81:G84)</f>
        <v>0</v>
      </c>
      <c r="H80" s="111">
        <f>SUM(H81:H84)</f>
        <v>0</v>
      </c>
      <c r="I80" s="111">
        <f>SUM(I81:I84)</f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114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115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116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117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102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103</v>
      </c>
      <c r="B87" s="118">
        <v>504000</v>
      </c>
      <c r="C87" s="118"/>
      <c r="D87" s="118"/>
      <c r="E87" s="118">
        <f>$B87      +$C87      +$D87</f>
        <v>504000</v>
      </c>
      <c r="F87" s="118">
        <v>0</v>
      </c>
      <c r="G87" s="118">
        <v>0</v>
      </c>
      <c r="H87" s="118">
        <v>434000</v>
      </c>
      <c r="I87" s="118"/>
      <c r="J87" s="118"/>
      <c r="K87" s="118"/>
      <c r="L87" s="118"/>
      <c r="M87" s="118"/>
      <c r="N87" s="118"/>
      <c r="O87" s="118"/>
      <c r="P87" s="118">
        <f>$H87      +$J87      +$L87      +$N87</f>
        <v>434000</v>
      </c>
      <c r="Q87" s="113">
        <f>$I87      +$K87      +$M87      +$O87</f>
        <v>0</v>
      </c>
      <c r="R87" s="89">
        <f>IF(($H87      =0),0,((($H87      -$H87      )/$H87      )*100))</f>
        <v>0</v>
      </c>
      <c r="S87" s="90">
        <f>IF(($I87      =0),0,((($I87      -$I87      )/$I87      )*100))</f>
        <v>0</v>
      </c>
      <c r="T87" s="89">
        <f>IF(($E87      =0),0,(($P87      /$E87      )*100))</f>
        <v>86.111111111111114</v>
      </c>
      <c r="U87" s="90">
        <f>IF(($E87      =0),0,(($Q87      /$E87      )*100))</f>
        <v>0</v>
      </c>
      <c r="V87" s="118"/>
      <c r="W87" s="118"/>
    </row>
    <row r="88" spans="1:23" x14ac:dyDescent="0.2">
      <c r="A88" s="91" t="s">
        <v>104</v>
      </c>
      <c r="B88" s="113"/>
      <c r="C88" s="113"/>
      <c r="D88" s="113"/>
      <c r="E88" s="113">
        <f>$B88      +$C88      +$D88</f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>$H88      +$J88      +$L88      +$N88</f>
        <v>0</v>
      </c>
      <c r="Q88" s="115">
        <f>$I88      +$K88      +$M88      +$O88</f>
        <v>0</v>
      </c>
      <c r="R88" s="89">
        <f>IF(($H88      =0),0,((($H88      -$H88      )/$H88      )*100))</f>
        <v>0</v>
      </c>
      <c r="S88" s="90">
        <f>IF(($I88      =0),0,((($I88      -$I88      )/$I88      )*100))</f>
        <v>0</v>
      </c>
      <c r="T88" s="89">
        <f>IF(($E88      =0),0,(($P88      /$E88      )*100))</f>
        <v>0</v>
      </c>
      <c r="U88" s="90">
        <f>IF(($E88      =0),0,(($Q88      /$E88      )*100))</f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>$B89      +$C89      +$D89</f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>$H89      +$J89      +$L89      +$N89</f>
        <v>0</v>
      </c>
      <c r="Q89" s="115">
        <f>$I89      +$K89      +$M89      +$O89</f>
        <v>0</v>
      </c>
      <c r="R89" s="89">
        <f>IF(($H89      =0),0,((($H89      -$H89      )/$H89      )*100))</f>
        <v>0</v>
      </c>
      <c r="S89" s="90">
        <f>IF(($I89      =0),0,((($I89      -$I89      )/$I89      )*100))</f>
        <v>0</v>
      </c>
      <c r="T89" s="89">
        <f>IF(($E89      =0),0,(($P89      /$E89      )*100))</f>
        <v>0</v>
      </c>
      <c r="U89" s="90">
        <f>IF(($E89      =0),0,(($Q89      /$E89      )*100))</f>
        <v>0</v>
      </c>
      <c r="V89" s="113"/>
      <c r="W89" s="113"/>
    </row>
    <row r="90" spans="1:23" x14ac:dyDescent="0.2">
      <c r="A90" s="91" t="s">
        <v>106</v>
      </c>
      <c r="B90" s="113">
        <v>159527000</v>
      </c>
      <c r="C90" s="113"/>
      <c r="D90" s="113"/>
      <c r="E90" s="113">
        <f>$B90      +$C90      +$D90</f>
        <v>159527000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>$H90      +$J90      +$L90      +$N90</f>
        <v>0</v>
      </c>
      <c r="Q90" s="115">
        <f>$I90      +$K90      +$M90      +$O90</f>
        <v>0</v>
      </c>
      <c r="R90" s="89">
        <f>IF(($H90      =0),0,((($H90      -$H90      )/$H90      )*100))</f>
        <v>0</v>
      </c>
      <c r="S90" s="90">
        <f>IF(($I90      =0),0,((($I90      -$I90      )/$I90      )*100))</f>
        <v>0</v>
      </c>
      <c r="T90" s="89">
        <f>IF(($E90      =0),0,(($P90      /$E90      )*100))</f>
        <v>0</v>
      </c>
      <c r="U90" s="90">
        <f>IF(($E90      =0),0,(($Q90      /$E90      )*100))</f>
        <v>0</v>
      </c>
      <c r="V90" s="113"/>
      <c r="W90" s="113"/>
    </row>
    <row r="91" spans="1:23" x14ac:dyDescent="0.2">
      <c r="A91" s="91" t="s">
        <v>107</v>
      </c>
      <c r="B91" s="113">
        <v>972000</v>
      </c>
      <c r="C91" s="113"/>
      <c r="D91" s="113"/>
      <c r="E91" s="113">
        <f>$B91      +$C91      +$D91</f>
        <v>972000</v>
      </c>
      <c r="F91" s="113">
        <v>0</v>
      </c>
      <c r="G91" s="113">
        <v>0</v>
      </c>
      <c r="H91" s="113">
        <v>175000</v>
      </c>
      <c r="I91" s="113"/>
      <c r="J91" s="113"/>
      <c r="K91" s="113"/>
      <c r="L91" s="113"/>
      <c r="M91" s="113"/>
      <c r="N91" s="113"/>
      <c r="O91" s="113"/>
      <c r="P91" s="115">
        <f>$H91      +$J91      +$L91      +$N91</f>
        <v>175000</v>
      </c>
      <c r="Q91" s="115">
        <f>$I91      +$K91      +$M91      +$O91</f>
        <v>0</v>
      </c>
      <c r="R91" s="89">
        <f>IF(($H91      =0),0,((($H91      -$H91      )/$H91      )*100))</f>
        <v>0</v>
      </c>
      <c r="S91" s="90">
        <f>IF(($I91      =0),0,((($I91      -$I91      )/$I91      )*100))</f>
        <v>0</v>
      </c>
      <c r="T91" s="89">
        <f>IF(($E91      =0),0,(($P91      /$E91      )*100))</f>
        <v>18.004115226337451</v>
      </c>
      <c r="U91" s="90">
        <f>IF(($E91      =0),0,(($Q91      /$E91      )*100))</f>
        <v>0</v>
      </c>
      <c r="V91" s="113"/>
      <c r="W91" s="113"/>
    </row>
    <row r="92" spans="1:23" x14ac:dyDescent="0.2">
      <c r="A92" s="91" t="s">
        <v>108</v>
      </c>
      <c r="B92" s="113">
        <v>421000</v>
      </c>
      <c r="C92" s="113"/>
      <c r="D92" s="113"/>
      <c r="E92" s="113">
        <f>$B92      +$C92      +$D92</f>
        <v>421000</v>
      </c>
      <c r="F92" s="113">
        <v>0</v>
      </c>
      <c r="G92" s="113">
        <v>0</v>
      </c>
      <c r="H92" s="113">
        <v>268000</v>
      </c>
      <c r="I92" s="113"/>
      <c r="J92" s="113"/>
      <c r="K92" s="113"/>
      <c r="L92" s="113"/>
      <c r="M92" s="113"/>
      <c r="N92" s="113"/>
      <c r="O92" s="113"/>
      <c r="P92" s="115">
        <f>$H92      +$J92      +$L92      +$N92</f>
        <v>268000</v>
      </c>
      <c r="Q92" s="115">
        <f>$I92      +$K92      +$M92      +$O92</f>
        <v>0</v>
      </c>
      <c r="R92" s="89">
        <f>IF(($H92      =0),0,((($H92      -$H92      )/$H92      )*100))</f>
        <v>0</v>
      </c>
      <c r="S92" s="90">
        <f>IF(($I92      =0),0,((($I92      -$I92      )/$I92      )*100))</f>
        <v>0</v>
      </c>
      <c r="T92" s="89">
        <f>IF(($E92      =0),0,(($P92      /$E92      )*100))</f>
        <v>63.657957244655584</v>
      </c>
      <c r="U92" s="90">
        <f>IF(($E92      =0),0,(($Q92      /$E92      )*100))</f>
        <v>0</v>
      </c>
      <c r="V92" s="113"/>
      <c r="W92" s="113"/>
    </row>
    <row r="93" spans="1:23" x14ac:dyDescent="0.2">
      <c r="A93" s="91" t="s">
        <v>109</v>
      </c>
      <c r="B93" s="113">
        <v>420000</v>
      </c>
      <c r="C93" s="113"/>
      <c r="D93" s="113"/>
      <c r="E93" s="113">
        <f>$B93      +$C93      +$D93</f>
        <v>420000</v>
      </c>
      <c r="F93" s="113">
        <v>0</v>
      </c>
      <c r="G93" s="113">
        <v>0</v>
      </c>
      <c r="H93" s="113">
        <v>23000</v>
      </c>
      <c r="I93" s="113"/>
      <c r="J93" s="113"/>
      <c r="K93" s="113"/>
      <c r="L93" s="113"/>
      <c r="M93" s="113"/>
      <c r="N93" s="113"/>
      <c r="O93" s="113"/>
      <c r="P93" s="115">
        <f>$H93      +$J93      +$L93      +$N93</f>
        <v>23000</v>
      </c>
      <c r="Q93" s="115">
        <f>$I93      +$K93      +$M93      +$O93</f>
        <v>0</v>
      </c>
      <c r="R93" s="89">
        <f>IF(($H93      =0),0,((($H93      -$H93      )/$H93      )*100))</f>
        <v>0</v>
      </c>
      <c r="S93" s="90">
        <f>IF(($I93      =0),0,((($I93      -$I93      )/$I93      )*100))</f>
        <v>0</v>
      </c>
      <c r="T93" s="89">
        <f>IF(($E93      =0),0,(($P93      /$E93      )*100))</f>
        <v>5.4761904761904763</v>
      </c>
      <c r="U93" s="90">
        <f>IF(($E93      =0),0,(($Q93      /$E93      )*100))</f>
        <v>0</v>
      </c>
      <c r="V93" s="113"/>
      <c r="W93" s="113"/>
    </row>
    <row r="94" spans="1:23" x14ac:dyDescent="0.2">
      <c r="A94" s="91" t="s">
        <v>110</v>
      </c>
      <c r="B94" s="113">
        <v>49000</v>
      </c>
      <c r="C94" s="113"/>
      <c r="D94" s="113"/>
      <c r="E94" s="113">
        <f>$B94      +$C94      +$D94</f>
        <v>49000</v>
      </c>
      <c r="F94" s="113">
        <v>0</v>
      </c>
      <c r="G94" s="113">
        <v>0</v>
      </c>
      <c r="H94" s="113">
        <v>12000</v>
      </c>
      <c r="I94" s="113"/>
      <c r="J94" s="113"/>
      <c r="K94" s="113"/>
      <c r="L94" s="113"/>
      <c r="M94" s="113"/>
      <c r="N94" s="113"/>
      <c r="O94" s="113"/>
      <c r="P94" s="115">
        <f>$H94      +$J94      +$L94      +$N94</f>
        <v>12000</v>
      </c>
      <c r="Q94" s="115">
        <f>$I94      +$K94      +$M94      +$O94</f>
        <v>0</v>
      </c>
      <c r="R94" s="89">
        <f>IF(($H94      =0),0,((($H94      -$H94      )/$H94      )*100))</f>
        <v>0</v>
      </c>
      <c r="S94" s="90">
        <f>IF(($I94      =0),0,((($I94      -$I94      )/$I94      )*100))</f>
        <v>0</v>
      </c>
      <c r="T94" s="89">
        <f>IF(($E94      =0),0,(($P94      /$E94      )*100))</f>
        <v>24.489795918367346</v>
      </c>
      <c r="U94" s="90">
        <f>IF(($E94      =0),0,(($Q94      /$E94      )*100))</f>
        <v>0</v>
      </c>
      <c r="V94" s="113"/>
      <c r="W94" s="113"/>
    </row>
    <row r="95" spans="1:23" x14ac:dyDescent="0.2">
      <c r="A95" s="16" t="s">
        <v>111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118</v>
      </c>
      <c r="B96" s="121">
        <f>SUM(B97:B111)</f>
        <v>0</v>
      </c>
      <c r="C96" s="121">
        <f>SUM(C97:C111)</f>
        <v>0</v>
      </c>
      <c r="D96" s="121">
        <f>SUM(D97:D111)</f>
        <v>0</v>
      </c>
      <c r="E96" s="121">
        <f>SUM(E97:E111)</f>
        <v>0</v>
      </c>
      <c r="F96" s="121">
        <f>SUM(F97:F111)</f>
        <v>0</v>
      </c>
      <c r="G96" s="121">
        <f>SUM(G97:G111)</f>
        <v>0</v>
      </c>
      <c r="H96" s="121">
        <f>SUM(H97:H111)</f>
        <v>0</v>
      </c>
      <c r="I96" s="121">
        <f>SUM(I97:I111)</f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>IF(L96=0," ",(N96-L96)/L96)</f>
        <v xml:space="preserve"> </v>
      </c>
      <c r="S96" s="20" t="str">
        <f>IF(M96=0," ",(O96-M96)/M96)</f>
        <v xml:space="preserve"> </v>
      </c>
      <c r="T96" s="20" t="str">
        <f>IF(E96=0," ",(P96/E96))</f>
        <v xml:space="preserve"> </v>
      </c>
      <c r="U96" s="21" t="str">
        <f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>IF(L97=0," ",(N97-L97)/L97)</f>
        <v xml:space="preserve"> </v>
      </c>
      <c r="S97" s="23" t="str">
        <f>IF(M97=0," ",(O97-M97)/M97)</f>
        <v xml:space="preserve"> </v>
      </c>
      <c r="T97" s="23" t="str">
        <f>IF(E97=0," ",(P97/E97))</f>
        <v xml:space="preserve"> </v>
      </c>
      <c r="U97" s="24" t="str">
        <f>IF(E97=0," ",(Q97/E97))</f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>IF(L98=0," ",(N98-L98)/L98)</f>
        <v xml:space="preserve"> </v>
      </c>
      <c r="S98" s="23" t="str">
        <f>IF(M98=0," ",(O98-M98)/M98)</f>
        <v xml:space="preserve"> </v>
      </c>
      <c r="T98" s="23" t="str">
        <f>IF(E98=0," ",(P98/E98))</f>
        <v xml:space="preserve"> </v>
      </c>
      <c r="U98" s="24" t="str">
        <f>IF(E98=0," ",(Q98/E98))</f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>SUM(B99:D99)</f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>IF(L99=0," ",(N99-L99)/L99)</f>
        <v xml:space="preserve"> </v>
      </c>
      <c r="S99" s="23" t="str">
        <f>IF(M99=0," ",(O99-M99)/M99)</f>
        <v xml:space="preserve"> </v>
      </c>
      <c r="T99" s="23" t="str">
        <f>IF(E99=0," ",(P99/E99))</f>
        <v xml:space="preserve"> </v>
      </c>
      <c r="U99" s="24" t="str">
        <f>IF(E99=0," ",(Q99/E99))</f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>SUM(B100:D100)</f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>IF(L100=0," ",(N100-L100)/L100)</f>
        <v xml:space="preserve"> </v>
      </c>
      <c r="S100" s="23" t="str">
        <f>IF(M100=0," ",(O100-M100)/M100)</f>
        <v xml:space="preserve"> </v>
      </c>
      <c r="T100" s="23" t="str">
        <f>IF(E100=0," ",(P100/E100))</f>
        <v xml:space="preserve"> </v>
      </c>
      <c r="U100" s="24" t="str">
        <f>IF(E100=0," ",(Q100/E100))</f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>SUM(B101:D101)</f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>IF(L101=0," ",(N101-L101)/L101)</f>
        <v xml:space="preserve"> </v>
      </c>
      <c r="S101" s="23" t="str">
        <f>IF(M101=0," ",(O101-M101)/M101)</f>
        <v xml:space="preserve"> </v>
      </c>
      <c r="T101" s="23" t="str">
        <f>IF(E101=0," ",(P101/E101))</f>
        <v xml:space="preserve"> </v>
      </c>
      <c r="U101" s="24" t="str">
        <f>IF(E101=0," ",(Q101/E101))</f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>SUM(B102:D102)</f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>IF(L102=0," ",(N102-L102)/L102)</f>
        <v xml:space="preserve"> </v>
      </c>
      <c r="S102" s="23" t="str">
        <f>IF(M102=0," ",(O102-M102)/M102)</f>
        <v xml:space="preserve"> </v>
      </c>
      <c r="T102" s="23" t="str">
        <f>IF(E102=0," ",(P102/E102))</f>
        <v xml:space="preserve"> </v>
      </c>
      <c r="U102" s="24" t="str">
        <f>IF(E102=0," ",(Q102/E102))</f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>SUM(B103:D103)</f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>IF(L103=0," ",(N103-L103)/L103)</f>
        <v xml:space="preserve"> </v>
      </c>
      <c r="S103" s="23" t="str">
        <f>IF(M103=0," ",(O103-M103)/M103)</f>
        <v xml:space="preserve"> </v>
      </c>
      <c r="T103" s="23" t="str">
        <f>IF(E103=0," ",(P103/E103))</f>
        <v xml:space="preserve"> </v>
      </c>
      <c r="U103" s="24" t="str">
        <f>IF(E103=0," ",(Q103/E103))</f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>SUM(B104:D104)</f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>IF(L104=0," ",(N104-L104)/L104)</f>
        <v xml:space="preserve"> </v>
      </c>
      <c r="S104" s="23" t="str">
        <f>IF(M104=0," ",(O104-M104)/M104)</f>
        <v xml:space="preserve"> </v>
      </c>
      <c r="T104" s="23" t="str">
        <f>IF(E104=0," ",(P104/E104))</f>
        <v xml:space="preserve"> </v>
      </c>
      <c r="U104" s="24" t="str">
        <f>IF(E104=0," ",(Q104/E104))</f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>SUM(B105:D105)</f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>IF(L105=0," ",(N105-L105)/L105)</f>
        <v xml:space="preserve"> </v>
      </c>
      <c r="S105" s="23" t="str">
        <f>IF(M105=0," ",(O105-M105)/M105)</f>
        <v xml:space="preserve"> </v>
      </c>
      <c r="T105" s="23" t="str">
        <f>IF(E105=0," ",(P105/E105))</f>
        <v xml:space="preserve"> </v>
      </c>
      <c r="U105" s="24" t="str">
        <f>IF(E105=0," ",(Q105/E105))</f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>SUM(B106:D106)</f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>IF(L106=0," ",(N106-L106)/L106)</f>
        <v xml:space="preserve"> </v>
      </c>
      <c r="S106" s="23" t="str">
        <f>IF(M106=0," ",(O106-M106)/M106)</f>
        <v xml:space="preserve"> </v>
      </c>
      <c r="T106" s="23" t="str">
        <f>IF(E106=0," ",(P106/E106))</f>
        <v xml:space="preserve"> </v>
      </c>
      <c r="U106" s="24" t="str">
        <f>IF(E106=0," ",(Q106/E106))</f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>SUM(B107:D107)</f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>IF(L107=0," ",(N107-L107)/L107)</f>
        <v xml:space="preserve"> </v>
      </c>
      <c r="S107" s="23" t="str">
        <f>IF(M107=0," ",(O107-M107)/M107)</f>
        <v xml:space="preserve"> </v>
      </c>
      <c r="T107" s="23" t="str">
        <f>IF(E107=0," ",(P107/E107))</f>
        <v xml:space="preserve"> </v>
      </c>
      <c r="U107" s="24" t="str">
        <f>IF(E107=0," ",(Q107/E107))</f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>SUM(B108:D108)</f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>IF(L108=0," ",(N108-L108)/L108)</f>
        <v xml:space="preserve"> </v>
      </c>
      <c r="S108" s="23" t="str">
        <f>IF(M108=0," ",(O108-M108)/M108)</f>
        <v xml:space="preserve"> </v>
      </c>
      <c r="T108" s="23" t="str">
        <f>IF(E108=0," ",(P108/E108))</f>
        <v xml:space="preserve"> </v>
      </c>
      <c r="U108" s="24" t="str">
        <f>IF(E108=0," ",(Q108/E108))</f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>SUM(B109:D109)</f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>IF(L109=0," ",(N109-L109)/L109)</f>
        <v xml:space="preserve"> </v>
      </c>
      <c r="S109" s="23" t="str">
        <f>IF(M109=0," ",(O109-M109)/M109)</f>
        <v xml:space="preserve"> </v>
      </c>
      <c r="T109" s="23" t="str">
        <f>IF(E109=0," ",(P109/E109))</f>
        <v xml:space="preserve"> </v>
      </c>
      <c r="U109" s="24" t="str">
        <f>IF(E109=0," ",(Q109/E109))</f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>SUM(B110:D110)</f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>IF(L110=0," ",(N110-L110)/L110)</f>
        <v xml:space="preserve"> </v>
      </c>
      <c r="S110" s="23" t="str">
        <f>IF(M110=0," ",(O110-M110)/M110)</f>
        <v xml:space="preserve"> </v>
      </c>
      <c r="T110" s="23" t="str">
        <f>IF(E110=0," ",(P110/E110))</f>
        <v xml:space="preserve"> </v>
      </c>
      <c r="U110" s="24" t="str">
        <f>IF(E110=0," ",(Q110/E110))</f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>SUM(B111:D111)</f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>IF(L111=0," ",(N111-L111)/L111)</f>
        <v xml:space="preserve"> </v>
      </c>
      <c r="S111" s="23" t="str">
        <f>IF(M111=0," ",(O111-M111)/M111)</f>
        <v xml:space="preserve"> </v>
      </c>
      <c r="T111" s="23" t="str">
        <f>IF(E111=0," ",(P111/E111))</f>
        <v xml:space="preserve"> </v>
      </c>
      <c r="U111" s="24" t="str">
        <f>IF(E111=0," ",(Q111/E111))</f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>IF(L112=0," ",(N112-L112)/L112)</f>
        <v xml:space="preserve"> </v>
      </c>
      <c r="S112" s="21" t="str">
        <f>IF(M112=0," ",(O112-M112)/M112)</f>
        <v xml:space="preserve"> </v>
      </c>
      <c r="T112" s="20" t="str">
        <f>IF(E112=0," ",(P112/E112))</f>
        <v xml:space="preserve"> </v>
      </c>
      <c r="U112" s="21" t="str">
        <f>IF(E112=0," ",(Q112/E112))</f>
        <v xml:space="preserve"> </v>
      </c>
      <c r="V112" s="126"/>
      <c r="W112" s="127"/>
    </row>
    <row r="113" spans="1:23" hidden="1" x14ac:dyDescent="0.2">
      <c r="A113" s="25" t="s">
        <v>87</v>
      </c>
      <c r="B113" s="126" t="e">
        <f>B96+B86</f>
        <v>#VALUE!</v>
      </c>
      <c r="C113" s="126">
        <f>C96+C86</f>
        <v>0</v>
      </c>
      <c r="D113" s="126">
        <f>D96+D86</f>
        <v>0</v>
      </c>
      <c r="E113" s="126">
        <f>E96+E86</f>
        <v>0</v>
      </c>
      <c r="F113" s="126">
        <f>F96+F86</f>
        <v>0</v>
      </c>
      <c r="G113" s="126">
        <f>G96+G86</f>
        <v>0</v>
      </c>
      <c r="H113" s="126">
        <f>H96+H86</f>
        <v>0</v>
      </c>
      <c r="I113" s="126">
        <f>I96+I86</f>
        <v>0</v>
      </c>
      <c r="J113" s="126">
        <f>J96+J86</f>
        <v>0</v>
      </c>
      <c r="K113" s="126">
        <f>K96+K86</f>
        <v>0</v>
      </c>
      <c r="L113" s="126">
        <f>L96+L86</f>
        <v>0</v>
      </c>
      <c r="M113" s="126">
        <f>M96+M86</f>
        <v>0</v>
      </c>
      <c r="N113" s="126">
        <f>N96+N86</f>
        <v>0</v>
      </c>
      <c r="O113" s="126">
        <f>O96+O86</f>
        <v>0</v>
      </c>
      <c r="P113" s="126">
        <f>P96+P86</f>
        <v>0</v>
      </c>
      <c r="Q113" s="126">
        <f>Q96+Q86</f>
        <v>0</v>
      </c>
      <c r="R113" s="20" t="str">
        <f>IF(L113=0," ",(N113-L113)/L113)</f>
        <v xml:space="preserve"> </v>
      </c>
      <c r="S113" s="21" t="str">
        <f>IF(M113=0," ",(O113-M113)/M113)</f>
        <v xml:space="preserve"> </v>
      </c>
      <c r="T113" s="20" t="str">
        <f>IF(E113=0," ",(P113/E113))</f>
        <v xml:space="preserve"> </v>
      </c>
      <c r="U113" s="21" t="str">
        <f>IF(E113=0," ",(Q113/E113))</f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119</v>
      </c>
      <c r="B114" s="128" t="str">
        <f>B86</f>
        <v/>
      </c>
      <c r="C114" s="128">
        <f>C86</f>
        <v>0</v>
      </c>
      <c r="D114" s="128">
        <f>D86</f>
        <v>0</v>
      </c>
      <c r="E114" s="128">
        <f>E86</f>
        <v>0</v>
      </c>
      <c r="F114" s="128">
        <f>F86</f>
        <v>0</v>
      </c>
      <c r="G114" s="128">
        <f>G86</f>
        <v>0</v>
      </c>
      <c r="H114" s="128">
        <f>H86</f>
        <v>0</v>
      </c>
      <c r="I114" s="128">
        <f>I86</f>
        <v>0</v>
      </c>
      <c r="J114" s="128">
        <f>J86</f>
        <v>0</v>
      </c>
      <c r="K114" s="128">
        <f>K86</f>
        <v>0</v>
      </c>
      <c r="L114" s="128">
        <f>L86</f>
        <v>0</v>
      </c>
      <c r="M114" s="128">
        <f>M86</f>
        <v>0</v>
      </c>
      <c r="N114" s="128">
        <f>N86</f>
        <v>0</v>
      </c>
      <c r="O114" s="128">
        <f>O86</f>
        <v>0</v>
      </c>
      <c r="P114" s="128">
        <f>P86</f>
        <v>0</v>
      </c>
      <c r="Q114" s="128">
        <f>Q86</f>
        <v>0</v>
      </c>
      <c r="R114" s="20" t="str">
        <f>IF(L114=0," ",(N114-L114)/L114)</f>
        <v xml:space="preserve"> </v>
      </c>
      <c r="S114" s="21" t="str">
        <f>IF(M114=0," ",(O114-M114)/M114)</f>
        <v xml:space="preserve"> </v>
      </c>
      <c r="T114" s="20" t="str">
        <f>IF(E114=0," ",(P114/E114))</f>
        <v xml:space="preserve"> </v>
      </c>
      <c r="U114" s="21" t="str">
        <f>IF(E114=0," ",(Q114/E114))</f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120</v>
      </c>
    </row>
    <row r="117" spans="1:23" x14ac:dyDescent="0.2">
      <c r="A117" s="29" t="s">
        <v>121</v>
      </c>
    </row>
    <row r="118" spans="1:23" x14ac:dyDescent="0.2">
      <c r="A118" s="29" t="s">
        <v>122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123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124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125</v>
      </c>
    </row>
    <row r="124" spans="1:23" x14ac:dyDescent="0.2">
      <c r="A124" s="30" t="s">
        <v>91</v>
      </c>
      <c r="G124" s="30" t="s">
        <v>91</v>
      </c>
      <c r="W124" s="30"/>
    </row>
    <row r="125" spans="1:23" x14ac:dyDescent="0.2">
      <c r="A125" s="30"/>
      <c r="G125" s="30"/>
      <c r="W125" s="30"/>
    </row>
    <row r="126" spans="1:23" x14ac:dyDescent="0.2">
      <c r="A126" s="30" t="s">
        <v>91</v>
      </c>
      <c r="G126" s="30" t="s">
        <v>91</v>
      </c>
      <c r="W126" s="30"/>
    </row>
  </sheetData>
  <sheetProtection algorithmName="SHA-512" hashValue="TjeyDn14MZbA3yoKXF4SuTctIb6jK0j50MEcAtUvNyf5B968FutoxDT6C+mA2jbT7cwHtzGqskB6yXftsyRJbQ==" saltValue="XtsWJTKjpa3CzDZuzPJs3g==" spinCount="100000" sheet="1" objects="1" scenarios="1"/>
  <mergeCells count="18">
    <mergeCell ref="P75:Q75"/>
    <mergeCell ref="R75:S75"/>
    <mergeCell ref="T75:U75"/>
    <mergeCell ref="V75:W75"/>
    <mergeCell ref="P6:Q6"/>
    <mergeCell ref="R6:S6"/>
    <mergeCell ref="T6:U6"/>
    <mergeCell ref="V6:W6"/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74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8A9300-E759-46EE-ACEF-3AF54E53A083}">
  <sheetPr>
    <pageSetUpPr fitToPage="1"/>
  </sheetPr>
  <dimension ref="A1:W126"/>
  <sheetViews>
    <sheetView showGridLines="0" workbookViewId="0">
      <selection activeCell="A7" sqref="A7"/>
    </sheetView>
  </sheetViews>
  <sheetFormatPr defaultRowHeight="12.75" x14ac:dyDescent="0.2"/>
  <cols>
    <col min="1" max="1" width="52.7109375" customWidth="1"/>
    <col min="2" max="9" width="13.7109375" customWidth="1"/>
    <col min="10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1"/>
      <c r="W1" s="31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2"/>
      <c r="W2" s="32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2"/>
      <c r="W3" s="32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2"/>
      <c r="W4" s="32"/>
    </row>
    <row r="5" spans="1:23" ht="15" customHeight="1" x14ac:dyDescent="0.25">
      <c r="A5" s="137" t="s">
        <v>131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3"/>
      <c r="W5" s="33"/>
    </row>
    <row r="6" spans="1:23" ht="12.75" customHeight="1" x14ac:dyDescent="0.2">
      <c r="A6" s="34" t="s">
        <v>91</v>
      </c>
      <c r="B6" s="34" t="s">
        <v>91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 t="s">
        <v>1</v>
      </c>
      <c r="G9" s="94" t="s">
        <v>1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=0),0,((($H9       -$H9       )/$H9       )*100))</f>
        <v>0</v>
      </c>
      <c r="S9" s="49">
        <f>IF(($I9       =0),0,((($I9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 t="s">
        <v>1</v>
      </c>
      <c r="W9" s="94" t="s">
        <v>1</v>
      </c>
    </row>
    <row r="10" spans="1:23" ht="12.95" customHeight="1" x14ac:dyDescent="0.2">
      <c r="A10" s="47" t="s">
        <v>37</v>
      </c>
      <c r="B10" s="92">
        <v>47900000</v>
      </c>
      <c r="C10" s="92"/>
      <c r="D10" s="92"/>
      <c r="E10" s="92">
        <f>$B10      +$C10      +$D10</f>
        <v>47900000</v>
      </c>
      <c r="F10" s="93">
        <v>47900000</v>
      </c>
      <c r="G10" s="94">
        <v>47900000</v>
      </c>
      <c r="H10" s="93">
        <v>7602000</v>
      </c>
      <c r="I10" s="94">
        <v>549854</v>
      </c>
      <c r="J10" s="93"/>
      <c r="K10" s="94"/>
      <c r="L10" s="93"/>
      <c r="M10" s="94"/>
      <c r="N10" s="93"/>
      <c r="O10" s="94"/>
      <c r="P10" s="93">
        <f>$H10      +$J10      +$L10      +$N10</f>
        <v>7602000</v>
      </c>
      <c r="Q10" s="94">
        <f>$I10      +$K10      +$M10      +$O10</f>
        <v>549854</v>
      </c>
      <c r="R10" s="48">
        <f>IF(($H10      =0),0,((($H10      -$H10      )/$H10      )*100))</f>
        <v>0</v>
      </c>
      <c r="S10" s="49">
        <f>IF(($I10      =0),0,((($I10      -$I10      )/$I10      )*100))</f>
        <v>0</v>
      </c>
      <c r="T10" s="48">
        <f>IF(($E10      =0),0,(($P10      /$E10      )*100))</f>
        <v>15.870563674321502</v>
      </c>
      <c r="U10" s="50">
        <f>IF(($E10      =0),0,(($Q10      /$E10      )*100))</f>
        <v>1.1479206680584551</v>
      </c>
      <c r="V10" s="93" t="s">
        <v>1</v>
      </c>
      <c r="W10" s="94" t="s">
        <v>1</v>
      </c>
    </row>
    <row r="11" spans="1:23" ht="12.95" customHeight="1" x14ac:dyDescent="0.2">
      <c r="A11" s="47" t="s">
        <v>38</v>
      </c>
      <c r="B11" s="92">
        <v>42265000</v>
      </c>
      <c r="C11" s="92"/>
      <c r="D11" s="92"/>
      <c r="E11" s="92">
        <f>$B11      +$C11      +$D11</f>
        <v>42265000</v>
      </c>
      <c r="F11" s="93">
        <v>42265000</v>
      </c>
      <c r="G11" s="94">
        <v>24700000</v>
      </c>
      <c r="H11" s="93">
        <v>9639000</v>
      </c>
      <c r="I11" s="94">
        <v>3399140</v>
      </c>
      <c r="J11" s="93"/>
      <c r="K11" s="94"/>
      <c r="L11" s="93"/>
      <c r="M11" s="94"/>
      <c r="N11" s="93"/>
      <c r="O11" s="94"/>
      <c r="P11" s="93">
        <f>$H11      +$J11      +$L11      +$N11</f>
        <v>9639000</v>
      </c>
      <c r="Q11" s="94">
        <f>$I11      +$K11      +$M11      +$O11</f>
        <v>3399140</v>
      </c>
      <c r="R11" s="48">
        <f>IF(($H11      =0),0,((($H11      -$H11      )/$H11      )*100))</f>
        <v>0</v>
      </c>
      <c r="S11" s="49">
        <f>IF(($I11      =0),0,((($I11      -$I11      )/$I11      )*100))</f>
        <v>0</v>
      </c>
      <c r="T11" s="48">
        <f>IF(($E11      =0),0,(($P11      /$E11      )*100))</f>
        <v>22.806104341653853</v>
      </c>
      <c r="U11" s="50">
        <f>IF(($E11      =0),0,(($Q11      /$E11      )*100))</f>
        <v>8.0424464687093344</v>
      </c>
      <c r="V11" s="93" t="s">
        <v>1</v>
      </c>
      <c r="W11" s="94" t="s">
        <v>1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>$B12      +$C12      +$D12</f>
        <v>0</v>
      </c>
      <c r="F12" s="93" t="s">
        <v>1</v>
      </c>
      <c r="G12" s="94" t="s">
        <v>1</v>
      </c>
      <c r="H12" s="93"/>
      <c r="I12" s="94"/>
      <c r="J12" s="93"/>
      <c r="K12" s="94"/>
      <c r="L12" s="93"/>
      <c r="M12" s="94"/>
      <c r="N12" s="93"/>
      <c r="O12" s="94"/>
      <c r="P12" s="93">
        <f>$H12      +$J12      +$L12      +$N12</f>
        <v>0</v>
      </c>
      <c r="Q12" s="94">
        <f>$I12      +$K12      +$M12      +$O12</f>
        <v>0</v>
      </c>
      <c r="R12" s="48">
        <f>IF(($H12      =0),0,((($H12      -$H12      )/$H12      )*100))</f>
        <v>0</v>
      </c>
      <c r="S12" s="49">
        <f>IF(($I12      =0),0,((($I12      -$I12      )/$I12      )*100))</f>
        <v>0</v>
      </c>
      <c r="T12" s="48">
        <f>IF(($E12      =0),0,(($P12      /$E12      )*100))</f>
        <v>0</v>
      </c>
      <c r="U12" s="50">
        <f>IF(($E12      =0),0,(($Q12      /$E12      )*100))</f>
        <v>0</v>
      </c>
      <c r="V12" s="93" t="s">
        <v>1</v>
      </c>
      <c r="W12" s="94" t="s">
        <v>1</v>
      </c>
    </row>
    <row r="13" spans="1:23" ht="12.95" customHeight="1" x14ac:dyDescent="0.2">
      <c r="A13" s="47" t="s">
        <v>40</v>
      </c>
      <c r="B13" s="92">
        <v>40659000</v>
      </c>
      <c r="C13" s="92"/>
      <c r="D13" s="92"/>
      <c r="E13" s="92">
        <f>$B13      +$C13      +$D13</f>
        <v>40659000</v>
      </c>
      <c r="F13" s="93">
        <v>40659000</v>
      </c>
      <c r="G13" s="94">
        <v>5000000</v>
      </c>
      <c r="H13" s="93">
        <v>2147000</v>
      </c>
      <c r="I13" s="94"/>
      <c r="J13" s="93"/>
      <c r="K13" s="94"/>
      <c r="L13" s="93"/>
      <c r="M13" s="94"/>
      <c r="N13" s="93"/>
      <c r="O13" s="94"/>
      <c r="P13" s="93">
        <f>$H13      +$J13      +$L13      +$N13</f>
        <v>2147000</v>
      </c>
      <c r="Q13" s="94">
        <f>$I13      +$K13      +$M13      +$O13</f>
        <v>0</v>
      </c>
      <c r="R13" s="48">
        <f>IF(($H13      =0),0,((($H13      -$H13      )/$H13      )*100))</f>
        <v>0</v>
      </c>
      <c r="S13" s="49">
        <f>IF(($I13      =0),0,((($I13      -$I13      )/$I13      )*100))</f>
        <v>0</v>
      </c>
      <c r="T13" s="48">
        <f>IF(($E13      =0),0,(($P13      /$E13      )*100))</f>
        <v>5.2805037015174996</v>
      </c>
      <c r="U13" s="50">
        <f>IF(($E13      =0),0,(($Q13      /$E13      )*100))</f>
        <v>0</v>
      </c>
      <c r="V13" s="93" t="s">
        <v>1</v>
      </c>
      <c r="W13" s="94" t="s">
        <v>1</v>
      </c>
    </row>
    <row r="14" spans="1:23" ht="12.95" customHeight="1" x14ac:dyDescent="0.2">
      <c r="A14" s="47" t="s">
        <v>41</v>
      </c>
      <c r="B14" s="92">
        <v>5600000</v>
      </c>
      <c r="C14" s="92"/>
      <c r="D14" s="92"/>
      <c r="E14" s="92">
        <f>$B14      +$C14      +$D14</f>
        <v>5600000</v>
      </c>
      <c r="F14" s="93">
        <v>5600000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>$H14      +$J14      +$L14      +$N14</f>
        <v>0</v>
      </c>
      <c r="Q14" s="94">
        <f>$I14      +$K14      +$M14      +$O14</f>
        <v>0</v>
      </c>
      <c r="R14" s="48">
        <f>IF(($H14      =0),0,((($H14      -$H14      )/$H14      )*100))</f>
        <v>0</v>
      </c>
      <c r="S14" s="49">
        <f>IF(($I14      =0),0,((($I14      -$I14      )/$I14      )*100))</f>
        <v>0</v>
      </c>
      <c r="T14" s="48">
        <f>IF(($E14      =0),0,(($P14      /$E14      )*100))</f>
        <v>0</v>
      </c>
      <c r="U14" s="50">
        <f>IF(($E14      =0),0,(($Q14      /$E14      )*100))</f>
        <v>0</v>
      </c>
      <c r="V14" s="93" t="s">
        <v>1</v>
      </c>
      <c r="W14" s="94" t="s">
        <v>1</v>
      </c>
    </row>
    <row r="15" spans="1:23" ht="12.95" customHeight="1" x14ac:dyDescent="0.2">
      <c r="A15" s="51" t="s">
        <v>42</v>
      </c>
      <c r="B15" s="95">
        <f>SUM(B9:B14)</f>
        <v>136424000</v>
      </c>
      <c r="C15" s="95">
        <f>SUM(C9:C14)</f>
        <v>0</v>
      </c>
      <c r="D15" s="95"/>
      <c r="E15" s="95">
        <f>$B15      +$C15      +$D15</f>
        <v>136424000</v>
      </c>
      <c r="F15" s="96">
        <f>SUM(F9:F14)</f>
        <v>136424000</v>
      </c>
      <c r="G15" s="97">
        <f>SUM(G9:G14)</f>
        <v>77600000</v>
      </c>
      <c r="H15" s="96">
        <f>SUM(H9:H14)</f>
        <v>19388000</v>
      </c>
      <c r="I15" s="97">
        <f>SUM(I9:I14)</f>
        <v>3948994</v>
      </c>
      <c r="J15" s="96">
        <f>SUM(J9:J14)</f>
        <v>0</v>
      </c>
      <c r="K15" s="97">
        <f>SUM(K9:K14)</f>
        <v>0</v>
      </c>
      <c r="L15" s="96">
        <f>SUM(L9:L14)</f>
        <v>0</v>
      </c>
      <c r="M15" s="97">
        <f>SUM(M9:M14)</f>
        <v>0</v>
      </c>
      <c r="N15" s="96">
        <f>SUM(N9:N14)</f>
        <v>0</v>
      </c>
      <c r="O15" s="97">
        <f>SUM(O9:O14)</f>
        <v>0</v>
      </c>
      <c r="P15" s="96">
        <f>$H15      +$J15      +$L15      +$N15</f>
        <v>19388000</v>
      </c>
      <c r="Q15" s="97">
        <f>$I15      +$K15      +$M15      +$O15</f>
        <v>3948994</v>
      </c>
      <c r="R15" s="52">
        <f>IF(($H15      =0),0,((($H15      -$H15      )/$H15      )*100))</f>
        <v>0</v>
      </c>
      <c r="S15" s="53">
        <f>IF(($I15      =0),0,((($I15      -$I15      )/$I15      )*100))</f>
        <v>0</v>
      </c>
      <c r="T15" s="52">
        <f>IF((SUM($E9:$E13))=0,0,(P15/(SUM($E9:$E13))*100))</f>
        <v>14.819910719745613</v>
      </c>
      <c r="U15" s="54">
        <f>IF((SUM($E9:$E13))=0,0,(Q15/(SUM($E9:$E13))*100))</f>
        <v>3.0185546994435271</v>
      </c>
      <c r="V15" s="96" t="s">
        <v>1</v>
      </c>
      <c r="W15" s="97" t="s">
        <v>1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>
        <v>80989000</v>
      </c>
      <c r="C17" s="92">
        <v>-8252000</v>
      </c>
      <c r="D17" s="92"/>
      <c r="E17" s="92">
        <f>$B17      +$C17      +$D17</f>
        <v>72737000</v>
      </c>
      <c r="F17" s="93">
        <v>80989000</v>
      </c>
      <c r="G17" s="94">
        <v>24297000</v>
      </c>
      <c r="H17" s="93">
        <v>9703000</v>
      </c>
      <c r="I17" s="94"/>
      <c r="J17" s="93"/>
      <c r="K17" s="94"/>
      <c r="L17" s="93"/>
      <c r="M17" s="94"/>
      <c r="N17" s="93"/>
      <c r="O17" s="94"/>
      <c r="P17" s="93">
        <f>$H17      +$J17      +$L17      +$N17</f>
        <v>9703000</v>
      </c>
      <c r="Q17" s="94">
        <f>$I17      +$K17      +$M17      +$O17</f>
        <v>0</v>
      </c>
      <c r="R17" s="48">
        <f>IF(($H17      =0),0,((($H17      -$H17      )/$H17      )*100))</f>
        <v>0</v>
      </c>
      <c r="S17" s="49">
        <f>IF(($I17      =0),0,((($I17      -$I17      )/$I17      )*100))</f>
        <v>0</v>
      </c>
      <c r="T17" s="48">
        <f>IF(($E17      =0),0,(($P17      /$E17      )*100))</f>
        <v>13.339840796293496</v>
      </c>
      <c r="U17" s="50">
        <f>IF(($E17      =0),0,(($Q17      /$E17      )*100))</f>
        <v>0</v>
      </c>
      <c r="V17" s="93" t="s">
        <v>1</v>
      </c>
      <c r="W17" s="94" t="s">
        <v>1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>$B18      +$C18      +$D18</f>
        <v>0</v>
      </c>
      <c r="F18" s="93" t="s">
        <v>1</v>
      </c>
      <c r="G18" s="94" t="s">
        <v>1</v>
      </c>
      <c r="H18" s="93"/>
      <c r="I18" s="94"/>
      <c r="J18" s="93"/>
      <c r="K18" s="94"/>
      <c r="L18" s="93"/>
      <c r="M18" s="94"/>
      <c r="N18" s="93"/>
      <c r="O18" s="94"/>
      <c r="P18" s="93">
        <f>$H18      +$J18      +$L18      +$N18</f>
        <v>0</v>
      </c>
      <c r="Q18" s="94">
        <f>$I18      +$K18      +$M18      +$O18</f>
        <v>0</v>
      </c>
      <c r="R18" s="48">
        <f>IF(($H18      =0),0,((($H18      -$H18      )/$H18      )*100))</f>
        <v>0</v>
      </c>
      <c r="S18" s="49">
        <f>IF(($I18      =0),0,((($I18      -$I18      )/$I18      )*100))</f>
        <v>0</v>
      </c>
      <c r="T18" s="48">
        <f>IF(($E18      =0),0,(($P18      /$E18      )*100))</f>
        <v>0</v>
      </c>
      <c r="U18" s="50">
        <f>IF(($E18      =0),0,(($Q18      /$E18      )*100))</f>
        <v>0</v>
      </c>
      <c r="V18" s="93" t="s">
        <v>1</v>
      </c>
      <c r="W18" s="94" t="s">
        <v>1</v>
      </c>
    </row>
    <row r="19" spans="1:23" ht="12.95" customHeight="1" x14ac:dyDescent="0.2">
      <c r="A19" s="47" t="s">
        <v>46</v>
      </c>
      <c r="B19" s="92">
        <v>10604000</v>
      </c>
      <c r="C19" s="92"/>
      <c r="D19" s="92"/>
      <c r="E19" s="92">
        <f>$B19      +$C19      +$D19</f>
        <v>10604000</v>
      </c>
      <c r="F19" s="93">
        <v>10604000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>$H19      +$J19      +$L19      +$N19</f>
        <v>0</v>
      </c>
      <c r="Q19" s="94">
        <f>$I19      +$K19      +$M19      +$O19</f>
        <v>0</v>
      </c>
      <c r="R19" s="48">
        <f>IF(($H19      =0),0,((($H19      -$H19      )/$H19      )*100))</f>
        <v>0</v>
      </c>
      <c r="S19" s="49">
        <f>IF(($I19      =0),0,((($I19      -$I19      )/$I19      )*100))</f>
        <v>0</v>
      </c>
      <c r="T19" s="48">
        <f>IF(($E19      =0),0,(($P19      /$E19      )*100))</f>
        <v>0</v>
      </c>
      <c r="U19" s="50">
        <f>IF(($E19      =0),0,(($Q19      /$E19      )*100))</f>
        <v>0</v>
      </c>
      <c r="V19" s="93" t="s">
        <v>1</v>
      </c>
      <c r="W19" s="94" t="s">
        <v>1</v>
      </c>
    </row>
    <row r="20" spans="1:23" ht="12.95" customHeight="1" x14ac:dyDescent="0.2">
      <c r="A20" s="47" t="s">
        <v>47</v>
      </c>
      <c r="B20" s="92"/>
      <c r="C20" s="92"/>
      <c r="D20" s="92"/>
      <c r="E20" s="92">
        <f>$B20      +$C20      +$D20</f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>$H20      +$J20      +$L20      +$N20</f>
        <v>0</v>
      </c>
      <c r="Q20" s="94">
        <f>$I20      +$K20      +$M20      +$O20</f>
        <v>0</v>
      </c>
      <c r="R20" s="48">
        <f>IF(($H20      =0),0,((($H20      -$H20      )/$H20      )*100))</f>
        <v>0</v>
      </c>
      <c r="S20" s="49">
        <f>IF(($I20      =0),0,((($I20      -$I20      )/$I20      )*100))</f>
        <v>0</v>
      </c>
      <c r="T20" s="48">
        <f>IF(($E20      =0),0,(($P20      /$E20      )*100))</f>
        <v>0</v>
      </c>
      <c r="U20" s="50">
        <f>IF(($E20      =0),0,(($Q20      /$E20      )*100))</f>
        <v>0</v>
      </c>
      <c r="V20" s="93" t="s">
        <v>1</v>
      </c>
      <c r="W20" s="94" t="s">
        <v>1</v>
      </c>
    </row>
    <row r="21" spans="1:23" ht="12.95" customHeight="1" x14ac:dyDescent="0.2">
      <c r="A21" s="47" t="s">
        <v>48</v>
      </c>
      <c r="B21" s="92">
        <v>111790000</v>
      </c>
      <c r="C21" s="92"/>
      <c r="D21" s="92"/>
      <c r="E21" s="92">
        <f>$B21      +$C21      +$D21</f>
        <v>111790000</v>
      </c>
      <c r="F21" s="93">
        <v>111790000</v>
      </c>
      <c r="G21" s="94">
        <v>19984000</v>
      </c>
      <c r="H21" s="93">
        <v>1868000</v>
      </c>
      <c r="I21" s="94">
        <v>449494</v>
      </c>
      <c r="J21" s="93"/>
      <c r="K21" s="94"/>
      <c r="L21" s="93"/>
      <c r="M21" s="94"/>
      <c r="N21" s="93"/>
      <c r="O21" s="94"/>
      <c r="P21" s="93">
        <f>$H21      +$J21      +$L21      +$N21</f>
        <v>1868000</v>
      </c>
      <c r="Q21" s="94">
        <f>$I21      +$K21      +$M21      +$O21</f>
        <v>449494</v>
      </c>
      <c r="R21" s="48">
        <f>IF(($H21      =0),0,((($H21      -$H21      )/$H21      )*100))</f>
        <v>0</v>
      </c>
      <c r="S21" s="49">
        <f>IF(($I21      =0),0,((($I21      -$I21      )/$I21      )*100))</f>
        <v>0</v>
      </c>
      <c r="T21" s="48">
        <f>IF(($E21      =0),0,(($P21      /$E21      )*100))</f>
        <v>1.6709902495750963</v>
      </c>
      <c r="U21" s="50">
        <f>IF(($E21      =0),0,(($Q21      /$E21      )*100))</f>
        <v>0.40208784327757402</v>
      </c>
      <c r="V21" s="93" t="s">
        <v>1</v>
      </c>
      <c r="W21" s="94" t="s">
        <v>1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>$B22      +$C22      +$D22</f>
        <v>0</v>
      </c>
      <c r="F22" s="93" t="s">
        <v>1</v>
      </c>
      <c r="G22" s="94" t="s">
        <v>1</v>
      </c>
      <c r="H22" s="93"/>
      <c r="I22" s="94"/>
      <c r="J22" s="93"/>
      <c r="K22" s="94"/>
      <c r="L22" s="93"/>
      <c r="M22" s="94"/>
      <c r="N22" s="93"/>
      <c r="O22" s="94"/>
      <c r="P22" s="93">
        <f>$H22      +$J22      +$L22      +$N22</f>
        <v>0</v>
      </c>
      <c r="Q22" s="94">
        <f>$I22      +$K22      +$M22      +$O22</f>
        <v>0</v>
      </c>
      <c r="R22" s="48">
        <f>IF(($H22      =0),0,((($H22      -$H22      )/$H22      )*100))</f>
        <v>0</v>
      </c>
      <c r="S22" s="49">
        <f>IF(($I22      =0),0,((($I22      -$I22      )/$I22      )*100))</f>
        <v>0</v>
      </c>
      <c r="T22" s="48">
        <f>IF(($E22      =0),0,(($P22      /$E22      )*100))</f>
        <v>0</v>
      </c>
      <c r="U22" s="50">
        <f>IF(($E22      =0),0,(($Q22      /$E22      )*100))</f>
        <v>0</v>
      </c>
      <c r="V22" s="93" t="s">
        <v>1</v>
      </c>
      <c r="W22" s="94" t="s">
        <v>1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>$B23      +$C23      +$D23</f>
        <v>0</v>
      </c>
      <c r="F23" s="93" t="s">
        <v>1</v>
      </c>
      <c r="G23" s="94" t="s">
        <v>1</v>
      </c>
      <c r="H23" s="93"/>
      <c r="I23" s="94"/>
      <c r="J23" s="93"/>
      <c r="K23" s="94"/>
      <c r="L23" s="93"/>
      <c r="M23" s="94"/>
      <c r="N23" s="93"/>
      <c r="O23" s="94"/>
      <c r="P23" s="93">
        <f>$H23      +$J23      +$L23      +$N23</f>
        <v>0</v>
      </c>
      <c r="Q23" s="94">
        <f>$I23      +$K23      +$M23      +$O23</f>
        <v>0</v>
      </c>
      <c r="R23" s="48">
        <f>IF(($H23      =0),0,((($H23      -$H23      )/$H23      )*100))</f>
        <v>0</v>
      </c>
      <c r="S23" s="49">
        <f>IF(($I23      =0),0,((($I23      -$I23      )/$I23      )*100))</f>
        <v>0</v>
      </c>
      <c r="T23" s="48">
        <f>IF(($E23      =0),0,(($P23      /$E23      )*100))</f>
        <v>0</v>
      </c>
      <c r="U23" s="50">
        <f>IF(($E23      =0),0,(($Q23      /$E23      )*100))</f>
        <v>0</v>
      </c>
      <c r="V23" s="93" t="s">
        <v>1</v>
      </c>
      <c r="W23" s="94" t="s">
        <v>1</v>
      </c>
    </row>
    <row r="24" spans="1:23" ht="12.95" customHeight="1" x14ac:dyDescent="0.2">
      <c r="A24" s="51" t="s">
        <v>42</v>
      </c>
      <c r="B24" s="95">
        <f>SUM(B17:B23)</f>
        <v>203383000</v>
      </c>
      <c r="C24" s="95">
        <f>SUM(C17:C23)</f>
        <v>-8252000</v>
      </c>
      <c r="D24" s="95"/>
      <c r="E24" s="95">
        <f>$B24      +$C24      +$D24</f>
        <v>195131000</v>
      </c>
      <c r="F24" s="96">
        <f>SUM(F17:F23)</f>
        <v>203383000</v>
      </c>
      <c r="G24" s="97">
        <f>SUM(G17:G23)</f>
        <v>44281000</v>
      </c>
      <c r="H24" s="96">
        <f>SUM(H17:H23)</f>
        <v>11571000</v>
      </c>
      <c r="I24" s="97">
        <f>SUM(I17:I23)</f>
        <v>449494</v>
      </c>
      <c r="J24" s="96">
        <f>SUM(J17:J23)</f>
        <v>0</v>
      </c>
      <c r="K24" s="97">
        <f>SUM(K17:K23)</f>
        <v>0</v>
      </c>
      <c r="L24" s="96">
        <f>SUM(L17:L23)</f>
        <v>0</v>
      </c>
      <c r="M24" s="97">
        <f>SUM(M17:M23)</f>
        <v>0</v>
      </c>
      <c r="N24" s="96">
        <f>SUM(N17:N23)</f>
        <v>0</v>
      </c>
      <c r="O24" s="97">
        <f>SUM(O17:O23)</f>
        <v>0</v>
      </c>
      <c r="P24" s="96">
        <f>$H24      +$J24      +$L24      +$N24</f>
        <v>11571000</v>
      </c>
      <c r="Q24" s="97">
        <f>$I24      +$K24      +$M24      +$O24</f>
        <v>449494</v>
      </c>
      <c r="R24" s="52">
        <f>IF(($H24      =0),0,((($H24      -$H24      )/$H24      )*100))</f>
        <v>0</v>
      </c>
      <c r="S24" s="53">
        <f>IF(($I24      =0),0,((($I24      -$I24      )/$I24      )*100))</f>
        <v>0</v>
      </c>
      <c r="T24" s="52">
        <f>IF(($E24-$E19-$E23)   =0,0,($P24   /($E24-$E19-$E23)   )*100)</f>
        <v>6.2706270627062706</v>
      </c>
      <c r="U24" s="54">
        <f>IF(($E24-$E19-$E23)   =0,0,($Q24   /($E24-$E19-$E23)   )*100)</f>
        <v>0.24359253659356084</v>
      </c>
      <c r="V24" s="96" t="s">
        <v>1</v>
      </c>
      <c r="W24" s="97" t="s">
        <v>1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 t="s">
        <v>1</v>
      </c>
      <c r="G26" s="94" t="s">
        <v>1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=0),0,((($H26      -$H26      )/$H26      )*100))</f>
        <v>0</v>
      </c>
      <c r="S26" s="49">
        <f>IF(($I26      =0),0,((($I26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 t="s">
        <v>1</v>
      </c>
      <c r="W26" s="94" t="s">
        <v>1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 t="s">
        <v>1</v>
      </c>
      <c r="G27" s="94" t="s">
        <v>1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=0),0,((($H27      -$H27      )/$H27      )*100))</f>
        <v>0</v>
      </c>
      <c r="S27" s="49">
        <f>IF(($I27      =0),0,((($I27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 t="s">
        <v>1</v>
      </c>
      <c r="W27" s="94" t="s">
        <v>1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=0),0,((($H28      -$H28      )/$H28      )*100))</f>
        <v>0</v>
      </c>
      <c r="S28" s="49">
        <f>IF(($I28      =0),0,((($I28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 t="s">
        <v>1</v>
      </c>
      <c r="W28" s="94" t="s">
        <v>1</v>
      </c>
    </row>
    <row r="29" spans="1:23" ht="12.95" customHeight="1" x14ac:dyDescent="0.2">
      <c r="A29" s="47" t="s">
        <v>55</v>
      </c>
      <c r="B29" s="92">
        <v>7683000</v>
      </c>
      <c r="C29" s="92"/>
      <c r="D29" s="92"/>
      <c r="E29" s="92">
        <f>$B29      +$C29      +$D29</f>
        <v>7683000</v>
      </c>
      <c r="F29" s="93">
        <v>7683000</v>
      </c>
      <c r="G29" s="94">
        <v>5378000</v>
      </c>
      <c r="H29" s="93">
        <v>661000</v>
      </c>
      <c r="I29" s="94">
        <v>218614</v>
      </c>
      <c r="J29" s="93"/>
      <c r="K29" s="94"/>
      <c r="L29" s="93"/>
      <c r="M29" s="94"/>
      <c r="N29" s="93"/>
      <c r="O29" s="94"/>
      <c r="P29" s="93">
        <f>$H29      +$J29      +$L29      +$N29</f>
        <v>661000</v>
      </c>
      <c r="Q29" s="94">
        <f>$I29      +$K29      +$M29      +$O29</f>
        <v>218614</v>
      </c>
      <c r="R29" s="48">
        <f>IF(($H29      =0),0,((($H29      -$H29      )/$H29      )*100))</f>
        <v>0</v>
      </c>
      <c r="S29" s="49">
        <f>IF(($I29      =0),0,((($I29      -$I29      )/$I29      )*100))</f>
        <v>0</v>
      </c>
      <c r="T29" s="48">
        <f>IF(($E29      =0),0,(($P29      /$E29      )*100))</f>
        <v>8.6034101262527649</v>
      </c>
      <c r="U29" s="50">
        <f>IF(($E29      =0),0,(($Q29      /$E29      )*100))</f>
        <v>2.84542496420669</v>
      </c>
      <c r="V29" s="93" t="s">
        <v>1</v>
      </c>
      <c r="W29" s="94" t="s">
        <v>1</v>
      </c>
    </row>
    <row r="30" spans="1:23" ht="12.95" customHeight="1" x14ac:dyDescent="0.2">
      <c r="A30" s="51" t="s">
        <v>42</v>
      </c>
      <c r="B30" s="95">
        <f>SUM(B26:B29)</f>
        <v>7683000</v>
      </c>
      <c r="C30" s="95">
        <f>SUM(C26:C29)</f>
        <v>0</v>
      </c>
      <c r="D30" s="95"/>
      <c r="E30" s="95">
        <f>$B30      +$C30      +$D30</f>
        <v>7683000</v>
      </c>
      <c r="F30" s="96">
        <f>SUM(F26:F29)</f>
        <v>7683000</v>
      </c>
      <c r="G30" s="97">
        <f>SUM(G26:G29)</f>
        <v>5378000</v>
      </c>
      <c r="H30" s="96">
        <f>SUM(H26:H29)</f>
        <v>661000</v>
      </c>
      <c r="I30" s="97">
        <f>SUM(I26:I29)</f>
        <v>218614</v>
      </c>
      <c r="J30" s="96">
        <f>SUM(J26:J29)</f>
        <v>0</v>
      </c>
      <c r="K30" s="97">
        <f>SUM(K26:K29)</f>
        <v>0</v>
      </c>
      <c r="L30" s="96">
        <f>SUM(L26:L29)</f>
        <v>0</v>
      </c>
      <c r="M30" s="97">
        <f>SUM(M26:M29)</f>
        <v>0</v>
      </c>
      <c r="N30" s="96">
        <f>SUM(N26:N29)</f>
        <v>0</v>
      </c>
      <c r="O30" s="97">
        <f>SUM(O26:O29)</f>
        <v>0</v>
      </c>
      <c r="P30" s="96">
        <f>$H30      +$J30      +$L30      +$N30</f>
        <v>661000</v>
      </c>
      <c r="Q30" s="97">
        <f>$I30      +$K30      +$M30      +$O30</f>
        <v>218614</v>
      </c>
      <c r="R30" s="52">
        <f>IF(($H30      =0),0,((($H30      -$H30      )/$H30      )*100))</f>
        <v>0</v>
      </c>
      <c r="S30" s="53">
        <f>IF(($I30      =0),0,((($I30      -$I30      )/$I30      )*100))</f>
        <v>0</v>
      </c>
      <c r="T30" s="52">
        <f>IF($E30   =0,0,($P30   /$E30   )*100)</f>
        <v>8.6034101262527649</v>
      </c>
      <c r="U30" s="54">
        <f>IF($E30   =0,0,($Q30   /$E30   )*100)</f>
        <v>2.84542496420669</v>
      </c>
      <c r="V30" s="96" t="s">
        <v>1</v>
      </c>
      <c r="W30" s="97" t="s">
        <v>1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41733000</v>
      </c>
      <c r="C32" s="92"/>
      <c r="D32" s="92"/>
      <c r="E32" s="92">
        <f>$B32      +$C32      +$D32</f>
        <v>41733000</v>
      </c>
      <c r="F32" s="93">
        <v>41733000</v>
      </c>
      <c r="G32" s="94">
        <v>10433000</v>
      </c>
      <c r="H32" s="93">
        <v>9164000</v>
      </c>
      <c r="I32" s="94">
        <v>15569985</v>
      </c>
      <c r="J32" s="93"/>
      <c r="K32" s="94"/>
      <c r="L32" s="93"/>
      <c r="M32" s="94"/>
      <c r="N32" s="93"/>
      <c r="O32" s="94"/>
      <c r="P32" s="93">
        <f>$H32      +$J32      +$L32      +$N32</f>
        <v>9164000</v>
      </c>
      <c r="Q32" s="94">
        <f>$I32      +$K32      +$M32      +$O32</f>
        <v>15569985</v>
      </c>
      <c r="R32" s="48">
        <f>IF(($H32      =0),0,((($H32      -$H32      )/$H32      )*100))</f>
        <v>0</v>
      </c>
      <c r="S32" s="49">
        <f>IF(($I32      =0),0,((($I32      -$I32      )/$I32      )*100))</f>
        <v>0</v>
      </c>
      <c r="T32" s="48">
        <f>IF(($E32      =0),0,(($P32      /$E32      )*100))</f>
        <v>21.958641842187237</v>
      </c>
      <c r="U32" s="50">
        <f>IF(($E32      =0),0,(($Q32      /$E32      )*100))</f>
        <v>37.30856875853641</v>
      </c>
      <c r="V32" s="93" t="s">
        <v>1</v>
      </c>
      <c r="W32" s="94" t="s">
        <v>1</v>
      </c>
    </row>
    <row r="33" spans="1:23" ht="12.95" customHeight="1" x14ac:dyDescent="0.2">
      <c r="A33" s="51" t="s">
        <v>42</v>
      </c>
      <c r="B33" s="95">
        <f>B32</f>
        <v>41733000</v>
      </c>
      <c r="C33" s="95">
        <f>C32</f>
        <v>0</v>
      </c>
      <c r="D33" s="95"/>
      <c r="E33" s="95">
        <f>$B33      +$C33      +$D33</f>
        <v>41733000</v>
      </c>
      <c r="F33" s="96">
        <f>F32</f>
        <v>41733000</v>
      </c>
      <c r="G33" s="97">
        <f>G32</f>
        <v>10433000</v>
      </c>
      <c r="H33" s="96">
        <f>H32</f>
        <v>9164000</v>
      </c>
      <c r="I33" s="97">
        <f>I32</f>
        <v>15569985</v>
      </c>
      <c r="J33" s="96">
        <f>J32</f>
        <v>0</v>
      </c>
      <c r="K33" s="97">
        <f>K32</f>
        <v>0</v>
      </c>
      <c r="L33" s="96">
        <f>L32</f>
        <v>0</v>
      </c>
      <c r="M33" s="97">
        <f>M32</f>
        <v>0</v>
      </c>
      <c r="N33" s="96">
        <f>N32</f>
        <v>0</v>
      </c>
      <c r="O33" s="97">
        <f>O32</f>
        <v>0</v>
      </c>
      <c r="P33" s="96">
        <f>$H33      +$J33      +$L33      +$N33</f>
        <v>9164000</v>
      </c>
      <c r="Q33" s="97">
        <f>$I33      +$K33      +$M33      +$O33</f>
        <v>15569985</v>
      </c>
      <c r="R33" s="52">
        <f>IF(($H33      =0),0,((($H33      -$H33      )/$H33      )*100))</f>
        <v>0</v>
      </c>
      <c r="S33" s="53">
        <f>IF(($I33      =0),0,((($I33      -$I33      )/$I33      )*100))</f>
        <v>0</v>
      </c>
      <c r="T33" s="52">
        <f>IF($E33   =0,0,($P33   /$E33   )*100)</f>
        <v>21.958641842187237</v>
      </c>
      <c r="U33" s="54">
        <f>IF($E33   =0,0,($Q33   /$E33   )*100)</f>
        <v>37.30856875853641</v>
      </c>
      <c r="V33" s="96" t="s">
        <v>1</v>
      </c>
      <c r="W33" s="97" t="s">
        <v>1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197279000</v>
      </c>
      <c r="C35" s="92"/>
      <c r="D35" s="92"/>
      <c r="E35" s="92">
        <f>$B35      +$C35      +$D35</f>
        <v>197279000</v>
      </c>
      <c r="F35" s="93">
        <v>197279000</v>
      </c>
      <c r="G35" s="94">
        <v>65616000</v>
      </c>
      <c r="H35" s="93">
        <v>33589000</v>
      </c>
      <c r="I35" s="94">
        <v>36425511</v>
      </c>
      <c r="J35" s="93"/>
      <c r="K35" s="94"/>
      <c r="L35" s="93"/>
      <c r="M35" s="94"/>
      <c r="N35" s="93"/>
      <c r="O35" s="94"/>
      <c r="P35" s="93">
        <f>$H35      +$J35      +$L35      +$N35</f>
        <v>33589000</v>
      </c>
      <c r="Q35" s="94">
        <f>$I35      +$K35      +$M35      +$O35</f>
        <v>36425511</v>
      </c>
      <c r="R35" s="48">
        <f>IF(($H35      =0),0,((($H35      -$H35      )/$H35      )*100))</f>
        <v>0</v>
      </c>
      <c r="S35" s="49">
        <f>IF(($I35      =0),0,((($I35      -$I35      )/$I35      )*100))</f>
        <v>0</v>
      </c>
      <c r="T35" s="48">
        <f>IF(($E35      =0),0,(($P35      /$E35      )*100))</f>
        <v>17.026140643454195</v>
      </c>
      <c r="U35" s="50">
        <f>IF(($E35      =0),0,(($Q35      /$E35      )*100))</f>
        <v>18.463957643743125</v>
      </c>
      <c r="V35" s="93" t="s">
        <v>1</v>
      </c>
      <c r="W35" s="94" t="s">
        <v>1</v>
      </c>
    </row>
    <row r="36" spans="1:23" ht="12.95" customHeight="1" x14ac:dyDescent="0.2">
      <c r="A36" s="47" t="s">
        <v>60</v>
      </c>
      <c r="B36" s="92">
        <v>227764000</v>
      </c>
      <c r="C36" s="92"/>
      <c r="D36" s="92"/>
      <c r="E36" s="92">
        <f>$B36      +$C36      +$D36</f>
        <v>227764000</v>
      </c>
      <c r="F36" s="93">
        <v>227764000</v>
      </c>
      <c r="G36" s="94">
        <v>81995000</v>
      </c>
      <c r="H36" s="93">
        <v>29336000</v>
      </c>
      <c r="I36" s="94"/>
      <c r="J36" s="93"/>
      <c r="K36" s="94"/>
      <c r="L36" s="93"/>
      <c r="M36" s="94"/>
      <c r="N36" s="93"/>
      <c r="O36" s="94"/>
      <c r="P36" s="93">
        <f>$H36      +$J36      +$L36      +$N36</f>
        <v>29336000</v>
      </c>
      <c r="Q36" s="94">
        <f>$I36      +$K36      +$M36      +$O36</f>
        <v>0</v>
      </c>
      <c r="R36" s="48">
        <f>IF(($H36      =0),0,((($H36      -$H36      )/$H36      )*100))</f>
        <v>0</v>
      </c>
      <c r="S36" s="49">
        <f>IF(($I36      =0),0,((($I36      -$I36      )/$I36      )*100))</f>
        <v>0</v>
      </c>
      <c r="T36" s="48">
        <f>IF(($E36      =0),0,(($P36      /$E36      )*100))</f>
        <v>12.879998595036968</v>
      </c>
      <c r="U36" s="50">
        <f>IF(($E36      =0),0,(($Q36      /$E36      )*100))</f>
        <v>0</v>
      </c>
      <c r="V36" s="93" t="s">
        <v>1</v>
      </c>
      <c r="W36" s="94" t="s">
        <v>1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>$B37      +$C37      +$D37</f>
        <v>0</v>
      </c>
      <c r="F37" s="93" t="s">
        <v>1</v>
      </c>
      <c r="G37" s="94" t="s">
        <v>1</v>
      </c>
      <c r="H37" s="93"/>
      <c r="I37" s="94"/>
      <c r="J37" s="93"/>
      <c r="K37" s="94"/>
      <c r="L37" s="93"/>
      <c r="M37" s="94"/>
      <c r="N37" s="93"/>
      <c r="O37" s="94"/>
      <c r="P37" s="93">
        <f>$H37      +$J37      +$L37      +$N37</f>
        <v>0</v>
      </c>
      <c r="Q37" s="94">
        <f>$I37      +$K37      +$M37      +$O37</f>
        <v>0</v>
      </c>
      <c r="R37" s="48">
        <f>IF(($H37      =0),0,((($H37      -$H37      )/$H37      )*100))</f>
        <v>0</v>
      </c>
      <c r="S37" s="49">
        <f>IF(($I37      =0),0,((($I37      -$I37      )/$I37      )*100))</f>
        <v>0</v>
      </c>
      <c r="T37" s="48">
        <f>IF(($E37      =0),0,(($P37      /$E37      )*100))</f>
        <v>0</v>
      </c>
      <c r="U37" s="50">
        <f>IF(($E37      =0),0,(($Q37      /$E37      )*100))</f>
        <v>0</v>
      </c>
      <c r="V37" s="93" t="s">
        <v>1</v>
      </c>
      <c r="W37" s="94" t="s">
        <v>1</v>
      </c>
    </row>
    <row r="38" spans="1:23" ht="12.95" customHeight="1" x14ac:dyDescent="0.2">
      <c r="A38" s="47" t="s">
        <v>62</v>
      </c>
      <c r="B38" s="92">
        <v>27000000</v>
      </c>
      <c r="C38" s="92"/>
      <c r="D38" s="92"/>
      <c r="E38" s="92">
        <f>$B38      +$C38      +$D38</f>
        <v>27000000</v>
      </c>
      <c r="F38" s="93">
        <v>27000000</v>
      </c>
      <c r="G38" s="94">
        <v>7200000</v>
      </c>
      <c r="H38" s="93">
        <v>949000</v>
      </c>
      <c r="I38" s="94"/>
      <c r="J38" s="93"/>
      <c r="K38" s="94"/>
      <c r="L38" s="93"/>
      <c r="M38" s="94"/>
      <c r="N38" s="93"/>
      <c r="O38" s="94"/>
      <c r="P38" s="93">
        <f>$H38      +$J38      +$L38      +$N38</f>
        <v>949000</v>
      </c>
      <c r="Q38" s="94">
        <f>$I38      +$K38      +$M38      +$O38</f>
        <v>0</v>
      </c>
      <c r="R38" s="48">
        <f>IF(($H38      =0),0,((($H38      -$H38      )/$H38      )*100))</f>
        <v>0</v>
      </c>
      <c r="S38" s="49">
        <f>IF(($I38      =0),0,((($I38      -$I38      )/$I38      )*100))</f>
        <v>0</v>
      </c>
      <c r="T38" s="48">
        <f>IF(($E38      =0),0,(($P38      /$E38      )*100))</f>
        <v>3.5148148148148151</v>
      </c>
      <c r="U38" s="50">
        <f>IF(($E38      =0),0,(($Q38      /$E38      )*100))</f>
        <v>0</v>
      </c>
      <c r="V38" s="93" t="s">
        <v>1</v>
      </c>
      <c r="W38" s="94" t="s">
        <v>1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>$B39      +$C39      +$D39</f>
        <v>0</v>
      </c>
      <c r="F39" s="93" t="s">
        <v>1</v>
      </c>
      <c r="G39" s="94" t="s">
        <v>1</v>
      </c>
      <c r="H39" s="93"/>
      <c r="I39" s="94"/>
      <c r="J39" s="93"/>
      <c r="K39" s="94"/>
      <c r="L39" s="93"/>
      <c r="M39" s="94"/>
      <c r="N39" s="93"/>
      <c r="O39" s="94"/>
      <c r="P39" s="93">
        <f>$H39      +$J39      +$L39      +$N39</f>
        <v>0</v>
      </c>
      <c r="Q39" s="94">
        <f>$I39      +$K39      +$M39      +$O39</f>
        <v>0</v>
      </c>
      <c r="R39" s="48">
        <f>IF(($H39      =0),0,((($H39      -$H39      )/$H39      )*100))</f>
        <v>0</v>
      </c>
      <c r="S39" s="49">
        <f>IF(($I39      =0),0,((($I39      -$I39      )/$I39      )*100))</f>
        <v>0</v>
      </c>
      <c r="T39" s="48">
        <f>IF(($E39      =0),0,(($P39      /$E39      )*100))</f>
        <v>0</v>
      </c>
      <c r="U39" s="50">
        <f>IF(($E39      =0),0,(($Q39      /$E39      )*100))</f>
        <v>0</v>
      </c>
      <c r="V39" s="93" t="s">
        <v>1</v>
      </c>
      <c r="W39" s="94" t="s">
        <v>1</v>
      </c>
    </row>
    <row r="40" spans="1:23" ht="12.95" customHeight="1" x14ac:dyDescent="0.2">
      <c r="A40" s="51" t="s">
        <v>42</v>
      </c>
      <c r="B40" s="95">
        <f>SUM(B35:B39)</f>
        <v>452043000</v>
      </c>
      <c r="C40" s="95">
        <f>SUM(C35:C39)</f>
        <v>0</v>
      </c>
      <c r="D40" s="95"/>
      <c r="E40" s="95">
        <f>$B40      +$C40      +$D40</f>
        <v>452043000</v>
      </c>
      <c r="F40" s="96">
        <f>SUM(F35:F39)</f>
        <v>452043000</v>
      </c>
      <c r="G40" s="97">
        <f>SUM(G35:G39)</f>
        <v>154811000</v>
      </c>
      <c r="H40" s="96">
        <f>SUM(H35:H39)</f>
        <v>63874000</v>
      </c>
      <c r="I40" s="97">
        <f>SUM(I35:I39)</f>
        <v>36425511</v>
      </c>
      <c r="J40" s="96">
        <f>SUM(J35:J39)</f>
        <v>0</v>
      </c>
      <c r="K40" s="97">
        <f>SUM(K35:K39)</f>
        <v>0</v>
      </c>
      <c r="L40" s="96">
        <f>SUM(L35:L39)</f>
        <v>0</v>
      </c>
      <c r="M40" s="97">
        <f>SUM(M35:M39)</f>
        <v>0</v>
      </c>
      <c r="N40" s="96">
        <f>SUM(N35:N39)</f>
        <v>0</v>
      </c>
      <c r="O40" s="97">
        <f>SUM(O35:O39)</f>
        <v>0</v>
      </c>
      <c r="P40" s="96">
        <f>$H40      +$J40      +$L40      +$N40</f>
        <v>63874000</v>
      </c>
      <c r="Q40" s="97">
        <f>$I40      +$K40      +$M40      +$O40</f>
        <v>36425511</v>
      </c>
      <c r="R40" s="52">
        <f>IF(($H40      =0),0,((($H40      -$H40      )/$H40      )*100))</f>
        <v>0</v>
      </c>
      <c r="S40" s="53">
        <f>IF(($I40      =0),0,((($I40      -$I40      )/$I40      )*100))</f>
        <v>0</v>
      </c>
      <c r="T40" s="52">
        <f>IF((+$E35+$E38) =0,0,(P40   /(+$E35+$E38) )*100)</f>
        <v>28.479706080373106</v>
      </c>
      <c r="U40" s="54">
        <f>IF((+$E35+$E38) =0,0,(Q40   /(+$E35+$E38) )*100)</f>
        <v>16.241159894595572</v>
      </c>
      <c r="V40" s="96" t="s">
        <v>1</v>
      </c>
      <c r="W40" s="97" t="s">
        <v>1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>$B42      +$C42      +$D42</f>
        <v>0</v>
      </c>
      <c r="F42" s="93" t="s">
        <v>1</v>
      </c>
      <c r="G42" s="94" t="s">
        <v>1</v>
      </c>
      <c r="H42" s="93"/>
      <c r="I42" s="94"/>
      <c r="J42" s="93"/>
      <c r="K42" s="94"/>
      <c r="L42" s="93"/>
      <c r="M42" s="94"/>
      <c r="N42" s="93"/>
      <c r="O42" s="94"/>
      <c r="P42" s="93">
        <f>$H42      +$J42      +$L42      +$N42</f>
        <v>0</v>
      </c>
      <c r="Q42" s="94">
        <f>$I42      +$K42      +$M42      +$O42</f>
        <v>0</v>
      </c>
      <c r="R42" s="48">
        <f>IF(($H42      =0),0,((($H42      -$H42      )/$H42      )*100))</f>
        <v>0</v>
      </c>
      <c r="S42" s="49">
        <f>IF(($I42      =0),0,((($I42      -$I42      )/$I42      )*100))</f>
        <v>0</v>
      </c>
      <c r="T42" s="48">
        <f>IF(($E42      =0),0,(($P42      /$E42      )*100))</f>
        <v>0</v>
      </c>
      <c r="U42" s="50">
        <f>IF(($E42      =0),0,(($Q42      /$E42      )*100))</f>
        <v>0</v>
      </c>
      <c r="V42" s="93" t="s">
        <v>1</v>
      </c>
      <c r="W42" s="94" t="s">
        <v>1</v>
      </c>
    </row>
    <row r="43" spans="1:23" ht="12.95" customHeight="1" x14ac:dyDescent="0.2">
      <c r="A43" s="47" t="s">
        <v>66</v>
      </c>
      <c r="B43" s="92">
        <v>497246000</v>
      </c>
      <c r="C43" s="92"/>
      <c r="D43" s="92"/>
      <c r="E43" s="92">
        <f>$B43      +$C43      +$D43</f>
        <v>497246000</v>
      </c>
      <c r="F43" s="93">
        <v>497246000</v>
      </c>
      <c r="G43" s="94">
        <v>94294000</v>
      </c>
      <c r="H43" s="93">
        <v>44973000</v>
      </c>
      <c r="I43" s="94">
        <v>20566151</v>
      </c>
      <c r="J43" s="93"/>
      <c r="K43" s="94"/>
      <c r="L43" s="93"/>
      <c r="M43" s="94"/>
      <c r="N43" s="93"/>
      <c r="O43" s="94"/>
      <c r="P43" s="93">
        <f>$H43      +$J43      +$L43      +$N43</f>
        <v>44973000</v>
      </c>
      <c r="Q43" s="94">
        <f>$I43      +$K43      +$M43      +$O43</f>
        <v>20566151</v>
      </c>
      <c r="R43" s="48">
        <f>IF(($H43      =0),0,((($H43      -$H43      )/$H43      )*100))</f>
        <v>0</v>
      </c>
      <c r="S43" s="49">
        <f>IF(($I43      =0),0,((($I43      -$I43      )/$I43      )*100))</f>
        <v>0</v>
      </c>
      <c r="T43" s="48">
        <f>IF(($E43      =0),0,(($P43      /$E43      )*100))</f>
        <v>9.0444166468910758</v>
      </c>
      <c r="U43" s="50">
        <f>IF(($E43      =0),0,(($Q43      /$E43      )*100))</f>
        <v>4.1360113505186566</v>
      </c>
      <c r="V43" s="93" t="s">
        <v>1</v>
      </c>
      <c r="W43" s="94" t="s">
        <v>1</v>
      </c>
    </row>
    <row r="44" spans="1:23" ht="12.95" customHeight="1" x14ac:dyDescent="0.2">
      <c r="A44" s="47" t="s">
        <v>67</v>
      </c>
      <c r="B44" s="92">
        <v>351595000</v>
      </c>
      <c r="C44" s="92"/>
      <c r="D44" s="92"/>
      <c r="E44" s="92">
        <f>$B44      +$C44      +$D44</f>
        <v>351595000</v>
      </c>
      <c r="F44" s="93">
        <v>351595000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>$H44      +$J44      +$L44      +$N44</f>
        <v>0</v>
      </c>
      <c r="Q44" s="94">
        <f>$I44      +$K44      +$M44      +$O44</f>
        <v>0</v>
      </c>
      <c r="R44" s="48">
        <f>IF(($H44      =0),0,((($H44      -$H44      )/$H44      )*100))</f>
        <v>0</v>
      </c>
      <c r="S44" s="49">
        <f>IF(($I44      =0),0,((($I44      -$I44      )/$I44      )*100))</f>
        <v>0</v>
      </c>
      <c r="T44" s="48">
        <f>IF(($E44      =0),0,(($P44      /$E44      )*100))</f>
        <v>0</v>
      </c>
      <c r="U44" s="50">
        <f>IF(($E44      =0),0,(($Q44      /$E44      )*100))</f>
        <v>0</v>
      </c>
      <c r="V44" s="93" t="s">
        <v>1</v>
      </c>
      <c r="W44" s="94" t="s">
        <v>1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>$B45      +$C45      +$D45</f>
        <v>0</v>
      </c>
      <c r="F45" s="93" t="s">
        <v>1</v>
      </c>
      <c r="G45" s="94" t="s">
        <v>1</v>
      </c>
      <c r="H45" s="93"/>
      <c r="I45" s="94"/>
      <c r="J45" s="93"/>
      <c r="K45" s="94"/>
      <c r="L45" s="93"/>
      <c r="M45" s="94"/>
      <c r="N45" s="93"/>
      <c r="O45" s="94"/>
      <c r="P45" s="93">
        <f>$H45      +$J45      +$L45      +$N45</f>
        <v>0</v>
      </c>
      <c r="Q45" s="94">
        <f>$I45      +$K45      +$M45      +$O45</f>
        <v>0</v>
      </c>
      <c r="R45" s="48">
        <f>IF(($H45      =0),0,((($H45      -$H45      )/$H45      )*100))</f>
        <v>0</v>
      </c>
      <c r="S45" s="49">
        <f>IF(($I45      =0),0,((($I45      -$I45      )/$I45      )*100))</f>
        <v>0</v>
      </c>
      <c r="T45" s="48">
        <f>IF(($E45      =0),0,(($P45      /$E45      )*100))</f>
        <v>0</v>
      </c>
      <c r="U45" s="50">
        <f>IF(($E45      =0),0,(($Q45      /$E45      )*100))</f>
        <v>0</v>
      </c>
      <c r="V45" s="93" t="s">
        <v>1</v>
      </c>
      <c r="W45" s="94" t="s">
        <v>1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>$B46      +$C46      +$D46</f>
        <v>0</v>
      </c>
      <c r="F46" s="93" t="s">
        <v>1</v>
      </c>
      <c r="G46" s="94" t="s">
        <v>1</v>
      </c>
      <c r="H46" s="93"/>
      <c r="I46" s="94"/>
      <c r="J46" s="93"/>
      <c r="K46" s="94"/>
      <c r="L46" s="93"/>
      <c r="M46" s="94"/>
      <c r="N46" s="93"/>
      <c r="O46" s="94"/>
      <c r="P46" s="93">
        <f>$H46      +$J46      +$L46      +$N46</f>
        <v>0</v>
      </c>
      <c r="Q46" s="94">
        <f>$I46      +$K46      +$M46      +$O46</f>
        <v>0</v>
      </c>
      <c r="R46" s="48">
        <f>IF(($H46      =0),0,((($H46      -$H46      )/$H46      )*100))</f>
        <v>0</v>
      </c>
      <c r="S46" s="49">
        <f>IF(($I46      =0),0,((($I46      -$I46      )/$I46      )*100))</f>
        <v>0</v>
      </c>
      <c r="T46" s="48">
        <f>IF(($E46      =0),0,(($P46      /$E46      )*100))</f>
        <v>0</v>
      </c>
      <c r="U46" s="50">
        <f>IF(($E46      =0),0,(($Q46      /$E46      )*100))</f>
        <v>0</v>
      </c>
      <c r="V46" s="93" t="s">
        <v>1</v>
      </c>
      <c r="W46" s="94" t="s">
        <v>1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>$B47      +$C47      +$D47</f>
        <v>0</v>
      </c>
      <c r="F47" s="93" t="s">
        <v>1</v>
      </c>
      <c r="G47" s="94" t="s">
        <v>1</v>
      </c>
      <c r="H47" s="93"/>
      <c r="I47" s="94"/>
      <c r="J47" s="93"/>
      <c r="K47" s="94"/>
      <c r="L47" s="93"/>
      <c r="M47" s="94"/>
      <c r="N47" s="93"/>
      <c r="O47" s="94"/>
      <c r="P47" s="93">
        <f>$H47      +$J47      +$L47      +$N47</f>
        <v>0</v>
      </c>
      <c r="Q47" s="94">
        <f>$I47      +$K47      +$M47      +$O47</f>
        <v>0</v>
      </c>
      <c r="R47" s="48">
        <f>IF(($H47      =0),0,((($H47      -$H47      )/$H47      )*100))</f>
        <v>0</v>
      </c>
      <c r="S47" s="49">
        <f>IF(($I47      =0),0,((($I47      -$I47      )/$I47      )*100))</f>
        <v>0</v>
      </c>
      <c r="T47" s="48">
        <f>IF(($E47      =0),0,(($P47      /$E47      )*100))</f>
        <v>0</v>
      </c>
      <c r="U47" s="50">
        <f>IF(($E47      =0),0,(($Q47      /$E47      )*100))</f>
        <v>0</v>
      </c>
      <c r="V47" s="93" t="s">
        <v>1</v>
      </c>
      <c r="W47" s="94" t="s">
        <v>1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>$B48      +$C48      +$D48</f>
        <v>0</v>
      </c>
      <c r="F48" s="93" t="s">
        <v>1</v>
      </c>
      <c r="G48" s="94" t="s">
        <v>1</v>
      </c>
      <c r="H48" s="93"/>
      <c r="I48" s="94"/>
      <c r="J48" s="93"/>
      <c r="K48" s="94"/>
      <c r="L48" s="93"/>
      <c r="M48" s="94"/>
      <c r="N48" s="93"/>
      <c r="O48" s="94"/>
      <c r="P48" s="93">
        <f>$H48      +$J48      +$L48      +$N48</f>
        <v>0</v>
      </c>
      <c r="Q48" s="94">
        <f>$I48      +$K48      +$M48      +$O48</f>
        <v>0</v>
      </c>
      <c r="R48" s="48">
        <f>IF(($H48      =0),0,((($H48      -$H48      )/$H48      )*100))</f>
        <v>0</v>
      </c>
      <c r="S48" s="49">
        <f>IF(($I48      =0),0,((($I48      -$I48      )/$I48      )*100))</f>
        <v>0</v>
      </c>
      <c r="T48" s="48">
        <f>IF(($E48      =0),0,(($P48      /$E48      )*100))</f>
        <v>0</v>
      </c>
      <c r="U48" s="50">
        <f>IF(($E48      =0),0,(($Q48      /$E48      )*100))</f>
        <v>0</v>
      </c>
      <c r="V48" s="93" t="s">
        <v>1</v>
      </c>
      <c r="W48" s="94" t="s">
        <v>1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>$B49      +$C49      +$D49</f>
        <v>0</v>
      </c>
      <c r="F49" s="93" t="s">
        <v>1</v>
      </c>
      <c r="G49" s="94" t="s">
        <v>1</v>
      </c>
      <c r="H49" s="93"/>
      <c r="I49" s="94"/>
      <c r="J49" s="93"/>
      <c r="K49" s="94"/>
      <c r="L49" s="93"/>
      <c r="M49" s="94"/>
      <c r="N49" s="93"/>
      <c r="O49" s="94"/>
      <c r="P49" s="93">
        <f>$H49      +$J49      +$L49      +$N49</f>
        <v>0</v>
      </c>
      <c r="Q49" s="94">
        <f>$I49      +$K49      +$M49      +$O49</f>
        <v>0</v>
      </c>
      <c r="R49" s="48">
        <f>IF(($H49      =0),0,((($H49      -$H49      )/$H49      )*100))</f>
        <v>0</v>
      </c>
      <c r="S49" s="49">
        <f>IF(($I49      =0),0,((($I49      -$I49      )/$I49      )*100))</f>
        <v>0</v>
      </c>
      <c r="T49" s="48">
        <f>IF(($E49      =0),0,(($P49      /$E49      )*100))</f>
        <v>0</v>
      </c>
      <c r="U49" s="50">
        <f>IF(($E49      =0),0,(($Q49      /$E49      )*100))</f>
        <v>0</v>
      </c>
      <c r="V49" s="93" t="s">
        <v>1</v>
      </c>
      <c r="W49" s="94" t="s">
        <v>1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>$B50      +$C50      +$D50</f>
        <v>0</v>
      </c>
      <c r="F50" s="93" t="s">
        <v>1</v>
      </c>
      <c r="G50" s="94" t="s">
        <v>1</v>
      </c>
      <c r="H50" s="93"/>
      <c r="I50" s="94"/>
      <c r="J50" s="93"/>
      <c r="K50" s="94"/>
      <c r="L50" s="93"/>
      <c r="M50" s="94"/>
      <c r="N50" s="93"/>
      <c r="O50" s="94"/>
      <c r="P50" s="93">
        <f>$H50      +$J50      +$L50      +$N50</f>
        <v>0</v>
      </c>
      <c r="Q50" s="94">
        <f>$I50      +$K50      +$M50      +$O50</f>
        <v>0</v>
      </c>
      <c r="R50" s="48">
        <f>IF(($H50      =0),0,((($H50      -$H50      )/$H50      )*100))</f>
        <v>0</v>
      </c>
      <c r="S50" s="49">
        <f>IF(($I50      =0),0,((($I50      -$I50      )/$I50      )*100))</f>
        <v>0</v>
      </c>
      <c r="T50" s="48">
        <f>IF(($E50      =0),0,(($P50      /$E50      )*100))</f>
        <v>0</v>
      </c>
      <c r="U50" s="50">
        <f>IF(($E50      =0),0,(($Q50      /$E50      )*100))</f>
        <v>0</v>
      </c>
      <c r="V50" s="93" t="s">
        <v>1</v>
      </c>
      <c r="W50" s="94" t="s">
        <v>1</v>
      </c>
    </row>
    <row r="51" spans="1:23" ht="12.95" customHeight="1" x14ac:dyDescent="0.2">
      <c r="A51" s="47" t="s">
        <v>74</v>
      </c>
      <c r="B51" s="92">
        <v>442470000</v>
      </c>
      <c r="C51" s="92"/>
      <c r="D51" s="92"/>
      <c r="E51" s="92">
        <f>$B51      +$C51      +$D51</f>
        <v>442470000</v>
      </c>
      <c r="F51" s="93">
        <v>442470000</v>
      </c>
      <c r="G51" s="94">
        <v>174253000</v>
      </c>
      <c r="H51" s="93">
        <v>85044000</v>
      </c>
      <c r="I51" s="94">
        <v>33800783</v>
      </c>
      <c r="J51" s="93"/>
      <c r="K51" s="94"/>
      <c r="L51" s="93"/>
      <c r="M51" s="94"/>
      <c r="N51" s="93"/>
      <c r="O51" s="94"/>
      <c r="P51" s="93">
        <f>$H51      +$J51      +$L51      +$N51</f>
        <v>85044000</v>
      </c>
      <c r="Q51" s="94">
        <f>$I51      +$K51      +$M51      +$O51</f>
        <v>33800783</v>
      </c>
      <c r="R51" s="48">
        <f>IF(($H51      =0),0,((($H51      -$H51      )/$H51      )*100))</f>
        <v>0</v>
      </c>
      <c r="S51" s="49">
        <f>IF(($I51      =0),0,((($I51      -$I51      )/$I51      )*100))</f>
        <v>0</v>
      </c>
      <c r="T51" s="48">
        <f>IF(($E51      =0),0,(($P51      /$E51      )*100))</f>
        <v>19.220286121092954</v>
      </c>
      <c r="U51" s="50">
        <f>IF(($E51      =0),0,(($Q51      /$E51      )*100))</f>
        <v>7.6391129342102291</v>
      </c>
      <c r="V51" s="93" t="s">
        <v>1</v>
      </c>
      <c r="W51" s="94" t="s">
        <v>1</v>
      </c>
    </row>
    <row r="52" spans="1:23" ht="12.95" customHeight="1" x14ac:dyDescent="0.2">
      <c r="A52" s="47" t="s">
        <v>75</v>
      </c>
      <c r="B52" s="92">
        <v>113415000</v>
      </c>
      <c r="C52" s="92"/>
      <c r="D52" s="92"/>
      <c r="E52" s="92">
        <f>$B52      +$C52      +$D52</f>
        <v>113415000</v>
      </c>
      <c r="F52" s="93">
        <v>113415000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>$H52      +$J52      +$L52      +$N52</f>
        <v>0</v>
      </c>
      <c r="Q52" s="94">
        <f>$I52      +$K52      +$M52      +$O52</f>
        <v>0</v>
      </c>
      <c r="R52" s="48">
        <f>IF(($H52      =0),0,((($H52      -$H52      )/$H52      )*100))</f>
        <v>0</v>
      </c>
      <c r="S52" s="49">
        <f>IF(($I52      =0),0,((($I52      -$I52      )/$I52      )*100))</f>
        <v>0</v>
      </c>
      <c r="T52" s="48">
        <f>IF(($E52      =0),0,(($P52      /$E52      )*100))</f>
        <v>0</v>
      </c>
      <c r="U52" s="50">
        <f>IF(($E52      =0),0,(($Q52      /$E52      )*100))</f>
        <v>0</v>
      </c>
      <c r="V52" s="93" t="s">
        <v>1</v>
      </c>
      <c r="W52" s="94" t="s">
        <v>1</v>
      </c>
    </row>
    <row r="53" spans="1:23" ht="12.95" customHeight="1" x14ac:dyDescent="0.2">
      <c r="A53" s="51" t="s">
        <v>42</v>
      </c>
      <c r="B53" s="95">
        <f>SUM(B42:B52)</f>
        <v>1404726000</v>
      </c>
      <c r="C53" s="95">
        <f>SUM(C42:C52)</f>
        <v>0</v>
      </c>
      <c r="D53" s="95"/>
      <c r="E53" s="95">
        <f>$B53      +$C53      +$D53</f>
        <v>1404726000</v>
      </c>
      <c r="F53" s="96">
        <f>SUM(F42:F52)</f>
        <v>1404726000</v>
      </c>
      <c r="G53" s="97">
        <f>SUM(G42:G52)</f>
        <v>268547000</v>
      </c>
      <c r="H53" s="96">
        <f>SUM(H42:H52)</f>
        <v>130017000</v>
      </c>
      <c r="I53" s="97">
        <f>SUM(I42:I52)</f>
        <v>54366934</v>
      </c>
      <c r="J53" s="96">
        <f>SUM(J42:J52)</f>
        <v>0</v>
      </c>
      <c r="K53" s="97">
        <f>SUM(K42:K52)</f>
        <v>0</v>
      </c>
      <c r="L53" s="96">
        <f>SUM(L42:L52)</f>
        <v>0</v>
      </c>
      <c r="M53" s="97">
        <f>SUM(M42:M52)</f>
        <v>0</v>
      </c>
      <c r="N53" s="96">
        <f>SUM(N42:N52)</f>
        <v>0</v>
      </c>
      <c r="O53" s="97">
        <f>SUM(O42:O52)</f>
        <v>0</v>
      </c>
      <c r="P53" s="96">
        <f>$H53      +$J53      +$L53      +$N53</f>
        <v>130017000</v>
      </c>
      <c r="Q53" s="97">
        <f>$I53      +$K53      +$M53      +$O53</f>
        <v>54366934</v>
      </c>
      <c r="R53" s="52">
        <f>IF(($H53      =0),0,((($H53      -$H53      )/$H53      )*100))</f>
        <v>0</v>
      </c>
      <c r="S53" s="53">
        <f>IF(($I53      =0),0,((($I53      -$I53      )/$I53      )*100))</f>
        <v>0</v>
      </c>
      <c r="T53" s="52">
        <f>IF((+$E43+$E45+$E47+$E48+$E51) =0,0,(P53   /(+$E43+$E45+$E47+$E48+$E51) )*100)</f>
        <v>13.83577591527653</v>
      </c>
      <c r="U53" s="54">
        <f>IF((+$E43+$E45+$E47+$E48+$E51) =0,0,(Q53   /(+$E43+$E45+$E47+$E48+$E51) )*100)</f>
        <v>5.7854643317768346</v>
      </c>
      <c r="V53" s="96" t="s">
        <v>1</v>
      </c>
      <c r="W53" s="97" t="s">
        <v>1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 t="s">
        <v>1</v>
      </c>
      <c r="G55" s="94" t="s">
        <v>1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=0),0,((($H55      -$H55      )/$H55      )*100))</f>
        <v>0</v>
      </c>
      <c r="S55" s="49">
        <f>IF(($I55      =0),0,((($I55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 t="s">
        <v>1</v>
      </c>
      <c r="W55" s="94" t="s">
        <v>1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 t="s">
        <v>1</v>
      </c>
      <c r="G56" s="94" t="s">
        <v>1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=0),0,((($H56      -$H56      )/$H56      )*100))</f>
        <v>0</v>
      </c>
      <c r="S56" s="49">
        <f>IF(($I56      =0),0,((($I56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 t="s">
        <v>1</v>
      </c>
      <c r="W56" s="94" t="s">
        <v>1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 t="s">
        <v>1</v>
      </c>
      <c r="G57" s="94" t="s">
        <v>1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=0),0,((($H57      -$H57      )/$H57      )*100))</f>
        <v>0</v>
      </c>
      <c r="S57" s="49">
        <f>IF(($I57      =0),0,((($I57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 t="s">
        <v>1</v>
      </c>
      <c r="W57" s="94" t="s">
        <v>1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 t="s">
        <v>1</v>
      </c>
      <c r="G58" s="94" t="s">
        <v>1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=0),0,((($H58      -$H58      )/$H58      )*100))</f>
        <v>0</v>
      </c>
      <c r="S58" s="49">
        <f>IF(($I58      =0),0,((($I58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 t="s">
        <v>1</v>
      </c>
      <c r="W58" s="94" t="s">
        <v>1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 t="s">
        <v>1</v>
      </c>
      <c r="G59" s="103" t="s">
        <v>1</v>
      </c>
      <c r="H59" s="102">
        <f>SUM(H55:H58)</f>
        <v>0</v>
      </c>
      <c r="I59" s="103">
        <f>SUM(I55:I58)</f>
        <v>0</v>
      </c>
      <c r="J59" s="102">
        <f>SUM(J55:J58)</f>
        <v>0</v>
      </c>
      <c r="K59" s="103">
        <f>SUM(K55:K58)</f>
        <v>0</v>
      </c>
      <c r="L59" s="102">
        <f>SUM(L55:L58)</f>
        <v>0</v>
      </c>
      <c r="M59" s="103">
        <f>SUM(M55:M58)</f>
        <v>0</v>
      </c>
      <c r="N59" s="102">
        <f>SUM(N55:N58)</f>
        <v>0</v>
      </c>
      <c r="O59" s="103">
        <f>SUM(O55:O58)</f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=0),0,((($H59      -$H59      )/$H59      )*100))</f>
        <v>0</v>
      </c>
      <c r="S59" s="58">
        <f>IF(($I59      =0),0,((($I59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 t="s">
        <v>1</v>
      </c>
      <c r="W59" s="103" t="s">
        <v>1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>$B61      +$C61      +$D61</f>
        <v>0</v>
      </c>
      <c r="F61" s="93" t="s">
        <v>1</v>
      </c>
      <c r="G61" s="94" t="s">
        <v>1</v>
      </c>
      <c r="H61" s="93"/>
      <c r="I61" s="94"/>
      <c r="J61" s="93"/>
      <c r="K61" s="94"/>
      <c r="L61" s="93"/>
      <c r="M61" s="94"/>
      <c r="N61" s="93"/>
      <c r="O61" s="94"/>
      <c r="P61" s="93">
        <f>$H61      +$J61      +$L61      +$N61</f>
        <v>0</v>
      </c>
      <c r="Q61" s="94">
        <f>$I61      +$K61      +$M61      +$O61</f>
        <v>0</v>
      </c>
      <c r="R61" s="48">
        <f>IF(($H61      =0),0,((($H61      -$H61      )/$H61      )*100))</f>
        <v>0</v>
      </c>
      <c r="S61" s="49">
        <f>IF(($I61      =0),0,((($I61      -$I61      )/$I61      )*100))</f>
        <v>0</v>
      </c>
      <c r="T61" s="48">
        <f>IF(($E61      =0),0,(($P61      /$E61      )*100))</f>
        <v>0</v>
      </c>
      <c r="U61" s="50">
        <f>IF(($E61      =0),0,(($Q61      /$E61      )*100))</f>
        <v>0</v>
      </c>
      <c r="V61" s="93" t="s">
        <v>1</v>
      </c>
      <c r="W61" s="94" t="s">
        <v>1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>$B62      +$C62      +$D62</f>
        <v>0</v>
      </c>
      <c r="F62" s="93" t="s">
        <v>1</v>
      </c>
      <c r="G62" s="94" t="s">
        <v>1</v>
      </c>
      <c r="H62" s="93"/>
      <c r="I62" s="94"/>
      <c r="J62" s="93"/>
      <c r="K62" s="94"/>
      <c r="L62" s="93"/>
      <c r="M62" s="94"/>
      <c r="N62" s="93"/>
      <c r="O62" s="94"/>
      <c r="P62" s="93">
        <f>$H62      +$J62      +$L62      +$N62</f>
        <v>0</v>
      </c>
      <c r="Q62" s="94">
        <f>$I62      +$K62      +$M62      +$O62</f>
        <v>0</v>
      </c>
      <c r="R62" s="48">
        <f>IF(($H62      =0),0,((($H62      -$H62      )/$H62      )*100))</f>
        <v>0</v>
      </c>
      <c r="S62" s="49">
        <f>IF(($I62      =0),0,((($I62      -$I62      )/$I62      )*100))</f>
        <v>0</v>
      </c>
      <c r="T62" s="48">
        <f>IF(($E62      =0),0,(($P62      /$E62      )*100))</f>
        <v>0</v>
      </c>
      <c r="U62" s="50">
        <f>IF(($E62      =0),0,(($Q62      /$E62      )*100))</f>
        <v>0</v>
      </c>
      <c r="V62" s="93" t="s">
        <v>1</v>
      </c>
      <c r="W62" s="94" t="s">
        <v>1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>$B63      +$C63      +$D63</f>
        <v>0</v>
      </c>
      <c r="F63" s="93" t="s">
        <v>1</v>
      </c>
      <c r="G63" s="94" t="s">
        <v>1</v>
      </c>
      <c r="H63" s="93"/>
      <c r="I63" s="94"/>
      <c r="J63" s="93"/>
      <c r="K63" s="94"/>
      <c r="L63" s="93"/>
      <c r="M63" s="94"/>
      <c r="N63" s="93"/>
      <c r="O63" s="94"/>
      <c r="P63" s="93">
        <f>$H63      +$J63      +$L63      +$N63</f>
        <v>0</v>
      </c>
      <c r="Q63" s="94">
        <f>$I63      +$K63      +$M63      +$O63</f>
        <v>0</v>
      </c>
      <c r="R63" s="48">
        <f>IF(($H63      =0),0,((($H63      -$H63      )/$H63      )*100))</f>
        <v>0</v>
      </c>
      <c r="S63" s="49">
        <f>IF(($I63      =0),0,((($I63      -$I63      )/$I63      )*100))</f>
        <v>0</v>
      </c>
      <c r="T63" s="48">
        <f>IF(($E63      =0),0,(($P63      /$E63      )*100))</f>
        <v>0</v>
      </c>
      <c r="U63" s="50">
        <f>IF(($E63      =0),0,(($Q63      /$E63      )*100))</f>
        <v>0</v>
      </c>
      <c r="V63" s="93" t="s">
        <v>1</v>
      </c>
      <c r="W63" s="94" t="s">
        <v>1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>$B64      +$C64      +$D64</f>
        <v>0</v>
      </c>
      <c r="F64" s="93" t="s">
        <v>1</v>
      </c>
      <c r="G64" s="94" t="s">
        <v>1</v>
      </c>
      <c r="H64" s="93"/>
      <c r="I64" s="94"/>
      <c r="J64" s="93"/>
      <c r="K64" s="94"/>
      <c r="L64" s="93"/>
      <c r="M64" s="94"/>
      <c r="N64" s="93"/>
      <c r="O64" s="94"/>
      <c r="P64" s="93">
        <f>$H64      +$J64      +$L64      +$N64</f>
        <v>0</v>
      </c>
      <c r="Q64" s="94">
        <f>$I64      +$K64      +$M64      +$O64</f>
        <v>0</v>
      </c>
      <c r="R64" s="48">
        <f>IF(($H64      =0),0,((($H64      -$H64      )/$H64      )*100))</f>
        <v>0</v>
      </c>
      <c r="S64" s="49">
        <f>IF(($I64      =0),0,((($I64      -$I64      )/$I64      )*100))</f>
        <v>0</v>
      </c>
      <c r="T64" s="48">
        <f>IF(($E64      =0),0,(($P64      /$E64      )*100))</f>
        <v>0</v>
      </c>
      <c r="U64" s="50">
        <f>IF(($E64      =0),0,(($Q64      /$E64      )*100))</f>
        <v>0</v>
      </c>
      <c r="V64" s="93" t="s">
        <v>1</v>
      </c>
      <c r="W64" s="94" t="s">
        <v>1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>$B65      +$C65      +$D65</f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>$H65      +$J65      +$L65      +$N65</f>
        <v>0</v>
      </c>
      <c r="Q65" s="94">
        <f>$I65      +$K65      +$M65      +$O65</f>
        <v>0</v>
      </c>
      <c r="R65" s="48">
        <f>IF(($H65      =0),0,((($H65      -$H65      )/$H65      )*100))</f>
        <v>0</v>
      </c>
      <c r="S65" s="49">
        <f>IF(($I65      =0),0,((($I65      -$I65      )/$I65      )*100))</f>
        <v>0</v>
      </c>
      <c r="T65" s="48">
        <f>IF(($E65      =0),0,(($P65      /$E65      )*100))</f>
        <v>0</v>
      </c>
      <c r="U65" s="50">
        <f>IF(($E65      =0),0,(($Q65      /$E65      )*100))</f>
        <v>0</v>
      </c>
      <c r="V65" s="93" t="s">
        <v>1</v>
      </c>
      <c r="W65" s="94" t="s">
        <v>1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>$B66      +$C66      +$D66</f>
        <v>0</v>
      </c>
      <c r="F66" s="96">
        <f>SUM(F61:F65)</f>
        <v>0</v>
      </c>
      <c r="G66" s="97">
        <f>SUM(G61:G65)</f>
        <v>0</v>
      </c>
      <c r="H66" s="96">
        <f>SUM(H61:H65)</f>
        <v>0</v>
      </c>
      <c r="I66" s="97">
        <f>SUM(I61:I65)</f>
        <v>0</v>
      </c>
      <c r="J66" s="96">
        <f>SUM(J61:J65)</f>
        <v>0</v>
      </c>
      <c r="K66" s="97">
        <f>SUM(K61:K65)</f>
        <v>0</v>
      </c>
      <c r="L66" s="96">
        <f>SUM(L61:L65)</f>
        <v>0</v>
      </c>
      <c r="M66" s="97">
        <f>SUM(M61:M65)</f>
        <v>0</v>
      </c>
      <c r="N66" s="96">
        <f>SUM(N61:N65)</f>
        <v>0</v>
      </c>
      <c r="O66" s="97">
        <f>SUM(O61:O65)</f>
        <v>0</v>
      </c>
      <c r="P66" s="96">
        <f>$H66      +$J66      +$L66      +$N66</f>
        <v>0</v>
      </c>
      <c r="Q66" s="97">
        <f>$I66      +$K66      +$M66      +$O66</f>
        <v>0</v>
      </c>
      <c r="R66" s="52">
        <f>IF(($H66      =0),0,((($H66      -$H66      )/$H66      )*100))</f>
        <v>0</v>
      </c>
      <c r="S66" s="53">
        <f>IF(($I66      =0),0,((($I66      -$I66      )/$I66      )*100))</f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 t="s">
        <v>1</v>
      </c>
      <c r="W66" s="97" t="s">
        <v>1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2245992000</v>
      </c>
      <c r="C67" s="104">
        <f>SUM(C9:C14,C17:C23,C26:C29,C32,C35:C39,C42:C52,C55:C58,C61:C65)</f>
        <v>-8252000</v>
      </c>
      <c r="D67" s="104"/>
      <c r="E67" s="104">
        <f>$B67      +$C67      +$D67</f>
        <v>2237740000</v>
      </c>
      <c r="F67" s="105">
        <f>SUM(F9:F14,F17:F23,F26:F29,F32,F35:F39,F42:F52,F55:F58,F61:F65)</f>
        <v>2245992000</v>
      </c>
      <c r="G67" s="106">
        <f>SUM(G9:G14,G17:G23,G26:G29,G32,G35:G39,G42:G52,G55:G58,G61:G65)</f>
        <v>561050000</v>
      </c>
      <c r="H67" s="105">
        <f>SUM(H9:H14,H17:H23,H26:H29,H32,H35:H39,H42:H52,H55:H58,H61:H65)</f>
        <v>234675000</v>
      </c>
      <c r="I67" s="106">
        <f>SUM(I9:I14,I17:I23,I26:I29,I32,I35:I39,I42:I52,I55:I58,I61:I65)</f>
        <v>110979532</v>
      </c>
      <c r="J67" s="105">
        <f>SUM(J9:J14,J17:J23,J26:J29,J32,J35:J39,J42:J52,J55:J58,J61:J65)</f>
        <v>0</v>
      </c>
      <c r="K67" s="106">
        <f>SUM(K9:K14,K17:K23,K26:K29,K32,K35:K39,K42:K52,K55:K58,K61:K65)</f>
        <v>0</v>
      </c>
      <c r="L67" s="105">
        <f>SUM(L9:L14,L17:L23,L26:L29,L32,L35:L39,L42:L52,L55:L58,L61:L65)</f>
        <v>0</v>
      </c>
      <c r="M67" s="106">
        <f>SUM(M9:M14,M17:M23,M26:M29,M32,M35:M39,M42:M52,M55:M58,M61:M65)</f>
        <v>0</v>
      </c>
      <c r="N67" s="105">
        <f>SUM(N9:N14,N17:N23,N26:N29,N32,N35:N39,N42:N52,N55:N58,N61:N65)</f>
        <v>0</v>
      </c>
      <c r="O67" s="106">
        <f>SUM(O9:O14,O17:O23,O26:O29,O32,O35:O39,O42:O52,O55:O58,O61:O65)</f>
        <v>0</v>
      </c>
      <c r="P67" s="105">
        <f>$H67      +$J67      +$L67      +$N67</f>
        <v>234675000</v>
      </c>
      <c r="Q67" s="106">
        <f>$I67      +$K67      +$M67      +$O67</f>
        <v>110979532</v>
      </c>
      <c r="R67" s="61">
        <f>IF(($H67      =0),0,((($H67      -$H67      )/$H67      )*100))</f>
        <v>0</v>
      </c>
      <c r="S67" s="62">
        <f>IF(($I67      =0),0,((($I67      -$I67      )/$I67      )*100))</f>
        <v>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15.350656282665319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7.2594381597658755</v>
      </c>
      <c r="V67" s="105" t="s">
        <v>1</v>
      </c>
      <c r="W67" s="106" t="s">
        <v>1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2074732000</v>
      </c>
      <c r="C69" s="92"/>
      <c r="D69" s="92"/>
      <c r="E69" s="92">
        <f>$B69      +$C69      +$D69</f>
        <v>2074732000</v>
      </c>
      <c r="F69" s="93" t="s">
        <v>1</v>
      </c>
      <c r="G69" s="94" t="s">
        <v>1</v>
      </c>
      <c r="H69" s="93"/>
      <c r="I69" s="94">
        <v>344638838</v>
      </c>
      <c r="J69" s="93"/>
      <c r="K69" s="94"/>
      <c r="L69" s="93"/>
      <c r="M69" s="94"/>
      <c r="N69" s="93"/>
      <c r="O69" s="94"/>
      <c r="P69" s="93">
        <f>$H69      +$J69      +$L69      +$N69</f>
        <v>0</v>
      </c>
      <c r="Q69" s="94">
        <f>$I69      +$K69      +$M69      +$O69</f>
        <v>344638838</v>
      </c>
      <c r="R69" s="48">
        <f>IF(($H69      =0),0,((($H69      -$H69      )/$H69      )*100))</f>
        <v>0</v>
      </c>
      <c r="S69" s="49">
        <f>IF(($I69      =0),0,((($I69      -$I69      )/$I69      )*100))</f>
        <v>0</v>
      </c>
      <c r="T69" s="48">
        <f>IF(($E69      =0),0,(($P69      /$E69      )*100))</f>
        <v>0</v>
      </c>
      <c r="U69" s="50">
        <f>IF(($E69      =0),0,(($Q69      /$E69      )*100))</f>
        <v>16.61124607901165</v>
      </c>
      <c r="V69" s="93" t="s">
        <v>1</v>
      </c>
      <c r="W69" s="94" t="s">
        <v>1</v>
      </c>
    </row>
    <row r="70" spans="1:23" s="64" customFormat="1" ht="12.95" customHeight="1" x14ac:dyDescent="0.2">
      <c r="A70" s="63" t="s">
        <v>89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IF(($H70      =0),0,((($H70      -$H70      )/$H70      )*100))</f>
        <v>0</v>
      </c>
      <c r="S70" s="49">
        <f>IF(($I70      =0),0,((($I70      -$I70      )/$I70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1</v>
      </c>
      <c r="W70" s="94" t="s">
        <v>1</v>
      </c>
    </row>
    <row r="71" spans="1:23" ht="12.95" customHeight="1" x14ac:dyDescent="0.2">
      <c r="A71" s="56" t="s">
        <v>42</v>
      </c>
      <c r="B71" s="101">
        <f>SUM(B69:B70)</f>
        <v>2074732000</v>
      </c>
      <c r="C71" s="101">
        <f>SUM(C69:C70)</f>
        <v>0</v>
      </c>
      <c r="D71" s="101"/>
      <c r="E71" s="101">
        <f>$B71      +$C71      +$D71</f>
        <v>2074732000</v>
      </c>
      <c r="F71" s="102">
        <f>SUM(F69:F70)</f>
        <v>0</v>
      </c>
      <c r="G71" s="103">
        <f>SUM(G69:G70)</f>
        <v>0</v>
      </c>
      <c r="H71" s="102">
        <f>SUM(H69:H70)</f>
        <v>0</v>
      </c>
      <c r="I71" s="103">
        <f>SUM(I69:I70)</f>
        <v>344638838</v>
      </c>
      <c r="J71" s="102">
        <f>SUM(J69:J70)</f>
        <v>0</v>
      </c>
      <c r="K71" s="103">
        <f>SUM(K69:K70)</f>
        <v>0</v>
      </c>
      <c r="L71" s="102">
        <f>SUM(L69:L70)</f>
        <v>0</v>
      </c>
      <c r="M71" s="103">
        <f>SUM(M69:M70)</f>
        <v>0</v>
      </c>
      <c r="N71" s="102">
        <f>SUM(N69:N70)</f>
        <v>0</v>
      </c>
      <c r="O71" s="103">
        <f>SUM(O69:O70)</f>
        <v>0</v>
      </c>
      <c r="P71" s="102">
        <f>$H71      +$J71      +$L71      +$N71</f>
        <v>0</v>
      </c>
      <c r="Q71" s="103">
        <f>$I71      +$K71      +$M71      +$O71</f>
        <v>344638838</v>
      </c>
      <c r="R71" s="57">
        <f>IF(($H71      =0),0,((($H71      -$H71      )/$H71      )*100))</f>
        <v>0</v>
      </c>
      <c r="S71" s="58">
        <f>IF(($I71      =0),0,((($I71      -$I71      )/$I71      )*100))</f>
        <v>0</v>
      </c>
      <c r="T71" s="57">
        <f>IF(($E69      =0),0,(($P69      /$E69      )*100))</f>
        <v>0</v>
      </c>
      <c r="U71" s="59">
        <f>IF($E69   =0,0,($Q69   /$E69 )*100)</f>
        <v>16.61124607901165</v>
      </c>
      <c r="V71" s="102" t="s">
        <v>1</v>
      </c>
      <c r="W71" s="103" t="s">
        <v>1</v>
      </c>
    </row>
    <row r="72" spans="1:23" ht="12.95" customHeight="1" x14ac:dyDescent="0.2">
      <c r="A72" s="60" t="s">
        <v>87</v>
      </c>
      <c r="B72" s="104">
        <f>SUM(B69:B70)</f>
        <v>2074732000</v>
      </c>
      <c r="C72" s="104">
        <f>SUM(C69:C70)</f>
        <v>0</v>
      </c>
      <c r="D72" s="104"/>
      <c r="E72" s="104">
        <f>$B72      +$C72      +$D72</f>
        <v>2074732000</v>
      </c>
      <c r="F72" s="105">
        <f>SUM(F69:F70)</f>
        <v>0</v>
      </c>
      <c r="G72" s="106">
        <f>SUM(G69:G70)</f>
        <v>0</v>
      </c>
      <c r="H72" s="105">
        <f>SUM(H69:H70)</f>
        <v>0</v>
      </c>
      <c r="I72" s="106">
        <f>SUM(I69:I70)</f>
        <v>344638838</v>
      </c>
      <c r="J72" s="105">
        <f>SUM(J69:J70)</f>
        <v>0</v>
      </c>
      <c r="K72" s="106">
        <f>SUM(K69:K70)</f>
        <v>0</v>
      </c>
      <c r="L72" s="105">
        <f>SUM(L69:L70)</f>
        <v>0</v>
      </c>
      <c r="M72" s="106">
        <f>SUM(M69:M70)</f>
        <v>0</v>
      </c>
      <c r="N72" s="105">
        <f>SUM(N69:N70)</f>
        <v>0</v>
      </c>
      <c r="O72" s="106">
        <f>SUM(O69:O70)</f>
        <v>0</v>
      </c>
      <c r="P72" s="105">
        <f>$H72      +$J72      +$L72      +$N72</f>
        <v>0</v>
      </c>
      <c r="Q72" s="106">
        <f>$I72      +$K72      +$M72      +$O72</f>
        <v>344638838</v>
      </c>
      <c r="R72" s="61">
        <f>IF(($H72      =0),0,((($H72      -$H72      )/$H72      )*100))</f>
        <v>0</v>
      </c>
      <c r="S72" s="62">
        <f>IF(($I72      =0),0,((($I72      -$I72      )/$I72      )*100))</f>
        <v>0</v>
      </c>
      <c r="T72" s="61">
        <f>IF(($E69      =0),0,(($P69      /$E69      )*100))</f>
        <v>0</v>
      </c>
      <c r="U72" s="65">
        <f>IF($E69   =0,0,($Q69   /$E69 )*100)</f>
        <v>16.61124607901165</v>
      </c>
      <c r="V72" s="105" t="s">
        <v>1</v>
      </c>
      <c r="W72" s="106" t="s">
        <v>1</v>
      </c>
    </row>
    <row r="73" spans="1:23" ht="12.95" customHeight="1" thickBot="1" x14ac:dyDescent="0.25">
      <c r="A73" s="60" t="s">
        <v>90</v>
      </c>
      <c r="B73" s="104">
        <f>SUM(B9:B14,B17:B23,B26:B29,B32,B35:B39,B42:B52,B55:B58,B61:B65,B69:B70)</f>
        <v>4320724000</v>
      </c>
      <c r="C73" s="104">
        <f>SUM(C9:C14,C17:C23,C26:C29,C32,C35:C39,C42:C52,C55:C58,C61:C65,C69:C70)</f>
        <v>-8252000</v>
      </c>
      <c r="D73" s="104"/>
      <c r="E73" s="104">
        <f>$B73      +$C73      +$D73</f>
        <v>4312472000</v>
      </c>
      <c r="F73" s="105">
        <f>SUM(F9:F14,F17:F23,F26:F29,F32,F35:F39,F42:F52,F55:F58,F61:F65,F69:F70)</f>
        <v>2245992000</v>
      </c>
      <c r="G73" s="106">
        <f>SUM(G9:G14,G17:G23,G26:G29,G32,G35:G39,G42:G52,G55:G58,G61:G65,G69:G70)</f>
        <v>561050000</v>
      </c>
      <c r="H73" s="105">
        <f>SUM(H9:H14,H17:H23,H26:H29,H32,H35:H39,H42:H52,H55:H58,H61:H65,H69:H70)</f>
        <v>234675000</v>
      </c>
      <c r="I73" s="106">
        <f>SUM(I9:I14,I17:I23,I26:I29,I32,I35:I39,I42:I52,I55:I58,I61:I65,I69:I70)</f>
        <v>455618370</v>
      </c>
      <c r="J73" s="105">
        <f>SUM(J9:J14,J17:J23,J26:J29,J32,J35:J39,J42:J52,J55:J58,J61:J65,J69:J70)</f>
        <v>0</v>
      </c>
      <c r="K73" s="106">
        <f>SUM(K9:K14,K17:K23,K26:K29,K32,K35:K39,K42:K52,K55:K58,K61:K65,K69:K70)</f>
        <v>0</v>
      </c>
      <c r="L73" s="105">
        <f>SUM(L9:L14,L17:L23,L26:L29,L32,L35:L39,L42:L52,L55:L58,L61:L65,L69:L70)</f>
        <v>0</v>
      </c>
      <c r="M73" s="106">
        <f>SUM(M9:M14,M17:M23,M26:M29,M32,M35:M39,M42:M52,M55:M58,M61:M65,M69:M70)</f>
        <v>0</v>
      </c>
      <c r="N73" s="105">
        <f>SUM(N9:N14,N17:N23,N26:N29,N32,N35:N39,N42:N52,N55:N58,N61:N65,N69:N70)</f>
        <v>0</v>
      </c>
      <c r="O73" s="106">
        <f>SUM(O9:O14,O17:O23,O26:O29,O32,O35:O39,O42:O52,O55:O58,O61:O65,O69:O70)</f>
        <v>0</v>
      </c>
      <c r="P73" s="105">
        <f>$H73      +$J73      +$L73      +$N73</f>
        <v>234675000</v>
      </c>
      <c r="Q73" s="106">
        <f>$I73      +$K73      +$M73      +$O73</f>
        <v>455618370</v>
      </c>
      <c r="R73" s="61">
        <f>IF(($H73      =0),0,((($H73      -$H73      )/$H73      )*100))</f>
        <v>0</v>
      </c>
      <c r="S73" s="62">
        <f>IF(($I73      =0),0,((($I73      -$I73      )/$I73      )*100))</f>
        <v>0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6.5124293255379353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12.643794328504502</v>
      </c>
      <c r="V73" s="105" t="s">
        <v>1</v>
      </c>
      <c r="W73" s="106" t="s">
        <v>1</v>
      </c>
    </row>
    <row r="74" spans="1:23" ht="13.5" thickTop="1" x14ac:dyDescent="0.2">
      <c r="A74" s="66" t="s">
        <v>91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0" t="s">
        <v>10</v>
      </c>
      <c r="Q75" s="131"/>
      <c r="R75" s="132" t="s">
        <v>11</v>
      </c>
      <c r="S75" s="131"/>
      <c r="T75" s="132" t="s">
        <v>12</v>
      </c>
      <c r="U75" s="131"/>
      <c r="V75" s="130"/>
      <c r="W75" s="131"/>
    </row>
    <row r="76" spans="1:23" ht="67.5" x14ac:dyDescent="0.2">
      <c r="A76" s="77" t="s">
        <v>92</v>
      </c>
      <c r="B76" s="78" t="s">
        <v>93</v>
      </c>
      <c r="C76" s="78" t="s">
        <v>94</v>
      </c>
      <c r="D76" s="79" t="s">
        <v>17</v>
      </c>
      <c r="E76" s="78" t="s">
        <v>18</v>
      </c>
      <c r="F76" s="78" t="s">
        <v>19</v>
      </c>
      <c r="G76" s="78" t="s">
        <v>95</v>
      </c>
      <c r="H76" s="78" t="s">
        <v>96</v>
      </c>
      <c r="I76" s="80" t="s">
        <v>22</v>
      </c>
      <c r="J76" s="78" t="s">
        <v>97</v>
      </c>
      <c r="K76" s="80" t="s">
        <v>24</v>
      </c>
      <c r="L76" s="78" t="s">
        <v>98</v>
      </c>
      <c r="M76" s="80" t="s">
        <v>26</v>
      </c>
      <c r="N76" s="78" t="s">
        <v>99</v>
      </c>
      <c r="O76" s="80" t="s">
        <v>28</v>
      </c>
      <c r="P76" s="80" t="s">
        <v>100</v>
      </c>
      <c r="Q76" s="81" t="s">
        <v>30</v>
      </c>
      <c r="R76" s="82" t="s">
        <v>100</v>
      </c>
      <c r="S76" s="83" t="s">
        <v>30</v>
      </c>
      <c r="T76" s="82" t="s">
        <v>101</v>
      </c>
      <c r="U76" s="79" t="s">
        <v>32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112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113</v>
      </c>
      <c r="B80" s="111">
        <f>SUM(B81:B84)</f>
        <v>0</v>
      </c>
      <c r="C80" s="111">
        <f>SUM(C81:C84)</f>
        <v>0</v>
      </c>
      <c r="D80" s="111">
        <f>SUM(D81:D84)</f>
        <v>0</v>
      </c>
      <c r="E80" s="111">
        <f>SUM(E81:E84)</f>
        <v>0</v>
      </c>
      <c r="F80" s="111">
        <f>SUM(F81:F84)</f>
        <v>0</v>
      </c>
      <c r="G80" s="111">
        <f>SUM(G81:G84)</f>
        <v>0</v>
      </c>
      <c r="H80" s="111">
        <f>SUM(H81:H84)</f>
        <v>0</v>
      </c>
      <c r="I80" s="111">
        <f>SUM(I81:I84)</f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114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115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116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117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102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103</v>
      </c>
      <c r="B87" s="118"/>
      <c r="C87" s="118"/>
      <c r="D87" s="118"/>
      <c r="E87" s="118">
        <f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>$H87      +$J87      +$L87      +$N87</f>
        <v>0</v>
      </c>
      <c r="Q87" s="113">
        <f>$I87      +$K87      +$M87      +$O87</f>
        <v>0</v>
      </c>
      <c r="R87" s="89">
        <f>IF(($H87      =0),0,((($H87      -$H87      )/$H87      )*100))</f>
        <v>0</v>
      </c>
      <c r="S87" s="90">
        <f>IF(($I87      =0),0,((($I87      -$I87      )/$I87      )*100))</f>
        <v>0</v>
      </c>
      <c r="T87" s="89">
        <f>IF(($E87      =0),0,(($P87      /$E87      )*100))</f>
        <v>0</v>
      </c>
      <c r="U87" s="90">
        <f>IF(($E87      =0),0,(($Q87      /$E87      )*100))</f>
        <v>0</v>
      </c>
      <c r="V87" s="118"/>
      <c r="W87" s="118"/>
    </row>
    <row r="88" spans="1:23" x14ac:dyDescent="0.2">
      <c r="A88" s="91" t="s">
        <v>104</v>
      </c>
      <c r="B88" s="113"/>
      <c r="C88" s="113"/>
      <c r="D88" s="113"/>
      <c r="E88" s="113">
        <f>$B88      +$C88      +$D88</f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>$H88      +$J88      +$L88      +$N88</f>
        <v>0</v>
      </c>
      <c r="Q88" s="115">
        <f>$I88      +$K88      +$M88      +$O88</f>
        <v>0</v>
      </c>
      <c r="R88" s="89">
        <f>IF(($H88      =0),0,((($H88      -$H88      )/$H88      )*100))</f>
        <v>0</v>
      </c>
      <c r="S88" s="90">
        <f>IF(($I88      =0),0,((($I88      -$I88      )/$I88      )*100))</f>
        <v>0</v>
      </c>
      <c r="T88" s="89">
        <f>IF(($E88      =0),0,(($P88      /$E88      )*100))</f>
        <v>0</v>
      </c>
      <c r="U88" s="90">
        <f>IF(($E88      =0),0,(($Q88      /$E88      )*100))</f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>$B89      +$C89      +$D89</f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>$H89      +$J89      +$L89      +$N89</f>
        <v>0</v>
      </c>
      <c r="Q89" s="115">
        <f>$I89      +$K89      +$M89      +$O89</f>
        <v>0</v>
      </c>
      <c r="R89" s="89">
        <f>IF(($H89      =0),0,((($H89      -$H89      )/$H89      )*100))</f>
        <v>0</v>
      </c>
      <c r="S89" s="90">
        <f>IF(($I89      =0),0,((($I89      -$I89      )/$I89      )*100))</f>
        <v>0</v>
      </c>
      <c r="T89" s="89">
        <f>IF(($E89      =0),0,(($P89      /$E89      )*100))</f>
        <v>0</v>
      </c>
      <c r="U89" s="90">
        <f>IF(($E89      =0),0,(($Q89      /$E89      )*100))</f>
        <v>0</v>
      </c>
      <c r="V89" s="113"/>
      <c r="W89" s="113"/>
    </row>
    <row r="90" spans="1:23" x14ac:dyDescent="0.2">
      <c r="A90" s="91" t="s">
        <v>106</v>
      </c>
      <c r="B90" s="113">
        <v>274695000</v>
      </c>
      <c r="C90" s="113"/>
      <c r="D90" s="113"/>
      <c r="E90" s="113">
        <f>$B90      +$C90      +$D90</f>
        <v>274695000</v>
      </c>
      <c r="F90" s="113">
        <v>0</v>
      </c>
      <c r="G90" s="113">
        <v>0</v>
      </c>
      <c r="H90" s="113">
        <v>178378000</v>
      </c>
      <c r="I90" s="113"/>
      <c r="J90" s="113"/>
      <c r="K90" s="113"/>
      <c r="L90" s="113"/>
      <c r="M90" s="113"/>
      <c r="N90" s="113"/>
      <c r="O90" s="113"/>
      <c r="P90" s="115">
        <f>$H90      +$J90      +$L90      +$N90</f>
        <v>178378000</v>
      </c>
      <c r="Q90" s="115">
        <f>$I90      +$K90      +$M90      +$O90</f>
        <v>0</v>
      </c>
      <c r="R90" s="89">
        <f>IF(($H90      =0),0,((($H90      -$H90      )/$H90      )*100))</f>
        <v>0</v>
      </c>
      <c r="S90" s="90">
        <f>IF(($I90      =0),0,((($I90      -$I90      )/$I90      )*100))</f>
        <v>0</v>
      </c>
      <c r="T90" s="89">
        <f>IF(($E90      =0),0,(($P90      /$E90      )*100))</f>
        <v>64.936748029632867</v>
      </c>
      <c r="U90" s="90">
        <f>IF(($E90      =0),0,(($Q90      /$E90      )*100))</f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>$B91      +$C91      +$D91</f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>$H91      +$J91      +$L91      +$N91</f>
        <v>0</v>
      </c>
      <c r="Q91" s="115">
        <f>$I91      +$K91      +$M91      +$O91</f>
        <v>0</v>
      </c>
      <c r="R91" s="89">
        <f>IF(($H91      =0),0,((($H91      -$H91      )/$H91      )*100))</f>
        <v>0</v>
      </c>
      <c r="S91" s="90">
        <f>IF(($I91      =0),0,((($I91      -$I91      )/$I91      )*100))</f>
        <v>0</v>
      </c>
      <c r="T91" s="89">
        <f>IF(($E91      =0),0,(($P91      /$E91      )*100))</f>
        <v>0</v>
      </c>
      <c r="U91" s="90">
        <f>IF(($E91      =0),0,(($Q91      /$E91      )*100))</f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>$B92      +$C92      +$D92</f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>$H92      +$J92      +$L92      +$N92</f>
        <v>0</v>
      </c>
      <c r="Q92" s="115">
        <f>$I92      +$K92      +$M92      +$O92</f>
        <v>0</v>
      </c>
      <c r="R92" s="89">
        <f>IF(($H92      =0),0,((($H92      -$H92      )/$H92      )*100))</f>
        <v>0</v>
      </c>
      <c r="S92" s="90">
        <f>IF(($I92      =0),0,((($I92      -$I92      )/$I92      )*100))</f>
        <v>0</v>
      </c>
      <c r="T92" s="89">
        <f>IF(($E92      =0),0,(($P92      /$E92      )*100))</f>
        <v>0</v>
      </c>
      <c r="U92" s="90">
        <f>IF(($E92      =0),0,(($Q92      /$E92      )*100))</f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>$B93      +$C93      +$D93</f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>$H93      +$J93      +$L93      +$N93</f>
        <v>0</v>
      </c>
      <c r="Q93" s="115">
        <f>$I93      +$K93      +$M93      +$O93</f>
        <v>0</v>
      </c>
      <c r="R93" s="89">
        <f>IF(($H93      =0),0,((($H93      -$H93      )/$H93      )*100))</f>
        <v>0</v>
      </c>
      <c r="S93" s="90">
        <f>IF(($I93      =0),0,((($I93      -$I93      )/$I93      )*100))</f>
        <v>0</v>
      </c>
      <c r="T93" s="89">
        <f>IF(($E93      =0),0,(($P93      /$E93      )*100))</f>
        <v>0</v>
      </c>
      <c r="U93" s="90">
        <f>IF(($E93      =0),0,(($Q93      /$E93      )*100))</f>
        <v>0</v>
      </c>
      <c r="V93" s="113"/>
      <c r="W93" s="113"/>
    </row>
    <row r="94" spans="1:23" x14ac:dyDescent="0.2">
      <c r="A94" s="91" t="s">
        <v>110</v>
      </c>
      <c r="B94" s="113"/>
      <c r="C94" s="113"/>
      <c r="D94" s="113"/>
      <c r="E94" s="113">
        <f>$B94      +$C94      +$D94</f>
        <v>0</v>
      </c>
      <c r="F94" s="113">
        <v>0</v>
      </c>
      <c r="G94" s="113">
        <v>0</v>
      </c>
      <c r="H94" s="113">
        <v>21000</v>
      </c>
      <c r="I94" s="113"/>
      <c r="J94" s="113"/>
      <c r="K94" s="113"/>
      <c r="L94" s="113"/>
      <c r="M94" s="113"/>
      <c r="N94" s="113"/>
      <c r="O94" s="113"/>
      <c r="P94" s="115">
        <f>$H94      +$J94      +$L94      +$N94</f>
        <v>21000</v>
      </c>
      <c r="Q94" s="115">
        <f>$I94      +$K94      +$M94      +$O94</f>
        <v>0</v>
      </c>
      <c r="R94" s="89">
        <f>IF(($H94      =0),0,((($H94      -$H94      )/$H94      )*100))</f>
        <v>0</v>
      </c>
      <c r="S94" s="90">
        <f>IF(($I94      =0),0,((($I94      -$I94      )/$I94      )*100))</f>
        <v>0</v>
      </c>
      <c r="T94" s="89">
        <f>IF(($E94      =0),0,(($P94      /$E94      )*100))</f>
        <v>0</v>
      </c>
      <c r="U94" s="90">
        <f>IF(($E94      =0),0,(($Q94      /$E94      )*100))</f>
        <v>0</v>
      </c>
      <c r="V94" s="113"/>
      <c r="W94" s="113"/>
    </row>
    <row r="95" spans="1:23" x14ac:dyDescent="0.2">
      <c r="A95" s="16" t="s">
        <v>111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118</v>
      </c>
      <c r="B96" s="121">
        <f>SUM(B97:B111)</f>
        <v>0</v>
      </c>
      <c r="C96" s="121">
        <f>SUM(C97:C111)</f>
        <v>0</v>
      </c>
      <c r="D96" s="121">
        <f>SUM(D97:D111)</f>
        <v>0</v>
      </c>
      <c r="E96" s="121">
        <f>SUM(E97:E111)</f>
        <v>0</v>
      </c>
      <c r="F96" s="121">
        <f>SUM(F97:F111)</f>
        <v>0</v>
      </c>
      <c r="G96" s="121">
        <f>SUM(G97:G111)</f>
        <v>0</v>
      </c>
      <c r="H96" s="121">
        <f>SUM(H97:H111)</f>
        <v>0</v>
      </c>
      <c r="I96" s="121">
        <f>SUM(I97:I111)</f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>IF(L96=0," ",(N96-L96)/L96)</f>
        <v xml:space="preserve"> </v>
      </c>
      <c r="S96" s="20" t="str">
        <f>IF(M96=0," ",(O96-M96)/M96)</f>
        <v xml:space="preserve"> </v>
      </c>
      <c r="T96" s="20" t="str">
        <f>IF(E96=0," ",(P96/E96))</f>
        <v xml:space="preserve"> </v>
      </c>
      <c r="U96" s="21" t="str">
        <f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>IF(L97=0," ",(N97-L97)/L97)</f>
        <v xml:space="preserve"> </v>
      </c>
      <c r="S97" s="23" t="str">
        <f>IF(M97=0," ",(O97-M97)/M97)</f>
        <v xml:space="preserve"> </v>
      </c>
      <c r="T97" s="23" t="str">
        <f>IF(E97=0," ",(P97/E97))</f>
        <v xml:space="preserve"> </v>
      </c>
      <c r="U97" s="24" t="str">
        <f>IF(E97=0," ",(Q97/E97))</f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>IF(L98=0," ",(N98-L98)/L98)</f>
        <v xml:space="preserve"> </v>
      </c>
      <c r="S98" s="23" t="str">
        <f>IF(M98=0," ",(O98-M98)/M98)</f>
        <v xml:space="preserve"> </v>
      </c>
      <c r="T98" s="23" t="str">
        <f>IF(E98=0," ",(P98/E98))</f>
        <v xml:space="preserve"> </v>
      </c>
      <c r="U98" s="24" t="str">
        <f>IF(E98=0," ",(Q98/E98))</f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>SUM(B99:D99)</f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>IF(L99=0," ",(N99-L99)/L99)</f>
        <v xml:space="preserve"> </v>
      </c>
      <c r="S99" s="23" t="str">
        <f>IF(M99=0," ",(O99-M99)/M99)</f>
        <v xml:space="preserve"> </v>
      </c>
      <c r="T99" s="23" t="str">
        <f>IF(E99=0," ",(P99/E99))</f>
        <v xml:space="preserve"> </v>
      </c>
      <c r="U99" s="24" t="str">
        <f>IF(E99=0," ",(Q99/E99))</f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>SUM(B100:D100)</f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>IF(L100=0," ",(N100-L100)/L100)</f>
        <v xml:space="preserve"> </v>
      </c>
      <c r="S100" s="23" t="str">
        <f>IF(M100=0," ",(O100-M100)/M100)</f>
        <v xml:space="preserve"> </v>
      </c>
      <c r="T100" s="23" t="str">
        <f>IF(E100=0," ",(P100/E100))</f>
        <v xml:space="preserve"> </v>
      </c>
      <c r="U100" s="24" t="str">
        <f>IF(E100=0," ",(Q100/E100))</f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>SUM(B101:D101)</f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>IF(L101=0," ",(N101-L101)/L101)</f>
        <v xml:space="preserve"> </v>
      </c>
      <c r="S101" s="23" t="str">
        <f>IF(M101=0," ",(O101-M101)/M101)</f>
        <v xml:space="preserve"> </v>
      </c>
      <c r="T101" s="23" t="str">
        <f>IF(E101=0," ",(P101/E101))</f>
        <v xml:space="preserve"> </v>
      </c>
      <c r="U101" s="24" t="str">
        <f>IF(E101=0," ",(Q101/E101))</f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>SUM(B102:D102)</f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>IF(L102=0," ",(N102-L102)/L102)</f>
        <v xml:space="preserve"> </v>
      </c>
      <c r="S102" s="23" t="str">
        <f>IF(M102=0," ",(O102-M102)/M102)</f>
        <v xml:space="preserve"> </v>
      </c>
      <c r="T102" s="23" t="str">
        <f>IF(E102=0," ",(P102/E102))</f>
        <v xml:space="preserve"> </v>
      </c>
      <c r="U102" s="24" t="str">
        <f>IF(E102=0," ",(Q102/E102))</f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>SUM(B103:D103)</f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>IF(L103=0," ",(N103-L103)/L103)</f>
        <v xml:space="preserve"> </v>
      </c>
      <c r="S103" s="23" t="str">
        <f>IF(M103=0," ",(O103-M103)/M103)</f>
        <v xml:space="preserve"> </v>
      </c>
      <c r="T103" s="23" t="str">
        <f>IF(E103=0," ",(P103/E103))</f>
        <v xml:space="preserve"> </v>
      </c>
      <c r="U103" s="24" t="str">
        <f>IF(E103=0," ",(Q103/E103))</f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>SUM(B104:D104)</f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>IF(L104=0," ",(N104-L104)/L104)</f>
        <v xml:space="preserve"> </v>
      </c>
      <c r="S104" s="23" t="str">
        <f>IF(M104=0," ",(O104-M104)/M104)</f>
        <v xml:space="preserve"> </v>
      </c>
      <c r="T104" s="23" t="str">
        <f>IF(E104=0," ",(P104/E104))</f>
        <v xml:space="preserve"> </v>
      </c>
      <c r="U104" s="24" t="str">
        <f>IF(E104=0," ",(Q104/E104))</f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>SUM(B105:D105)</f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>IF(L105=0," ",(N105-L105)/L105)</f>
        <v xml:space="preserve"> </v>
      </c>
      <c r="S105" s="23" t="str">
        <f>IF(M105=0," ",(O105-M105)/M105)</f>
        <v xml:space="preserve"> </v>
      </c>
      <c r="T105" s="23" t="str">
        <f>IF(E105=0," ",(P105/E105))</f>
        <v xml:space="preserve"> </v>
      </c>
      <c r="U105" s="24" t="str">
        <f>IF(E105=0," ",(Q105/E105))</f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>SUM(B106:D106)</f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>IF(L106=0," ",(N106-L106)/L106)</f>
        <v xml:space="preserve"> </v>
      </c>
      <c r="S106" s="23" t="str">
        <f>IF(M106=0," ",(O106-M106)/M106)</f>
        <v xml:space="preserve"> </v>
      </c>
      <c r="T106" s="23" t="str">
        <f>IF(E106=0," ",(P106/E106))</f>
        <v xml:space="preserve"> </v>
      </c>
      <c r="U106" s="24" t="str">
        <f>IF(E106=0," ",(Q106/E106))</f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>SUM(B107:D107)</f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>IF(L107=0," ",(N107-L107)/L107)</f>
        <v xml:space="preserve"> </v>
      </c>
      <c r="S107" s="23" t="str">
        <f>IF(M107=0," ",(O107-M107)/M107)</f>
        <v xml:space="preserve"> </v>
      </c>
      <c r="T107" s="23" t="str">
        <f>IF(E107=0," ",(P107/E107))</f>
        <v xml:space="preserve"> </v>
      </c>
      <c r="U107" s="24" t="str">
        <f>IF(E107=0," ",(Q107/E107))</f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>SUM(B108:D108)</f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>IF(L108=0," ",(N108-L108)/L108)</f>
        <v xml:space="preserve"> </v>
      </c>
      <c r="S108" s="23" t="str">
        <f>IF(M108=0," ",(O108-M108)/M108)</f>
        <v xml:space="preserve"> </v>
      </c>
      <c r="T108" s="23" t="str">
        <f>IF(E108=0," ",(P108/E108))</f>
        <v xml:space="preserve"> </v>
      </c>
      <c r="U108" s="24" t="str">
        <f>IF(E108=0," ",(Q108/E108))</f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>SUM(B109:D109)</f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>IF(L109=0," ",(N109-L109)/L109)</f>
        <v xml:space="preserve"> </v>
      </c>
      <c r="S109" s="23" t="str">
        <f>IF(M109=0," ",(O109-M109)/M109)</f>
        <v xml:space="preserve"> </v>
      </c>
      <c r="T109" s="23" t="str">
        <f>IF(E109=0," ",(P109/E109))</f>
        <v xml:space="preserve"> </v>
      </c>
      <c r="U109" s="24" t="str">
        <f>IF(E109=0," ",(Q109/E109))</f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>SUM(B110:D110)</f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>IF(L110=0," ",(N110-L110)/L110)</f>
        <v xml:space="preserve"> </v>
      </c>
      <c r="S110" s="23" t="str">
        <f>IF(M110=0," ",(O110-M110)/M110)</f>
        <v xml:space="preserve"> </v>
      </c>
      <c r="T110" s="23" t="str">
        <f>IF(E110=0," ",(P110/E110))</f>
        <v xml:space="preserve"> </v>
      </c>
      <c r="U110" s="24" t="str">
        <f>IF(E110=0," ",(Q110/E110))</f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>SUM(B111:D111)</f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>IF(L111=0," ",(N111-L111)/L111)</f>
        <v xml:space="preserve"> </v>
      </c>
      <c r="S111" s="23" t="str">
        <f>IF(M111=0," ",(O111-M111)/M111)</f>
        <v xml:space="preserve"> </v>
      </c>
      <c r="T111" s="23" t="str">
        <f>IF(E111=0," ",(P111/E111))</f>
        <v xml:space="preserve"> </v>
      </c>
      <c r="U111" s="24" t="str">
        <f>IF(E111=0," ",(Q111/E111))</f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>IF(L112=0," ",(N112-L112)/L112)</f>
        <v xml:space="preserve"> </v>
      </c>
      <c r="S112" s="21" t="str">
        <f>IF(M112=0," ",(O112-M112)/M112)</f>
        <v xml:space="preserve"> </v>
      </c>
      <c r="T112" s="20" t="str">
        <f>IF(E112=0," ",(P112/E112))</f>
        <v xml:space="preserve"> </v>
      </c>
      <c r="U112" s="21" t="str">
        <f>IF(E112=0," ",(Q112/E112))</f>
        <v xml:space="preserve"> </v>
      </c>
      <c r="V112" s="126"/>
      <c r="W112" s="127"/>
    </row>
    <row r="113" spans="1:23" hidden="1" x14ac:dyDescent="0.2">
      <c r="A113" s="25" t="s">
        <v>87</v>
      </c>
      <c r="B113" s="126" t="e">
        <f>B96+B86</f>
        <v>#VALUE!</v>
      </c>
      <c r="C113" s="126">
        <f>C96+C86</f>
        <v>0</v>
      </c>
      <c r="D113" s="126">
        <f>D96+D86</f>
        <v>0</v>
      </c>
      <c r="E113" s="126">
        <f>E96+E86</f>
        <v>0</v>
      </c>
      <c r="F113" s="126">
        <f>F96+F86</f>
        <v>0</v>
      </c>
      <c r="G113" s="126">
        <f>G96+G86</f>
        <v>0</v>
      </c>
      <c r="H113" s="126">
        <f>H96+H86</f>
        <v>0</v>
      </c>
      <c r="I113" s="126">
        <f>I96+I86</f>
        <v>0</v>
      </c>
      <c r="J113" s="126">
        <f>J96+J86</f>
        <v>0</v>
      </c>
      <c r="K113" s="126">
        <f>K96+K86</f>
        <v>0</v>
      </c>
      <c r="L113" s="126">
        <f>L96+L86</f>
        <v>0</v>
      </c>
      <c r="M113" s="126">
        <f>M96+M86</f>
        <v>0</v>
      </c>
      <c r="N113" s="126">
        <f>N96+N86</f>
        <v>0</v>
      </c>
      <c r="O113" s="126">
        <f>O96+O86</f>
        <v>0</v>
      </c>
      <c r="P113" s="126">
        <f>P96+P86</f>
        <v>0</v>
      </c>
      <c r="Q113" s="126">
        <f>Q96+Q86</f>
        <v>0</v>
      </c>
      <c r="R113" s="20" t="str">
        <f>IF(L113=0," ",(N113-L113)/L113)</f>
        <v xml:space="preserve"> </v>
      </c>
      <c r="S113" s="21" t="str">
        <f>IF(M113=0," ",(O113-M113)/M113)</f>
        <v xml:space="preserve"> </v>
      </c>
      <c r="T113" s="20" t="str">
        <f>IF(E113=0," ",(P113/E113))</f>
        <v xml:space="preserve"> </v>
      </c>
      <c r="U113" s="21" t="str">
        <f>IF(E113=0," ",(Q113/E113))</f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119</v>
      </c>
      <c r="B114" s="128" t="str">
        <f>B86</f>
        <v/>
      </c>
      <c r="C114" s="128">
        <f>C86</f>
        <v>0</v>
      </c>
      <c r="D114" s="128">
        <f>D86</f>
        <v>0</v>
      </c>
      <c r="E114" s="128">
        <f>E86</f>
        <v>0</v>
      </c>
      <c r="F114" s="128">
        <f>F86</f>
        <v>0</v>
      </c>
      <c r="G114" s="128">
        <f>G86</f>
        <v>0</v>
      </c>
      <c r="H114" s="128">
        <f>H86</f>
        <v>0</v>
      </c>
      <c r="I114" s="128">
        <f>I86</f>
        <v>0</v>
      </c>
      <c r="J114" s="128">
        <f>J86</f>
        <v>0</v>
      </c>
      <c r="K114" s="128">
        <f>K86</f>
        <v>0</v>
      </c>
      <c r="L114" s="128">
        <f>L86</f>
        <v>0</v>
      </c>
      <c r="M114" s="128">
        <f>M86</f>
        <v>0</v>
      </c>
      <c r="N114" s="128">
        <f>N86</f>
        <v>0</v>
      </c>
      <c r="O114" s="128">
        <f>O86</f>
        <v>0</v>
      </c>
      <c r="P114" s="128">
        <f>P86</f>
        <v>0</v>
      </c>
      <c r="Q114" s="128">
        <f>Q86</f>
        <v>0</v>
      </c>
      <c r="R114" s="20" t="str">
        <f>IF(L114=0," ",(N114-L114)/L114)</f>
        <v xml:space="preserve"> </v>
      </c>
      <c r="S114" s="21" t="str">
        <f>IF(M114=0," ",(O114-M114)/M114)</f>
        <v xml:space="preserve"> </v>
      </c>
      <c r="T114" s="20" t="str">
        <f>IF(E114=0," ",(P114/E114))</f>
        <v xml:space="preserve"> </v>
      </c>
      <c r="U114" s="21" t="str">
        <f>IF(E114=0," ",(Q114/E114))</f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120</v>
      </c>
    </row>
    <row r="117" spans="1:23" x14ac:dyDescent="0.2">
      <c r="A117" s="29" t="s">
        <v>121</v>
      </c>
    </row>
    <row r="118" spans="1:23" x14ac:dyDescent="0.2">
      <c r="A118" s="29" t="s">
        <v>122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123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124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125</v>
      </c>
    </row>
    <row r="124" spans="1:23" x14ac:dyDescent="0.2">
      <c r="A124" s="30" t="s">
        <v>91</v>
      </c>
      <c r="G124" s="30" t="s">
        <v>91</v>
      </c>
      <c r="W124" s="30"/>
    </row>
    <row r="125" spans="1:23" x14ac:dyDescent="0.2">
      <c r="A125" s="30"/>
      <c r="G125" s="30"/>
      <c r="W125" s="30"/>
    </row>
    <row r="126" spans="1:23" x14ac:dyDescent="0.2">
      <c r="A126" s="30" t="s">
        <v>91</v>
      </c>
      <c r="G126" s="30" t="s">
        <v>91</v>
      </c>
      <c r="W126" s="30"/>
    </row>
  </sheetData>
  <sheetProtection algorithmName="SHA-512" hashValue="ZH5pVuPWgPV3riccBO7N2bJ8i7aBGC3blO9WTcSVLI6iUbskAbI3kaqDM1mLq0o3+JqKmLXuRRg5KMZUi7aWhg==" saltValue="fHo7I4H2eBQARvx9FW3+0A==" spinCount="100000" sheet="1" objects="1" scenarios="1"/>
  <mergeCells count="18">
    <mergeCell ref="P75:Q75"/>
    <mergeCell ref="R75:S75"/>
    <mergeCell ref="T75:U75"/>
    <mergeCell ref="V75:W75"/>
    <mergeCell ref="P6:Q6"/>
    <mergeCell ref="R6:S6"/>
    <mergeCell ref="T6:U6"/>
    <mergeCell ref="V6:W6"/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74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0BB42C-3F3C-4EA0-9C22-127C944EBE48}">
  <sheetPr>
    <pageSetUpPr fitToPage="1"/>
  </sheetPr>
  <dimension ref="A1:W126"/>
  <sheetViews>
    <sheetView showGridLines="0" workbookViewId="0">
      <selection activeCell="B9" sqref="B9"/>
    </sheetView>
  </sheetViews>
  <sheetFormatPr defaultRowHeight="12.75" x14ac:dyDescent="0.2"/>
  <cols>
    <col min="1" max="1" width="52.7109375" customWidth="1"/>
    <col min="2" max="9" width="13.7109375" customWidth="1"/>
    <col min="10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1"/>
      <c r="W1" s="31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2"/>
      <c r="W2" s="32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2"/>
      <c r="W3" s="32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2"/>
      <c r="W4" s="32"/>
    </row>
    <row r="5" spans="1:23" ht="15" customHeight="1" x14ac:dyDescent="0.25">
      <c r="A5" s="137" t="s">
        <v>132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3"/>
      <c r="W5" s="33"/>
    </row>
    <row r="6" spans="1:23" ht="12.75" customHeight="1" x14ac:dyDescent="0.2">
      <c r="A6" s="34" t="s">
        <v>91</v>
      </c>
      <c r="B6" s="34" t="s">
        <v>91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 t="s">
        <v>1</v>
      </c>
      <c r="G9" s="94" t="s">
        <v>1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=0),0,((($H9       -$H9       )/$H9       )*100))</f>
        <v>0</v>
      </c>
      <c r="S9" s="49">
        <f>IF(($I9       =0),0,((($I9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 t="s">
        <v>1</v>
      </c>
      <c r="W9" s="94" t="s">
        <v>1</v>
      </c>
    </row>
    <row r="10" spans="1:23" ht="12.95" customHeight="1" x14ac:dyDescent="0.2">
      <c r="A10" s="47" t="s">
        <v>37</v>
      </c>
      <c r="B10" s="92">
        <v>60900000</v>
      </c>
      <c r="C10" s="92"/>
      <c r="D10" s="92"/>
      <c r="E10" s="92">
        <f>$B10      +$C10      +$D10</f>
        <v>60900000</v>
      </c>
      <c r="F10" s="93">
        <v>60900000</v>
      </c>
      <c r="G10" s="94">
        <v>60900000</v>
      </c>
      <c r="H10" s="93">
        <v>8385000</v>
      </c>
      <c r="I10" s="94">
        <v>9549959</v>
      </c>
      <c r="J10" s="93"/>
      <c r="K10" s="94"/>
      <c r="L10" s="93"/>
      <c r="M10" s="94"/>
      <c r="N10" s="93"/>
      <c r="O10" s="94"/>
      <c r="P10" s="93">
        <f>$H10      +$J10      +$L10      +$N10</f>
        <v>8385000</v>
      </c>
      <c r="Q10" s="94">
        <f>$I10      +$K10      +$M10      +$O10</f>
        <v>9549959</v>
      </c>
      <c r="R10" s="48">
        <f>IF(($H10      =0),0,((($H10      -$H10      )/$H10      )*100))</f>
        <v>0</v>
      </c>
      <c r="S10" s="49">
        <f>IF(($I10      =0),0,((($I10      -$I10      )/$I10      )*100))</f>
        <v>0</v>
      </c>
      <c r="T10" s="48">
        <f>IF(($E10      =0),0,(($P10      /$E10      )*100))</f>
        <v>13.768472906403941</v>
      </c>
      <c r="U10" s="50">
        <f>IF(($E10      =0),0,(($Q10      /$E10      )*100))</f>
        <v>15.681377668308702</v>
      </c>
      <c r="V10" s="93" t="s">
        <v>1</v>
      </c>
      <c r="W10" s="94" t="s">
        <v>1</v>
      </c>
    </row>
    <row r="11" spans="1:23" ht="12.95" customHeight="1" x14ac:dyDescent="0.2">
      <c r="A11" s="47" t="s">
        <v>38</v>
      </c>
      <c r="B11" s="92">
        <v>3000000</v>
      </c>
      <c r="C11" s="92"/>
      <c r="D11" s="92"/>
      <c r="E11" s="92">
        <f>$B11      +$C11      +$D11</f>
        <v>3000000</v>
      </c>
      <c r="F11" s="93">
        <v>3000000</v>
      </c>
      <c r="G11" s="94">
        <v>2000000</v>
      </c>
      <c r="H11" s="93"/>
      <c r="I11" s="94"/>
      <c r="J11" s="93"/>
      <c r="K11" s="94"/>
      <c r="L11" s="93"/>
      <c r="M11" s="94"/>
      <c r="N11" s="93"/>
      <c r="O11" s="94"/>
      <c r="P11" s="93">
        <f>$H11      +$J11      +$L11      +$N11</f>
        <v>0</v>
      </c>
      <c r="Q11" s="94">
        <f>$I11      +$K11      +$M11      +$O11</f>
        <v>0</v>
      </c>
      <c r="R11" s="48">
        <f>IF(($H11      =0),0,((($H11      -$H11      )/$H11      )*100))</f>
        <v>0</v>
      </c>
      <c r="S11" s="49">
        <f>IF(($I11      =0),0,((($I11      -$I11      )/$I11      )*100))</f>
        <v>0</v>
      </c>
      <c r="T11" s="48">
        <f>IF(($E11      =0),0,(($P11      /$E11      )*100))</f>
        <v>0</v>
      </c>
      <c r="U11" s="50">
        <f>IF(($E11      =0),0,(($Q11      /$E11      )*100))</f>
        <v>0</v>
      </c>
      <c r="V11" s="93" t="s">
        <v>1</v>
      </c>
      <c r="W11" s="94" t="s">
        <v>1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>$B12      +$C12      +$D12</f>
        <v>0</v>
      </c>
      <c r="F12" s="93" t="s">
        <v>1</v>
      </c>
      <c r="G12" s="94" t="s">
        <v>1</v>
      </c>
      <c r="H12" s="93"/>
      <c r="I12" s="94"/>
      <c r="J12" s="93"/>
      <c r="K12" s="94"/>
      <c r="L12" s="93"/>
      <c r="M12" s="94"/>
      <c r="N12" s="93"/>
      <c r="O12" s="94"/>
      <c r="P12" s="93">
        <f>$H12      +$J12      +$L12      +$N12</f>
        <v>0</v>
      </c>
      <c r="Q12" s="94">
        <f>$I12      +$K12      +$M12      +$O12</f>
        <v>0</v>
      </c>
      <c r="R12" s="48">
        <f>IF(($H12      =0),0,((($H12      -$H12      )/$H12      )*100))</f>
        <v>0</v>
      </c>
      <c r="S12" s="49">
        <f>IF(($I12      =0),0,((($I12      -$I12      )/$I12      )*100))</f>
        <v>0</v>
      </c>
      <c r="T12" s="48">
        <f>IF(($E12      =0),0,(($P12      /$E12      )*100))</f>
        <v>0</v>
      </c>
      <c r="U12" s="50">
        <f>IF(($E12      =0),0,(($Q12      /$E12      )*100))</f>
        <v>0</v>
      </c>
      <c r="V12" s="93" t="s">
        <v>1</v>
      </c>
      <c r="W12" s="94" t="s">
        <v>1</v>
      </c>
    </row>
    <row r="13" spans="1:23" ht="12.95" customHeight="1" x14ac:dyDescent="0.2">
      <c r="A13" s="47" t="s">
        <v>40</v>
      </c>
      <c r="B13" s="92">
        <v>45662000</v>
      </c>
      <c r="C13" s="92"/>
      <c r="D13" s="92"/>
      <c r="E13" s="92">
        <f>$B13      +$C13      +$D13</f>
        <v>45662000</v>
      </c>
      <c r="F13" s="93">
        <v>45662000</v>
      </c>
      <c r="G13" s="94">
        <v>10492000</v>
      </c>
      <c r="H13" s="93">
        <v>9264000</v>
      </c>
      <c r="I13" s="94">
        <v>9528733</v>
      </c>
      <c r="J13" s="93"/>
      <c r="K13" s="94"/>
      <c r="L13" s="93"/>
      <c r="M13" s="94"/>
      <c r="N13" s="93"/>
      <c r="O13" s="94"/>
      <c r="P13" s="93">
        <f>$H13      +$J13      +$L13      +$N13</f>
        <v>9264000</v>
      </c>
      <c r="Q13" s="94">
        <f>$I13      +$K13      +$M13      +$O13</f>
        <v>9528733</v>
      </c>
      <c r="R13" s="48">
        <f>IF(($H13      =0),0,((($H13      -$H13      )/$H13      )*100))</f>
        <v>0</v>
      </c>
      <c r="S13" s="49">
        <f>IF(($I13      =0),0,((($I13      -$I13      )/$I13      )*100))</f>
        <v>0</v>
      </c>
      <c r="T13" s="48">
        <f>IF(($E13      =0),0,(($P13      /$E13      )*100))</f>
        <v>20.288204634050196</v>
      </c>
      <c r="U13" s="50">
        <f>IF(($E13      =0),0,(($Q13      /$E13      )*100))</f>
        <v>20.867971179536596</v>
      </c>
      <c r="V13" s="93" t="s">
        <v>1</v>
      </c>
      <c r="W13" s="94" t="s">
        <v>1</v>
      </c>
    </row>
    <row r="14" spans="1:23" ht="12.95" customHeight="1" x14ac:dyDescent="0.2">
      <c r="A14" s="47" t="s">
        <v>41</v>
      </c>
      <c r="B14" s="92">
        <v>2400000</v>
      </c>
      <c r="C14" s="92"/>
      <c r="D14" s="92"/>
      <c r="E14" s="92">
        <f>$B14      +$C14      +$D14</f>
        <v>2400000</v>
      </c>
      <c r="F14" s="93">
        <v>2400000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>$H14      +$J14      +$L14      +$N14</f>
        <v>0</v>
      </c>
      <c r="Q14" s="94">
        <f>$I14      +$K14      +$M14      +$O14</f>
        <v>0</v>
      </c>
      <c r="R14" s="48">
        <f>IF(($H14      =0),0,((($H14      -$H14      )/$H14      )*100))</f>
        <v>0</v>
      </c>
      <c r="S14" s="49">
        <f>IF(($I14      =0),0,((($I14      -$I14      )/$I14      )*100))</f>
        <v>0</v>
      </c>
      <c r="T14" s="48">
        <f>IF(($E14      =0),0,(($P14      /$E14      )*100))</f>
        <v>0</v>
      </c>
      <c r="U14" s="50">
        <f>IF(($E14      =0),0,(($Q14      /$E14      )*100))</f>
        <v>0</v>
      </c>
      <c r="V14" s="93" t="s">
        <v>1</v>
      </c>
      <c r="W14" s="94" t="s">
        <v>1</v>
      </c>
    </row>
    <row r="15" spans="1:23" ht="12.95" customHeight="1" x14ac:dyDescent="0.2">
      <c r="A15" s="51" t="s">
        <v>42</v>
      </c>
      <c r="B15" s="95">
        <f>SUM(B9:B14)</f>
        <v>111962000</v>
      </c>
      <c r="C15" s="95">
        <f>SUM(C9:C14)</f>
        <v>0</v>
      </c>
      <c r="D15" s="95"/>
      <c r="E15" s="95">
        <f>$B15      +$C15      +$D15</f>
        <v>111962000</v>
      </c>
      <c r="F15" s="96">
        <f>SUM(F9:F14)</f>
        <v>111962000</v>
      </c>
      <c r="G15" s="97">
        <f>SUM(G9:G14)</f>
        <v>73392000</v>
      </c>
      <c r="H15" s="96">
        <f>SUM(H9:H14)</f>
        <v>17649000</v>
      </c>
      <c r="I15" s="97">
        <f>SUM(I9:I14)</f>
        <v>19078692</v>
      </c>
      <c r="J15" s="96">
        <f>SUM(J9:J14)</f>
        <v>0</v>
      </c>
      <c r="K15" s="97">
        <f>SUM(K9:K14)</f>
        <v>0</v>
      </c>
      <c r="L15" s="96">
        <f>SUM(L9:L14)</f>
        <v>0</v>
      </c>
      <c r="M15" s="97">
        <f>SUM(M9:M14)</f>
        <v>0</v>
      </c>
      <c r="N15" s="96">
        <f>SUM(N9:N14)</f>
        <v>0</v>
      </c>
      <c r="O15" s="97">
        <f>SUM(O9:O14)</f>
        <v>0</v>
      </c>
      <c r="P15" s="96">
        <f>$H15      +$J15      +$L15      +$N15</f>
        <v>17649000</v>
      </c>
      <c r="Q15" s="97">
        <f>$I15      +$K15      +$M15      +$O15</f>
        <v>19078692</v>
      </c>
      <c r="R15" s="52">
        <f>IF(($H15      =0),0,((($H15      -$H15      )/$H15      )*100))</f>
        <v>0</v>
      </c>
      <c r="S15" s="53">
        <f>IF(($I15      =0),0,((($I15      -$I15      )/$I15      )*100))</f>
        <v>0</v>
      </c>
      <c r="T15" s="52">
        <f>IF((SUM($E9:$E13))=0,0,(P15/(SUM($E9:$E13))*100))</f>
        <v>16.108687318595862</v>
      </c>
      <c r="U15" s="54">
        <f>IF((SUM($E9:$E13))=0,0,(Q15/(SUM($E9:$E13))*100))</f>
        <v>17.413603256603565</v>
      </c>
      <c r="V15" s="96" t="s">
        <v>1</v>
      </c>
      <c r="W15" s="97" t="s">
        <v>1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>$H17      +$J17      +$L17      +$N17</f>
        <v>0</v>
      </c>
      <c r="Q17" s="94">
        <f>$I17      +$K17      +$M17      +$O17</f>
        <v>0</v>
      </c>
      <c r="R17" s="48">
        <f>IF(($H17      =0),0,((($H17      -$H17      )/$H17      )*100))</f>
        <v>0</v>
      </c>
      <c r="S17" s="49">
        <f>IF(($I17      =0),0,((($I17      -$I17      )/$I17      )*100))</f>
        <v>0</v>
      </c>
      <c r="T17" s="48">
        <f>IF(($E17      =0),0,(($P17      /$E17      )*100))</f>
        <v>0</v>
      </c>
      <c r="U17" s="50">
        <f>IF(($E17      =0),0,(($Q17      /$E17      )*100))</f>
        <v>0</v>
      </c>
      <c r="V17" s="93" t="s">
        <v>1</v>
      </c>
      <c r="W17" s="94" t="s">
        <v>1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>$B18      +$C18      +$D18</f>
        <v>0</v>
      </c>
      <c r="F18" s="93" t="s">
        <v>1</v>
      </c>
      <c r="G18" s="94" t="s">
        <v>1</v>
      </c>
      <c r="H18" s="93"/>
      <c r="I18" s="94"/>
      <c r="J18" s="93"/>
      <c r="K18" s="94"/>
      <c r="L18" s="93"/>
      <c r="M18" s="94"/>
      <c r="N18" s="93"/>
      <c r="O18" s="94"/>
      <c r="P18" s="93">
        <f>$H18      +$J18      +$L18      +$N18</f>
        <v>0</v>
      </c>
      <c r="Q18" s="94">
        <f>$I18      +$K18      +$M18      +$O18</f>
        <v>0</v>
      </c>
      <c r="R18" s="48">
        <f>IF(($H18      =0),0,((($H18      -$H18      )/$H18      )*100))</f>
        <v>0</v>
      </c>
      <c r="S18" s="49">
        <f>IF(($I18      =0),0,((($I18      -$I18      )/$I18      )*100))</f>
        <v>0</v>
      </c>
      <c r="T18" s="48">
        <f>IF(($E18      =0),0,(($P18      /$E18      )*100))</f>
        <v>0</v>
      </c>
      <c r="U18" s="50">
        <f>IF(($E18      =0),0,(($Q18      /$E18      )*100))</f>
        <v>0</v>
      </c>
      <c r="V18" s="93" t="s">
        <v>1</v>
      </c>
      <c r="W18" s="94" t="s">
        <v>1</v>
      </c>
    </row>
    <row r="19" spans="1:23" ht="12.95" customHeight="1" x14ac:dyDescent="0.2">
      <c r="A19" s="47" t="s">
        <v>46</v>
      </c>
      <c r="B19" s="92">
        <v>15117000</v>
      </c>
      <c r="C19" s="92"/>
      <c r="D19" s="92"/>
      <c r="E19" s="92">
        <f>$B19      +$C19      +$D19</f>
        <v>15117000</v>
      </c>
      <c r="F19" s="93">
        <v>15117000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>$H19      +$J19      +$L19      +$N19</f>
        <v>0</v>
      </c>
      <c r="Q19" s="94">
        <f>$I19      +$K19      +$M19      +$O19</f>
        <v>0</v>
      </c>
      <c r="R19" s="48">
        <f>IF(($H19      =0),0,((($H19      -$H19      )/$H19      )*100))</f>
        <v>0</v>
      </c>
      <c r="S19" s="49">
        <f>IF(($I19      =0),0,((($I19      -$I19      )/$I19      )*100))</f>
        <v>0</v>
      </c>
      <c r="T19" s="48">
        <f>IF(($E19      =0),0,(($P19      /$E19      )*100))</f>
        <v>0</v>
      </c>
      <c r="U19" s="50">
        <f>IF(($E19      =0),0,(($Q19      /$E19      )*100))</f>
        <v>0</v>
      </c>
      <c r="V19" s="93" t="s">
        <v>1</v>
      </c>
      <c r="W19" s="94" t="s">
        <v>1</v>
      </c>
    </row>
    <row r="20" spans="1:23" ht="12.95" customHeight="1" x14ac:dyDescent="0.2">
      <c r="A20" s="47" t="s">
        <v>47</v>
      </c>
      <c r="B20" s="92"/>
      <c r="C20" s="92"/>
      <c r="D20" s="92"/>
      <c r="E20" s="92">
        <f>$B20      +$C20      +$D20</f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>$H20      +$J20      +$L20      +$N20</f>
        <v>0</v>
      </c>
      <c r="Q20" s="94">
        <f>$I20      +$K20      +$M20      +$O20</f>
        <v>0</v>
      </c>
      <c r="R20" s="48">
        <f>IF(($H20      =0),0,((($H20      -$H20      )/$H20      )*100))</f>
        <v>0</v>
      </c>
      <c r="S20" s="49">
        <f>IF(($I20      =0),0,((($I20      -$I20      )/$I20      )*100))</f>
        <v>0</v>
      </c>
      <c r="T20" s="48">
        <f>IF(($E20      =0),0,(($P20      /$E20      )*100))</f>
        <v>0</v>
      </c>
      <c r="U20" s="50">
        <f>IF(($E20      =0),0,(($Q20      /$E20      )*100))</f>
        <v>0</v>
      </c>
      <c r="V20" s="93" t="s">
        <v>1</v>
      </c>
      <c r="W20" s="94" t="s">
        <v>1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>$B21      +$C21      +$D21</f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>$H21      +$J21      +$L21      +$N21</f>
        <v>0</v>
      </c>
      <c r="Q21" s="94">
        <f>$I21      +$K21      +$M21      +$O21</f>
        <v>0</v>
      </c>
      <c r="R21" s="48">
        <f>IF(($H21      =0),0,((($H21      -$H21      )/$H21      )*100))</f>
        <v>0</v>
      </c>
      <c r="S21" s="49">
        <f>IF(($I21      =0),0,((($I21      -$I21      )/$I21      )*100))</f>
        <v>0</v>
      </c>
      <c r="T21" s="48">
        <f>IF(($E21      =0),0,(($P21      /$E21      )*100))</f>
        <v>0</v>
      </c>
      <c r="U21" s="50">
        <f>IF(($E21      =0),0,(($Q21      /$E21      )*100))</f>
        <v>0</v>
      </c>
      <c r="V21" s="93" t="s">
        <v>1</v>
      </c>
      <c r="W21" s="94" t="s">
        <v>1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>$B22      +$C22      +$D22</f>
        <v>0</v>
      </c>
      <c r="F22" s="93" t="s">
        <v>1</v>
      </c>
      <c r="G22" s="94" t="s">
        <v>1</v>
      </c>
      <c r="H22" s="93"/>
      <c r="I22" s="94"/>
      <c r="J22" s="93"/>
      <c r="K22" s="94"/>
      <c r="L22" s="93"/>
      <c r="M22" s="94"/>
      <c r="N22" s="93"/>
      <c r="O22" s="94"/>
      <c r="P22" s="93">
        <f>$H22      +$J22      +$L22      +$N22</f>
        <v>0</v>
      </c>
      <c r="Q22" s="94">
        <f>$I22      +$K22      +$M22      +$O22</f>
        <v>0</v>
      </c>
      <c r="R22" s="48">
        <f>IF(($H22      =0),0,((($H22      -$H22      )/$H22      )*100))</f>
        <v>0</v>
      </c>
      <c r="S22" s="49">
        <f>IF(($I22      =0),0,((($I22      -$I22      )/$I22      )*100))</f>
        <v>0</v>
      </c>
      <c r="T22" s="48">
        <f>IF(($E22      =0),0,(($P22      /$E22      )*100))</f>
        <v>0</v>
      </c>
      <c r="U22" s="50">
        <f>IF(($E22      =0),0,(($Q22      /$E22      )*100))</f>
        <v>0</v>
      </c>
      <c r="V22" s="93" t="s">
        <v>1</v>
      </c>
      <c r="W22" s="94" t="s">
        <v>1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>$B23      +$C23      +$D23</f>
        <v>0</v>
      </c>
      <c r="F23" s="93" t="s">
        <v>1</v>
      </c>
      <c r="G23" s="94" t="s">
        <v>1</v>
      </c>
      <c r="H23" s="93"/>
      <c r="I23" s="94"/>
      <c r="J23" s="93"/>
      <c r="K23" s="94"/>
      <c r="L23" s="93"/>
      <c r="M23" s="94"/>
      <c r="N23" s="93"/>
      <c r="O23" s="94"/>
      <c r="P23" s="93">
        <f>$H23      +$J23      +$L23      +$N23</f>
        <v>0</v>
      </c>
      <c r="Q23" s="94">
        <f>$I23      +$K23      +$M23      +$O23</f>
        <v>0</v>
      </c>
      <c r="R23" s="48">
        <f>IF(($H23      =0),0,((($H23      -$H23      )/$H23      )*100))</f>
        <v>0</v>
      </c>
      <c r="S23" s="49">
        <f>IF(($I23      =0),0,((($I23      -$I23      )/$I23      )*100))</f>
        <v>0</v>
      </c>
      <c r="T23" s="48">
        <f>IF(($E23      =0),0,(($P23      /$E23      )*100))</f>
        <v>0</v>
      </c>
      <c r="U23" s="50">
        <f>IF(($E23      =0),0,(($Q23      /$E23      )*100))</f>
        <v>0</v>
      </c>
      <c r="V23" s="93" t="s">
        <v>1</v>
      </c>
      <c r="W23" s="94" t="s">
        <v>1</v>
      </c>
    </row>
    <row r="24" spans="1:23" ht="12.95" customHeight="1" x14ac:dyDescent="0.2">
      <c r="A24" s="51" t="s">
        <v>42</v>
      </c>
      <c r="B24" s="95">
        <f>SUM(B17:B23)</f>
        <v>15117000</v>
      </c>
      <c r="C24" s="95">
        <f>SUM(C17:C23)</f>
        <v>0</v>
      </c>
      <c r="D24" s="95"/>
      <c r="E24" s="95">
        <f>$B24      +$C24      +$D24</f>
        <v>15117000</v>
      </c>
      <c r="F24" s="96">
        <f>SUM(F17:F23)</f>
        <v>15117000</v>
      </c>
      <c r="G24" s="97">
        <f>SUM(G17:G23)</f>
        <v>0</v>
      </c>
      <c r="H24" s="96">
        <f>SUM(H17:H23)</f>
        <v>0</v>
      </c>
      <c r="I24" s="97">
        <f>SUM(I17:I23)</f>
        <v>0</v>
      </c>
      <c r="J24" s="96">
        <f>SUM(J17:J23)</f>
        <v>0</v>
      </c>
      <c r="K24" s="97">
        <f>SUM(K17:K23)</f>
        <v>0</v>
      </c>
      <c r="L24" s="96">
        <f>SUM(L17:L23)</f>
        <v>0</v>
      </c>
      <c r="M24" s="97">
        <f>SUM(M17:M23)</f>
        <v>0</v>
      </c>
      <c r="N24" s="96">
        <f>SUM(N17:N23)</f>
        <v>0</v>
      </c>
      <c r="O24" s="97">
        <f>SUM(O17:O23)</f>
        <v>0</v>
      </c>
      <c r="P24" s="96">
        <f>$H24      +$J24      +$L24      +$N24</f>
        <v>0</v>
      </c>
      <c r="Q24" s="97">
        <f>$I24      +$K24      +$M24      +$O24</f>
        <v>0</v>
      </c>
      <c r="R24" s="52">
        <f>IF(($H24      =0),0,((($H24      -$H24      )/$H24      )*100))</f>
        <v>0</v>
      </c>
      <c r="S24" s="53">
        <f>IF(($I24      =0),0,((($I24      -$I24      )/$I24      )*100))</f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 t="s">
        <v>1</v>
      </c>
      <c r="W24" s="97" t="s">
        <v>1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 t="s">
        <v>1</v>
      </c>
      <c r="G26" s="94" t="s">
        <v>1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=0),0,((($H26      -$H26      )/$H26      )*100))</f>
        <v>0</v>
      </c>
      <c r="S26" s="49">
        <f>IF(($I26      =0),0,((($I26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 t="s">
        <v>1</v>
      </c>
      <c r="W26" s="94" t="s">
        <v>1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 t="s">
        <v>1</v>
      </c>
      <c r="G27" s="94" t="s">
        <v>1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=0),0,((($H27      -$H27      )/$H27      )*100))</f>
        <v>0</v>
      </c>
      <c r="S27" s="49">
        <f>IF(($I27      =0),0,((($I27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 t="s">
        <v>1</v>
      </c>
      <c r="W27" s="94" t="s">
        <v>1</v>
      </c>
    </row>
    <row r="28" spans="1:23" ht="12.95" customHeight="1" x14ac:dyDescent="0.2">
      <c r="A28" s="47" t="s">
        <v>54</v>
      </c>
      <c r="B28" s="92">
        <v>254763000</v>
      </c>
      <c r="C28" s="92"/>
      <c r="D28" s="92"/>
      <c r="E28" s="92">
        <f>$B28      +$C28      +$D28</f>
        <v>254763000</v>
      </c>
      <c r="F28" s="93">
        <v>254763000</v>
      </c>
      <c r="G28" s="94">
        <v>86619000</v>
      </c>
      <c r="H28" s="93">
        <v>54691000</v>
      </c>
      <c r="I28" s="94">
        <v>51354125</v>
      </c>
      <c r="J28" s="93"/>
      <c r="K28" s="94"/>
      <c r="L28" s="93"/>
      <c r="M28" s="94"/>
      <c r="N28" s="93"/>
      <c r="O28" s="94"/>
      <c r="P28" s="93">
        <f>$H28      +$J28      +$L28      +$N28</f>
        <v>54691000</v>
      </c>
      <c r="Q28" s="94">
        <f>$I28      +$K28      +$M28      +$O28</f>
        <v>51354125</v>
      </c>
      <c r="R28" s="48">
        <f>IF(($H28      =0),0,((($H28      -$H28      )/$H28      )*100))</f>
        <v>0</v>
      </c>
      <c r="S28" s="49">
        <f>IF(($I28      =0),0,((($I28      -$I28      )/$I28      )*100))</f>
        <v>0</v>
      </c>
      <c r="T28" s="48">
        <f>IF(($E28      =0),0,(($P28      /$E28      )*100))</f>
        <v>21.467403037332737</v>
      </c>
      <c r="U28" s="50">
        <f>IF(($E28      =0),0,(($Q28      /$E28      )*100))</f>
        <v>20.157607266361286</v>
      </c>
      <c r="V28" s="93" t="s">
        <v>1</v>
      </c>
      <c r="W28" s="94" t="s">
        <v>1</v>
      </c>
    </row>
    <row r="29" spans="1:23" ht="12.95" customHeight="1" x14ac:dyDescent="0.2">
      <c r="A29" s="47" t="s">
        <v>55</v>
      </c>
      <c r="B29" s="92">
        <v>11008000</v>
      </c>
      <c r="C29" s="92"/>
      <c r="D29" s="92"/>
      <c r="E29" s="92">
        <f>$B29      +$C29      +$D29</f>
        <v>11008000</v>
      </c>
      <c r="F29" s="93">
        <v>11008000</v>
      </c>
      <c r="G29" s="94">
        <v>7706000</v>
      </c>
      <c r="H29" s="93">
        <v>451000</v>
      </c>
      <c r="I29" s="94">
        <v>2727998</v>
      </c>
      <c r="J29" s="93"/>
      <c r="K29" s="94"/>
      <c r="L29" s="93"/>
      <c r="M29" s="94"/>
      <c r="N29" s="93"/>
      <c r="O29" s="94"/>
      <c r="P29" s="93">
        <f>$H29      +$J29      +$L29      +$N29</f>
        <v>451000</v>
      </c>
      <c r="Q29" s="94">
        <f>$I29      +$K29      +$M29      +$O29</f>
        <v>2727998</v>
      </c>
      <c r="R29" s="48">
        <f>IF(($H29      =0),0,((($H29      -$H29      )/$H29      )*100))</f>
        <v>0</v>
      </c>
      <c r="S29" s="49">
        <f>IF(($I29      =0),0,((($I29      -$I29      )/$I29      )*100))</f>
        <v>0</v>
      </c>
      <c r="T29" s="48">
        <f>IF(($E29      =0),0,(($P29      /$E29      )*100))</f>
        <v>4.0970203488372094</v>
      </c>
      <c r="U29" s="50">
        <f>IF(($E29      =0),0,(($Q29      /$E29      )*100))</f>
        <v>24.781958575581395</v>
      </c>
      <c r="V29" s="93" t="s">
        <v>1</v>
      </c>
      <c r="W29" s="94" t="s">
        <v>1</v>
      </c>
    </row>
    <row r="30" spans="1:23" ht="12.95" customHeight="1" x14ac:dyDescent="0.2">
      <c r="A30" s="51" t="s">
        <v>42</v>
      </c>
      <c r="B30" s="95">
        <f>SUM(B26:B29)</f>
        <v>265771000</v>
      </c>
      <c r="C30" s="95">
        <f>SUM(C26:C29)</f>
        <v>0</v>
      </c>
      <c r="D30" s="95"/>
      <c r="E30" s="95">
        <f>$B30      +$C30      +$D30</f>
        <v>265771000</v>
      </c>
      <c r="F30" s="96">
        <f>SUM(F26:F29)</f>
        <v>265771000</v>
      </c>
      <c r="G30" s="97">
        <f>SUM(G26:G29)</f>
        <v>94325000</v>
      </c>
      <c r="H30" s="96">
        <f>SUM(H26:H29)</f>
        <v>55142000</v>
      </c>
      <c r="I30" s="97">
        <f>SUM(I26:I29)</f>
        <v>54082123</v>
      </c>
      <c r="J30" s="96">
        <f>SUM(J26:J29)</f>
        <v>0</v>
      </c>
      <c r="K30" s="97">
        <f>SUM(K26:K29)</f>
        <v>0</v>
      </c>
      <c r="L30" s="96">
        <f>SUM(L26:L29)</f>
        <v>0</v>
      </c>
      <c r="M30" s="97">
        <f>SUM(M26:M29)</f>
        <v>0</v>
      </c>
      <c r="N30" s="96">
        <f>SUM(N26:N29)</f>
        <v>0</v>
      </c>
      <c r="O30" s="97">
        <f>SUM(O26:O29)</f>
        <v>0</v>
      </c>
      <c r="P30" s="96">
        <f>$H30      +$J30      +$L30      +$N30</f>
        <v>55142000</v>
      </c>
      <c r="Q30" s="97">
        <f>$I30      +$K30      +$M30      +$O30</f>
        <v>54082123</v>
      </c>
      <c r="R30" s="52">
        <f>IF(($H30      =0),0,((($H30      -$H30      )/$H30      )*100))</f>
        <v>0</v>
      </c>
      <c r="S30" s="53">
        <f>IF(($I30      =0),0,((($I30      -$I30      )/$I30      )*100))</f>
        <v>0</v>
      </c>
      <c r="T30" s="52">
        <f>IF($E30   =0,0,($P30   /$E30   )*100)</f>
        <v>20.747937133848314</v>
      </c>
      <c r="U30" s="54">
        <f>IF($E30   =0,0,($Q30   /$E30   )*100)</f>
        <v>20.349143811777807</v>
      </c>
      <c r="V30" s="96" t="s">
        <v>1</v>
      </c>
      <c r="W30" s="97" t="s">
        <v>1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33583000</v>
      </c>
      <c r="C32" s="92"/>
      <c r="D32" s="92"/>
      <c r="E32" s="92">
        <f>$B32      +$C32      +$D32</f>
        <v>33583000</v>
      </c>
      <c r="F32" s="93">
        <v>33583000</v>
      </c>
      <c r="G32" s="94">
        <v>8401000</v>
      </c>
      <c r="H32" s="93">
        <v>5420000</v>
      </c>
      <c r="I32" s="94">
        <v>4623792</v>
      </c>
      <c r="J32" s="93"/>
      <c r="K32" s="94"/>
      <c r="L32" s="93"/>
      <c r="M32" s="94"/>
      <c r="N32" s="93"/>
      <c r="O32" s="94"/>
      <c r="P32" s="93">
        <f>$H32      +$J32      +$L32      +$N32</f>
        <v>5420000</v>
      </c>
      <c r="Q32" s="94">
        <f>$I32      +$K32      +$M32      +$O32</f>
        <v>4623792</v>
      </c>
      <c r="R32" s="48">
        <f>IF(($H32      =0),0,((($H32      -$H32      )/$H32      )*100))</f>
        <v>0</v>
      </c>
      <c r="S32" s="49">
        <f>IF(($I32      =0),0,((($I32      -$I32      )/$I32      )*100))</f>
        <v>0</v>
      </c>
      <c r="T32" s="48">
        <f>IF(($E32      =0),0,(($P32      /$E32      )*100))</f>
        <v>16.139118006134055</v>
      </c>
      <c r="U32" s="50">
        <f>IF(($E32      =0),0,(($Q32      /$E32      )*100))</f>
        <v>13.768251794062472</v>
      </c>
      <c r="V32" s="93" t="s">
        <v>1</v>
      </c>
      <c r="W32" s="94" t="s">
        <v>1</v>
      </c>
    </row>
    <row r="33" spans="1:23" ht="12.95" customHeight="1" x14ac:dyDescent="0.2">
      <c r="A33" s="51" t="s">
        <v>42</v>
      </c>
      <c r="B33" s="95">
        <f>B32</f>
        <v>33583000</v>
      </c>
      <c r="C33" s="95">
        <f>C32</f>
        <v>0</v>
      </c>
      <c r="D33" s="95"/>
      <c r="E33" s="95">
        <f>$B33      +$C33      +$D33</f>
        <v>33583000</v>
      </c>
      <c r="F33" s="96">
        <f>F32</f>
        <v>33583000</v>
      </c>
      <c r="G33" s="97">
        <f>G32</f>
        <v>8401000</v>
      </c>
      <c r="H33" s="96">
        <f>H32</f>
        <v>5420000</v>
      </c>
      <c r="I33" s="97">
        <f>I32</f>
        <v>4623792</v>
      </c>
      <c r="J33" s="96">
        <f>J32</f>
        <v>0</v>
      </c>
      <c r="K33" s="97">
        <f>K32</f>
        <v>0</v>
      </c>
      <c r="L33" s="96">
        <f>L32</f>
        <v>0</v>
      </c>
      <c r="M33" s="97">
        <f>M32</f>
        <v>0</v>
      </c>
      <c r="N33" s="96">
        <f>N32</f>
        <v>0</v>
      </c>
      <c r="O33" s="97">
        <f>O32</f>
        <v>0</v>
      </c>
      <c r="P33" s="96">
        <f>$H33      +$J33      +$L33      +$N33</f>
        <v>5420000</v>
      </c>
      <c r="Q33" s="97">
        <f>$I33      +$K33      +$M33      +$O33</f>
        <v>4623792</v>
      </c>
      <c r="R33" s="52">
        <f>IF(($H33      =0),0,((($H33      -$H33      )/$H33      )*100))</f>
        <v>0</v>
      </c>
      <c r="S33" s="53">
        <f>IF(($I33      =0),0,((($I33      -$I33      )/$I33      )*100))</f>
        <v>0</v>
      </c>
      <c r="T33" s="52">
        <f>IF($E33   =0,0,($P33   /$E33   )*100)</f>
        <v>16.139118006134055</v>
      </c>
      <c r="U33" s="54">
        <f>IF($E33   =0,0,($Q33   /$E33   )*100)</f>
        <v>13.768251794062472</v>
      </c>
      <c r="V33" s="96" t="s">
        <v>1</v>
      </c>
      <c r="W33" s="97" t="s">
        <v>1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110206000</v>
      </c>
      <c r="C35" s="92"/>
      <c r="D35" s="92"/>
      <c r="E35" s="92">
        <f>$B35      +$C35      +$D35</f>
        <v>110206000</v>
      </c>
      <c r="F35" s="93">
        <v>110206000</v>
      </c>
      <c r="G35" s="94">
        <v>40950000</v>
      </c>
      <c r="H35" s="93">
        <v>20271000</v>
      </c>
      <c r="I35" s="94">
        <v>4859983</v>
      </c>
      <c r="J35" s="93"/>
      <c r="K35" s="94"/>
      <c r="L35" s="93"/>
      <c r="M35" s="94"/>
      <c r="N35" s="93"/>
      <c r="O35" s="94"/>
      <c r="P35" s="93">
        <f>$H35      +$J35      +$L35      +$N35</f>
        <v>20271000</v>
      </c>
      <c r="Q35" s="94">
        <f>$I35      +$K35      +$M35      +$O35</f>
        <v>4859983</v>
      </c>
      <c r="R35" s="48">
        <f>IF(($H35      =0),0,((($H35      -$H35      )/$H35      )*100))</f>
        <v>0</v>
      </c>
      <c r="S35" s="49">
        <f>IF(($I35      =0),0,((($I35      -$I35      )/$I35      )*100))</f>
        <v>0</v>
      </c>
      <c r="T35" s="48">
        <f>IF(($E35      =0),0,(($P35      /$E35      )*100))</f>
        <v>18.393735368310253</v>
      </c>
      <c r="U35" s="50">
        <f>IF(($E35      =0),0,(($Q35      /$E35      )*100))</f>
        <v>4.4099078090122132</v>
      </c>
      <c r="V35" s="93" t="s">
        <v>1</v>
      </c>
      <c r="W35" s="94" t="s">
        <v>1</v>
      </c>
    </row>
    <row r="36" spans="1:23" ht="12.95" customHeight="1" x14ac:dyDescent="0.2">
      <c r="A36" s="47" t="s">
        <v>60</v>
      </c>
      <c r="B36" s="92">
        <v>325365000</v>
      </c>
      <c r="C36" s="92"/>
      <c r="D36" s="92"/>
      <c r="E36" s="92">
        <f>$B36      +$C36      +$D36</f>
        <v>325365000</v>
      </c>
      <c r="F36" s="93">
        <v>325365000</v>
      </c>
      <c r="G36" s="94">
        <v>117133000</v>
      </c>
      <c r="H36" s="93">
        <v>79533000</v>
      </c>
      <c r="I36" s="94"/>
      <c r="J36" s="93"/>
      <c r="K36" s="94"/>
      <c r="L36" s="93"/>
      <c r="M36" s="94"/>
      <c r="N36" s="93"/>
      <c r="O36" s="94"/>
      <c r="P36" s="93">
        <f>$H36      +$J36      +$L36      +$N36</f>
        <v>79533000</v>
      </c>
      <c r="Q36" s="94">
        <f>$I36      +$K36      +$M36      +$O36</f>
        <v>0</v>
      </c>
      <c r="R36" s="48">
        <f>IF(($H36      =0),0,((($H36      -$H36      )/$H36      )*100))</f>
        <v>0</v>
      </c>
      <c r="S36" s="49">
        <f>IF(($I36      =0),0,((($I36      -$I36      )/$I36      )*100))</f>
        <v>0</v>
      </c>
      <c r="T36" s="48">
        <f>IF(($E36      =0),0,(($P36      /$E36      )*100))</f>
        <v>24.444239546355632</v>
      </c>
      <c r="U36" s="50">
        <f>IF(($E36      =0),0,(($Q36      /$E36      )*100))</f>
        <v>0</v>
      </c>
      <c r="V36" s="93" t="s">
        <v>1</v>
      </c>
      <c r="W36" s="94" t="s">
        <v>1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>$B37      +$C37      +$D37</f>
        <v>0</v>
      </c>
      <c r="F37" s="93" t="s">
        <v>1</v>
      </c>
      <c r="G37" s="94" t="s">
        <v>1</v>
      </c>
      <c r="H37" s="93"/>
      <c r="I37" s="94"/>
      <c r="J37" s="93"/>
      <c r="K37" s="94"/>
      <c r="L37" s="93"/>
      <c r="M37" s="94"/>
      <c r="N37" s="93"/>
      <c r="O37" s="94"/>
      <c r="P37" s="93">
        <f>$H37      +$J37      +$L37      +$N37</f>
        <v>0</v>
      </c>
      <c r="Q37" s="94">
        <f>$I37      +$K37      +$M37      +$O37</f>
        <v>0</v>
      </c>
      <c r="R37" s="48">
        <f>IF(($H37      =0),0,((($H37      -$H37      )/$H37      )*100))</f>
        <v>0</v>
      </c>
      <c r="S37" s="49">
        <f>IF(($I37      =0),0,((($I37      -$I37      )/$I37      )*100))</f>
        <v>0</v>
      </c>
      <c r="T37" s="48">
        <f>IF(($E37      =0),0,(($P37      /$E37      )*100))</f>
        <v>0</v>
      </c>
      <c r="U37" s="50">
        <f>IF(($E37      =0),0,(($Q37      /$E37      )*100))</f>
        <v>0</v>
      </c>
      <c r="V37" s="93" t="s">
        <v>1</v>
      </c>
      <c r="W37" s="94" t="s">
        <v>1</v>
      </c>
    </row>
    <row r="38" spans="1:23" ht="12.95" customHeight="1" x14ac:dyDescent="0.2">
      <c r="A38" s="47" t="s">
        <v>62</v>
      </c>
      <c r="B38" s="92">
        <v>27200000</v>
      </c>
      <c r="C38" s="92"/>
      <c r="D38" s="92"/>
      <c r="E38" s="92">
        <f>$B38      +$C38      +$D38</f>
        <v>27200000</v>
      </c>
      <c r="F38" s="93">
        <v>27200000</v>
      </c>
      <c r="G38" s="94">
        <v>6000000</v>
      </c>
      <c r="H38" s="93">
        <v>1830000</v>
      </c>
      <c r="I38" s="94">
        <v>294569</v>
      </c>
      <c r="J38" s="93"/>
      <c r="K38" s="94"/>
      <c r="L38" s="93"/>
      <c r="M38" s="94"/>
      <c r="N38" s="93"/>
      <c r="O38" s="94"/>
      <c r="P38" s="93">
        <f>$H38      +$J38      +$L38      +$N38</f>
        <v>1830000</v>
      </c>
      <c r="Q38" s="94">
        <f>$I38      +$K38      +$M38      +$O38</f>
        <v>294569</v>
      </c>
      <c r="R38" s="48">
        <f>IF(($H38      =0),0,((($H38      -$H38      )/$H38      )*100))</f>
        <v>0</v>
      </c>
      <c r="S38" s="49">
        <f>IF(($I38      =0),0,((($I38      -$I38      )/$I38      )*100))</f>
        <v>0</v>
      </c>
      <c r="T38" s="48">
        <f>IF(($E38      =0),0,(($P38      /$E38      )*100))</f>
        <v>6.7279411764705879</v>
      </c>
      <c r="U38" s="50">
        <f>IF(($E38      =0),0,(($Q38      /$E38      )*100))</f>
        <v>1.0829742647058822</v>
      </c>
      <c r="V38" s="93" t="s">
        <v>1</v>
      </c>
      <c r="W38" s="94" t="s">
        <v>1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>$B39      +$C39      +$D39</f>
        <v>0</v>
      </c>
      <c r="F39" s="93" t="s">
        <v>1</v>
      </c>
      <c r="G39" s="94" t="s">
        <v>1</v>
      </c>
      <c r="H39" s="93"/>
      <c r="I39" s="94"/>
      <c r="J39" s="93"/>
      <c r="K39" s="94"/>
      <c r="L39" s="93"/>
      <c r="M39" s="94"/>
      <c r="N39" s="93"/>
      <c r="O39" s="94"/>
      <c r="P39" s="93">
        <f>$H39      +$J39      +$L39      +$N39</f>
        <v>0</v>
      </c>
      <c r="Q39" s="94">
        <f>$I39      +$K39      +$M39      +$O39</f>
        <v>0</v>
      </c>
      <c r="R39" s="48">
        <f>IF(($H39      =0),0,((($H39      -$H39      )/$H39      )*100))</f>
        <v>0</v>
      </c>
      <c r="S39" s="49">
        <f>IF(($I39      =0),0,((($I39      -$I39      )/$I39      )*100))</f>
        <v>0</v>
      </c>
      <c r="T39" s="48">
        <f>IF(($E39      =0),0,(($P39      /$E39      )*100))</f>
        <v>0</v>
      </c>
      <c r="U39" s="50">
        <f>IF(($E39      =0),0,(($Q39      /$E39      )*100))</f>
        <v>0</v>
      </c>
      <c r="V39" s="93" t="s">
        <v>1</v>
      </c>
      <c r="W39" s="94" t="s">
        <v>1</v>
      </c>
    </row>
    <row r="40" spans="1:23" ht="12.95" customHeight="1" x14ac:dyDescent="0.2">
      <c r="A40" s="51" t="s">
        <v>42</v>
      </c>
      <c r="B40" s="95">
        <f>SUM(B35:B39)</f>
        <v>462771000</v>
      </c>
      <c r="C40" s="95">
        <f>SUM(C35:C39)</f>
        <v>0</v>
      </c>
      <c r="D40" s="95"/>
      <c r="E40" s="95">
        <f>$B40      +$C40      +$D40</f>
        <v>462771000</v>
      </c>
      <c r="F40" s="96">
        <f>SUM(F35:F39)</f>
        <v>462771000</v>
      </c>
      <c r="G40" s="97">
        <f>SUM(G35:G39)</f>
        <v>164083000</v>
      </c>
      <c r="H40" s="96">
        <f>SUM(H35:H39)</f>
        <v>101634000</v>
      </c>
      <c r="I40" s="97">
        <f>SUM(I35:I39)</f>
        <v>5154552</v>
      </c>
      <c r="J40" s="96">
        <f>SUM(J35:J39)</f>
        <v>0</v>
      </c>
      <c r="K40" s="97">
        <f>SUM(K35:K39)</f>
        <v>0</v>
      </c>
      <c r="L40" s="96">
        <f>SUM(L35:L39)</f>
        <v>0</v>
      </c>
      <c r="M40" s="97">
        <f>SUM(M35:M39)</f>
        <v>0</v>
      </c>
      <c r="N40" s="96">
        <f>SUM(N35:N39)</f>
        <v>0</v>
      </c>
      <c r="O40" s="97">
        <f>SUM(O35:O39)</f>
        <v>0</v>
      </c>
      <c r="P40" s="96">
        <f>$H40      +$J40      +$L40      +$N40</f>
        <v>101634000</v>
      </c>
      <c r="Q40" s="97">
        <f>$I40      +$K40      +$M40      +$O40</f>
        <v>5154552</v>
      </c>
      <c r="R40" s="52">
        <f>IF(($H40      =0),0,((($H40      -$H40      )/$H40      )*100))</f>
        <v>0</v>
      </c>
      <c r="S40" s="53">
        <f>IF(($I40      =0),0,((($I40      -$I40      )/$I40      )*100))</f>
        <v>0</v>
      </c>
      <c r="T40" s="52">
        <f>IF((+$E35+$E38) =0,0,(P40   /(+$E35+$E38) )*100)</f>
        <v>73.966202349242394</v>
      </c>
      <c r="U40" s="54">
        <f>IF((+$E35+$E38) =0,0,(Q40   /(+$E35+$E38) )*100)</f>
        <v>3.7513296362604254</v>
      </c>
      <c r="V40" s="96" t="s">
        <v>1</v>
      </c>
      <c r="W40" s="97" t="s">
        <v>1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>$B42      +$C42      +$D42</f>
        <v>0</v>
      </c>
      <c r="F42" s="93" t="s">
        <v>1</v>
      </c>
      <c r="G42" s="94" t="s">
        <v>1</v>
      </c>
      <c r="H42" s="93"/>
      <c r="I42" s="94"/>
      <c r="J42" s="93"/>
      <c r="K42" s="94"/>
      <c r="L42" s="93"/>
      <c r="M42" s="94"/>
      <c r="N42" s="93"/>
      <c r="O42" s="94"/>
      <c r="P42" s="93">
        <f>$H42      +$J42      +$L42      +$N42</f>
        <v>0</v>
      </c>
      <c r="Q42" s="94">
        <f>$I42      +$K42      +$M42      +$O42</f>
        <v>0</v>
      </c>
      <c r="R42" s="48">
        <f>IF(($H42      =0),0,((($H42      -$H42      )/$H42      )*100))</f>
        <v>0</v>
      </c>
      <c r="S42" s="49">
        <f>IF(($I42      =0),0,((($I42      -$I42      )/$I42      )*100))</f>
        <v>0</v>
      </c>
      <c r="T42" s="48">
        <f>IF(($E42      =0),0,(($P42      /$E42      )*100))</f>
        <v>0</v>
      </c>
      <c r="U42" s="50">
        <f>IF(($E42      =0),0,(($Q42      /$E42      )*100))</f>
        <v>0</v>
      </c>
      <c r="V42" s="93" t="s">
        <v>1</v>
      </c>
      <c r="W42" s="94" t="s">
        <v>1</v>
      </c>
    </row>
    <row r="43" spans="1:23" ht="12.95" customHeight="1" x14ac:dyDescent="0.2">
      <c r="A43" s="47" t="s">
        <v>66</v>
      </c>
      <c r="B43" s="92">
        <v>401333000</v>
      </c>
      <c r="C43" s="92"/>
      <c r="D43" s="92"/>
      <c r="E43" s="92">
        <f>$B43      +$C43      +$D43</f>
        <v>401333000</v>
      </c>
      <c r="F43" s="93">
        <v>401333000</v>
      </c>
      <c r="G43" s="94">
        <v>92333000</v>
      </c>
      <c r="H43" s="93">
        <v>92273000</v>
      </c>
      <c r="I43" s="94"/>
      <c r="J43" s="93"/>
      <c r="K43" s="94"/>
      <c r="L43" s="93"/>
      <c r="M43" s="94"/>
      <c r="N43" s="93"/>
      <c r="O43" s="94"/>
      <c r="P43" s="93">
        <f>$H43      +$J43      +$L43      +$N43</f>
        <v>92273000</v>
      </c>
      <c r="Q43" s="94">
        <f>$I43      +$K43      +$M43      +$O43</f>
        <v>0</v>
      </c>
      <c r="R43" s="48">
        <f>IF(($H43      =0),0,((($H43      -$H43      )/$H43      )*100))</f>
        <v>0</v>
      </c>
      <c r="S43" s="49">
        <f>IF(($I43      =0),0,((($I43      -$I43      )/$I43      )*100))</f>
        <v>0</v>
      </c>
      <c r="T43" s="48">
        <f>IF(($E43      =0),0,(($P43      /$E43      )*100))</f>
        <v>22.991630391719596</v>
      </c>
      <c r="U43" s="50">
        <f>IF(($E43      =0),0,(($Q43      /$E43      )*100))</f>
        <v>0</v>
      </c>
      <c r="V43" s="93" t="s">
        <v>1</v>
      </c>
      <c r="W43" s="94" t="s">
        <v>1</v>
      </c>
    </row>
    <row r="44" spans="1:23" ht="12.95" customHeight="1" x14ac:dyDescent="0.2">
      <c r="A44" s="47" t="s">
        <v>67</v>
      </c>
      <c r="B44" s="92">
        <v>226095000</v>
      </c>
      <c r="C44" s="92"/>
      <c r="D44" s="92"/>
      <c r="E44" s="92">
        <f>$B44      +$C44      +$D44</f>
        <v>226095000</v>
      </c>
      <c r="F44" s="93">
        <v>226095000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>$H44      +$J44      +$L44      +$N44</f>
        <v>0</v>
      </c>
      <c r="Q44" s="94">
        <f>$I44      +$K44      +$M44      +$O44</f>
        <v>0</v>
      </c>
      <c r="R44" s="48">
        <f>IF(($H44      =0),0,((($H44      -$H44      )/$H44      )*100))</f>
        <v>0</v>
      </c>
      <c r="S44" s="49">
        <f>IF(($I44      =0),0,((($I44      -$I44      )/$I44      )*100))</f>
        <v>0</v>
      </c>
      <c r="T44" s="48">
        <f>IF(($E44      =0),0,(($P44      /$E44      )*100))</f>
        <v>0</v>
      </c>
      <c r="U44" s="50">
        <f>IF(($E44      =0),0,(($Q44      /$E44      )*100))</f>
        <v>0</v>
      </c>
      <c r="V44" s="93" t="s">
        <v>1</v>
      </c>
      <c r="W44" s="94" t="s">
        <v>1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>$B45      +$C45      +$D45</f>
        <v>0</v>
      </c>
      <c r="F45" s="93" t="s">
        <v>1</v>
      </c>
      <c r="G45" s="94" t="s">
        <v>1</v>
      </c>
      <c r="H45" s="93"/>
      <c r="I45" s="94"/>
      <c r="J45" s="93"/>
      <c r="K45" s="94"/>
      <c r="L45" s="93"/>
      <c r="M45" s="94"/>
      <c r="N45" s="93"/>
      <c r="O45" s="94"/>
      <c r="P45" s="93">
        <f>$H45      +$J45      +$L45      +$N45</f>
        <v>0</v>
      </c>
      <c r="Q45" s="94">
        <f>$I45      +$K45      +$M45      +$O45</f>
        <v>0</v>
      </c>
      <c r="R45" s="48">
        <f>IF(($H45      =0),0,((($H45      -$H45      )/$H45      )*100))</f>
        <v>0</v>
      </c>
      <c r="S45" s="49">
        <f>IF(($I45      =0),0,((($I45      -$I45      )/$I45      )*100))</f>
        <v>0</v>
      </c>
      <c r="T45" s="48">
        <f>IF(($E45      =0),0,(($P45      /$E45      )*100))</f>
        <v>0</v>
      </c>
      <c r="U45" s="50">
        <f>IF(($E45      =0),0,(($Q45      /$E45      )*100))</f>
        <v>0</v>
      </c>
      <c r="V45" s="93" t="s">
        <v>1</v>
      </c>
      <c r="W45" s="94" t="s">
        <v>1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>$B46      +$C46      +$D46</f>
        <v>0</v>
      </c>
      <c r="F46" s="93" t="s">
        <v>1</v>
      </c>
      <c r="G46" s="94" t="s">
        <v>1</v>
      </c>
      <c r="H46" s="93"/>
      <c r="I46" s="94"/>
      <c r="J46" s="93"/>
      <c r="K46" s="94"/>
      <c r="L46" s="93"/>
      <c r="M46" s="94"/>
      <c r="N46" s="93"/>
      <c r="O46" s="94"/>
      <c r="P46" s="93">
        <f>$H46      +$J46      +$L46      +$N46</f>
        <v>0</v>
      </c>
      <c r="Q46" s="94">
        <f>$I46      +$K46      +$M46      +$O46</f>
        <v>0</v>
      </c>
      <c r="R46" s="48">
        <f>IF(($H46      =0),0,((($H46      -$H46      )/$H46      )*100))</f>
        <v>0</v>
      </c>
      <c r="S46" s="49">
        <f>IF(($I46      =0),0,((($I46      -$I46      )/$I46      )*100))</f>
        <v>0</v>
      </c>
      <c r="T46" s="48">
        <f>IF(($E46      =0),0,(($P46      /$E46      )*100))</f>
        <v>0</v>
      </c>
      <c r="U46" s="50">
        <f>IF(($E46      =0),0,(($Q46      /$E46      )*100))</f>
        <v>0</v>
      </c>
      <c r="V46" s="93" t="s">
        <v>1</v>
      </c>
      <c r="W46" s="94" t="s">
        <v>1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>$B47      +$C47      +$D47</f>
        <v>0</v>
      </c>
      <c r="F47" s="93" t="s">
        <v>1</v>
      </c>
      <c r="G47" s="94" t="s">
        <v>1</v>
      </c>
      <c r="H47" s="93"/>
      <c r="I47" s="94"/>
      <c r="J47" s="93"/>
      <c r="K47" s="94"/>
      <c r="L47" s="93"/>
      <c r="M47" s="94"/>
      <c r="N47" s="93"/>
      <c r="O47" s="94"/>
      <c r="P47" s="93">
        <f>$H47      +$J47      +$L47      +$N47</f>
        <v>0</v>
      </c>
      <c r="Q47" s="94">
        <f>$I47      +$K47      +$M47      +$O47</f>
        <v>0</v>
      </c>
      <c r="R47" s="48">
        <f>IF(($H47      =0),0,((($H47      -$H47      )/$H47      )*100))</f>
        <v>0</v>
      </c>
      <c r="S47" s="49">
        <f>IF(($I47      =0),0,((($I47      -$I47      )/$I47      )*100))</f>
        <v>0</v>
      </c>
      <c r="T47" s="48">
        <f>IF(($E47      =0),0,(($P47      /$E47      )*100))</f>
        <v>0</v>
      </c>
      <c r="U47" s="50">
        <f>IF(($E47      =0),0,(($Q47      /$E47      )*100))</f>
        <v>0</v>
      </c>
      <c r="V47" s="93" t="s">
        <v>1</v>
      </c>
      <c r="W47" s="94" t="s">
        <v>1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>$B48      +$C48      +$D48</f>
        <v>0</v>
      </c>
      <c r="F48" s="93" t="s">
        <v>1</v>
      </c>
      <c r="G48" s="94" t="s">
        <v>1</v>
      </c>
      <c r="H48" s="93"/>
      <c r="I48" s="94"/>
      <c r="J48" s="93"/>
      <c r="K48" s="94"/>
      <c r="L48" s="93"/>
      <c r="M48" s="94"/>
      <c r="N48" s="93"/>
      <c r="O48" s="94"/>
      <c r="P48" s="93">
        <f>$H48      +$J48      +$L48      +$N48</f>
        <v>0</v>
      </c>
      <c r="Q48" s="94">
        <f>$I48      +$K48      +$M48      +$O48</f>
        <v>0</v>
      </c>
      <c r="R48" s="48">
        <f>IF(($H48      =0),0,((($H48      -$H48      )/$H48      )*100))</f>
        <v>0</v>
      </c>
      <c r="S48" s="49">
        <f>IF(($I48      =0),0,((($I48      -$I48      )/$I48      )*100))</f>
        <v>0</v>
      </c>
      <c r="T48" s="48">
        <f>IF(($E48      =0),0,(($P48      /$E48      )*100))</f>
        <v>0</v>
      </c>
      <c r="U48" s="50">
        <f>IF(($E48      =0),0,(($Q48      /$E48      )*100))</f>
        <v>0</v>
      </c>
      <c r="V48" s="93" t="s">
        <v>1</v>
      </c>
      <c r="W48" s="94" t="s">
        <v>1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>$B49      +$C49      +$D49</f>
        <v>0</v>
      </c>
      <c r="F49" s="93" t="s">
        <v>1</v>
      </c>
      <c r="G49" s="94" t="s">
        <v>1</v>
      </c>
      <c r="H49" s="93"/>
      <c r="I49" s="94"/>
      <c r="J49" s="93"/>
      <c r="K49" s="94"/>
      <c r="L49" s="93"/>
      <c r="M49" s="94"/>
      <c r="N49" s="93"/>
      <c r="O49" s="94"/>
      <c r="P49" s="93">
        <f>$H49      +$J49      +$L49      +$N49</f>
        <v>0</v>
      </c>
      <c r="Q49" s="94">
        <f>$I49      +$K49      +$M49      +$O49</f>
        <v>0</v>
      </c>
      <c r="R49" s="48">
        <f>IF(($H49      =0),0,((($H49      -$H49      )/$H49      )*100))</f>
        <v>0</v>
      </c>
      <c r="S49" s="49">
        <f>IF(($I49      =0),0,((($I49      -$I49      )/$I49      )*100))</f>
        <v>0</v>
      </c>
      <c r="T49" s="48">
        <f>IF(($E49      =0),0,(($P49      /$E49      )*100))</f>
        <v>0</v>
      </c>
      <c r="U49" s="50">
        <f>IF(($E49      =0),0,(($Q49      /$E49      )*100))</f>
        <v>0</v>
      </c>
      <c r="V49" s="93" t="s">
        <v>1</v>
      </c>
      <c r="W49" s="94" t="s">
        <v>1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>$B50      +$C50      +$D50</f>
        <v>0</v>
      </c>
      <c r="F50" s="93" t="s">
        <v>1</v>
      </c>
      <c r="G50" s="94" t="s">
        <v>1</v>
      </c>
      <c r="H50" s="93"/>
      <c r="I50" s="94"/>
      <c r="J50" s="93"/>
      <c r="K50" s="94"/>
      <c r="L50" s="93"/>
      <c r="M50" s="94"/>
      <c r="N50" s="93"/>
      <c r="O50" s="94"/>
      <c r="P50" s="93">
        <f>$H50      +$J50      +$L50      +$N50</f>
        <v>0</v>
      </c>
      <c r="Q50" s="94">
        <f>$I50      +$K50      +$M50      +$O50</f>
        <v>0</v>
      </c>
      <c r="R50" s="48">
        <f>IF(($H50      =0),0,((($H50      -$H50      )/$H50      )*100))</f>
        <v>0</v>
      </c>
      <c r="S50" s="49">
        <f>IF(($I50      =0),0,((($I50      -$I50      )/$I50      )*100))</f>
        <v>0</v>
      </c>
      <c r="T50" s="48">
        <f>IF(($E50      =0),0,(($P50      /$E50      )*100))</f>
        <v>0</v>
      </c>
      <c r="U50" s="50">
        <f>IF(($E50      =0),0,(($Q50      /$E50      )*100))</f>
        <v>0</v>
      </c>
      <c r="V50" s="93" t="s">
        <v>1</v>
      </c>
      <c r="W50" s="94" t="s">
        <v>1</v>
      </c>
    </row>
    <row r="51" spans="1:23" ht="12.95" customHeight="1" x14ac:dyDescent="0.2">
      <c r="A51" s="47" t="s">
        <v>74</v>
      </c>
      <c r="B51" s="92">
        <v>429996000</v>
      </c>
      <c r="C51" s="92"/>
      <c r="D51" s="92"/>
      <c r="E51" s="92">
        <f>$B51      +$C51      +$D51</f>
        <v>429996000</v>
      </c>
      <c r="F51" s="93">
        <v>429996000</v>
      </c>
      <c r="G51" s="94">
        <v>125000000</v>
      </c>
      <c r="H51" s="93">
        <v>61756000</v>
      </c>
      <c r="I51" s="94">
        <v>41202782</v>
      </c>
      <c r="J51" s="93"/>
      <c r="K51" s="94"/>
      <c r="L51" s="93"/>
      <c r="M51" s="94"/>
      <c r="N51" s="93"/>
      <c r="O51" s="94"/>
      <c r="P51" s="93">
        <f>$H51      +$J51      +$L51      +$N51</f>
        <v>61756000</v>
      </c>
      <c r="Q51" s="94">
        <f>$I51      +$K51      +$M51      +$O51</f>
        <v>41202782</v>
      </c>
      <c r="R51" s="48">
        <f>IF(($H51      =0),0,((($H51      -$H51      )/$H51      )*100))</f>
        <v>0</v>
      </c>
      <c r="S51" s="49">
        <f>IF(($I51      =0),0,((($I51      -$I51      )/$I51      )*100))</f>
        <v>0</v>
      </c>
      <c r="T51" s="48">
        <f>IF(($E51      =0),0,(($P51      /$E51      )*100))</f>
        <v>14.36199406506107</v>
      </c>
      <c r="U51" s="50">
        <f>IF(($E51      =0),0,(($Q51      /$E51      )*100))</f>
        <v>9.5821314616880162</v>
      </c>
      <c r="V51" s="93" t="s">
        <v>1</v>
      </c>
      <c r="W51" s="94" t="s">
        <v>1</v>
      </c>
    </row>
    <row r="52" spans="1:23" ht="12.95" customHeight="1" x14ac:dyDescent="0.2">
      <c r="A52" s="47" t="s">
        <v>75</v>
      </c>
      <c r="B52" s="92">
        <v>167905000</v>
      </c>
      <c r="C52" s="92"/>
      <c r="D52" s="92"/>
      <c r="E52" s="92">
        <f>$B52      +$C52      +$D52</f>
        <v>167905000</v>
      </c>
      <c r="F52" s="93">
        <v>167905000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>$H52      +$J52      +$L52      +$N52</f>
        <v>0</v>
      </c>
      <c r="Q52" s="94">
        <f>$I52      +$K52      +$M52      +$O52</f>
        <v>0</v>
      </c>
      <c r="R52" s="48">
        <f>IF(($H52      =0),0,((($H52      -$H52      )/$H52      )*100))</f>
        <v>0</v>
      </c>
      <c r="S52" s="49">
        <f>IF(($I52      =0),0,((($I52      -$I52      )/$I52      )*100))</f>
        <v>0</v>
      </c>
      <c r="T52" s="48">
        <f>IF(($E52      =0),0,(($P52      /$E52      )*100))</f>
        <v>0</v>
      </c>
      <c r="U52" s="50">
        <f>IF(($E52      =0),0,(($Q52      /$E52      )*100))</f>
        <v>0</v>
      </c>
      <c r="V52" s="93" t="s">
        <v>1</v>
      </c>
      <c r="W52" s="94" t="s">
        <v>1</v>
      </c>
    </row>
    <row r="53" spans="1:23" ht="12.95" customHeight="1" x14ac:dyDescent="0.2">
      <c r="A53" s="51" t="s">
        <v>42</v>
      </c>
      <c r="B53" s="95">
        <f>SUM(B42:B52)</f>
        <v>1225329000</v>
      </c>
      <c r="C53" s="95">
        <f>SUM(C42:C52)</f>
        <v>0</v>
      </c>
      <c r="D53" s="95"/>
      <c r="E53" s="95">
        <f>$B53      +$C53      +$D53</f>
        <v>1225329000</v>
      </c>
      <c r="F53" s="96">
        <f>SUM(F42:F52)</f>
        <v>1225329000</v>
      </c>
      <c r="G53" s="97">
        <f>SUM(G42:G52)</f>
        <v>217333000</v>
      </c>
      <c r="H53" s="96">
        <f>SUM(H42:H52)</f>
        <v>154029000</v>
      </c>
      <c r="I53" s="97">
        <f>SUM(I42:I52)</f>
        <v>41202782</v>
      </c>
      <c r="J53" s="96">
        <f>SUM(J42:J52)</f>
        <v>0</v>
      </c>
      <c r="K53" s="97">
        <f>SUM(K42:K52)</f>
        <v>0</v>
      </c>
      <c r="L53" s="96">
        <f>SUM(L42:L52)</f>
        <v>0</v>
      </c>
      <c r="M53" s="97">
        <f>SUM(M42:M52)</f>
        <v>0</v>
      </c>
      <c r="N53" s="96">
        <f>SUM(N42:N52)</f>
        <v>0</v>
      </c>
      <c r="O53" s="97">
        <f>SUM(O42:O52)</f>
        <v>0</v>
      </c>
      <c r="P53" s="96">
        <f>$H53      +$J53      +$L53      +$N53</f>
        <v>154029000</v>
      </c>
      <c r="Q53" s="97">
        <f>$I53      +$K53      +$M53      +$O53</f>
        <v>41202782</v>
      </c>
      <c r="R53" s="52">
        <f>IF(($H53      =0),0,((($H53      -$H53      )/$H53      )*100))</f>
        <v>0</v>
      </c>
      <c r="S53" s="53">
        <f>IF(($I53      =0),0,((($I53      -$I53      )/$I53      )*100))</f>
        <v>0</v>
      </c>
      <c r="T53" s="52">
        <f>IF((+$E43+$E45+$E47+$E48+$E51) =0,0,(P53   /(+$E43+$E45+$E47+$E48+$E51) )*100)</f>
        <v>18.528043650588394</v>
      </c>
      <c r="U53" s="54">
        <f>IF((+$E43+$E45+$E47+$E48+$E51) =0,0,(Q53   /(+$E43+$E45+$E47+$E48+$E51) )*100)</f>
        <v>4.9562546236207323</v>
      </c>
      <c r="V53" s="96" t="s">
        <v>1</v>
      </c>
      <c r="W53" s="97" t="s">
        <v>1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 t="s">
        <v>1</v>
      </c>
      <c r="G55" s="94" t="s">
        <v>1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=0),0,((($H55      -$H55      )/$H55      )*100))</f>
        <v>0</v>
      </c>
      <c r="S55" s="49">
        <f>IF(($I55      =0),0,((($I55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 t="s">
        <v>1</v>
      </c>
      <c r="W55" s="94" t="s">
        <v>1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 t="s">
        <v>1</v>
      </c>
      <c r="G56" s="94" t="s">
        <v>1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=0),0,((($H56      -$H56      )/$H56      )*100))</f>
        <v>0</v>
      </c>
      <c r="S56" s="49">
        <f>IF(($I56      =0),0,((($I56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 t="s">
        <v>1</v>
      </c>
      <c r="W56" s="94" t="s">
        <v>1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 t="s">
        <v>1</v>
      </c>
      <c r="G57" s="94" t="s">
        <v>1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=0),0,((($H57      -$H57      )/$H57      )*100))</f>
        <v>0</v>
      </c>
      <c r="S57" s="49">
        <f>IF(($I57      =0),0,((($I57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 t="s">
        <v>1</v>
      </c>
      <c r="W57" s="94" t="s">
        <v>1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 t="s">
        <v>1</v>
      </c>
      <c r="G58" s="94" t="s">
        <v>1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=0),0,((($H58      -$H58      )/$H58      )*100))</f>
        <v>0</v>
      </c>
      <c r="S58" s="49">
        <f>IF(($I58      =0),0,((($I58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 t="s">
        <v>1</v>
      </c>
      <c r="W58" s="94" t="s">
        <v>1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 t="s">
        <v>1</v>
      </c>
      <c r="G59" s="103" t="s">
        <v>1</v>
      </c>
      <c r="H59" s="102">
        <f>SUM(H55:H58)</f>
        <v>0</v>
      </c>
      <c r="I59" s="103">
        <f>SUM(I55:I58)</f>
        <v>0</v>
      </c>
      <c r="J59" s="102">
        <f>SUM(J55:J58)</f>
        <v>0</v>
      </c>
      <c r="K59" s="103">
        <f>SUM(K55:K58)</f>
        <v>0</v>
      </c>
      <c r="L59" s="102">
        <f>SUM(L55:L58)</f>
        <v>0</v>
      </c>
      <c r="M59" s="103">
        <f>SUM(M55:M58)</f>
        <v>0</v>
      </c>
      <c r="N59" s="102">
        <f>SUM(N55:N58)</f>
        <v>0</v>
      </c>
      <c r="O59" s="103">
        <f>SUM(O55:O58)</f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=0),0,((($H59      -$H59      )/$H59      )*100))</f>
        <v>0</v>
      </c>
      <c r="S59" s="58">
        <f>IF(($I59      =0),0,((($I59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 t="s">
        <v>1</v>
      </c>
      <c r="W59" s="103" t="s">
        <v>1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>$B61      +$C61      +$D61</f>
        <v>0</v>
      </c>
      <c r="F61" s="93" t="s">
        <v>1</v>
      </c>
      <c r="G61" s="94" t="s">
        <v>1</v>
      </c>
      <c r="H61" s="93"/>
      <c r="I61" s="94"/>
      <c r="J61" s="93"/>
      <c r="K61" s="94"/>
      <c r="L61" s="93"/>
      <c r="M61" s="94"/>
      <c r="N61" s="93"/>
      <c r="O61" s="94"/>
      <c r="P61" s="93">
        <f>$H61      +$J61      +$L61      +$N61</f>
        <v>0</v>
      </c>
      <c r="Q61" s="94">
        <f>$I61      +$K61      +$M61      +$O61</f>
        <v>0</v>
      </c>
      <c r="R61" s="48">
        <f>IF(($H61      =0),0,((($H61      -$H61      )/$H61      )*100))</f>
        <v>0</v>
      </c>
      <c r="S61" s="49">
        <f>IF(($I61      =0),0,((($I61      -$I61      )/$I61      )*100))</f>
        <v>0</v>
      </c>
      <c r="T61" s="48">
        <f>IF(($E61      =0),0,(($P61      /$E61      )*100))</f>
        <v>0</v>
      </c>
      <c r="U61" s="50">
        <f>IF(($E61      =0),0,(($Q61      /$E61      )*100))</f>
        <v>0</v>
      </c>
      <c r="V61" s="93" t="s">
        <v>1</v>
      </c>
      <c r="W61" s="94" t="s">
        <v>1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>$B62      +$C62      +$D62</f>
        <v>0</v>
      </c>
      <c r="F62" s="93" t="s">
        <v>1</v>
      </c>
      <c r="G62" s="94" t="s">
        <v>1</v>
      </c>
      <c r="H62" s="93"/>
      <c r="I62" s="94"/>
      <c r="J62" s="93"/>
      <c r="K62" s="94"/>
      <c r="L62" s="93"/>
      <c r="M62" s="94"/>
      <c r="N62" s="93"/>
      <c r="O62" s="94"/>
      <c r="P62" s="93">
        <f>$H62      +$J62      +$L62      +$N62</f>
        <v>0</v>
      </c>
      <c r="Q62" s="94">
        <f>$I62      +$K62      +$M62      +$O62</f>
        <v>0</v>
      </c>
      <c r="R62" s="48">
        <f>IF(($H62      =0),0,((($H62      -$H62      )/$H62      )*100))</f>
        <v>0</v>
      </c>
      <c r="S62" s="49">
        <f>IF(($I62      =0),0,((($I62      -$I62      )/$I62      )*100))</f>
        <v>0</v>
      </c>
      <c r="T62" s="48">
        <f>IF(($E62      =0),0,(($P62      /$E62      )*100))</f>
        <v>0</v>
      </c>
      <c r="U62" s="50">
        <f>IF(($E62      =0),0,(($Q62      /$E62      )*100))</f>
        <v>0</v>
      </c>
      <c r="V62" s="93" t="s">
        <v>1</v>
      </c>
      <c r="W62" s="94" t="s">
        <v>1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>$B63      +$C63      +$D63</f>
        <v>0</v>
      </c>
      <c r="F63" s="93" t="s">
        <v>1</v>
      </c>
      <c r="G63" s="94" t="s">
        <v>1</v>
      </c>
      <c r="H63" s="93"/>
      <c r="I63" s="94"/>
      <c r="J63" s="93"/>
      <c r="K63" s="94"/>
      <c r="L63" s="93"/>
      <c r="M63" s="94"/>
      <c r="N63" s="93"/>
      <c r="O63" s="94"/>
      <c r="P63" s="93">
        <f>$H63      +$J63      +$L63      +$N63</f>
        <v>0</v>
      </c>
      <c r="Q63" s="94">
        <f>$I63      +$K63      +$M63      +$O63</f>
        <v>0</v>
      </c>
      <c r="R63" s="48">
        <f>IF(($H63      =0),0,((($H63      -$H63      )/$H63      )*100))</f>
        <v>0</v>
      </c>
      <c r="S63" s="49">
        <f>IF(($I63      =0),0,((($I63      -$I63      )/$I63      )*100))</f>
        <v>0</v>
      </c>
      <c r="T63" s="48">
        <f>IF(($E63      =0),0,(($P63      /$E63      )*100))</f>
        <v>0</v>
      </c>
      <c r="U63" s="50">
        <f>IF(($E63      =0),0,(($Q63      /$E63      )*100))</f>
        <v>0</v>
      </c>
      <c r="V63" s="93" t="s">
        <v>1</v>
      </c>
      <c r="W63" s="94" t="s">
        <v>1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>$B64      +$C64      +$D64</f>
        <v>0</v>
      </c>
      <c r="F64" s="93" t="s">
        <v>1</v>
      </c>
      <c r="G64" s="94" t="s">
        <v>1</v>
      </c>
      <c r="H64" s="93"/>
      <c r="I64" s="94"/>
      <c r="J64" s="93"/>
      <c r="K64" s="94"/>
      <c r="L64" s="93"/>
      <c r="M64" s="94"/>
      <c r="N64" s="93"/>
      <c r="O64" s="94"/>
      <c r="P64" s="93">
        <f>$H64      +$J64      +$L64      +$N64</f>
        <v>0</v>
      </c>
      <c r="Q64" s="94">
        <f>$I64      +$K64      +$M64      +$O64</f>
        <v>0</v>
      </c>
      <c r="R64" s="48">
        <f>IF(($H64      =0),0,((($H64      -$H64      )/$H64      )*100))</f>
        <v>0</v>
      </c>
      <c r="S64" s="49">
        <f>IF(($I64      =0),0,((($I64      -$I64      )/$I64      )*100))</f>
        <v>0</v>
      </c>
      <c r="T64" s="48">
        <f>IF(($E64      =0),0,(($P64      /$E64      )*100))</f>
        <v>0</v>
      </c>
      <c r="U64" s="50">
        <f>IF(($E64      =0),0,(($Q64      /$E64      )*100))</f>
        <v>0</v>
      </c>
      <c r="V64" s="93" t="s">
        <v>1</v>
      </c>
      <c r="W64" s="94" t="s">
        <v>1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>$B65      +$C65      +$D65</f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>$H65      +$J65      +$L65      +$N65</f>
        <v>0</v>
      </c>
      <c r="Q65" s="94">
        <f>$I65      +$K65      +$M65      +$O65</f>
        <v>0</v>
      </c>
      <c r="R65" s="48">
        <f>IF(($H65      =0),0,((($H65      -$H65      )/$H65      )*100))</f>
        <v>0</v>
      </c>
      <c r="S65" s="49">
        <f>IF(($I65      =0),0,((($I65      -$I65      )/$I65      )*100))</f>
        <v>0</v>
      </c>
      <c r="T65" s="48">
        <f>IF(($E65      =0),0,(($P65      /$E65      )*100))</f>
        <v>0</v>
      </c>
      <c r="U65" s="50">
        <f>IF(($E65      =0),0,(($Q65      /$E65      )*100))</f>
        <v>0</v>
      </c>
      <c r="V65" s="93" t="s">
        <v>1</v>
      </c>
      <c r="W65" s="94" t="s">
        <v>1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>$B66      +$C66      +$D66</f>
        <v>0</v>
      </c>
      <c r="F66" s="96">
        <f>SUM(F61:F65)</f>
        <v>0</v>
      </c>
      <c r="G66" s="97">
        <f>SUM(G61:G65)</f>
        <v>0</v>
      </c>
      <c r="H66" s="96">
        <f>SUM(H61:H65)</f>
        <v>0</v>
      </c>
      <c r="I66" s="97">
        <f>SUM(I61:I65)</f>
        <v>0</v>
      </c>
      <c r="J66" s="96">
        <f>SUM(J61:J65)</f>
        <v>0</v>
      </c>
      <c r="K66" s="97">
        <f>SUM(K61:K65)</f>
        <v>0</v>
      </c>
      <c r="L66" s="96">
        <f>SUM(L61:L65)</f>
        <v>0</v>
      </c>
      <c r="M66" s="97">
        <f>SUM(M61:M65)</f>
        <v>0</v>
      </c>
      <c r="N66" s="96">
        <f>SUM(N61:N65)</f>
        <v>0</v>
      </c>
      <c r="O66" s="97">
        <f>SUM(O61:O65)</f>
        <v>0</v>
      </c>
      <c r="P66" s="96">
        <f>$H66      +$J66      +$L66      +$N66</f>
        <v>0</v>
      </c>
      <c r="Q66" s="97">
        <f>$I66      +$K66      +$M66      +$O66</f>
        <v>0</v>
      </c>
      <c r="R66" s="52">
        <f>IF(($H66      =0),0,((($H66      -$H66      )/$H66      )*100))</f>
        <v>0</v>
      </c>
      <c r="S66" s="53">
        <f>IF(($I66      =0),0,((($I66      -$I66      )/$I66      )*100))</f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 t="s">
        <v>1</v>
      </c>
      <c r="W66" s="97" t="s">
        <v>1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2114533000</v>
      </c>
      <c r="C67" s="104">
        <f>SUM(C9:C14,C17:C23,C26:C29,C32,C35:C39,C42:C52,C55:C58,C61:C65)</f>
        <v>0</v>
      </c>
      <c r="D67" s="104"/>
      <c r="E67" s="104">
        <f>$B67      +$C67      +$D67</f>
        <v>2114533000</v>
      </c>
      <c r="F67" s="105">
        <f>SUM(F9:F14,F17:F23,F26:F29,F32,F35:F39,F42:F52,F55:F58,F61:F65)</f>
        <v>2114533000</v>
      </c>
      <c r="G67" s="106">
        <f>SUM(G9:G14,G17:G23,G26:G29,G32,G35:G39,G42:G52,G55:G58,G61:G65)</f>
        <v>557534000</v>
      </c>
      <c r="H67" s="105">
        <f>SUM(H9:H14,H17:H23,H26:H29,H32,H35:H39,H42:H52,H55:H58,H61:H65)</f>
        <v>333874000</v>
      </c>
      <c r="I67" s="106">
        <f>SUM(I9:I14,I17:I23,I26:I29,I32,I35:I39,I42:I52,I55:I58,I61:I65)</f>
        <v>124141941</v>
      </c>
      <c r="J67" s="105">
        <f>SUM(J9:J14,J17:J23,J26:J29,J32,J35:J39,J42:J52,J55:J58,J61:J65)</f>
        <v>0</v>
      </c>
      <c r="K67" s="106">
        <f>SUM(K9:K14,K17:K23,K26:K29,K32,K35:K39,K42:K52,K55:K58,K61:K65)</f>
        <v>0</v>
      </c>
      <c r="L67" s="105">
        <f>SUM(L9:L14,L17:L23,L26:L29,L32,L35:L39,L42:L52,L55:L58,L61:L65)</f>
        <v>0</v>
      </c>
      <c r="M67" s="106">
        <f>SUM(M9:M14,M17:M23,M26:M29,M32,M35:M39,M42:M52,M55:M58,M61:M65)</f>
        <v>0</v>
      </c>
      <c r="N67" s="105">
        <f>SUM(N9:N14,N17:N23,N26:N29,N32,N35:N39,N42:N52,N55:N58,N61:N65)</f>
        <v>0</v>
      </c>
      <c r="O67" s="106">
        <f>SUM(O9:O14,O17:O23,O26:O29,O32,O35:O39,O42:O52,O55:O58,O61:O65)</f>
        <v>0</v>
      </c>
      <c r="P67" s="105">
        <f>$H67      +$J67      +$L67      +$N67</f>
        <v>333874000</v>
      </c>
      <c r="Q67" s="106">
        <f>$I67      +$K67      +$M67      +$O67</f>
        <v>124141941</v>
      </c>
      <c r="R67" s="61">
        <f>IF(($H67      =0),0,((($H67      -$H67      )/$H67      )*100))</f>
        <v>0</v>
      </c>
      <c r="S67" s="62">
        <f>IF(($I67      =0),0,((($I67      -$I67      )/$I67      )*100))</f>
        <v>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24.235020335338923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9.011131338778835</v>
      </c>
      <c r="V67" s="105" t="s">
        <v>1</v>
      </c>
      <c r="W67" s="106" t="s">
        <v>1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2107015000</v>
      </c>
      <c r="C69" s="92"/>
      <c r="D69" s="92"/>
      <c r="E69" s="92">
        <f>$B69      +$C69      +$D69</f>
        <v>2107015000</v>
      </c>
      <c r="F69" s="93" t="s">
        <v>1</v>
      </c>
      <c r="G69" s="94" t="s">
        <v>1</v>
      </c>
      <c r="H69" s="93"/>
      <c r="I69" s="94">
        <v>281807264</v>
      </c>
      <c r="J69" s="93"/>
      <c r="K69" s="94"/>
      <c r="L69" s="93"/>
      <c r="M69" s="94"/>
      <c r="N69" s="93"/>
      <c r="O69" s="94"/>
      <c r="P69" s="93">
        <f>$H69      +$J69      +$L69      +$N69</f>
        <v>0</v>
      </c>
      <c r="Q69" s="94">
        <f>$I69      +$K69      +$M69      +$O69</f>
        <v>281807264</v>
      </c>
      <c r="R69" s="48">
        <f>IF(($H69      =0),0,((($H69      -$H69      )/$H69      )*100))</f>
        <v>0</v>
      </c>
      <c r="S69" s="49">
        <f>IF(($I69      =0),0,((($I69      -$I69      )/$I69      )*100))</f>
        <v>0</v>
      </c>
      <c r="T69" s="48">
        <f>IF(($E69      =0),0,(($P69      /$E69      )*100))</f>
        <v>0</v>
      </c>
      <c r="U69" s="50">
        <f>IF(($E69      =0),0,(($Q69      /$E69      )*100))</f>
        <v>13.374715604777373</v>
      </c>
      <c r="V69" s="93" t="s">
        <v>1</v>
      </c>
      <c r="W69" s="94" t="s">
        <v>1</v>
      </c>
    </row>
    <row r="70" spans="1:23" s="64" customFormat="1" ht="12.95" customHeight="1" x14ac:dyDescent="0.2">
      <c r="A70" s="63" t="s">
        <v>89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IF(($H70      =0),0,((($H70      -$H70      )/$H70      )*100))</f>
        <v>0</v>
      </c>
      <c r="S70" s="49">
        <f>IF(($I70      =0),0,((($I70      -$I70      )/$I70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1</v>
      </c>
      <c r="W70" s="94" t="s">
        <v>1</v>
      </c>
    </row>
    <row r="71" spans="1:23" ht="12.95" customHeight="1" x14ac:dyDescent="0.2">
      <c r="A71" s="56" t="s">
        <v>42</v>
      </c>
      <c r="B71" s="101">
        <f>SUM(B69:B70)</f>
        <v>2107015000</v>
      </c>
      <c r="C71" s="101">
        <f>SUM(C69:C70)</f>
        <v>0</v>
      </c>
      <c r="D71" s="101"/>
      <c r="E71" s="101">
        <f>$B71      +$C71      +$D71</f>
        <v>2107015000</v>
      </c>
      <c r="F71" s="102">
        <f>SUM(F69:F70)</f>
        <v>0</v>
      </c>
      <c r="G71" s="103">
        <f>SUM(G69:G70)</f>
        <v>0</v>
      </c>
      <c r="H71" s="102">
        <f>SUM(H69:H70)</f>
        <v>0</v>
      </c>
      <c r="I71" s="103">
        <f>SUM(I69:I70)</f>
        <v>281807264</v>
      </c>
      <c r="J71" s="102">
        <f>SUM(J69:J70)</f>
        <v>0</v>
      </c>
      <c r="K71" s="103">
        <f>SUM(K69:K70)</f>
        <v>0</v>
      </c>
      <c r="L71" s="102">
        <f>SUM(L69:L70)</f>
        <v>0</v>
      </c>
      <c r="M71" s="103">
        <f>SUM(M69:M70)</f>
        <v>0</v>
      </c>
      <c r="N71" s="102">
        <f>SUM(N69:N70)</f>
        <v>0</v>
      </c>
      <c r="O71" s="103">
        <f>SUM(O69:O70)</f>
        <v>0</v>
      </c>
      <c r="P71" s="102">
        <f>$H71      +$J71      +$L71      +$N71</f>
        <v>0</v>
      </c>
      <c r="Q71" s="103">
        <f>$I71      +$K71      +$M71      +$O71</f>
        <v>281807264</v>
      </c>
      <c r="R71" s="57">
        <f>IF(($H71      =0),0,((($H71      -$H71      )/$H71      )*100))</f>
        <v>0</v>
      </c>
      <c r="S71" s="58">
        <f>IF(($I71      =0),0,((($I71      -$I71      )/$I71      )*100))</f>
        <v>0</v>
      </c>
      <c r="T71" s="57">
        <f>IF(($E69      =0),0,(($P69      /$E69      )*100))</f>
        <v>0</v>
      </c>
      <c r="U71" s="59">
        <f>IF($E69   =0,0,($Q69   /$E69 )*100)</f>
        <v>13.374715604777373</v>
      </c>
      <c r="V71" s="102" t="s">
        <v>1</v>
      </c>
      <c r="W71" s="103" t="s">
        <v>1</v>
      </c>
    </row>
    <row r="72" spans="1:23" ht="12.95" customHeight="1" x14ac:dyDescent="0.2">
      <c r="A72" s="60" t="s">
        <v>87</v>
      </c>
      <c r="B72" s="104">
        <f>SUM(B69:B70)</f>
        <v>2107015000</v>
      </c>
      <c r="C72" s="104">
        <f>SUM(C69:C70)</f>
        <v>0</v>
      </c>
      <c r="D72" s="104"/>
      <c r="E72" s="104">
        <f>$B72      +$C72      +$D72</f>
        <v>2107015000</v>
      </c>
      <c r="F72" s="105">
        <f>SUM(F69:F70)</f>
        <v>0</v>
      </c>
      <c r="G72" s="106">
        <f>SUM(G69:G70)</f>
        <v>0</v>
      </c>
      <c r="H72" s="105">
        <f>SUM(H69:H70)</f>
        <v>0</v>
      </c>
      <c r="I72" s="106">
        <f>SUM(I69:I70)</f>
        <v>281807264</v>
      </c>
      <c r="J72" s="105">
        <f>SUM(J69:J70)</f>
        <v>0</v>
      </c>
      <c r="K72" s="106">
        <f>SUM(K69:K70)</f>
        <v>0</v>
      </c>
      <c r="L72" s="105">
        <f>SUM(L69:L70)</f>
        <v>0</v>
      </c>
      <c r="M72" s="106">
        <f>SUM(M69:M70)</f>
        <v>0</v>
      </c>
      <c r="N72" s="105">
        <f>SUM(N69:N70)</f>
        <v>0</v>
      </c>
      <c r="O72" s="106">
        <f>SUM(O69:O70)</f>
        <v>0</v>
      </c>
      <c r="P72" s="105">
        <f>$H72      +$J72      +$L72      +$N72</f>
        <v>0</v>
      </c>
      <c r="Q72" s="106">
        <f>$I72      +$K72      +$M72      +$O72</f>
        <v>281807264</v>
      </c>
      <c r="R72" s="61">
        <f>IF(($H72      =0),0,((($H72      -$H72      )/$H72      )*100))</f>
        <v>0</v>
      </c>
      <c r="S72" s="62">
        <f>IF(($I72      =0),0,((($I72      -$I72      )/$I72      )*100))</f>
        <v>0</v>
      </c>
      <c r="T72" s="61">
        <f>IF(($E69      =0),0,(($P69      /$E69      )*100))</f>
        <v>0</v>
      </c>
      <c r="U72" s="65">
        <f>IF($E69   =0,0,($Q69   /$E69 )*100)</f>
        <v>13.374715604777373</v>
      </c>
      <c r="V72" s="105" t="s">
        <v>1</v>
      </c>
      <c r="W72" s="106" t="s">
        <v>1</v>
      </c>
    </row>
    <row r="73" spans="1:23" ht="12.95" customHeight="1" thickBot="1" x14ac:dyDescent="0.25">
      <c r="A73" s="60" t="s">
        <v>90</v>
      </c>
      <c r="B73" s="104">
        <f>SUM(B9:B14,B17:B23,B26:B29,B32,B35:B39,B42:B52,B55:B58,B61:B65,B69:B70)</f>
        <v>4221548000</v>
      </c>
      <c r="C73" s="104">
        <f>SUM(C9:C14,C17:C23,C26:C29,C32,C35:C39,C42:C52,C55:C58,C61:C65,C69:C70)</f>
        <v>0</v>
      </c>
      <c r="D73" s="104"/>
      <c r="E73" s="104">
        <f>$B73      +$C73      +$D73</f>
        <v>4221548000</v>
      </c>
      <c r="F73" s="105">
        <f>SUM(F9:F14,F17:F23,F26:F29,F32,F35:F39,F42:F52,F55:F58,F61:F65,F69:F70)</f>
        <v>2114533000</v>
      </c>
      <c r="G73" s="106">
        <f>SUM(G9:G14,G17:G23,G26:G29,G32,G35:G39,G42:G52,G55:G58,G61:G65,G69:G70)</f>
        <v>557534000</v>
      </c>
      <c r="H73" s="105">
        <f>SUM(H9:H14,H17:H23,H26:H29,H32,H35:H39,H42:H52,H55:H58,H61:H65,H69:H70)</f>
        <v>333874000</v>
      </c>
      <c r="I73" s="106">
        <f>SUM(I9:I14,I17:I23,I26:I29,I32,I35:I39,I42:I52,I55:I58,I61:I65,I69:I70)</f>
        <v>405949205</v>
      </c>
      <c r="J73" s="105">
        <f>SUM(J9:J14,J17:J23,J26:J29,J32,J35:J39,J42:J52,J55:J58,J61:J65,J69:J70)</f>
        <v>0</v>
      </c>
      <c r="K73" s="106">
        <f>SUM(K9:K14,K17:K23,K26:K29,K32,K35:K39,K42:K52,K55:K58,K61:K65,K69:K70)</f>
        <v>0</v>
      </c>
      <c r="L73" s="105">
        <f>SUM(L9:L14,L17:L23,L26:L29,L32,L35:L39,L42:L52,L55:L58,L61:L65,L69:L70)</f>
        <v>0</v>
      </c>
      <c r="M73" s="106">
        <f>SUM(M9:M14,M17:M23,M26:M29,M32,M35:M39,M42:M52,M55:M58,M61:M65,M69:M70)</f>
        <v>0</v>
      </c>
      <c r="N73" s="105">
        <f>SUM(N9:N14,N17:N23,N26:N29,N32,N35:N39,N42:N52,N55:N58,N61:N65,N69:N70)</f>
        <v>0</v>
      </c>
      <c r="O73" s="106">
        <f>SUM(O9:O14,O17:O23,O26:O29,O32,O35:O39,O42:O52,O55:O58,O61:O65,O69:O70)</f>
        <v>0</v>
      </c>
      <c r="P73" s="105">
        <f>$H73      +$J73      +$L73      +$N73</f>
        <v>333874000</v>
      </c>
      <c r="Q73" s="106">
        <f>$I73      +$K73      +$M73      +$O73</f>
        <v>405949205</v>
      </c>
      <c r="R73" s="61">
        <f>IF(($H73      =0),0,((($H73      -$H73      )/$H73      )*100))</f>
        <v>0</v>
      </c>
      <c r="S73" s="62">
        <f>IF(($I73      =0),0,((($I73      -$I73      )/$I73      )*100))</f>
        <v>0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9.5812338973089535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11.649587220123822</v>
      </c>
      <c r="V73" s="105" t="s">
        <v>1</v>
      </c>
      <c r="W73" s="106" t="s">
        <v>1</v>
      </c>
    </row>
    <row r="74" spans="1:23" ht="13.5" thickTop="1" x14ac:dyDescent="0.2">
      <c r="A74" s="66" t="s">
        <v>91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0" t="s">
        <v>10</v>
      </c>
      <c r="Q75" s="131"/>
      <c r="R75" s="132" t="s">
        <v>11</v>
      </c>
      <c r="S75" s="131"/>
      <c r="T75" s="132" t="s">
        <v>12</v>
      </c>
      <c r="U75" s="131"/>
      <c r="V75" s="130"/>
      <c r="W75" s="131"/>
    </row>
    <row r="76" spans="1:23" ht="67.5" x14ac:dyDescent="0.2">
      <c r="A76" s="77" t="s">
        <v>92</v>
      </c>
      <c r="B76" s="78" t="s">
        <v>93</v>
      </c>
      <c r="C76" s="78" t="s">
        <v>94</v>
      </c>
      <c r="D76" s="79" t="s">
        <v>17</v>
      </c>
      <c r="E76" s="78" t="s">
        <v>18</v>
      </c>
      <c r="F76" s="78" t="s">
        <v>19</v>
      </c>
      <c r="G76" s="78" t="s">
        <v>95</v>
      </c>
      <c r="H76" s="78" t="s">
        <v>96</v>
      </c>
      <c r="I76" s="80" t="s">
        <v>22</v>
      </c>
      <c r="J76" s="78" t="s">
        <v>97</v>
      </c>
      <c r="K76" s="80" t="s">
        <v>24</v>
      </c>
      <c r="L76" s="78" t="s">
        <v>98</v>
      </c>
      <c r="M76" s="80" t="s">
        <v>26</v>
      </c>
      <c r="N76" s="78" t="s">
        <v>99</v>
      </c>
      <c r="O76" s="80" t="s">
        <v>28</v>
      </c>
      <c r="P76" s="80" t="s">
        <v>100</v>
      </c>
      <c r="Q76" s="81" t="s">
        <v>30</v>
      </c>
      <c r="R76" s="82" t="s">
        <v>100</v>
      </c>
      <c r="S76" s="83" t="s">
        <v>30</v>
      </c>
      <c r="T76" s="82" t="s">
        <v>101</v>
      </c>
      <c r="U76" s="79" t="s">
        <v>32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112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113</v>
      </c>
      <c r="B80" s="111">
        <f>SUM(B81:B84)</f>
        <v>0</v>
      </c>
      <c r="C80" s="111">
        <f>SUM(C81:C84)</f>
        <v>0</v>
      </c>
      <c r="D80" s="111">
        <f>SUM(D81:D84)</f>
        <v>0</v>
      </c>
      <c r="E80" s="111">
        <f>SUM(E81:E84)</f>
        <v>0</v>
      </c>
      <c r="F80" s="111">
        <f>SUM(F81:F84)</f>
        <v>0</v>
      </c>
      <c r="G80" s="111">
        <f>SUM(G81:G84)</f>
        <v>0</v>
      </c>
      <c r="H80" s="111">
        <f>SUM(H81:H84)</f>
        <v>0</v>
      </c>
      <c r="I80" s="111">
        <f>SUM(I81:I84)</f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114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115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116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117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102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103</v>
      </c>
      <c r="B87" s="118"/>
      <c r="C87" s="118"/>
      <c r="D87" s="118"/>
      <c r="E87" s="118">
        <f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>$H87      +$J87      +$L87      +$N87</f>
        <v>0</v>
      </c>
      <c r="Q87" s="113">
        <f>$I87      +$K87      +$M87      +$O87</f>
        <v>0</v>
      </c>
      <c r="R87" s="89">
        <f>IF(($H87      =0),0,((($H87      -$H87      )/$H87      )*100))</f>
        <v>0</v>
      </c>
      <c r="S87" s="90">
        <f>IF(($I87      =0),0,((($I87      -$I87      )/$I87      )*100))</f>
        <v>0</v>
      </c>
      <c r="T87" s="89">
        <f>IF(($E87      =0),0,(($P87      /$E87      )*100))</f>
        <v>0</v>
      </c>
      <c r="U87" s="90">
        <f>IF(($E87      =0),0,(($Q87      /$E87      )*100))</f>
        <v>0</v>
      </c>
      <c r="V87" s="118"/>
      <c r="W87" s="118"/>
    </row>
    <row r="88" spans="1:23" x14ac:dyDescent="0.2">
      <c r="A88" s="91" t="s">
        <v>104</v>
      </c>
      <c r="B88" s="113"/>
      <c r="C88" s="113"/>
      <c r="D88" s="113"/>
      <c r="E88" s="113">
        <f>$B88      +$C88      +$D88</f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>$H88      +$J88      +$L88      +$N88</f>
        <v>0</v>
      </c>
      <c r="Q88" s="115">
        <f>$I88      +$K88      +$M88      +$O88</f>
        <v>0</v>
      </c>
      <c r="R88" s="89">
        <f>IF(($H88      =0),0,((($H88      -$H88      )/$H88      )*100))</f>
        <v>0</v>
      </c>
      <c r="S88" s="90">
        <f>IF(($I88      =0),0,((($I88      -$I88      )/$I88      )*100))</f>
        <v>0</v>
      </c>
      <c r="T88" s="89">
        <f>IF(($E88      =0),0,(($P88      /$E88      )*100))</f>
        <v>0</v>
      </c>
      <c r="U88" s="90">
        <f>IF(($E88      =0),0,(($Q88      /$E88      )*100))</f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>$B89      +$C89      +$D89</f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>$H89      +$J89      +$L89      +$N89</f>
        <v>0</v>
      </c>
      <c r="Q89" s="115">
        <f>$I89      +$K89      +$M89      +$O89</f>
        <v>0</v>
      </c>
      <c r="R89" s="89">
        <f>IF(($H89      =0),0,((($H89      -$H89      )/$H89      )*100))</f>
        <v>0</v>
      </c>
      <c r="S89" s="90">
        <f>IF(($I89      =0),0,((($I89      -$I89      )/$I89      )*100))</f>
        <v>0</v>
      </c>
      <c r="T89" s="89">
        <f>IF(($E89      =0),0,(($P89      /$E89      )*100))</f>
        <v>0</v>
      </c>
      <c r="U89" s="90">
        <f>IF(($E89      =0),0,(($Q89      /$E89      )*100))</f>
        <v>0</v>
      </c>
      <c r="V89" s="113"/>
      <c r="W89" s="113"/>
    </row>
    <row r="90" spans="1:23" x14ac:dyDescent="0.2">
      <c r="A90" s="91" t="s">
        <v>106</v>
      </c>
      <c r="B90" s="113">
        <v>400000000</v>
      </c>
      <c r="C90" s="113"/>
      <c r="D90" s="113"/>
      <c r="E90" s="113">
        <f>$B90      +$C90      +$D90</f>
        <v>400000000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>$H90      +$J90      +$L90      +$N90</f>
        <v>0</v>
      </c>
      <c r="Q90" s="115">
        <f>$I90      +$K90      +$M90      +$O90</f>
        <v>0</v>
      </c>
      <c r="R90" s="89">
        <f>IF(($H90      =0),0,((($H90      -$H90      )/$H90      )*100))</f>
        <v>0</v>
      </c>
      <c r="S90" s="90">
        <f>IF(($I90      =0),0,((($I90      -$I90      )/$I90      )*100))</f>
        <v>0</v>
      </c>
      <c r="T90" s="89">
        <f>IF(($E90      =0),0,(($P90      /$E90      )*100))</f>
        <v>0</v>
      </c>
      <c r="U90" s="90">
        <f>IF(($E90      =0),0,(($Q90      /$E90      )*100))</f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>$B91      +$C91      +$D91</f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>$H91      +$J91      +$L91      +$N91</f>
        <v>0</v>
      </c>
      <c r="Q91" s="115">
        <f>$I91      +$K91      +$M91      +$O91</f>
        <v>0</v>
      </c>
      <c r="R91" s="89">
        <f>IF(($H91      =0),0,((($H91      -$H91      )/$H91      )*100))</f>
        <v>0</v>
      </c>
      <c r="S91" s="90">
        <f>IF(($I91      =0),0,((($I91      -$I91      )/$I91      )*100))</f>
        <v>0</v>
      </c>
      <c r="T91" s="89">
        <f>IF(($E91      =0),0,(($P91      /$E91      )*100))</f>
        <v>0</v>
      </c>
      <c r="U91" s="90">
        <f>IF(($E91      =0),0,(($Q91      /$E91      )*100))</f>
        <v>0</v>
      </c>
      <c r="V91" s="113"/>
      <c r="W91" s="113"/>
    </row>
    <row r="92" spans="1:23" x14ac:dyDescent="0.2">
      <c r="A92" s="91" t="s">
        <v>108</v>
      </c>
      <c r="B92" s="113">
        <v>20799000</v>
      </c>
      <c r="C92" s="113"/>
      <c r="D92" s="113"/>
      <c r="E92" s="113">
        <f>$B92      +$C92      +$D92</f>
        <v>20799000</v>
      </c>
      <c r="F92" s="113">
        <v>0</v>
      </c>
      <c r="G92" s="113">
        <v>0</v>
      </c>
      <c r="H92" s="113">
        <v>16516000</v>
      </c>
      <c r="I92" s="113"/>
      <c r="J92" s="113"/>
      <c r="K92" s="113"/>
      <c r="L92" s="113"/>
      <c r="M92" s="113"/>
      <c r="N92" s="113"/>
      <c r="O92" s="113"/>
      <c r="P92" s="115">
        <f>$H92      +$J92      +$L92      +$N92</f>
        <v>16516000</v>
      </c>
      <c r="Q92" s="115">
        <f>$I92      +$K92      +$M92      +$O92</f>
        <v>0</v>
      </c>
      <c r="R92" s="89">
        <f>IF(($H92      =0),0,((($H92      -$H92      )/$H92      )*100))</f>
        <v>0</v>
      </c>
      <c r="S92" s="90">
        <f>IF(($I92      =0),0,((($I92      -$I92      )/$I92      )*100))</f>
        <v>0</v>
      </c>
      <c r="T92" s="89">
        <f>IF(($E92      =0),0,(($P92      /$E92      )*100))</f>
        <v>79.407663829991833</v>
      </c>
      <c r="U92" s="90">
        <f>IF(($E92      =0),0,(($Q92      /$E92      )*100))</f>
        <v>0</v>
      </c>
      <c r="V92" s="113"/>
      <c r="W92" s="113"/>
    </row>
    <row r="93" spans="1:23" x14ac:dyDescent="0.2">
      <c r="A93" s="91" t="s">
        <v>109</v>
      </c>
      <c r="B93" s="113">
        <v>60000000</v>
      </c>
      <c r="C93" s="113"/>
      <c r="D93" s="113"/>
      <c r="E93" s="113">
        <f>$B93      +$C93      +$D93</f>
        <v>60000000</v>
      </c>
      <c r="F93" s="113">
        <v>0</v>
      </c>
      <c r="G93" s="113">
        <v>0</v>
      </c>
      <c r="H93" s="113">
        <v>35184000</v>
      </c>
      <c r="I93" s="113"/>
      <c r="J93" s="113"/>
      <c r="K93" s="113"/>
      <c r="L93" s="113"/>
      <c r="M93" s="113"/>
      <c r="N93" s="113"/>
      <c r="O93" s="113"/>
      <c r="P93" s="115">
        <f>$H93      +$J93      +$L93      +$N93</f>
        <v>35184000</v>
      </c>
      <c r="Q93" s="115">
        <f>$I93      +$K93      +$M93      +$O93</f>
        <v>0</v>
      </c>
      <c r="R93" s="89">
        <f>IF(($H93      =0),0,((($H93      -$H93      )/$H93      )*100))</f>
        <v>0</v>
      </c>
      <c r="S93" s="90">
        <f>IF(($I93      =0),0,((($I93      -$I93      )/$I93      )*100))</f>
        <v>0</v>
      </c>
      <c r="T93" s="89">
        <f>IF(($E93      =0),0,(($P93      /$E93      )*100))</f>
        <v>58.64</v>
      </c>
      <c r="U93" s="90">
        <f>IF(($E93      =0),0,(($Q93      /$E93      )*100))</f>
        <v>0</v>
      </c>
      <c r="V93" s="113"/>
      <c r="W93" s="113"/>
    </row>
    <row r="94" spans="1:23" x14ac:dyDescent="0.2">
      <c r="A94" s="91" t="s">
        <v>110</v>
      </c>
      <c r="B94" s="113"/>
      <c r="C94" s="113"/>
      <c r="D94" s="113"/>
      <c r="E94" s="113">
        <f>$B94      +$C94      +$D94</f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>$H94      +$J94      +$L94      +$N94</f>
        <v>0</v>
      </c>
      <c r="Q94" s="115">
        <f>$I94      +$K94      +$M94      +$O94</f>
        <v>0</v>
      </c>
      <c r="R94" s="89">
        <f>IF(($H94      =0),0,((($H94      -$H94      )/$H94      )*100))</f>
        <v>0</v>
      </c>
      <c r="S94" s="90">
        <f>IF(($I94      =0),0,((($I94      -$I94      )/$I94      )*100))</f>
        <v>0</v>
      </c>
      <c r="T94" s="89">
        <f>IF(($E94      =0),0,(($P94      /$E94      )*100))</f>
        <v>0</v>
      </c>
      <c r="U94" s="90">
        <f>IF(($E94      =0),0,(($Q94      /$E94      )*100))</f>
        <v>0</v>
      </c>
      <c r="V94" s="113"/>
      <c r="W94" s="113"/>
    </row>
    <row r="95" spans="1:23" x14ac:dyDescent="0.2">
      <c r="A95" s="16" t="s">
        <v>111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118</v>
      </c>
      <c r="B96" s="121">
        <f>SUM(B97:B111)</f>
        <v>0</v>
      </c>
      <c r="C96" s="121">
        <f>SUM(C97:C111)</f>
        <v>0</v>
      </c>
      <c r="D96" s="121">
        <f>SUM(D97:D111)</f>
        <v>0</v>
      </c>
      <c r="E96" s="121">
        <f>SUM(E97:E111)</f>
        <v>0</v>
      </c>
      <c r="F96" s="121">
        <f>SUM(F97:F111)</f>
        <v>0</v>
      </c>
      <c r="G96" s="121">
        <f>SUM(G97:G111)</f>
        <v>0</v>
      </c>
      <c r="H96" s="121">
        <f>SUM(H97:H111)</f>
        <v>0</v>
      </c>
      <c r="I96" s="121">
        <f>SUM(I97:I111)</f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>IF(L96=0," ",(N96-L96)/L96)</f>
        <v xml:space="preserve"> </v>
      </c>
      <c r="S96" s="20" t="str">
        <f>IF(M96=0," ",(O96-M96)/M96)</f>
        <v xml:space="preserve"> </v>
      </c>
      <c r="T96" s="20" t="str">
        <f>IF(E96=0," ",(P96/E96))</f>
        <v xml:space="preserve"> </v>
      </c>
      <c r="U96" s="21" t="str">
        <f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>IF(L97=0," ",(N97-L97)/L97)</f>
        <v xml:space="preserve"> </v>
      </c>
      <c r="S97" s="23" t="str">
        <f>IF(M97=0," ",(O97-M97)/M97)</f>
        <v xml:space="preserve"> </v>
      </c>
      <c r="T97" s="23" t="str">
        <f>IF(E97=0," ",(P97/E97))</f>
        <v xml:space="preserve"> </v>
      </c>
      <c r="U97" s="24" t="str">
        <f>IF(E97=0," ",(Q97/E97))</f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>IF(L98=0," ",(N98-L98)/L98)</f>
        <v xml:space="preserve"> </v>
      </c>
      <c r="S98" s="23" t="str">
        <f>IF(M98=0," ",(O98-M98)/M98)</f>
        <v xml:space="preserve"> </v>
      </c>
      <c r="T98" s="23" t="str">
        <f>IF(E98=0," ",(P98/E98))</f>
        <v xml:space="preserve"> </v>
      </c>
      <c r="U98" s="24" t="str">
        <f>IF(E98=0," ",(Q98/E98))</f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>SUM(B99:D99)</f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>IF(L99=0," ",(N99-L99)/L99)</f>
        <v xml:space="preserve"> </v>
      </c>
      <c r="S99" s="23" t="str">
        <f>IF(M99=0," ",(O99-M99)/M99)</f>
        <v xml:space="preserve"> </v>
      </c>
      <c r="T99" s="23" t="str">
        <f>IF(E99=0," ",(P99/E99))</f>
        <v xml:space="preserve"> </v>
      </c>
      <c r="U99" s="24" t="str">
        <f>IF(E99=0," ",(Q99/E99))</f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>SUM(B100:D100)</f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>IF(L100=0," ",(N100-L100)/L100)</f>
        <v xml:space="preserve"> </v>
      </c>
      <c r="S100" s="23" t="str">
        <f>IF(M100=0," ",(O100-M100)/M100)</f>
        <v xml:space="preserve"> </v>
      </c>
      <c r="T100" s="23" t="str">
        <f>IF(E100=0," ",(P100/E100))</f>
        <v xml:space="preserve"> </v>
      </c>
      <c r="U100" s="24" t="str">
        <f>IF(E100=0," ",(Q100/E100))</f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>SUM(B101:D101)</f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>IF(L101=0," ",(N101-L101)/L101)</f>
        <v xml:space="preserve"> </v>
      </c>
      <c r="S101" s="23" t="str">
        <f>IF(M101=0," ",(O101-M101)/M101)</f>
        <v xml:space="preserve"> </v>
      </c>
      <c r="T101" s="23" t="str">
        <f>IF(E101=0," ",(P101/E101))</f>
        <v xml:space="preserve"> </v>
      </c>
      <c r="U101" s="24" t="str">
        <f>IF(E101=0," ",(Q101/E101))</f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>SUM(B102:D102)</f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>IF(L102=0," ",(N102-L102)/L102)</f>
        <v xml:space="preserve"> </v>
      </c>
      <c r="S102" s="23" t="str">
        <f>IF(M102=0," ",(O102-M102)/M102)</f>
        <v xml:space="preserve"> </v>
      </c>
      <c r="T102" s="23" t="str">
        <f>IF(E102=0," ",(P102/E102))</f>
        <v xml:space="preserve"> </v>
      </c>
      <c r="U102" s="24" t="str">
        <f>IF(E102=0," ",(Q102/E102))</f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>SUM(B103:D103)</f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>IF(L103=0," ",(N103-L103)/L103)</f>
        <v xml:space="preserve"> </v>
      </c>
      <c r="S103" s="23" t="str">
        <f>IF(M103=0," ",(O103-M103)/M103)</f>
        <v xml:space="preserve"> </v>
      </c>
      <c r="T103" s="23" t="str">
        <f>IF(E103=0," ",(P103/E103))</f>
        <v xml:space="preserve"> </v>
      </c>
      <c r="U103" s="24" t="str">
        <f>IF(E103=0," ",(Q103/E103))</f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>SUM(B104:D104)</f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>IF(L104=0," ",(N104-L104)/L104)</f>
        <v xml:space="preserve"> </v>
      </c>
      <c r="S104" s="23" t="str">
        <f>IF(M104=0," ",(O104-M104)/M104)</f>
        <v xml:space="preserve"> </v>
      </c>
      <c r="T104" s="23" t="str">
        <f>IF(E104=0," ",(P104/E104))</f>
        <v xml:space="preserve"> </v>
      </c>
      <c r="U104" s="24" t="str">
        <f>IF(E104=0," ",(Q104/E104))</f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>SUM(B105:D105)</f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>IF(L105=0," ",(N105-L105)/L105)</f>
        <v xml:space="preserve"> </v>
      </c>
      <c r="S105" s="23" t="str">
        <f>IF(M105=0," ",(O105-M105)/M105)</f>
        <v xml:space="preserve"> </v>
      </c>
      <c r="T105" s="23" t="str">
        <f>IF(E105=0," ",(P105/E105))</f>
        <v xml:space="preserve"> </v>
      </c>
      <c r="U105" s="24" t="str">
        <f>IF(E105=0," ",(Q105/E105))</f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>SUM(B106:D106)</f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>IF(L106=0," ",(N106-L106)/L106)</f>
        <v xml:space="preserve"> </v>
      </c>
      <c r="S106" s="23" t="str">
        <f>IF(M106=0," ",(O106-M106)/M106)</f>
        <v xml:space="preserve"> </v>
      </c>
      <c r="T106" s="23" t="str">
        <f>IF(E106=0," ",(P106/E106))</f>
        <v xml:space="preserve"> </v>
      </c>
      <c r="U106" s="24" t="str">
        <f>IF(E106=0," ",(Q106/E106))</f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>SUM(B107:D107)</f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>IF(L107=0," ",(N107-L107)/L107)</f>
        <v xml:space="preserve"> </v>
      </c>
      <c r="S107" s="23" t="str">
        <f>IF(M107=0," ",(O107-M107)/M107)</f>
        <v xml:space="preserve"> </v>
      </c>
      <c r="T107" s="23" t="str">
        <f>IF(E107=0," ",(P107/E107))</f>
        <v xml:space="preserve"> </v>
      </c>
      <c r="U107" s="24" t="str">
        <f>IF(E107=0," ",(Q107/E107))</f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>SUM(B108:D108)</f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>IF(L108=0," ",(N108-L108)/L108)</f>
        <v xml:space="preserve"> </v>
      </c>
      <c r="S108" s="23" t="str">
        <f>IF(M108=0," ",(O108-M108)/M108)</f>
        <v xml:space="preserve"> </v>
      </c>
      <c r="T108" s="23" t="str">
        <f>IF(E108=0," ",(P108/E108))</f>
        <v xml:space="preserve"> </v>
      </c>
      <c r="U108" s="24" t="str">
        <f>IF(E108=0," ",(Q108/E108))</f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>SUM(B109:D109)</f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>IF(L109=0," ",(N109-L109)/L109)</f>
        <v xml:space="preserve"> </v>
      </c>
      <c r="S109" s="23" t="str">
        <f>IF(M109=0," ",(O109-M109)/M109)</f>
        <v xml:space="preserve"> </v>
      </c>
      <c r="T109" s="23" t="str">
        <f>IF(E109=0," ",(P109/E109))</f>
        <v xml:space="preserve"> </v>
      </c>
      <c r="U109" s="24" t="str">
        <f>IF(E109=0," ",(Q109/E109))</f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>SUM(B110:D110)</f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>IF(L110=0," ",(N110-L110)/L110)</f>
        <v xml:space="preserve"> </v>
      </c>
      <c r="S110" s="23" t="str">
        <f>IF(M110=0," ",(O110-M110)/M110)</f>
        <v xml:space="preserve"> </v>
      </c>
      <c r="T110" s="23" t="str">
        <f>IF(E110=0," ",(P110/E110))</f>
        <v xml:space="preserve"> </v>
      </c>
      <c r="U110" s="24" t="str">
        <f>IF(E110=0," ",(Q110/E110))</f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>SUM(B111:D111)</f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>IF(L111=0," ",(N111-L111)/L111)</f>
        <v xml:space="preserve"> </v>
      </c>
      <c r="S111" s="23" t="str">
        <f>IF(M111=0," ",(O111-M111)/M111)</f>
        <v xml:space="preserve"> </v>
      </c>
      <c r="T111" s="23" t="str">
        <f>IF(E111=0," ",(P111/E111))</f>
        <v xml:space="preserve"> </v>
      </c>
      <c r="U111" s="24" t="str">
        <f>IF(E111=0," ",(Q111/E111))</f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>IF(L112=0," ",(N112-L112)/L112)</f>
        <v xml:space="preserve"> </v>
      </c>
      <c r="S112" s="21" t="str">
        <f>IF(M112=0," ",(O112-M112)/M112)</f>
        <v xml:space="preserve"> </v>
      </c>
      <c r="T112" s="20" t="str">
        <f>IF(E112=0," ",(P112/E112))</f>
        <v xml:space="preserve"> </v>
      </c>
      <c r="U112" s="21" t="str">
        <f>IF(E112=0," ",(Q112/E112))</f>
        <v xml:space="preserve"> </v>
      </c>
      <c r="V112" s="126"/>
      <c r="W112" s="127"/>
    </row>
    <row r="113" spans="1:23" hidden="1" x14ac:dyDescent="0.2">
      <c r="A113" s="25" t="s">
        <v>87</v>
      </c>
      <c r="B113" s="126" t="e">
        <f>B96+B86</f>
        <v>#VALUE!</v>
      </c>
      <c r="C113" s="126">
        <f>C96+C86</f>
        <v>0</v>
      </c>
      <c r="D113" s="126">
        <f>D96+D86</f>
        <v>0</v>
      </c>
      <c r="E113" s="126">
        <f>E96+E86</f>
        <v>0</v>
      </c>
      <c r="F113" s="126">
        <f>F96+F86</f>
        <v>0</v>
      </c>
      <c r="G113" s="126">
        <f>G96+G86</f>
        <v>0</v>
      </c>
      <c r="H113" s="126">
        <f>H96+H86</f>
        <v>0</v>
      </c>
      <c r="I113" s="126">
        <f>I96+I86</f>
        <v>0</v>
      </c>
      <c r="J113" s="126">
        <f>J96+J86</f>
        <v>0</v>
      </c>
      <c r="K113" s="126">
        <f>K96+K86</f>
        <v>0</v>
      </c>
      <c r="L113" s="126">
        <f>L96+L86</f>
        <v>0</v>
      </c>
      <c r="M113" s="126">
        <f>M96+M86</f>
        <v>0</v>
      </c>
      <c r="N113" s="126">
        <f>N96+N86</f>
        <v>0</v>
      </c>
      <c r="O113" s="126">
        <f>O96+O86</f>
        <v>0</v>
      </c>
      <c r="P113" s="126">
        <f>P96+P86</f>
        <v>0</v>
      </c>
      <c r="Q113" s="126">
        <f>Q96+Q86</f>
        <v>0</v>
      </c>
      <c r="R113" s="20" t="str">
        <f>IF(L113=0," ",(N113-L113)/L113)</f>
        <v xml:space="preserve"> </v>
      </c>
      <c r="S113" s="21" t="str">
        <f>IF(M113=0," ",(O113-M113)/M113)</f>
        <v xml:space="preserve"> </v>
      </c>
      <c r="T113" s="20" t="str">
        <f>IF(E113=0," ",(P113/E113))</f>
        <v xml:space="preserve"> </v>
      </c>
      <c r="U113" s="21" t="str">
        <f>IF(E113=0," ",(Q113/E113))</f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119</v>
      </c>
      <c r="B114" s="128" t="str">
        <f>B86</f>
        <v/>
      </c>
      <c r="C114" s="128">
        <f>C86</f>
        <v>0</v>
      </c>
      <c r="D114" s="128">
        <f>D86</f>
        <v>0</v>
      </c>
      <c r="E114" s="128">
        <f>E86</f>
        <v>0</v>
      </c>
      <c r="F114" s="128">
        <f>F86</f>
        <v>0</v>
      </c>
      <c r="G114" s="128">
        <f>G86</f>
        <v>0</v>
      </c>
      <c r="H114" s="128">
        <f>H86</f>
        <v>0</v>
      </c>
      <c r="I114" s="128">
        <f>I86</f>
        <v>0</v>
      </c>
      <c r="J114" s="128">
        <f>J86</f>
        <v>0</v>
      </c>
      <c r="K114" s="128">
        <f>K86</f>
        <v>0</v>
      </c>
      <c r="L114" s="128">
        <f>L86</f>
        <v>0</v>
      </c>
      <c r="M114" s="128">
        <f>M86</f>
        <v>0</v>
      </c>
      <c r="N114" s="128">
        <f>N86</f>
        <v>0</v>
      </c>
      <c r="O114" s="128">
        <f>O86</f>
        <v>0</v>
      </c>
      <c r="P114" s="128">
        <f>P86</f>
        <v>0</v>
      </c>
      <c r="Q114" s="128">
        <f>Q86</f>
        <v>0</v>
      </c>
      <c r="R114" s="20" t="str">
        <f>IF(L114=0," ",(N114-L114)/L114)</f>
        <v xml:space="preserve"> </v>
      </c>
      <c r="S114" s="21" t="str">
        <f>IF(M114=0," ",(O114-M114)/M114)</f>
        <v xml:space="preserve"> </v>
      </c>
      <c r="T114" s="20" t="str">
        <f>IF(E114=0," ",(P114/E114))</f>
        <v xml:space="preserve"> </v>
      </c>
      <c r="U114" s="21" t="str">
        <f>IF(E114=0," ",(Q114/E114))</f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120</v>
      </c>
    </row>
    <row r="117" spans="1:23" x14ac:dyDescent="0.2">
      <c r="A117" s="29" t="s">
        <v>121</v>
      </c>
    </row>
    <row r="118" spans="1:23" x14ac:dyDescent="0.2">
      <c r="A118" s="29" t="s">
        <v>122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123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124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125</v>
      </c>
    </row>
    <row r="124" spans="1:23" x14ac:dyDescent="0.2">
      <c r="A124" s="30" t="s">
        <v>91</v>
      </c>
      <c r="G124" s="30" t="s">
        <v>91</v>
      </c>
      <c r="W124" s="30"/>
    </row>
    <row r="125" spans="1:23" x14ac:dyDescent="0.2">
      <c r="A125" s="30"/>
      <c r="G125" s="30"/>
      <c r="W125" s="30"/>
    </row>
    <row r="126" spans="1:23" x14ac:dyDescent="0.2">
      <c r="A126" s="30" t="s">
        <v>91</v>
      </c>
      <c r="G126" s="30" t="s">
        <v>91</v>
      </c>
      <c r="W126" s="30"/>
    </row>
  </sheetData>
  <sheetProtection algorithmName="SHA-512" hashValue="DcSm1slvMtyefGlHxfZ29vxWDKhr05wi2vtL7jH1gQIaZV6e841n0g4gn/O4KTu8e1fF7B41j8EEzQ4qrg1I3g==" saltValue="QUENoVUqOhFZa1q00qMHXw==" spinCount="100000" sheet="1" objects="1" scenarios="1"/>
  <mergeCells count="18">
    <mergeCell ref="P75:Q75"/>
    <mergeCell ref="R75:S75"/>
    <mergeCell ref="T75:U75"/>
    <mergeCell ref="V75:W75"/>
    <mergeCell ref="P6:Q6"/>
    <mergeCell ref="R6:S6"/>
    <mergeCell ref="T6:U6"/>
    <mergeCell ref="V6:W6"/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74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5EDC7-38A0-4301-B59B-2F77EAFCFC2D}">
  <sheetPr>
    <pageSetUpPr fitToPage="1"/>
  </sheetPr>
  <dimension ref="A1:W126"/>
  <sheetViews>
    <sheetView showGridLines="0" workbookViewId="0">
      <selection activeCell="B16" sqref="B16"/>
    </sheetView>
  </sheetViews>
  <sheetFormatPr defaultRowHeight="12.75" x14ac:dyDescent="0.2"/>
  <cols>
    <col min="1" max="1" width="52.7109375" customWidth="1"/>
    <col min="2" max="9" width="13.7109375" customWidth="1"/>
    <col min="10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1"/>
      <c r="W1" s="31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2"/>
      <c r="W2" s="32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2"/>
      <c r="W3" s="32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2"/>
      <c r="W4" s="32"/>
    </row>
    <row r="5" spans="1:23" ht="15" customHeight="1" x14ac:dyDescent="0.25">
      <c r="A5" s="137" t="s">
        <v>133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3"/>
      <c r="W5" s="33"/>
    </row>
    <row r="6" spans="1:23" ht="12.75" customHeight="1" x14ac:dyDescent="0.2">
      <c r="A6" s="34" t="s">
        <v>91</v>
      </c>
      <c r="B6" s="34" t="s">
        <v>91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 t="s">
        <v>1</v>
      </c>
      <c r="G9" s="94" t="s">
        <v>1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=0),0,((($H9       -$H9       )/$H9       )*100))</f>
        <v>0</v>
      </c>
      <c r="S9" s="49">
        <f>IF(($I9       =0),0,((($I9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 t="s">
        <v>1</v>
      </c>
      <c r="W9" s="94" t="s">
        <v>1</v>
      </c>
    </row>
    <row r="10" spans="1:23" ht="12.95" customHeight="1" x14ac:dyDescent="0.2">
      <c r="A10" s="47" t="s">
        <v>37</v>
      </c>
      <c r="B10" s="92">
        <v>79000000</v>
      </c>
      <c r="C10" s="92"/>
      <c r="D10" s="92"/>
      <c r="E10" s="92">
        <f>$B10      +$C10      +$D10</f>
        <v>79000000</v>
      </c>
      <c r="F10" s="93">
        <v>79000000</v>
      </c>
      <c r="G10" s="94">
        <v>79000000</v>
      </c>
      <c r="H10" s="93">
        <v>8834000</v>
      </c>
      <c r="I10" s="94">
        <v>12940747</v>
      </c>
      <c r="J10" s="93"/>
      <c r="K10" s="94"/>
      <c r="L10" s="93"/>
      <c r="M10" s="94"/>
      <c r="N10" s="93"/>
      <c r="O10" s="94"/>
      <c r="P10" s="93">
        <f>$H10      +$J10      +$L10      +$N10</f>
        <v>8834000</v>
      </c>
      <c r="Q10" s="94">
        <f>$I10      +$K10      +$M10      +$O10</f>
        <v>12940747</v>
      </c>
      <c r="R10" s="48">
        <f>IF(($H10      =0),0,((($H10      -$H10      )/$H10      )*100))</f>
        <v>0</v>
      </c>
      <c r="S10" s="49">
        <f>IF(($I10      =0),0,((($I10      -$I10      )/$I10      )*100))</f>
        <v>0</v>
      </c>
      <c r="T10" s="48">
        <f>IF(($E10      =0),0,(($P10      /$E10      )*100))</f>
        <v>11.182278481012659</v>
      </c>
      <c r="U10" s="50">
        <f>IF(($E10      =0),0,(($Q10      /$E10      )*100))</f>
        <v>16.380692405063289</v>
      </c>
      <c r="V10" s="93" t="s">
        <v>1</v>
      </c>
      <c r="W10" s="94" t="s">
        <v>1</v>
      </c>
    </row>
    <row r="11" spans="1:23" ht="12.95" customHeight="1" x14ac:dyDescent="0.2">
      <c r="A11" s="47" t="s">
        <v>38</v>
      </c>
      <c r="B11" s="92">
        <v>9500000</v>
      </c>
      <c r="C11" s="92"/>
      <c r="D11" s="92"/>
      <c r="E11" s="92">
        <f>$B11      +$C11      +$D11</f>
        <v>9500000</v>
      </c>
      <c r="F11" s="93">
        <v>9500000</v>
      </c>
      <c r="G11" s="94">
        <v>5700000</v>
      </c>
      <c r="H11" s="93">
        <v>1713000</v>
      </c>
      <c r="I11" s="94">
        <v>-14948863</v>
      </c>
      <c r="J11" s="93"/>
      <c r="K11" s="94"/>
      <c r="L11" s="93"/>
      <c r="M11" s="94"/>
      <c r="N11" s="93"/>
      <c r="O11" s="94"/>
      <c r="P11" s="93">
        <f>$H11      +$J11      +$L11      +$N11</f>
        <v>1713000</v>
      </c>
      <c r="Q11" s="94">
        <f>$I11      +$K11      +$M11      +$O11</f>
        <v>-14948863</v>
      </c>
      <c r="R11" s="48">
        <f>IF(($H11      =0),0,((($H11      -$H11      )/$H11      )*100))</f>
        <v>0</v>
      </c>
      <c r="S11" s="49">
        <f>IF(($I11      =0),0,((($I11      -$I11      )/$I11      )*100))</f>
        <v>0</v>
      </c>
      <c r="T11" s="48">
        <f>IF(($E11      =0),0,(($P11      /$E11      )*100))</f>
        <v>18.03157894736842</v>
      </c>
      <c r="U11" s="50">
        <f>IF(($E11      =0),0,(($Q11      /$E11      )*100))</f>
        <v>-157.35645263157895</v>
      </c>
      <c r="V11" s="93" t="s">
        <v>1</v>
      </c>
      <c r="W11" s="94" t="s">
        <v>1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>$B12      +$C12      +$D12</f>
        <v>0</v>
      </c>
      <c r="F12" s="93" t="s">
        <v>1</v>
      </c>
      <c r="G12" s="94" t="s">
        <v>1</v>
      </c>
      <c r="H12" s="93"/>
      <c r="I12" s="94"/>
      <c r="J12" s="93"/>
      <c r="K12" s="94"/>
      <c r="L12" s="93"/>
      <c r="M12" s="94"/>
      <c r="N12" s="93"/>
      <c r="O12" s="94"/>
      <c r="P12" s="93">
        <f>$H12      +$J12      +$L12      +$N12</f>
        <v>0</v>
      </c>
      <c r="Q12" s="94">
        <f>$I12      +$K12      +$M12      +$O12</f>
        <v>0</v>
      </c>
      <c r="R12" s="48">
        <f>IF(($H12      =0),0,((($H12      -$H12      )/$H12      )*100))</f>
        <v>0</v>
      </c>
      <c r="S12" s="49">
        <f>IF(($I12      =0),0,((($I12      -$I12      )/$I12      )*100))</f>
        <v>0</v>
      </c>
      <c r="T12" s="48">
        <f>IF(($E12      =0),0,(($P12      /$E12      )*100))</f>
        <v>0</v>
      </c>
      <c r="U12" s="50">
        <f>IF(($E12      =0),0,(($Q12      /$E12      )*100))</f>
        <v>0</v>
      </c>
      <c r="V12" s="93" t="s">
        <v>1</v>
      </c>
      <c r="W12" s="94" t="s">
        <v>1</v>
      </c>
    </row>
    <row r="13" spans="1:23" ht="12.95" customHeight="1" x14ac:dyDescent="0.2">
      <c r="A13" s="47" t="s">
        <v>40</v>
      </c>
      <c r="B13" s="92">
        <v>31000000</v>
      </c>
      <c r="C13" s="92"/>
      <c r="D13" s="92"/>
      <c r="E13" s="92">
        <f>$B13      +$C13      +$D13</f>
        <v>31000000</v>
      </c>
      <c r="F13" s="93">
        <v>31000000</v>
      </c>
      <c r="G13" s="94">
        <v>5000000</v>
      </c>
      <c r="H13" s="93"/>
      <c r="I13" s="94"/>
      <c r="J13" s="93"/>
      <c r="K13" s="94"/>
      <c r="L13" s="93"/>
      <c r="M13" s="94"/>
      <c r="N13" s="93"/>
      <c r="O13" s="94"/>
      <c r="P13" s="93">
        <f>$H13      +$J13      +$L13      +$N13</f>
        <v>0</v>
      </c>
      <c r="Q13" s="94">
        <f>$I13      +$K13      +$M13      +$O13</f>
        <v>0</v>
      </c>
      <c r="R13" s="48">
        <f>IF(($H13      =0),0,((($H13      -$H13      )/$H13      )*100))</f>
        <v>0</v>
      </c>
      <c r="S13" s="49">
        <f>IF(($I13      =0),0,((($I13      -$I13      )/$I13      )*100))</f>
        <v>0</v>
      </c>
      <c r="T13" s="48">
        <f>IF(($E13      =0),0,(($P13      /$E13      )*100))</f>
        <v>0</v>
      </c>
      <c r="U13" s="50">
        <f>IF(($E13      =0),0,(($Q13      /$E13      )*100))</f>
        <v>0</v>
      </c>
      <c r="V13" s="93" t="s">
        <v>1</v>
      </c>
      <c r="W13" s="94" t="s">
        <v>1</v>
      </c>
    </row>
    <row r="14" spans="1:23" ht="12.95" customHeight="1" x14ac:dyDescent="0.2">
      <c r="A14" s="47" t="s">
        <v>41</v>
      </c>
      <c r="B14" s="92">
        <v>5600000</v>
      </c>
      <c r="C14" s="92"/>
      <c r="D14" s="92"/>
      <c r="E14" s="92">
        <f>$B14      +$C14      +$D14</f>
        <v>5600000</v>
      </c>
      <c r="F14" s="93">
        <v>5600000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>$H14      +$J14      +$L14      +$N14</f>
        <v>0</v>
      </c>
      <c r="Q14" s="94">
        <f>$I14      +$K14      +$M14      +$O14</f>
        <v>0</v>
      </c>
      <c r="R14" s="48">
        <f>IF(($H14      =0),0,((($H14      -$H14      )/$H14      )*100))</f>
        <v>0</v>
      </c>
      <c r="S14" s="49">
        <f>IF(($I14      =0),0,((($I14      -$I14      )/$I14      )*100))</f>
        <v>0</v>
      </c>
      <c r="T14" s="48">
        <f>IF(($E14      =0),0,(($P14      /$E14      )*100))</f>
        <v>0</v>
      </c>
      <c r="U14" s="50">
        <f>IF(($E14      =0),0,(($Q14      /$E14      )*100))</f>
        <v>0</v>
      </c>
      <c r="V14" s="93" t="s">
        <v>1</v>
      </c>
      <c r="W14" s="94" t="s">
        <v>1</v>
      </c>
    </row>
    <row r="15" spans="1:23" ht="12.95" customHeight="1" x14ac:dyDescent="0.2">
      <c r="A15" s="51" t="s">
        <v>42</v>
      </c>
      <c r="B15" s="95">
        <f>SUM(B9:B14)</f>
        <v>125100000</v>
      </c>
      <c r="C15" s="95">
        <f>SUM(C9:C14)</f>
        <v>0</v>
      </c>
      <c r="D15" s="95"/>
      <c r="E15" s="95">
        <f>$B15      +$C15      +$D15</f>
        <v>125100000</v>
      </c>
      <c r="F15" s="96">
        <f>SUM(F9:F14)</f>
        <v>125100000</v>
      </c>
      <c r="G15" s="97">
        <f>SUM(G9:G14)</f>
        <v>89700000</v>
      </c>
      <c r="H15" s="96">
        <f>SUM(H9:H14)</f>
        <v>10547000</v>
      </c>
      <c r="I15" s="97">
        <f>SUM(I9:I14)</f>
        <v>-2008116</v>
      </c>
      <c r="J15" s="96">
        <f>SUM(J9:J14)</f>
        <v>0</v>
      </c>
      <c r="K15" s="97">
        <f>SUM(K9:K14)</f>
        <v>0</v>
      </c>
      <c r="L15" s="96">
        <f>SUM(L9:L14)</f>
        <v>0</v>
      </c>
      <c r="M15" s="97">
        <f>SUM(M9:M14)</f>
        <v>0</v>
      </c>
      <c r="N15" s="96">
        <f>SUM(N9:N14)</f>
        <v>0</v>
      </c>
      <c r="O15" s="97">
        <f>SUM(O9:O14)</f>
        <v>0</v>
      </c>
      <c r="P15" s="96">
        <f>$H15      +$J15      +$L15      +$N15</f>
        <v>10547000</v>
      </c>
      <c r="Q15" s="97">
        <f>$I15      +$K15      +$M15      +$O15</f>
        <v>-2008116</v>
      </c>
      <c r="R15" s="52">
        <f>IF(($H15      =0),0,((($H15      -$H15      )/$H15      )*100))</f>
        <v>0</v>
      </c>
      <c r="S15" s="53">
        <f>IF(($I15      =0),0,((($I15      -$I15      )/$I15      )*100))</f>
        <v>0</v>
      </c>
      <c r="T15" s="52">
        <f>IF((SUM($E9:$E13))=0,0,(P15/(SUM($E9:$E13))*100))</f>
        <v>8.825941422594143</v>
      </c>
      <c r="U15" s="54">
        <f>IF((SUM($E9:$E13))=0,0,(Q15/(SUM($E9:$E13))*100))</f>
        <v>-1.6804317991631801</v>
      </c>
      <c r="V15" s="96" t="s">
        <v>1</v>
      </c>
      <c r="W15" s="97" t="s">
        <v>1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>
        <v>75229000</v>
      </c>
      <c r="C17" s="92">
        <v>627000</v>
      </c>
      <c r="D17" s="92"/>
      <c r="E17" s="92">
        <f>$B17      +$C17      +$D17</f>
        <v>75856000</v>
      </c>
      <c r="F17" s="93">
        <v>75229000</v>
      </c>
      <c r="G17" s="94">
        <v>22568000</v>
      </c>
      <c r="H17" s="93">
        <v>11645000</v>
      </c>
      <c r="I17" s="94">
        <v>10126718</v>
      </c>
      <c r="J17" s="93"/>
      <c r="K17" s="94"/>
      <c r="L17" s="93"/>
      <c r="M17" s="94"/>
      <c r="N17" s="93"/>
      <c r="O17" s="94"/>
      <c r="P17" s="93">
        <f>$H17      +$J17      +$L17      +$N17</f>
        <v>11645000</v>
      </c>
      <c r="Q17" s="94">
        <f>$I17      +$K17      +$M17      +$O17</f>
        <v>10126718</v>
      </c>
      <c r="R17" s="48">
        <f>IF(($H17      =0),0,((($H17      -$H17      )/$H17      )*100))</f>
        <v>0</v>
      </c>
      <c r="S17" s="49">
        <f>IF(($I17      =0),0,((($I17      -$I17      )/$I17      )*100))</f>
        <v>0</v>
      </c>
      <c r="T17" s="48">
        <f>IF(($E17      =0),0,(($P17      /$E17      )*100))</f>
        <v>15.351455389158405</v>
      </c>
      <c r="U17" s="50">
        <f>IF(($E17      =0),0,(($Q17      /$E17      )*100))</f>
        <v>13.349923539337693</v>
      </c>
      <c r="V17" s="93" t="s">
        <v>1</v>
      </c>
      <c r="W17" s="94" t="s">
        <v>1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>$B18      +$C18      +$D18</f>
        <v>0</v>
      </c>
      <c r="F18" s="93" t="s">
        <v>1</v>
      </c>
      <c r="G18" s="94" t="s">
        <v>1</v>
      </c>
      <c r="H18" s="93"/>
      <c r="I18" s="94"/>
      <c r="J18" s="93"/>
      <c r="K18" s="94"/>
      <c r="L18" s="93"/>
      <c r="M18" s="94"/>
      <c r="N18" s="93"/>
      <c r="O18" s="94"/>
      <c r="P18" s="93">
        <f>$H18      +$J18      +$L18      +$N18</f>
        <v>0</v>
      </c>
      <c r="Q18" s="94">
        <f>$I18      +$K18      +$M18      +$O18</f>
        <v>0</v>
      </c>
      <c r="R18" s="48">
        <f>IF(($H18      =0),0,((($H18      -$H18      )/$H18      )*100))</f>
        <v>0</v>
      </c>
      <c r="S18" s="49">
        <f>IF(($I18      =0),0,((($I18      -$I18      )/$I18      )*100))</f>
        <v>0</v>
      </c>
      <c r="T18" s="48">
        <f>IF(($E18      =0),0,(($P18      /$E18      )*100))</f>
        <v>0</v>
      </c>
      <c r="U18" s="50">
        <f>IF(($E18      =0),0,(($Q18      /$E18      )*100))</f>
        <v>0</v>
      </c>
      <c r="V18" s="93" t="s">
        <v>1</v>
      </c>
      <c r="W18" s="94" t="s">
        <v>1</v>
      </c>
    </row>
    <row r="19" spans="1:23" ht="12.95" customHeight="1" x14ac:dyDescent="0.2">
      <c r="A19" s="47" t="s">
        <v>46</v>
      </c>
      <c r="B19" s="92">
        <v>11620000</v>
      </c>
      <c r="C19" s="92"/>
      <c r="D19" s="92"/>
      <c r="E19" s="92">
        <f>$B19      +$C19      +$D19</f>
        <v>11620000</v>
      </c>
      <c r="F19" s="93">
        <v>11620000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>$H19      +$J19      +$L19      +$N19</f>
        <v>0</v>
      </c>
      <c r="Q19" s="94">
        <f>$I19      +$K19      +$M19      +$O19</f>
        <v>0</v>
      </c>
      <c r="R19" s="48">
        <f>IF(($H19      =0),0,((($H19      -$H19      )/$H19      )*100))</f>
        <v>0</v>
      </c>
      <c r="S19" s="49">
        <f>IF(($I19      =0),0,((($I19      -$I19      )/$I19      )*100))</f>
        <v>0</v>
      </c>
      <c r="T19" s="48">
        <f>IF(($E19      =0),0,(($P19      /$E19      )*100))</f>
        <v>0</v>
      </c>
      <c r="U19" s="50">
        <f>IF(($E19      =0),0,(($Q19      /$E19      )*100))</f>
        <v>0</v>
      </c>
      <c r="V19" s="93" t="s">
        <v>1</v>
      </c>
      <c r="W19" s="94" t="s">
        <v>1</v>
      </c>
    </row>
    <row r="20" spans="1:23" ht="12.95" customHeight="1" x14ac:dyDescent="0.2">
      <c r="A20" s="47" t="s">
        <v>47</v>
      </c>
      <c r="B20" s="92"/>
      <c r="C20" s="92">
        <v>33000000</v>
      </c>
      <c r="D20" s="92"/>
      <c r="E20" s="92">
        <f>$B20      +$C20      +$D20</f>
        <v>33000000</v>
      </c>
      <c r="F20" s="93">
        <v>33000000</v>
      </c>
      <c r="G20" s="94">
        <v>33000000</v>
      </c>
      <c r="H20" s="93"/>
      <c r="I20" s="94"/>
      <c r="J20" s="93"/>
      <c r="K20" s="94"/>
      <c r="L20" s="93"/>
      <c r="M20" s="94"/>
      <c r="N20" s="93"/>
      <c r="O20" s="94"/>
      <c r="P20" s="93">
        <f>$H20      +$J20      +$L20      +$N20</f>
        <v>0</v>
      </c>
      <c r="Q20" s="94">
        <f>$I20      +$K20      +$M20      +$O20</f>
        <v>0</v>
      </c>
      <c r="R20" s="48">
        <f>IF(($H20      =0),0,((($H20      -$H20      )/$H20      )*100))</f>
        <v>0</v>
      </c>
      <c r="S20" s="49">
        <f>IF(($I20      =0),0,((($I20      -$I20      )/$I20      )*100))</f>
        <v>0</v>
      </c>
      <c r="T20" s="48">
        <f>IF(($E20      =0),0,(($P20      /$E20      )*100))</f>
        <v>0</v>
      </c>
      <c r="U20" s="50">
        <f>IF(($E20      =0),0,(($Q20      /$E20      )*100))</f>
        <v>0</v>
      </c>
      <c r="V20" s="93" t="s">
        <v>1</v>
      </c>
      <c r="W20" s="94" t="s">
        <v>1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>$B21      +$C21      +$D21</f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>$H21      +$J21      +$L21      +$N21</f>
        <v>0</v>
      </c>
      <c r="Q21" s="94">
        <f>$I21      +$K21      +$M21      +$O21</f>
        <v>0</v>
      </c>
      <c r="R21" s="48">
        <f>IF(($H21      =0),0,((($H21      -$H21      )/$H21      )*100))</f>
        <v>0</v>
      </c>
      <c r="S21" s="49">
        <f>IF(($I21      =0),0,((($I21      -$I21      )/$I21      )*100))</f>
        <v>0</v>
      </c>
      <c r="T21" s="48">
        <f>IF(($E21      =0),0,(($P21      /$E21      )*100))</f>
        <v>0</v>
      </c>
      <c r="U21" s="50">
        <f>IF(($E21      =0),0,(($Q21      /$E21      )*100))</f>
        <v>0</v>
      </c>
      <c r="V21" s="93" t="s">
        <v>1</v>
      </c>
      <c r="W21" s="94" t="s">
        <v>1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>$B22      +$C22      +$D22</f>
        <v>0</v>
      </c>
      <c r="F22" s="93" t="s">
        <v>1</v>
      </c>
      <c r="G22" s="94" t="s">
        <v>1</v>
      </c>
      <c r="H22" s="93"/>
      <c r="I22" s="94"/>
      <c r="J22" s="93"/>
      <c r="K22" s="94"/>
      <c r="L22" s="93"/>
      <c r="M22" s="94"/>
      <c r="N22" s="93"/>
      <c r="O22" s="94"/>
      <c r="P22" s="93">
        <f>$H22      +$J22      +$L22      +$N22</f>
        <v>0</v>
      </c>
      <c r="Q22" s="94">
        <f>$I22      +$K22      +$M22      +$O22</f>
        <v>0</v>
      </c>
      <c r="R22" s="48">
        <f>IF(($H22      =0),0,((($H22      -$H22      )/$H22      )*100))</f>
        <v>0</v>
      </c>
      <c r="S22" s="49">
        <f>IF(($I22      =0),0,((($I22      -$I22      )/$I22      )*100))</f>
        <v>0</v>
      </c>
      <c r="T22" s="48">
        <f>IF(($E22      =0),0,(($P22      /$E22      )*100))</f>
        <v>0</v>
      </c>
      <c r="U22" s="50">
        <f>IF(($E22      =0),0,(($Q22      /$E22      )*100))</f>
        <v>0</v>
      </c>
      <c r="V22" s="93" t="s">
        <v>1</v>
      </c>
      <c r="W22" s="94" t="s">
        <v>1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>$B23      +$C23      +$D23</f>
        <v>0</v>
      </c>
      <c r="F23" s="93" t="s">
        <v>1</v>
      </c>
      <c r="G23" s="94" t="s">
        <v>1</v>
      </c>
      <c r="H23" s="93"/>
      <c r="I23" s="94"/>
      <c r="J23" s="93"/>
      <c r="K23" s="94"/>
      <c r="L23" s="93"/>
      <c r="M23" s="94"/>
      <c r="N23" s="93"/>
      <c r="O23" s="94"/>
      <c r="P23" s="93">
        <f>$H23      +$J23      +$L23      +$N23</f>
        <v>0</v>
      </c>
      <c r="Q23" s="94">
        <f>$I23      +$K23      +$M23      +$O23</f>
        <v>0</v>
      </c>
      <c r="R23" s="48">
        <f>IF(($H23      =0),0,((($H23      -$H23      )/$H23      )*100))</f>
        <v>0</v>
      </c>
      <c r="S23" s="49">
        <f>IF(($I23      =0),0,((($I23      -$I23      )/$I23      )*100))</f>
        <v>0</v>
      </c>
      <c r="T23" s="48">
        <f>IF(($E23      =0),0,(($P23      /$E23      )*100))</f>
        <v>0</v>
      </c>
      <c r="U23" s="50">
        <f>IF(($E23      =0),0,(($Q23      /$E23      )*100))</f>
        <v>0</v>
      </c>
      <c r="V23" s="93" t="s">
        <v>1</v>
      </c>
      <c r="W23" s="94" t="s">
        <v>1</v>
      </c>
    </row>
    <row r="24" spans="1:23" ht="12.95" customHeight="1" x14ac:dyDescent="0.2">
      <c r="A24" s="51" t="s">
        <v>42</v>
      </c>
      <c r="B24" s="95">
        <f>SUM(B17:B23)</f>
        <v>86849000</v>
      </c>
      <c r="C24" s="95">
        <f>SUM(C17:C23)</f>
        <v>33627000</v>
      </c>
      <c r="D24" s="95"/>
      <c r="E24" s="95">
        <f>$B24      +$C24      +$D24</f>
        <v>120476000</v>
      </c>
      <c r="F24" s="96">
        <f>SUM(F17:F23)</f>
        <v>119849000</v>
      </c>
      <c r="G24" s="97">
        <f>SUM(G17:G23)</f>
        <v>55568000</v>
      </c>
      <c r="H24" s="96">
        <f>SUM(H17:H23)</f>
        <v>11645000</v>
      </c>
      <c r="I24" s="97">
        <f>SUM(I17:I23)</f>
        <v>10126718</v>
      </c>
      <c r="J24" s="96">
        <f>SUM(J17:J23)</f>
        <v>0</v>
      </c>
      <c r="K24" s="97">
        <f>SUM(K17:K23)</f>
        <v>0</v>
      </c>
      <c r="L24" s="96">
        <f>SUM(L17:L23)</f>
        <v>0</v>
      </c>
      <c r="M24" s="97">
        <f>SUM(M17:M23)</f>
        <v>0</v>
      </c>
      <c r="N24" s="96">
        <f>SUM(N17:N23)</f>
        <v>0</v>
      </c>
      <c r="O24" s="97">
        <f>SUM(O17:O23)</f>
        <v>0</v>
      </c>
      <c r="P24" s="96">
        <f>$H24      +$J24      +$L24      +$N24</f>
        <v>11645000</v>
      </c>
      <c r="Q24" s="97">
        <f>$I24      +$K24      +$M24      +$O24</f>
        <v>10126718</v>
      </c>
      <c r="R24" s="52">
        <f>IF(($H24      =0),0,((($H24      -$H24      )/$H24      )*100))</f>
        <v>0</v>
      </c>
      <c r="S24" s="53">
        <f>IF(($I24      =0),0,((($I24      -$I24      )/$I24      )*100))</f>
        <v>0</v>
      </c>
      <c r="T24" s="52">
        <f>IF(($E24-$E19-$E23)   =0,0,($P24   /($E24-$E19-$E23)   )*100)</f>
        <v>10.697618872639083</v>
      </c>
      <c r="U24" s="54">
        <f>IF(($E24-$E19-$E23)   =0,0,($Q24   /($E24-$E19-$E23)   )*100)</f>
        <v>9.3028569853751737</v>
      </c>
      <c r="V24" s="96" t="s">
        <v>1</v>
      </c>
      <c r="W24" s="97" t="s">
        <v>1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 t="s">
        <v>1</v>
      </c>
      <c r="G26" s="94" t="s">
        <v>1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=0),0,((($H26      -$H26      )/$H26      )*100))</f>
        <v>0</v>
      </c>
      <c r="S26" s="49">
        <f>IF(($I26      =0),0,((($I26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 t="s">
        <v>1</v>
      </c>
      <c r="W26" s="94" t="s">
        <v>1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 t="s">
        <v>1</v>
      </c>
      <c r="G27" s="94" t="s">
        <v>1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=0),0,((($H27      -$H27      )/$H27      )*100))</f>
        <v>0</v>
      </c>
      <c r="S27" s="49">
        <f>IF(($I27      =0),0,((($I27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 t="s">
        <v>1</v>
      </c>
      <c r="W27" s="94" t="s">
        <v>1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=0),0,((($H28      -$H28      )/$H28      )*100))</f>
        <v>0</v>
      </c>
      <c r="S28" s="49">
        <f>IF(($I28      =0),0,((($I28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 t="s">
        <v>1</v>
      </c>
      <c r="W28" s="94" t="s">
        <v>1</v>
      </c>
    </row>
    <row r="29" spans="1:23" ht="12.95" customHeight="1" x14ac:dyDescent="0.2">
      <c r="A29" s="47" t="s">
        <v>55</v>
      </c>
      <c r="B29" s="92">
        <v>14908000</v>
      </c>
      <c r="C29" s="92"/>
      <c r="D29" s="92"/>
      <c r="E29" s="92">
        <f>$B29      +$C29      +$D29</f>
        <v>14908000</v>
      </c>
      <c r="F29" s="93">
        <v>14908000</v>
      </c>
      <c r="G29" s="94">
        <v>10436000</v>
      </c>
      <c r="H29" s="93">
        <v>1742000</v>
      </c>
      <c r="I29" s="94">
        <v>-10409595</v>
      </c>
      <c r="J29" s="93"/>
      <c r="K29" s="94"/>
      <c r="L29" s="93"/>
      <c r="M29" s="94"/>
      <c r="N29" s="93"/>
      <c r="O29" s="94"/>
      <c r="P29" s="93">
        <f>$H29      +$J29      +$L29      +$N29</f>
        <v>1742000</v>
      </c>
      <c r="Q29" s="94">
        <f>$I29      +$K29      +$M29      +$O29</f>
        <v>-10409595</v>
      </c>
      <c r="R29" s="48">
        <f>IF(($H29      =0),0,((($H29      -$H29      )/$H29      )*100))</f>
        <v>0</v>
      </c>
      <c r="S29" s="49">
        <f>IF(($I29      =0),0,((($I29      -$I29      )/$I29      )*100))</f>
        <v>0</v>
      </c>
      <c r="T29" s="48">
        <f>IF(($E29      =0),0,(($P29      /$E29      )*100))</f>
        <v>11.685001341561579</v>
      </c>
      <c r="U29" s="50">
        <f>IF(($E29      =0),0,(($Q29      /$E29      )*100))</f>
        <v>-69.825563455862621</v>
      </c>
      <c r="V29" s="93" t="s">
        <v>1</v>
      </c>
      <c r="W29" s="94" t="s">
        <v>1</v>
      </c>
    </row>
    <row r="30" spans="1:23" ht="12.95" customHeight="1" x14ac:dyDescent="0.2">
      <c r="A30" s="51" t="s">
        <v>42</v>
      </c>
      <c r="B30" s="95">
        <f>SUM(B26:B29)</f>
        <v>14908000</v>
      </c>
      <c r="C30" s="95">
        <f>SUM(C26:C29)</f>
        <v>0</v>
      </c>
      <c r="D30" s="95"/>
      <c r="E30" s="95">
        <f>$B30      +$C30      +$D30</f>
        <v>14908000</v>
      </c>
      <c r="F30" s="96">
        <f>SUM(F26:F29)</f>
        <v>14908000</v>
      </c>
      <c r="G30" s="97">
        <f>SUM(G26:G29)</f>
        <v>10436000</v>
      </c>
      <c r="H30" s="96">
        <f>SUM(H26:H29)</f>
        <v>1742000</v>
      </c>
      <c r="I30" s="97">
        <f>SUM(I26:I29)</f>
        <v>-10409595</v>
      </c>
      <c r="J30" s="96">
        <f>SUM(J26:J29)</f>
        <v>0</v>
      </c>
      <c r="K30" s="97">
        <f>SUM(K26:K29)</f>
        <v>0</v>
      </c>
      <c r="L30" s="96">
        <f>SUM(L26:L29)</f>
        <v>0</v>
      </c>
      <c r="M30" s="97">
        <f>SUM(M26:M29)</f>
        <v>0</v>
      </c>
      <c r="N30" s="96">
        <f>SUM(N26:N29)</f>
        <v>0</v>
      </c>
      <c r="O30" s="97">
        <f>SUM(O26:O29)</f>
        <v>0</v>
      </c>
      <c r="P30" s="96">
        <f>$H30      +$J30      +$L30      +$N30</f>
        <v>1742000</v>
      </c>
      <c r="Q30" s="97">
        <f>$I30      +$K30      +$M30      +$O30</f>
        <v>-10409595</v>
      </c>
      <c r="R30" s="52">
        <f>IF(($H30      =0),0,((($H30      -$H30      )/$H30      )*100))</f>
        <v>0</v>
      </c>
      <c r="S30" s="53">
        <f>IF(($I30      =0),0,((($I30      -$I30      )/$I30      )*100))</f>
        <v>0</v>
      </c>
      <c r="T30" s="52">
        <f>IF($E30   =0,0,($P30   /$E30   )*100)</f>
        <v>11.685001341561579</v>
      </c>
      <c r="U30" s="54">
        <f>IF($E30   =0,0,($Q30   /$E30   )*100)</f>
        <v>-69.825563455862621</v>
      </c>
      <c r="V30" s="96" t="s">
        <v>1</v>
      </c>
      <c r="W30" s="97" t="s">
        <v>1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38763000</v>
      </c>
      <c r="C32" s="92"/>
      <c r="D32" s="92"/>
      <c r="E32" s="92">
        <f>$B32      +$C32      +$D32</f>
        <v>38763000</v>
      </c>
      <c r="F32" s="93">
        <v>38763000</v>
      </c>
      <c r="G32" s="94">
        <v>9695000</v>
      </c>
      <c r="H32" s="93">
        <v>5259000</v>
      </c>
      <c r="I32" s="94">
        <v>-2872079</v>
      </c>
      <c r="J32" s="93"/>
      <c r="K32" s="94"/>
      <c r="L32" s="93"/>
      <c r="M32" s="94"/>
      <c r="N32" s="93"/>
      <c r="O32" s="94"/>
      <c r="P32" s="93">
        <f>$H32      +$J32      +$L32      +$N32</f>
        <v>5259000</v>
      </c>
      <c r="Q32" s="94">
        <f>$I32      +$K32      +$M32      +$O32</f>
        <v>-2872079</v>
      </c>
      <c r="R32" s="48">
        <f>IF(($H32      =0),0,((($H32      -$H32      )/$H32      )*100))</f>
        <v>0</v>
      </c>
      <c r="S32" s="49">
        <f>IF(($I32      =0),0,((($I32      -$I32      )/$I32      )*100))</f>
        <v>0</v>
      </c>
      <c r="T32" s="48">
        <f>IF(($E32      =0),0,(($P32      /$E32      )*100))</f>
        <v>13.567061372958749</v>
      </c>
      <c r="U32" s="50">
        <f>IF(($E32      =0),0,(($Q32      /$E32      )*100))</f>
        <v>-7.4093310631272082</v>
      </c>
      <c r="V32" s="93" t="s">
        <v>1</v>
      </c>
      <c r="W32" s="94" t="s">
        <v>1</v>
      </c>
    </row>
    <row r="33" spans="1:23" ht="12.95" customHeight="1" x14ac:dyDescent="0.2">
      <c r="A33" s="51" t="s">
        <v>42</v>
      </c>
      <c r="B33" s="95">
        <f>B32</f>
        <v>38763000</v>
      </c>
      <c r="C33" s="95">
        <f>C32</f>
        <v>0</v>
      </c>
      <c r="D33" s="95"/>
      <c r="E33" s="95">
        <f>$B33      +$C33      +$D33</f>
        <v>38763000</v>
      </c>
      <c r="F33" s="96">
        <f>F32</f>
        <v>38763000</v>
      </c>
      <c r="G33" s="97">
        <f>G32</f>
        <v>9695000</v>
      </c>
      <c r="H33" s="96">
        <f>H32</f>
        <v>5259000</v>
      </c>
      <c r="I33" s="97">
        <f>I32</f>
        <v>-2872079</v>
      </c>
      <c r="J33" s="96">
        <f>J32</f>
        <v>0</v>
      </c>
      <c r="K33" s="97">
        <f>K32</f>
        <v>0</v>
      </c>
      <c r="L33" s="96">
        <f>L32</f>
        <v>0</v>
      </c>
      <c r="M33" s="97">
        <f>M32</f>
        <v>0</v>
      </c>
      <c r="N33" s="96">
        <f>N32</f>
        <v>0</v>
      </c>
      <c r="O33" s="97">
        <f>O32</f>
        <v>0</v>
      </c>
      <c r="P33" s="96">
        <f>$H33      +$J33      +$L33      +$N33</f>
        <v>5259000</v>
      </c>
      <c r="Q33" s="97">
        <f>$I33      +$K33      +$M33      +$O33</f>
        <v>-2872079</v>
      </c>
      <c r="R33" s="52">
        <f>IF(($H33      =0),0,((($H33      -$H33      )/$H33      )*100))</f>
        <v>0</v>
      </c>
      <c r="S33" s="53">
        <f>IF(($I33      =0),0,((($I33      -$I33      )/$I33      )*100))</f>
        <v>0</v>
      </c>
      <c r="T33" s="52">
        <f>IF($E33   =0,0,($P33   /$E33   )*100)</f>
        <v>13.567061372958749</v>
      </c>
      <c r="U33" s="54">
        <f>IF($E33   =0,0,($Q33   /$E33   )*100)</f>
        <v>-7.4093310631272082</v>
      </c>
      <c r="V33" s="96" t="s">
        <v>1</v>
      </c>
      <c r="W33" s="97" t="s">
        <v>1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107009000</v>
      </c>
      <c r="C35" s="92"/>
      <c r="D35" s="92"/>
      <c r="E35" s="92">
        <f>$B35      +$C35      +$D35</f>
        <v>107009000</v>
      </c>
      <c r="F35" s="93">
        <v>107009000</v>
      </c>
      <c r="G35" s="94">
        <v>28630000</v>
      </c>
      <c r="H35" s="93">
        <v>20097000</v>
      </c>
      <c r="I35" s="94">
        <v>16870703</v>
      </c>
      <c r="J35" s="93"/>
      <c r="K35" s="94"/>
      <c r="L35" s="93"/>
      <c r="M35" s="94"/>
      <c r="N35" s="93"/>
      <c r="O35" s="94"/>
      <c r="P35" s="93">
        <f>$H35      +$J35      +$L35      +$N35</f>
        <v>20097000</v>
      </c>
      <c r="Q35" s="94">
        <f>$I35      +$K35      +$M35      +$O35</f>
        <v>16870703</v>
      </c>
      <c r="R35" s="48">
        <f>IF(($H35      =0),0,((($H35      -$H35      )/$H35      )*100))</f>
        <v>0</v>
      </c>
      <c r="S35" s="49">
        <f>IF(($I35      =0),0,((($I35      -$I35      )/$I35      )*100))</f>
        <v>0</v>
      </c>
      <c r="T35" s="48">
        <f>IF(($E35      =0),0,(($P35      /$E35      )*100))</f>
        <v>18.780663308693661</v>
      </c>
      <c r="U35" s="50">
        <f>IF(($E35      =0),0,(($Q35      /$E35      )*100))</f>
        <v>15.765686063789028</v>
      </c>
      <c r="V35" s="93" t="s">
        <v>1</v>
      </c>
      <c r="W35" s="94" t="s">
        <v>1</v>
      </c>
    </row>
    <row r="36" spans="1:23" ht="12.95" customHeight="1" x14ac:dyDescent="0.2">
      <c r="A36" s="47" t="s">
        <v>60</v>
      </c>
      <c r="B36" s="92">
        <v>187556000</v>
      </c>
      <c r="C36" s="92"/>
      <c r="D36" s="92"/>
      <c r="E36" s="92">
        <f>$B36      +$C36      +$D36</f>
        <v>187556000</v>
      </c>
      <c r="F36" s="93">
        <v>187556000</v>
      </c>
      <c r="G36" s="94">
        <v>67520000</v>
      </c>
      <c r="H36" s="93">
        <v>56360000</v>
      </c>
      <c r="I36" s="94"/>
      <c r="J36" s="93"/>
      <c r="K36" s="94"/>
      <c r="L36" s="93"/>
      <c r="M36" s="94"/>
      <c r="N36" s="93"/>
      <c r="O36" s="94"/>
      <c r="P36" s="93">
        <f>$H36      +$J36      +$L36      +$N36</f>
        <v>56360000</v>
      </c>
      <c r="Q36" s="94">
        <f>$I36      +$K36      +$M36      +$O36</f>
        <v>0</v>
      </c>
      <c r="R36" s="48">
        <f>IF(($H36      =0),0,((($H36      -$H36      )/$H36      )*100))</f>
        <v>0</v>
      </c>
      <c r="S36" s="49">
        <f>IF(($I36      =0),0,((($I36      -$I36      )/$I36      )*100))</f>
        <v>0</v>
      </c>
      <c r="T36" s="48">
        <f>IF(($E36      =0),0,(($P36      /$E36      )*100))</f>
        <v>30.049691825374818</v>
      </c>
      <c r="U36" s="50">
        <f>IF(($E36      =0),0,(($Q36      /$E36      )*100))</f>
        <v>0</v>
      </c>
      <c r="V36" s="93" t="s">
        <v>1</v>
      </c>
      <c r="W36" s="94" t="s">
        <v>1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>$B37      +$C37      +$D37</f>
        <v>0</v>
      </c>
      <c r="F37" s="93" t="s">
        <v>1</v>
      </c>
      <c r="G37" s="94" t="s">
        <v>1</v>
      </c>
      <c r="H37" s="93"/>
      <c r="I37" s="94"/>
      <c r="J37" s="93"/>
      <c r="K37" s="94"/>
      <c r="L37" s="93"/>
      <c r="M37" s="94"/>
      <c r="N37" s="93"/>
      <c r="O37" s="94"/>
      <c r="P37" s="93">
        <f>$H37      +$J37      +$L37      +$N37</f>
        <v>0</v>
      </c>
      <c r="Q37" s="94">
        <f>$I37      +$K37      +$M37      +$O37</f>
        <v>0</v>
      </c>
      <c r="R37" s="48">
        <f>IF(($H37      =0),0,((($H37      -$H37      )/$H37      )*100))</f>
        <v>0</v>
      </c>
      <c r="S37" s="49">
        <f>IF(($I37      =0),0,((($I37      -$I37      )/$I37      )*100))</f>
        <v>0</v>
      </c>
      <c r="T37" s="48">
        <f>IF(($E37      =0),0,(($P37      /$E37      )*100))</f>
        <v>0</v>
      </c>
      <c r="U37" s="50">
        <f>IF(($E37      =0),0,(($Q37      /$E37      )*100))</f>
        <v>0</v>
      </c>
      <c r="V37" s="93" t="s">
        <v>1</v>
      </c>
      <c r="W37" s="94" t="s">
        <v>1</v>
      </c>
    </row>
    <row r="38" spans="1:23" ht="12.95" customHeight="1" x14ac:dyDescent="0.2">
      <c r="A38" s="47" t="s">
        <v>62</v>
      </c>
      <c r="B38" s="92">
        <v>19000000</v>
      </c>
      <c r="C38" s="92"/>
      <c r="D38" s="92"/>
      <c r="E38" s="92">
        <f>$B38      +$C38      +$D38</f>
        <v>19000000</v>
      </c>
      <c r="F38" s="93">
        <v>19000000</v>
      </c>
      <c r="G38" s="94">
        <v>5500000</v>
      </c>
      <c r="H38" s="93">
        <v>275000</v>
      </c>
      <c r="I38" s="94"/>
      <c r="J38" s="93"/>
      <c r="K38" s="94"/>
      <c r="L38" s="93"/>
      <c r="M38" s="94"/>
      <c r="N38" s="93"/>
      <c r="O38" s="94"/>
      <c r="P38" s="93">
        <f>$H38      +$J38      +$L38      +$N38</f>
        <v>275000</v>
      </c>
      <c r="Q38" s="94">
        <f>$I38      +$K38      +$M38      +$O38</f>
        <v>0</v>
      </c>
      <c r="R38" s="48">
        <f>IF(($H38      =0),0,((($H38      -$H38      )/$H38      )*100))</f>
        <v>0</v>
      </c>
      <c r="S38" s="49">
        <f>IF(($I38      =0),0,((($I38      -$I38      )/$I38      )*100))</f>
        <v>0</v>
      </c>
      <c r="T38" s="48">
        <f>IF(($E38      =0),0,(($P38      /$E38      )*100))</f>
        <v>1.4473684210526316</v>
      </c>
      <c r="U38" s="50">
        <f>IF(($E38      =0),0,(($Q38      /$E38      )*100))</f>
        <v>0</v>
      </c>
      <c r="V38" s="93" t="s">
        <v>1</v>
      </c>
      <c r="W38" s="94" t="s">
        <v>1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>$B39      +$C39      +$D39</f>
        <v>0</v>
      </c>
      <c r="F39" s="93" t="s">
        <v>1</v>
      </c>
      <c r="G39" s="94" t="s">
        <v>1</v>
      </c>
      <c r="H39" s="93"/>
      <c r="I39" s="94"/>
      <c r="J39" s="93"/>
      <c r="K39" s="94"/>
      <c r="L39" s="93"/>
      <c r="M39" s="94"/>
      <c r="N39" s="93"/>
      <c r="O39" s="94"/>
      <c r="P39" s="93">
        <f>$H39      +$J39      +$L39      +$N39</f>
        <v>0</v>
      </c>
      <c r="Q39" s="94">
        <f>$I39      +$K39      +$M39      +$O39</f>
        <v>0</v>
      </c>
      <c r="R39" s="48">
        <f>IF(($H39      =0),0,((($H39      -$H39      )/$H39      )*100))</f>
        <v>0</v>
      </c>
      <c r="S39" s="49">
        <f>IF(($I39      =0),0,((($I39      -$I39      )/$I39      )*100))</f>
        <v>0</v>
      </c>
      <c r="T39" s="48">
        <f>IF(($E39      =0),0,(($P39      /$E39      )*100))</f>
        <v>0</v>
      </c>
      <c r="U39" s="50">
        <f>IF(($E39      =0),0,(($Q39      /$E39      )*100))</f>
        <v>0</v>
      </c>
      <c r="V39" s="93" t="s">
        <v>1</v>
      </c>
      <c r="W39" s="94" t="s">
        <v>1</v>
      </c>
    </row>
    <row r="40" spans="1:23" ht="12.95" customHeight="1" x14ac:dyDescent="0.2">
      <c r="A40" s="51" t="s">
        <v>42</v>
      </c>
      <c r="B40" s="95">
        <f>SUM(B35:B39)</f>
        <v>313565000</v>
      </c>
      <c r="C40" s="95">
        <f>SUM(C35:C39)</f>
        <v>0</v>
      </c>
      <c r="D40" s="95"/>
      <c r="E40" s="95">
        <f>$B40      +$C40      +$D40</f>
        <v>313565000</v>
      </c>
      <c r="F40" s="96">
        <f>SUM(F35:F39)</f>
        <v>313565000</v>
      </c>
      <c r="G40" s="97">
        <f>SUM(G35:G39)</f>
        <v>101650000</v>
      </c>
      <c r="H40" s="96">
        <f>SUM(H35:H39)</f>
        <v>76732000</v>
      </c>
      <c r="I40" s="97">
        <f>SUM(I35:I39)</f>
        <v>16870703</v>
      </c>
      <c r="J40" s="96">
        <f>SUM(J35:J39)</f>
        <v>0</v>
      </c>
      <c r="K40" s="97">
        <f>SUM(K35:K39)</f>
        <v>0</v>
      </c>
      <c r="L40" s="96">
        <f>SUM(L35:L39)</f>
        <v>0</v>
      </c>
      <c r="M40" s="97">
        <f>SUM(M35:M39)</f>
        <v>0</v>
      </c>
      <c r="N40" s="96">
        <f>SUM(N35:N39)</f>
        <v>0</v>
      </c>
      <c r="O40" s="97">
        <f>SUM(O35:O39)</f>
        <v>0</v>
      </c>
      <c r="P40" s="96">
        <f>$H40      +$J40      +$L40      +$N40</f>
        <v>76732000</v>
      </c>
      <c r="Q40" s="97">
        <f>$I40      +$K40      +$M40      +$O40</f>
        <v>16870703</v>
      </c>
      <c r="R40" s="52">
        <f>IF(($H40      =0),0,((($H40      -$H40      )/$H40      )*100))</f>
        <v>0</v>
      </c>
      <c r="S40" s="53">
        <f>IF(($I40      =0),0,((($I40      -$I40      )/$I40      )*100))</f>
        <v>0</v>
      </c>
      <c r="T40" s="52">
        <f>IF((+$E35+$E38) =0,0,(P40   /(+$E35+$E38) )*100)</f>
        <v>60.894063122475387</v>
      </c>
      <c r="U40" s="54">
        <f>IF((+$E35+$E38) =0,0,(Q40   /(+$E35+$E38) )*100)</f>
        <v>13.388490504646494</v>
      </c>
      <c r="V40" s="96" t="s">
        <v>1</v>
      </c>
      <c r="W40" s="97" t="s">
        <v>1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>$B42      +$C42      +$D42</f>
        <v>0</v>
      </c>
      <c r="F42" s="93" t="s">
        <v>1</v>
      </c>
      <c r="G42" s="94" t="s">
        <v>1</v>
      </c>
      <c r="H42" s="93"/>
      <c r="I42" s="94"/>
      <c r="J42" s="93"/>
      <c r="K42" s="94"/>
      <c r="L42" s="93"/>
      <c r="M42" s="94"/>
      <c r="N42" s="93"/>
      <c r="O42" s="94"/>
      <c r="P42" s="93">
        <f>$H42      +$J42      +$L42      +$N42</f>
        <v>0</v>
      </c>
      <c r="Q42" s="94">
        <f>$I42      +$K42      +$M42      +$O42</f>
        <v>0</v>
      </c>
      <c r="R42" s="48">
        <f>IF(($H42      =0),0,((($H42      -$H42      )/$H42      )*100))</f>
        <v>0</v>
      </c>
      <c r="S42" s="49">
        <f>IF(($I42      =0),0,((($I42      -$I42      )/$I42      )*100))</f>
        <v>0</v>
      </c>
      <c r="T42" s="48">
        <f>IF(($E42      =0),0,(($P42      /$E42      )*100))</f>
        <v>0</v>
      </c>
      <c r="U42" s="50">
        <f>IF(($E42      =0),0,(($Q42      /$E42      )*100))</f>
        <v>0</v>
      </c>
      <c r="V42" s="93" t="s">
        <v>1</v>
      </c>
      <c r="W42" s="94" t="s">
        <v>1</v>
      </c>
    </row>
    <row r="43" spans="1:23" ht="12.95" customHeight="1" x14ac:dyDescent="0.2">
      <c r="A43" s="47" t="s">
        <v>66</v>
      </c>
      <c r="B43" s="92">
        <v>577000000</v>
      </c>
      <c r="C43" s="92"/>
      <c r="D43" s="92"/>
      <c r="E43" s="92">
        <f>$B43      +$C43      +$D43</f>
        <v>577000000</v>
      </c>
      <c r="F43" s="93">
        <v>577000000</v>
      </c>
      <c r="G43" s="94">
        <v>152500000</v>
      </c>
      <c r="H43" s="93">
        <v>68713000</v>
      </c>
      <c r="I43" s="94">
        <v>26764872</v>
      </c>
      <c r="J43" s="93"/>
      <c r="K43" s="94"/>
      <c r="L43" s="93"/>
      <c r="M43" s="94"/>
      <c r="N43" s="93"/>
      <c r="O43" s="94"/>
      <c r="P43" s="93">
        <f>$H43      +$J43      +$L43      +$N43</f>
        <v>68713000</v>
      </c>
      <c r="Q43" s="94">
        <f>$I43      +$K43      +$M43      +$O43</f>
        <v>26764872</v>
      </c>
      <c r="R43" s="48">
        <f>IF(($H43      =0),0,((($H43      -$H43      )/$H43      )*100))</f>
        <v>0</v>
      </c>
      <c r="S43" s="49">
        <f>IF(($I43      =0),0,((($I43      -$I43      )/$I43      )*100))</f>
        <v>0</v>
      </c>
      <c r="T43" s="48">
        <f>IF(($E43      =0),0,(($P43      /$E43      )*100))</f>
        <v>11.908665511265164</v>
      </c>
      <c r="U43" s="50">
        <f>IF(($E43      =0),0,(($Q43      /$E43      )*100))</f>
        <v>4.6386259965337953</v>
      </c>
      <c r="V43" s="93" t="s">
        <v>1</v>
      </c>
      <c r="W43" s="94" t="s">
        <v>1</v>
      </c>
    </row>
    <row r="44" spans="1:23" ht="12.95" customHeight="1" x14ac:dyDescent="0.2">
      <c r="A44" s="47" t="s">
        <v>67</v>
      </c>
      <c r="B44" s="92">
        <v>35281000</v>
      </c>
      <c r="C44" s="92"/>
      <c r="D44" s="92"/>
      <c r="E44" s="92">
        <f>$B44      +$C44      +$D44</f>
        <v>35281000</v>
      </c>
      <c r="F44" s="93">
        <v>35281000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>$H44      +$J44      +$L44      +$N44</f>
        <v>0</v>
      </c>
      <c r="Q44" s="94">
        <f>$I44      +$K44      +$M44      +$O44</f>
        <v>0</v>
      </c>
      <c r="R44" s="48">
        <f>IF(($H44      =0),0,((($H44      -$H44      )/$H44      )*100))</f>
        <v>0</v>
      </c>
      <c r="S44" s="49">
        <f>IF(($I44      =0),0,((($I44      -$I44      )/$I44      )*100))</f>
        <v>0</v>
      </c>
      <c r="T44" s="48">
        <f>IF(($E44      =0),0,(($P44      /$E44      )*100))</f>
        <v>0</v>
      </c>
      <c r="U44" s="50">
        <f>IF(($E44      =0),0,(($Q44      /$E44      )*100))</f>
        <v>0</v>
      </c>
      <c r="V44" s="93" t="s">
        <v>1</v>
      </c>
      <c r="W44" s="94" t="s">
        <v>1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>$B45      +$C45      +$D45</f>
        <v>0</v>
      </c>
      <c r="F45" s="93" t="s">
        <v>1</v>
      </c>
      <c r="G45" s="94" t="s">
        <v>1</v>
      </c>
      <c r="H45" s="93"/>
      <c r="I45" s="94"/>
      <c r="J45" s="93"/>
      <c r="K45" s="94"/>
      <c r="L45" s="93"/>
      <c r="M45" s="94"/>
      <c r="N45" s="93"/>
      <c r="O45" s="94"/>
      <c r="P45" s="93">
        <f>$H45      +$J45      +$L45      +$N45</f>
        <v>0</v>
      </c>
      <c r="Q45" s="94">
        <f>$I45      +$K45      +$M45      +$O45</f>
        <v>0</v>
      </c>
      <c r="R45" s="48">
        <f>IF(($H45      =0),0,((($H45      -$H45      )/$H45      )*100))</f>
        <v>0</v>
      </c>
      <c r="S45" s="49">
        <f>IF(($I45      =0),0,((($I45      -$I45      )/$I45      )*100))</f>
        <v>0</v>
      </c>
      <c r="T45" s="48">
        <f>IF(($E45      =0),0,(($P45      /$E45      )*100))</f>
        <v>0</v>
      </c>
      <c r="U45" s="50">
        <f>IF(($E45      =0),0,(($Q45      /$E45      )*100))</f>
        <v>0</v>
      </c>
      <c r="V45" s="93" t="s">
        <v>1</v>
      </c>
      <c r="W45" s="94" t="s">
        <v>1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>$B46      +$C46      +$D46</f>
        <v>0</v>
      </c>
      <c r="F46" s="93" t="s">
        <v>1</v>
      </c>
      <c r="G46" s="94" t="s">
        <v>1</v>
      </c>
      <c r="H46" s="93"/>
      <c r="I46" s="94"/>
      <c r="J46" s="93"/>
      <c r="K46" s="94"/>
      <c r="L46" s="93"/>
      <c r="M46" s="94"/>
      <c r="N46" s="93"/>
      <c r="O46" s="94"/>
      <c r="P46" s="93">
        <f>$H46      +$J46      +$L46      +$N46</f>
        <v>0</v>
      </c>
      <c r="Q46" s="94">
        <f>$I46      +$K46      +$M46      +$O46</f>
        <v>0</v>
      </c>
      <c r="R46" s="48">
        <f>IF(($H46      =0),0,((($H46      -$H46      )/$H46      )*100))</f>
        <v>0</v>
      </c>
      <c r="S46" s="49">
        <f>IF(($I46      =0),0,((($I46      -$I46      )/$I46      )*100))</f>
        <v>0</v>
      </c>
      <c r="T46" s="48">
        <f>IF(($E46      =0),0,(($P46      /$E46      )*100))</f>
        <v>0</v>
      </c>
      <c r="U46" s="50">
        <f>IF(($E46      =0),0,(($Q46      /$E46      )*100))</f>
        <v>0</v>
      </c>
      <c r="V46" s="93" t="s">
        <v>1</v>
      </c>
      <c r="W46" s="94" t="s">
        <v>1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>$B47      +$C47      +$D47</f>
        <v>0</v>
      </c>
      <c r="F47" s="93" t="s">
        <v>1</v>
      </c>
      <c r="G47" s="94" t="s">
        <v>1</v>
      </c>
      <c r="H47" s="93"/>
      <c r="I47" s="94"/>
      <c r="J47" s="93"/>
      <c r="K47" s="94"/>
      <c r="L47" s="93"/>
      <c r="M47" s="94"/>
      <c r="N47" s="93"/>
      <c r="O47" s="94"/>
      <c r="P47" s="93">
        <f>$H47      +$J47      +$L47      +$N47</f>
        <v>0</v>
      </c>
      <c r="Q47" s="94">
        <f>$I47      +$K47      +$M47      +$O47</f>
        <v>0</v>
      </c>
      <c r="R47" s="48">
        <f>IF(($H47      =0),0,((($H47      -$H47      )/$H47      )*100))</f>
        <v>0</v>
      </c>
      <c r="S47" s="49">
        <f>IF(($I47      =0),0,((($I47      -$I47      )/$I47      )*100))</f>
        <v>0</v>
      </c>
      <c r="T47" s="48">
        <f>IF(($E47      =0),0,(($P47      /$E47      )*100))</f>
        <v>0</v>
      </c>
      <c r="U47" s="50">
        <f>IF(($E47      =0),0,(($Q47      /$E47      )*100))</f>
        <v>0</v>
      </c>
      <c r="V47" s="93" t="s">
        <v>1</v>
      </c>
      <c r="W47" s="94" t="s">
        <v>1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>$B48      +$C48      +$D48</f>
        <v>0</v>
      </c>
      <c r="F48" s="93" t="s">
        <v>1</v>
      </c>
      <c r="G48" s="94" t="s">
        <v>1</v>
      </c>
      <c r="H48" s="93"/>
      <c r="I48" s="94"/>
      <c r="J48" s="93"/>
      <c r="K48" s="94"/>
      <c r="L48" s="93"/>
      <c r="M48" s="94"/>
      <c r="N48" s="93"/>
      <c r="O48" s="94"/>
      <c r="P48" s="93">
        <f>$H48      +$J48      +$L48      +$N48</f>
        <v>0</v>
      </c>
      <c r="Q48" s="94">
        <f>$I48      +$K48      +$M48      +$O48</f>
        <v>0</v>
      </c>
      <c r="R48" s="48">
        <f>IF(($H48      =0),0,((($H48      -$H48      )/$H48      )*100))</f>
        <v>0</v>
      </c>
      <c r="S48" s="49">
        <f>IF(($I48      =0),0,((($I48      -$I48      )/$I48      )*100))</f>
        <v>0</v>
      </c>
      <c r="T48" s="48">
        <f>IF(($E48      =0),0,(($P48      /$E48      )*100))</f>
        <v>0</v>
      </c>
      <c r="U48" s="50">
        <f>IF(($E48      =0),0,(($Q48      /$E48      )*100))</f>
        <v>0</v>
      </c>
      <c r="V48" s="93" t="s">
        <v>1</v>
      </c>
      <c r="W48" s="94" t="s">
        <v>1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>$B49      +$C49      +$D49</f>
        <v>0</v>
      </c>
      <c r="F49" s="93" t="s">
        <v>1</v>
      </c>
      <c r="G49" s="94" t="s">
        <v>1</v>
      </c>
      <c r="H49" s="93"/>
      <c r="I49" s="94"/>
      <c r="J49" s="93"/>
      <c r="K49" s="94"/>
      <c r="L49" s="93"/>
      <c r="M49" s="94"/>
      <c r="N49" s="93"/>
      <c r="O49" s="94"/>
      <c r="P49" s="93">
        <f>$H49      +$J49      +$L49      +$N49</f>
        <v>0</v>
      </c>
      <c r="Q49" s="94">
        <f>$I49      +$K49      +$M49      +$O49</f>
        <v>0</v>
      </c>
      <c r="R49" s="48">
        <f>IF(($H49      =0),0,((($H49      -$H49      )/$H49      )*100))</f>
        <v>0</v>
      </c>
      <c r="S49" s="49">
        <f>IF(($I49      =0),0,((($I49      -$I49      )/$I49      )*100))</f>
        <v>0</v>
      </c>
      <c r="T49" s="48">
        <f>IF(($E49      =0),0,(($P49      /$E49      )*100))</f>
        <v>0</v>
      </c>
      <c r="U49" s="50">
        <f>IF(($E49      =0),0,(($Q49      /$E49      )*100))</f>
        <v>0</v>
      </c>
      <c r="V49" s="93" t="s">
        <v>1</v>
      </c>
      <c r="W49" s="94" t="s">
        <v>1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>$B50      +$C50      +$D50</f>
        <v>0</v>
      </c>
      <c r="F50" s="93" t="s">
        <v>1</v>
      </c>
      <c r="G50" s="94" t="s">
        <v>1</v>
      </c>
      <c r="H50" s="93"/>
      <c r="I50" s="94"/>
      <c r="J50" s="93"/>
      <c r="K50" s="94"/>
      <c r="L50" s="93"/>
      <c r="M50" s="94"/>
      <c r="N50" s="93"/>
      <c r="O50" s="94"/>
      <c r="P50" s="93">
        <f>$H50      +$J50      +$L50      +$N50</f>
        <v>0</v>
      </c>
      <c r="Q50" s="94">
        <f>$I50      +$K50      +$M50      +$O50</f>
        <v>0</v>
      </c>
      <c r="R50" s="48">
        <f>IF(($H50      =0),0,((($H50      -$H50      )/$H50      )*100))</f>
        <v>0</v>
      </c>
      <c r="S50" s="49">
        <f>IF(($I50      =0),0,((($I50      -$I50      )/$I50      )*100))</f>
        <v>0</v>
      </c>
      <c r="T50" s="48">
        <f>IF(($E50      =0),0,(($P50      /$E50      )*100))</f>
        <v>0</v>
      </c>
      <c r="U50" s="50">
        <f>IF(($E50      =0),0,(($Q50      /$E50      )*100))</f>
        <v>0</v>
      </c>
      <c r="V50" s="93" t="s">
        <v>1</v>
      </c>
      <c r="W50" s="94" t="s">
        <v>1</v>
      </c>
    </row>
    <row r="51" spans="1:23" ht="12.95" customHeight="1" x14ac:dyDescent="0.2">
      <c r="A51" s="47" t="s">
        <v>74</v>
      </c>
      <c r="B51" s="92">
        <v>327492000</v>
      </c>
      <c r="C51" s="92"/>
      <c r="D51" s="92"/>
      <c r="E51" s="92">
        <f>$B51      +$C51      +$D51</f>
        <v>327492000</v>
      </c>
      <c r="F51" s="93">
        <v>327492000</v>
      </c>
      <c r="G51" s="94">
        <v>158745000</v>
      </c>
      <c r="H51" s="93">
        <v>71944000</v>
      </c>
      <c r="I51" s="94">
        <v>27031276</v>
      </c>
      <c r="J51" s="93"/>
      <c r="K51" s="94"/>
      <c r="L51" s="93"/>
      <c r="M51" s="94"/>
      <c r="N51" s="93"/>
      <c r="O51" s="94"/>
      <c r="P51" s="93">
        <f>$H51      +$J51      +$L51      +$N51</f>
        <v>71944000</v>
      </c>
      <c r="Q51" s="94">
        <f>$I51      +$K51      +$M51      +$O51</f>
        <v>27031276</v>
      </c>
      <c r="R51" s="48">
        <f>IF(($H51      =0),0,((($H51      -$H51      )/$H51      )*100))</f>
        <v>0</v>
      </c>
      <c r="S51" s="49">
        <f>IF(($I51      =0),0,((($I51      -$I51      )/$I51      )*100))</f>
        <v>0</v>
      </c>
      <c r="T51" s="48">
        <f>IF(($E51      =0),0,(($P51      /$E51      )*100))</f>
        <v>21.968170214844942</v>
      </c>
      <c r="U51" s="50">
        <f>IF(($E51      =0),0,(($Q51      /$E51      )*100))</f>
        <v>8.2540263578957642</v>
      </c>
      <c r="V51" s="93" t="s">
        <v>1</v>
      </c>
      <c r="W51" s="94" t="s">
        <v>1</v>
      </c>
    </row>
    <row r="52" spans="1:23" ht="12.95" customHeight="1" x14ac:dyDescent="0.2">
      <c r="A52" s="47" t="s">
        <v>75</v>
      </c>
      <c r="B52" s="92">
        <v>30000000</v>
      </c>
      <c r="C52" s="92"/>
      <c r="D52" s="92"/>
      <c r="E52" s="92">
        <f>$B52      +$C52      +$D52</f>
        <v>30000000</v>
      </c>
      <c r="F52" s="93">
        <v>30000000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>$H52      +$J52      +$L52      +$N52</f>
        <v>0</v>
      </c>
      <c r="Q52" s="94">
        <f>$I52      +$K52      +$M52      +$O52</f>
        <v>0</v>
      </c>
      <c r="R52" s="48">
        <f>IF(($H52      =0),0,((($H52      -$H52      )/$H52      )*100))</f>
        <v>0</v>
      </c>
      <c r="S52" s="49">
        <f>IF(($I52      =0),0,((($I52      -$I52      )/$I52      )*100))</f>
        <v>0</v>
      </c>
      <c r="T52" s="48">
        <f>IF(($E52      =0),0,(($P52      /$E52      )*100))</f>
        <v>0</v>
      </c>
      <c r="U52" s="50">
        <f>IF(($E52      =0),0,(($Q52      /$E52      )*100))</f>
        <v>0</v>
      </c>
      <c r="V52" s="93" t="s">
        <v>1</v>
      </c>
      <c r="W52" s="94" t="s">
        <v>1</v>
      </c>
    </row>
    <row r="53" spans="1:23" ht="12.95" customHeight="1" x14ac:dyDescent="0.2">
      <c r="A53" s="51" t="s">
        <v>42</v>
      </c>
      <c r="B53" s="95">
        <f>SUM(B42:B52)</f>
        <v>969773000</v>
      </c>
      <c r="C53" s="95">
        <f>SUM(C42:C52)</f>
        <v>0</v>
      </c>
      <c r="D53" s="95"/>
      <c r="E53" s="95">
        <f>$B53      +$C53      +$D53</f>
        <v>969773000</v>
      </c>
      <c r="F53" s="96">
        <f>SUM(F42:F52)</f>
        <v>969773000</v>
      </c>
      <c r="G53" s="97">
        <f>SUM(G42:G52)</f>
        <v>311245000</v>
      </c>
      <c r="H53" s="96">
        <f>SUM(H42:H52)</f>
        <v>140657000</v>
      </c>
      <c r="I53" s="97">
        <f>SUM(I42:I52)</f>
        <v>53796148</v>
      </c>
      <c r="J53" s="96">
        <f>SUM(J42:J52)</f>
        <v>0</v>
      </c>
      <c r="K53" s="97">
        <f>SUM(K42:K52)</f>
        <v>0</v>
      </c>
      <c r="L53" s="96">
        <f>SUM(L42:L52)</f>
        <v>0</v>
      </c>
      <c r="M53" s="97">
        <f>SUM(M42:M52)</f>
        <v>0</v>
      </c>
      <c r="N53" s="96">
        <f>SUM(N42:N52)</f>
        <v>0</v>
      </c>
      <c r="O53" s="97">
        <f>SUM(O42:O52)</f>
        <v>0</v>
      </c>
      <c r="P53" s="96">
        <f>$H53      +$J53      +$L53      +$N53</f>
        <v>140657000</v>
      </c>
      <c r="Q53" s="97">
        <f>$I53      +$K53      +$M53      +$O53</f>
        <v>53796148</v>
      </c>
      <c r="R53" s="52">
        <f>IF(($H53      =0),0,((($H53      -$H53      )/$H53      )*100))</f>
        <v>0</v>
      </c>
      <c r="S53" s="53">
        <f>IF(($I53      =0),0,((($I53      -$I53      )/$I53      )*100))</f>
        <v>0</v>
      </c>
      <c r="T53" s="52">
        <f>IF((+$E43+$E45+$E47+$E48+$E51) =0,0,(P53   /(+$E43+$E45+$E47+$E48+$E51) )*100)</f>
        <v>15.550939090671893</v>
      </c>
      <c r="U53" s="54">
        <f>IF((+$E43+$E45+$E47+$E48+$E51) =0,0,(Q53   /(+$E43+$E45+$E47+$E48+$E51) )*100)</f>
        <v>5.9476643242836866</v>
      </c>
      <c r="V53" s="96" t="s">
        <v>1</v>
      </c>
      <c r="W53" s="97" t="s">
        <v>1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 t="s">
        <v>1</v>
      </c>
      <c r="G55" s="94" t="s">
        <v>1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=0),0,((($H55      -$H55      )/$H55      )*100))</f>
        <v>0</v>
      </c>
      <c r="S55" s="49">
        <f>IF(($I55      =0),0,((($I55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 t="s">
        <v>1</v>
      </c>
      <c r="W55" s="94" t="s">
        <v>1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 t="s">
        <v>1</v>
      </c>
      <c r="G56" s="94" t="s">
        <v>1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=0),0,((($H56      -$H56      )/$H56      )*100))</f>
        <v>0</v>
      </c>
      <c r="S56" s="49">
        <f>IF(($I56      =0),0,((($I56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 t="s">
        <v>1</v>
      </c>
      <c r="W56" s="94" t="s">
        <v>1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 t="s">
        <v>1</v>
      </c>
      <c r="G57" s="94" t="s">
        <v>1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=0),0,((($H57      -$H57      )/$H57      )*100))</f>
        <v>0</v>
      </c>
      <c r="S57" s="49">
        <f>IF(($I57      =0),0,((($I57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 t="s">
        <v>1</v>
      </c>
      <c r="W57" s="94" t="s">
        <v>1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 t="s">
        <v>1</v>
      </c>
      <c r="G58" s="94" t="s">
        <v>1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=0),0,((($H58      -$H58      )/$H58      )*100))</f>
        <v>0</v>
      </c>
      <c r="S58" s="49">
        <f>IF(($I58      =0),0,((($I58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 t="s">
        <v>1</v>
      </c>
      <c r="W58" s="94" t="s">
        <v>1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 t="s">
        <v>1</v>
      </c>
      <c r="G59" s="103" t="s">
        <v>1</v>
      </c>
      <c r="H59" s="102">
        <f>SUM(H55:H58)</f>
        <v>0</v>
      </c>
      <c r="I59" s="103">
        <f>SUM(I55:I58)</f>
        <v>0</v>
      </c>
      <c r="J59" s="102">
        <f>SUM(J55:J58)</f>
        <v>0</v>
      </c>
      <c r="K59" s="103">
        <f>SUM(K55:K58)</f>
        <v>0</v>
      </c>
      <c r="L59" s="102">
        <f>SUM(L55:L58)</f>
        <v>0</v>
      </c>
      <c r="M59" s="103">
        <f>SUM(M55:M58)</f>
        <v>0</v>
      </c>
      <c r="N59" s="102">
        <f>SUM(N55:N58)</f>
        <v>0</v>
      </c>
      <c r="O59" s="103">
        <f>SUM(O55:O58)</f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=0),0,((($H59      -$H59      )/$H59      )*100))</f>
        <v>0</v>
      </c>
      <c r="S59" s="58">
        <f>IF(($I59      =0),0,((($I59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 t="s">
        <v>1</v>
      </c>
      <c r="W59" s="103" t="s">
        <v>1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>$B61      +$C61      +$D61</f>
        <v>0</v>
      </c>
      <c r="F61" s="93" t="s">
        <v>1</v>
      </c>
      <c r="G61" s="94" t="s">
        <v>1</v>
      </c>
      <c r="H61" s="93"/>
      <c r="I61" s="94"/>
      <c r="J61" s="93"/>
      <c r="K61" s="94"/>
      <c r="L61" s="93"/>
      <c r="M61" s="94"/>
      <c r="N61" s="93"/>
      <c r="O61" s="94"/>
      <c r="P61" s="93">
        <f>$H61      +$J61      +$L61      +$N61</f>
        <v>0</v>
      </c>
      <c r="Q61" s="94">
        <f>$I61      +$K61      +$M61      +$O61</f>
        <v>0</v>
      </c>
      <c r="R61" s="48">
        <f>IF(($H61      =0),0,((($H61      -$H61      )/$H61      )*100))</f>
        <v>0</v>
      </c>
      <c r="S61" s="49">
        <f>IF(($I61      =0),0,((($I61      -$I61      )/$I61      )*100))</f>
        <v>0</v>
      </c>
      <c r="T61" s="48">
        <f>IF(($E61      =0),0,(($P61      /$E61      )*100))</f>
        <v>0</v>
      </c>
      <c r="U61" s="50">
        <f>IF(($E61      =0),0,(($Q61      /$E61      )*100))</f>
        <v>0</v>
      </c>
      <c r="V61" s="93" t="s">
        <v>1</v>
      </c>
      <c r="W61" s="94" t="s">
        <v>1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>$B62      +$C62      +$D62</f>
        <v>0</v>
      </c>
      <c r="F62" s="93" t="s">
        <v>1</v>
      </c>
      <c r="G62" s="94" t="s">
        <v>1</v>
      </c>
      <c r="H62" s="93"/>
      <c r="I62" s="94"/>
      <c r="J62" s="93"/>
      <c r="K62" s="94"/>
      <c r="L62" s="93"/>
      <c r="M62" s="94"/>
      <c r="N62" s="93"/>
      <c r="O62" s="94"/>
      <c r="P62" s="93">
        <f>$H62      +$J62      +$L62      +$N62</f>
        <v>0</v>
      </c>
      <c r="Q62" s="94">
        <f>$I62      +$K62      +$M62      +$O62</f>
        <v>0</v>
      </c>
      <c r="R62" s="48">
        <f>IF(($H62      =0),0,((($H62      -$H62      )/$H62      )*100))</f>
        <v>0</v>
      </c>
      <c r="S62" s="49">
        <f>IF(($I62      =0),0,((($I62      -$I62      )/$I62      )*100))</f>
        <v>0</v>
      </c>
      <c r="T62" s="48">
        <f>IF(($E62      =0),0,(($P62      /$E62      )*100))</f>
        <v>0</v>
      </c>
      <c r="U62" s="50">
        <f>IF(($E62      =0),0,(($Q62      /$E62      )*100))</f>
        <v>0</v>
      </c>
      <c r="V62" s="93" t="s">
        <v>1</v>
      </c>
      <c r="W62" s="94" t="s">
        <v>1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>$B63      +$C63      +$D63</f>
        <v>0</v>
      </c>
      <c r="F63" s="93" t="s">
        <v>1</v>
      </c>
      <c r="G63" s="94" t="s">
        <v>1</v>
      </c>
      <c r="H63" s="93"/>
      <c r="I63" s="94"/>
      <c r="J63" s="93"/>
      <c r="K63" s="94"/>
      <c r="L63" s="93"/>
      <c r="M63" s="94"/>
      <c r="N63" s="93"/>
      <c r="O63" s="94"/>
      <c r="P63" s="93">
        <f>$H63      +$J63      +$L63      +$N63</f>
        <v>0</v>
      </c>
      <c r="Q63" s="94">
        <f>$I63      +$K63      +$M63      +$O63</f>
        <v>0</v>
      </c>
      <c r="R63" s="48">
        <f>IF(($H63      =0),0,((($H63      -$H63      )/$H63      )*100))</f>
        <v>0</v>
      </c>
      <c r="S63" s="49">
        <f>IF(($I63      =0),0,((($I63      -$I63      )/$I63      )*100))</f>
        <v>0</v>
      </c>
      <c r="T63" s="48">
        <f>IF(($E63      =0),0,(($P63      /$E63      )*100))</f>
        <v>0</v>
      </c>
      <c r="U63" s="50">
        <f>IF(($E63      =0),0,(($Q63      /$E63      )*100))</f>
        <v>0</v>
      </c>
      <c r="V63" s="93" t="s">
        <v>1</v>
      </c>
      <c r="W63" s="94" t="s">
        <v>1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>$B64      +$C64      +$D64</f>
        <v>0</v>
      </c>
      <c r="F64" s="93" t="s">
        <v>1</v>
      </c>
      <c r="G64" s="94" t="s">
        <v>1</v>
      </c>
      <c r="H64" s="93"/>
      <c r="I64" s="94"/>
      <c r="J64" s="93"/>
      <c r="K64" s="94"/>
      <c r="L64" s="93"/>
      <c r="M64" s="94"/>
      <c r="N64" s="93"/>
      <c r="O64" s="94"/>
      <c r="P64" s="93">
        <f>$H64      +$J64      +$L64      +$N64</f>
        <v>0</v>
      </c>
      <c r="Q64" s="94">
        <f>$I64      +$K64      +$M64      +$O64</f>
        <v>0</v>
      </c>
      <c r="R64" s="48">
        <f>IF(($H64      =0),0,((($H64      -$H64      )/$H64      )*100))</f>
        <v>0</v>
      </c>
      <c r="S64" s="49">
        <f>IF(($I64      =0),0,((($I64      -$I64      )/$I64      )*100))</f>
        <v>0</v>
      </c>
      <c r="T64" s="48">
        <f>IF(($E64      =0),0,(($P64      /$E64      )*100))</f>
        <v>0</v>
      </c>
      <c r="U64" s="50">
        <f>IF(($E64      =0),0,(($Q64      /$E64      )*100))</f>
        <v>0</v>
      </c>
      <c r="V64" s="93" t="s">
        <v>1</v>
      </c>
      <c r="W64" s="94" t="s">
        <v>1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>$B65      +$C65      +$D65</f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>$H65      +$J65      +$L65      +$N65</f>
        <v>0</v>
      </c>
      <c r="Q65" s="94">
        <f>$I65      +$K65      +$M65      +$O65</f>
        <v>0</v>
      </c>
      <c r="R65" s="48">
        <f>IF(($H65      =0),0,((($H65      -$H65      )/$H65      )*100))</f>
        <v>0</v>
      </c>
      <c r="S65" s="49">
        <f>IF(($I65      =0),0,((($I65      -$I65      )/$I65      )*100))</f>
        <v>0</v>
      </c>
      <c r="T65" s="48">
        <f>IF(($E65      =0),0,(($P65      /$E65      )*100))</f>
        <v>0</v>
      </c>
      <c r="U65" s="50">
        <f>IF(($E65      =0),0,(($Q65      /$E65      )*100))</f>
        <v>0</v>
      </c>
      <c r="V65" s="93" t="s">
        <v>1</v>
      </c>
      <c r="W65" s="94" t="s">
        <v>1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>$B66      +$C66      +$D66</f>
        <v>0</v>
      </c>
      <c r="F66" s="96">
        <f>SUM(F61:F65)</f>
        <v>0</v>
      </c>
      <c r="G66" s="97">
        <f>SUM(G61:G65)</f>
        <v>0</v>
      </c>
      <c r="H66" s="96">
        <f>SUM(H61:H65)</f>
        <v>0</v>
      </c>
      <c r="I66" s="97">
        <f>SUM(I61:I65)</f>
        <v>0</v>
      </c>
      <c r="J66" s="96">
        <f>SUM(J61:J65)</f>
        <v>0</v>
      </c>
      <c r="K66" s="97">
        <f>SUM(K61:K65)</f>
        <v>0</v>
      </c>
      <c r="L66" s="96">
        <f>SUM(L61:L65)</f>
        <v>0</v>
      </c>
      <c r="M66" s="97">
        <f>SUM(M61:M65)</f>
        <v>0</v>
      </c>
      <c r="N66" s="96">
        <f>SUM(N61:N65)</f>
        <v>0</v>
      </c>
      <c r="O66" s="97">
        <f>SUM(O61:O65)</f>
        <v>0</v>
      </c>
      <c r="P66" s="96">
        <f>$H66      +$J66      +$L66      +$N66</f>
        <v>0</v>
      </c>
      <c r="Q66" s="97">
        <f>$I66      +$K66      +$M66      +$O66</f>
        <v>0</v>
      </c>
      <c r="R66" s="52">
        <f>IF(($H66      =0),0,((($H66      -$H66      )/$H66      )*100))</f>
        <v>0</v>
      </c>
      <c r="S66" s="53">
        <f>IF(($I66      =0),0,((($I66      -$I66      )/$I66      )*100))</f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 t="s">
        <v>1</v>
      </c>
      <c r="W66" s="97" t="s">
        <v>1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1548958000</v>
      </c>
      <c r="C67" s="104">
        <f>SUM(C9:C14,C17:C23,C26:C29,C32,C35:C39,C42:C52,C55:C58,C61:C65)</f>
        <v>33627000</v>
      </c>
      <c r="D67" s="104"/>
      <c r="E67" s="104">
        <f>$B67      +$C67      +$D67</f>
        <v>1582585000</v>
      </c>
      <c r="F67" s="105">
        <f>SUM(F9:F14,F17:F23,F26:F29,F32,F35:F39,F42:F52,F55:F58,F61:F65)</f>
        <v>1581958000</v>
      </c>
      <c r="G67" s="106">
        <f>SUM(G9:G14,G17:G23,G26:G29,G32,G35:G39,G42:G52,G55:G58,G61:G65)</f>
        <v>578294000</v>
      </c>
      <c r="H67" s="105">
        <f>SUM(H9:H14,H17:H23,H26:H29,H32,H35:H39,H42:H52,H55:H58,H61:H65)</f>
        <v>246582000</v>
      </c>
      <c r="I67" s="106">
        <f>SUM(I9:I14,I17:I23,I26:I29,I32,I35:I39,I42:I52,I55:I58,I61:I65)</f>
        <v>65503779</v>
      </c>
      <c r="J67" s="105">
        <f>SUM(J9:J14,J17:J23,J26:J29,J32,J35:J39,J42:J52,J55:J58,J61:J65)</f>
        <v>0</v>
      </c>
      <c r="K67" s="106">
        <f>SUM(K9:K14,K17:K23,K26:K29,K32,K35:K39,K42:K52,K55:K58,K61:K65)</f>
        <v>0</v>
      </c>
      <c r="L67" s="105">
        <f>SUM(L9:L14,L17:L23,L26:L29,L32,L35:L39,L42:L52,L55:L58,L61:L65)</f>
        <v>0</v>
      </c>
      <c r="M67" s="106">
        <f>SUM(M9:M14,M17:M23,M26:M29,M32,M35:M39,M42:M52,M55:M58,M61:M65)</f>
        <v>0</v>
      </c>
      <c r="N67" s="105">
        <f>SUM(N9:N14,N17:N23,N26:N29,N32,N35:N39,N42:N52,N55:N58,N61:N65)</f>
        <v>0</v>
      </c>
      <c r="O67" s="106">
        <f>SUM(O9:O14,O17:O23,O26:O29,O32,O35:O39,O42:O52,O55:O58,O61:O65)</f>
        <v>0</v>
      </c>
      <c r="P67" s="105">
        <f>$H67      +$J67      +$L67      +$N67</f>
        <v>246582000</v>
      </c>
      <c r="Q67" s="106">
        <f>$I67      +$K67      +$M67      +$O67</f>
        <v>65503779</v>
      </c>
      <c r="R67" s="61">
        <f>IF(($H67      =0),0,((($H67      -$H67      )/$H67      )*100))</f>
        <v>0</v>
      </c>
      <c r="S67" s="62">
        <f>IF(($I67      =0),0,((($I67      -$I67      )/$I67      )*100))</f>
        <v>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18.786799214950083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4.9906576469225801</v>
      </c>
      <c r="V67" s="105" t="s">
        <v>1</v>
      </c>
      <c r="W67" s="106" t="s">
        <v>1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510694000</v>
      </c>
      <c r="C69" s="92"/>
      <c r="D69" s="92"/>
      <c r="E69" s="92">
        <f>$B69      +$C69      +$D69</f>
        <v>510694000</v>
      </c>
      <c r="F69" s="93" t="s">
        <v>1</v>
      </c>
      <c r="G69" s="94" t="s">
        <v>1</v>
      </c>
      <c r="H69" s="93"/>
      <c r="I69" s="94">
        <v>30693512</v>
      </c>
      <c r="J69" s="93"/>
      <c r="K69" s="94"/>
      <c r="L69" s="93"/>
      <c r="M69" s="94"/>
      <c r="N69" s="93"/>
      <c r="O69" s="94"/>
      <c r="P69" s="93">
        <f>$H69      +$J69      +$L69      +$N69</f>
        <v>0</v>
      </c>
      <c r="Q69" s="94">
        <f>$I69      +$K69      +$M69      +$O69</f>
        <v>30693512</v>
      </c>
      <c r="R69" s="48">
        <f>IF(($H69      =0),0,((($H69      -$H69      )/$H69      )*100))</f>
        <v>0</v>
      </c>
      <c r="S69" s="49">
        <f>IF(($I69      =0),0,((($I69      -$I69      )/$I69      )*100))</f>
        <v>0</v>
      </c>
      <c r="T69" s="48">
        <f>IF(($E69      =0),0,(($P69      /$E69      )*100))</f>
        <v>0</v>
      </c>
      <c r="U69" s="50">
        <f>IF(($E69      =0),0,(($Q69      /$E69      )*100))</f>
        <v>6.0101571586899398</v>
      </c>
      <c r="V69" s="93" t="s">
        <v>1</v>
      </c>
      <c r="W69" s="94" t="s">
        <v>1</v>
      </c>
    </row>
    <row r="70" spans="1:23" s="64" customFormat="1" ht="12.95" customHeight="1" x14ac:dyDescent="0.2">
      <c r="A70" s="63" t="s">
        <v>89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IF(($H70      =0),0,((($H70      -$H70      )/$H70      )*100))</f>
        <v>0</v>
      </c>
      <c r="S70" s="49">
        <f>IF(($I70      =0),0,((($I70      -$I70      )/$I70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1</v>
      </c>
      <c r="W70" s="94" t="s">
        <v>1</v>
      </c>
    </row>
    <row r="71" spans="1:23" ht="12.95" customHeight="1" x14ac:dyDescent="0.2">
      <c r="A71" s="56" t="s">
        <v>42</v>
      </c>
      <c r="B71" s="101">
        <f>SUM(B69:B70)</f>
        <v>510694000</v>
      </c>
      <c r="C71" s="101">
        <f>SUM(C69:C70)</f>
        <v>0</v>
      </c>
      <c r="D71" s="101"/>
      <c r="E71" s="101">
        <f>$B71      +$C71      +$D71</f>
        <v>510694000</v>
      </c>
      <c r="F71" s="102">
        <f>SUM(F69:F70)</f>
        <v>0</v>
      </c>
      <c r="G71" s="103">
        <f>SUM(G69:G70)</f>
        <v>0</v>
      </c>
      <c r="H71" s="102">
        <f>SUM(H69:H70)</f>
        <v>0</v>
      </c>
      <c r="I71" s="103">
        <f>SUM(I69:I70)</f>
        <v>30693512</v>
      </c>
      <c r="J71" s="102">
        <f>SUM(J69:J70)</f>
        <v>0</v>
      </c>
      <c r="K71" s="103">
        <f>SUM(K69:K70)</f>
        <v>0</v>
      </c>
      <c r="L71" s="102">
        <f>SUM(L69:L70)</f>
        <v>0</v>
      </c>
      <c r="M71" s="103">
        <f>SUM(M69:M70)</f>
        <v>0</v>
      </c>
      <c r="N71" s="102">
        <f>SUM(N69:N70)</f>
        <v>0</v>
      </c>
      <c r="O71" s="103">
        <f>SUM(O69:O70)</f>
        <v>0</v>
      </c>
      <c r="P71" s="102">
        <f>$H71      +$J71      +$L71      +$N71</f>
        <v>0</v>
      </c>
      <c r="Q71" s="103">
        <f>$I71      +$K71      +$M71      +$O71</f>
        <v>30693512</v>
      </c>
      <c r="R71" s="57">
        <f>IF(($H71      =0),0,((($H71      -$H71      )/$H71      )*100))</f>
        <v>0</v>
      </c>
      <c r="S71" s="58">
        <f>IF(($I71      =0),0,((($I71      -$I71      )/$I71      )*100))</f>
        <v>0</v>
      </c>
      <c r="T71" s="57">
        <f>IF(($E69      =0),0,(($P69      /$E69      )*100))</f>
        <v>0</v>
      </c>
      <c r="U71" s="59">
        <f>IF($E69   =0,0,($Q69   /$E69 )*100)</f>
        <v>6.0101571586899398</v>
      </c>
      <c r="V71" s="102" t="s">
        <v>1</v>
      </c>
      <c r="W71" s="103" t="s">
        <v>1</v>
      </c>
    </row>
    <row r="72" spans="1:23" ht="12.95" customHeight="1" x14ac:dyDescent="0.2">
      <c r="A72" s="60" t="s">
        <v>87</v>
      </c>
      <c r="B72" s="104">
        <f>SUM(B69:B70)</f>
        <v>510694000</v>
      </c>
      <c r="C72" s="104">
        <f>SUM(C69:C70)</f>
        <v>0</v>
      </c>
      <c r="D72" s="104"/>
      <c r="E72" s="104">
        <f>$B72      +$C72      +$D72</f>
        <v>510694000</v>
      </c>
      <c r="F72" s="105">
        <f>SUM(F69:F70)</f>
        <v>0</v>
      </c>
      <c r="G72" s="106">
        <f>SUM(G69:G70)</f>
        <v>0</v>
      </c>
      <c r="H72" s="105">
        <f>SUM(H69:H70)</f>
        <v>0</v>
      </c>
      <c r="I72" s="106">
        <f>SUM(I69:I70)</f>
        <v>30693512</v>
      </c>
      <c r="J72" s="105">
        <f>SUM(J69:J70)</f>
        <v>0</v>
      </c>
      <c r="K72" s="106">
        <f>SUM(K69:K70)</f>
        <v>0</v>
      </c>
      <c r="L72" s="105">
        <f>SUM(L69:L70)</f>
        <v>0</v>
      </c>
      <c r="M72" s="106">
        <f>SUM(M69:M70)</f>
        <v>0</v>
      </c>
      <c r="N72" s="105">
        <f>SUM(N69:N70)</f>
        <v>0</v>
      </c>
      <c r="O72" s="106">
        <f>SUM(O69:O70)</f>
        <v>0</v>
      </c>
      <c r="P72" s="105">
        <f>$H72      +$J72      +$L72      +$N72</f>
        <v>0</v>
      </c>
      <c r="Q72" s="106">
        <f>$I72      +$K72      +$M72      +$O72</f>
        <v>30693512</v>
      </c>
      <c r="R72" s="61">
        <f>IF(($H72      =0),0,((($H72      -$H72      )/$H72      )*100))</f>
        <v>0</v>
      </c>
      <c r="S72" s="62">
        <f>IF(($I72      =0),0,((($I72      -$I72      )/$I72      )*100))</f>
        <v>0</v>
      </c>
      <c r="T72" s="61">
        <f>IF(($E69      =0),0,(($P69      /$E69      )*100))</f>
        <v>0</v>
      </c>
      <c r="U72" s="65">
        <f>IF($E69   =0,0,($Q69   /$E69 )*100)</f>
        <v>6.0101571586899398</v>
      </c>
      <c r="V72" s="105" t="s">
        <v>1</v>
      </c>
      <c r="W72" s="106" t="s">
        <v>1</v>
      </c>
    </row>
    <row r="73" spans="1:23" ht="12.95" customHeight="1" thickBot="1" x14ac:dyDescent="0.25">
      <c r="A73" s="60" t="s">
        <v>90</v>
      </c>
      <c r="B73" s="104">
        <f>SUM(B9:B14,B17:B23,B26:B29,B32,B35:B39,B42:B52,B55:B58,B61:B65,B69:B70)</f>
        <v>2059652000</v>
      </c>
      <c r="C73" s="104">
        <f>SUM(C9:C14,C17:C23,C26:C29,C32,C35:C39,C42:C52,C55:C58,C61:C65,C69:C70)</f>
        <v>33627000</v>
      </c>
      <c r="D73" s="104"/>
      <c r="E73" s="104">
        <f>$B73      +$C73      +$D73</f>
        <v>2093279000</v>
      </c>
      <c r="F73" s="105">
        <f>SUM(F9:F14,F17:F23,F26:F29,F32,F35:F39,F42:F52,F55:F58,F61:F65,F69:F70)</f>
        <v>1581958000</v>
      </c>
      <c r="G73" s="106">
        <f>SUM(G9:G14,G17:G23,G26:G29,G32,G35:G39,G42:G52,G55:G58,G61:G65,G69:G70)</f>
        <v>578294000</v>
      </c>
      <c r="H73" s="105">
        <f>SUM(H9:H14,H17:H23,H26:H29,H32,H35:H39,H42:H52,H55:H58,H61:H65,H69:H70)</f>
        <v>246582000</v>
      </c>
      <c r="I73" s="106">
        <f>SUM(I9:I14,I17:I23,I26:I29,I32,I35:I39,I42:I52,I55:I58,I61:I65,I69:I70)</f>
        <v>96197291</v>
      </c>
      <c r="J73" s="105">
        <f>SUM(J9:J14,J17:J23,J26:J29,J32,J35:J39,J42:J52,J55:J58,J61:J65,J69:J70)</f>
        <v>0</v>
      </c>
      <c r="K73" s="106">
        <f>SUM(K9:K14,K17:K23,K26:K29,K32,K35:K39,K42:K52,K55:K58,K61:K65,K69:K70)</f>
        <v>0</v>
      </c>
      <c r="L73" s="105">
        <f>SUM(L9:L14,L17:L23,L26:L29,L32,L35:L39,L42:L52,L55:L58,L61:L65,L69:L70)</f>
        <v>0</v>
      </c>
      <c r="M73" s="106">
        <f>SUM(M9:M14,M17:M23,M26:M29,M32,M35:M39,M42:M52,M55:M58,M61:M65,M69:M70)</f>
        <v>0</v>
      </c>
      <c r="N73" s="105">
        <f>SUM(N9:N14,N17:N23,N26:N29,N32,N35:N39,N42:N52,N55:N58,N61:N65,N69:N70)</f>
        <v>0</v>
      </c>
      <c r="O73" s="106">
        <f>SUM(O9:O14,O17:O23,O26:O29,O32,O35:O39,O42:O52,O55:O58,O61:O65,O69:O70)</f>
        <v>0</v>
      </c>
      <c r="P73" s="105">
        <f>$H73      +$J73      +$L73      +$N73</f>
        <v>246582000</v>
      </c>
      <c r="Q73" s="106">
        <f>$I73      +$K73      +$M73      +$O73</f>
        <v>96197291</v>
      </c>
      <c r="R73" s="61">
        <f>IF(($H73      =0),0,((($H73      -$H73      )/$H73      )*100))</f>
        <v>0</v>
      </c>
      <c r="S73" s="62">
        <f>IF(($I73      =0),0,((($I73      -$I73      )/$I73      )*100))</f>
        <v>0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13.524518681762288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5.2762247822810391</v>
      </c>
      <c r="V73" s="105" t="s">
        <v>1</v>
      </c>
      <c r="W73" s="106" t="s">
        <v>1</v>
      </c>
    </row>
    <row r="74" spans="1:23" ht="13.5" thickTop="1" x14ac:dyDescent="0.2">
      <c r="A74" s="66" t="s">
        <v>91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0" t="s">
        <v>10</v>
      </c>
      <c r="Q75" s="131"/>
      <c r="R75" s="132" t="s">
        <v>11</v>
      </c>
      <c r="S75" s="131"/>
      <c r="T75" s="132" t="s">
        <v>12</v>
      </c>
      <c r="U75" s="131"/>
      <c r="V75" s="130"/>
      <c r="W75" s="131"/>
    </row>
    <row r="76" spans="1:23" ht="67.5" x14ac:dyDescent="0.2">
      <c r="A76" s="77" t="s">
        <v>92</v>
      </c>
      <c r="B76" s="78" t="s">
        <v>93</v>
      </c>
      <c r="C76" s="78" t="s">
        <v>94</v>
      </c>
      <c r="D76" s="79" t="s">
        <v>17</v>
      </c>
      <c r="E76" s="78" t="s">
        <v>18</v>
      </c>
      <c r="F76" s="78" t="s">
        <v>19</v>
      </c>
      <c r="G76" s="78" t="s">
        <v>95</v>
      </c>
      <c r="H76" s="78" t="s">
        <v>96</v>
      </c>
      <c r="I76" s="80" t="s">
        <v>22</v>
      </c>
      <c r="J76" s="78" t="s">
        <v>97</v>
      </c>
      <c r="K76" s="80" t="s">
        <v>24</v>
      </c>
      <c r="L76" s="78" t="s">
        <v>98</v>
      </c>
      <c r="M76" s="80" t="s">
        <v>26</v>
      </c>
      <c r="N76" s="78" t="s">
        <v>99</v>
      </c>
      <c r="O76" s="80" t="s">
        <v>28</v>
      </c>
      <c r="P76" s="80" t="s">
        <v>100</v>
      </c>
      <c r="Q76" s="81" t="s">
        <v>30</v>
      </c>
      <c r="R76" s="82" t="s">
        <v>100</v>
      </c>
      <c r="S76" s="83" t="s">
        <v>30</v>
      </c>
      <c r="T76" s="82" t="s">
        <v>101</v>
      </c>
      <c r="U76" s="79" t="s">
        <v>32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112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113</v>
      </c>
      <c r="B80" s="111">
        <f>SUM(B81:B84)</f>
        <v>0</v>
      </c>
      <c r="C80" s="111">
        <f>SUM(C81:C84)</f>
        <v>0</v>
      </c>
      <c r="D80" s="111">
        <f>SUM(D81:D84)</f>
        <v>0</v>
      </c>
      <c r="E80" s="111">
        <f>SUM(E81:E84)</f>
        <v>0</v>
      </c>
      <c r="F80" s="111">
        <f>SUM(F81:F84)</f>
        <v>0</v>
      </c>
      <c r="G80" s="111">
        <f>SUM(G81:G84)</f>
        <v>0</v>
      </c>
      <c r="H80" s="111">
        <f>SUM(H81:H84)</f>
        <v>0</v>
      </c>
      <c r="I80" s="111">
        <f>SUM(I81:I84)</f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114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115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116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117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102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103</v>
      </c>
      <c r="B87" s="118"/>
      <c r="C87" s="118"/>
      <c r="D87" s="118"/>
      <c r="E87" s="118">
        <f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>$H87      +$J87      +$L87      +$N87</f>
        <v>0</v>
      </c>
      <c r="Q87" s="113">
        <f>$I87      +$K87      +$M87      +$O87</f>
        <v>0</v>
      </c>
      <c r="R87" s="89">
        <f>IF(($H87      =0),0,((($H87      -$H87      )/$H87      )*100))</f>
        <v>0</v>
      </c>
      <c r="S87" s="90">
        <f>IF(($I87      =0),0,((($I87      -$I87      )/$I87      )*100))</f>
        <v>0</v>
      </c>
      <c r="T87" s="89">
        <f>IF(($E87      =0),0,(($P87      /$E87      )*100))</f>
        <v>0</v>
      </c>
      <c r="U87" s="90">
        <f>IF(($E87      =0),0,(($Q87      /$E87      )*100))</f>
        <v>0</v>
      </c>
      <c r="V87" s="118"/>
      <c r="W87" s="118"/>
    </row>
    <row r="88" spans="1:23" x14ac:dyDescent="0.2">
      <c r="A88" s="91" t="s">
        <v>104</v>
      </c>
      <c r="B88" s="113"/>
      <c r="C88" s="113"/>
      <c r="D88" s="113"/>
      <c r="E88" s="113">
        <f>$B88      +$C88      +$D88</f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>$H88      +$J88      +$L88      +$N88</f>
        <v>0</v>
      </c>
      <c r="Q88" s="115">
        <f>$I88      +$K88      +$M88      +$O88</f>
        <v>0</v>
      </c>
      <c r="R88" s="89">
        <f>IF(($H88      =0),0,((($H88      -$H88      )/$H88      )*100))</f>
        <v>0</v>
      </c>
      <c r="S88" s="90">
        <f>IF(($I88      =0),0,((($I88      -$I88      )/$I88      )*100))</f>
        <v>0</v>
      </c>
      <c r="T88" s="89">
        <f>IF(($E88      =0),0,(($P88      /$E88      )*100))</f>
        <v>0</v>
      </c>
      <c r="U88" s="90">
        <f>IF(($E88      =0),0,(($Q88      /$E88      )*100))</f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>$B89      +$C89      +$D89</f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>$H89      +$J89      +$L89      +$N89</f>
        <v>0</v>
      </c>
      <c r="Q89" s="115">
        <f>$I89      +$K89      +$M89      +$O89</f>
        <v>0</v>
      </c>
      <c r="R89" s="89">
        <f>IF(($H89      =0),0,((($H89      -$H89      )/$H89      )*100))</f>
        <v>0</v>
      </c>
      <c r="S89" s="90">
        <f>IF(($I89      =0),0,((($I89      -$I89      )/$I89      )*100))</f>
        <v>0</v>
      </c>
      <c r="T89" s="89">
        <f>IF(($E89      =0),0,(($P89      /$E89      )*100))</f>
        <v>0</v>
      </c>
      <c r="U89" s="90">
        <f>IF(($E89      =0),0,(($Q89      /$E89      )*100))</f>
        <v>0</v>
      </c>
      <c r="V89" s="113"/>
      <c r="W89" s="113"/>
    </row>
    <row r="90" spans="1:23" x14ac:dyDescent="0.2">
      <c r="A90" s="91" t="s">
        <v>106</v>
      </c>
      <c r="B90" s="113">
        <v>93005000</v>
      </c>
      <c r="C90" s="113"/>
      <c r="D90" s="113"/>
      <c r="E90" s="113">
        <f>$B90      +$C90      +$D90</f>
        <v>93005000</v>
      </c>
      <c r="F90" s="113">
        <v>0</v>
      </c>
      <c r="G90" s="113">
        <v>0</v>
      </c>
      <c r="H90" s="113">
        <v>18677000</v>
      </c>
      <c r="I90" s="113"/>
      <c r="J90" s="113"/>
      <c r="K90" s="113"/>
      <c r="L90" s="113"/>
      <c r="M90" s="113"/>
      <c r="N90" s="113"/>
      <c r="O90" s="113"/>
      <c r="P90" s="115">
        <f>$H90      +$J90      +$L90      +$N90</f>
        <v>18677000</v>
      </c>
      <c r="Q90" s="115">
        <f>$I90      +$K90      +$M90      +$O90</f>
        <v>0</v>
      </c>
      <c r="R90" s="89">
        <f>IF(($H90      =0),0,((($H90      -$H90      )/$H90      )*100))</f>
        <v>0</v>
      </c>
      <c r="S90" s="90">
        <f>IF(($I90      =0),0,((($I90      -$I90      )/$I90      )*100))</f>
        <v>0</v>
      </c>
      <c r="T90" s="89">
        <f>IF(($E90      =0),0,(($P90      /$E90      )*100))</f>
        <v>20.081716036772214</v>
      </c>
      <c r="U90" s="90">
        <f>IF(($E90      =0),0,(($Q90      /$E90      )*100))</f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>$B91      +$C91      +$D91</f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>$H91      +$J91      +$L91      +$N91</f>
        <v>0</v>
      </c>
      <c r="Q91" s="115">
        <f>$I91      +$K91      +$M91      +$O91</f>
        <v>0</v>
      </c>
      <c r="R91" s="89">
        <f>IF(($H91      =0),0,((($H91      -$H91      )/$H91      )*100))</f>
        <v>0</v>
      </c>
      <c r="S91" s="90">
        <f>IF(($I91      =0),0,((($I91      -$I91      )/$I91      )*100))</f>
        <v>0</v>
      </c>
      <c r="T91" s="89">
        <f>IF(($E91      =0),0,(($P91      /$E91      )*100))</f>
        <v>0</v>
      </c>
      <c r="U91" s="90">
        <f>IF(($E91      =0),0,(($Q91      /$E91      )*100))</f>
        <v>0</v>
      </c>
      <c r="V91" s="113"/>
      <c r="W91" s="113"/>
    </row>
    <row r="92" spans="1:23" x14ac:dyDescent="0.2">
      <c r="A92" s="91" t="s">
        <v>108</v>
      </c>
      <c r="B92" s="113">
        <v>44605000</v>
      </c>
      <c r="C92" s="113"/>
      <c r="D92" s="113"/>
      <c r="E92" s="113">
        <f>$B92      +$C92      +$D92</f>
        <v>44605000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>$H92      +$J92      +$L92      +$N92</f>
        <v>0</v>
      </c>
      <c r="Q92" s="115">
        <f>$I92      +$K92      +$M92      +$O92</f>
        <v>0</v>
      </c>
      <c r="R92" s="89">
        <f>IF(($H92      =0),0,((($H92      -$H92      )/$H92      )*100))</f>
        <v>0</v>
      </c>
      <c r="S92" s="90">
        <f>IF(($I92      =0),0,((($I92      -$I92      )/$I92      )*100))</f>
        <v>0</v>
      </c>
      <c r="T92" s="89">
        <f>IF(($E92      =0),0,(($P92      /$E92      )*100))</f>
        <v>0</v>
      </c>
      <c r="U92" s="90">
        <f>IF(($E92      =0),0,(($Q92      /$E92      )*100))</f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>$B93      +$C93      +$D93</f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>$H93      +$J93      +$L93      +$N93</f>
        <v>0</v>
      </c>
      <c r="Q93" s="115">
        <f>$I93      +$K93      +$M93      +$O93</f>
        <v>0</v>
      </c>
      <c r="R93" s="89">
        <f>IF(($H93      =0),0,((($H93      -$H93      )/$H93      )*100))</f>
        <v>0</v>
      </c>
      <c r="S93" s="90">
        <f>IF(($I93      =0),0,((($I93      -$I93      )/$I93      )*100))</f>
        <v>0</v>
      </c>
      <c r="T93" s="89">
        <f>IF(($E93      =0),0,(($P93      /$E93      )*100))</f>
        <v>0</v>
      </c>
      <c r="U93" s="90">
        <f>IF(($E93      =0),0,(($Q93      /$E93      )*100))</f>
        <v>0</v>
      </c>
      <c r="V93" s="113"/>
      <c r="W93" s="113"/>
    </row>
    <row r="94" spans="1:23" x14ac:dyDescent="0.2">
      <c r="A94" s="91" t="s">
        <v>110</v>
      </c>
      <c r="B94" s="113"/>
      <c r="C94" s="113"/>
      <c r="D94" s="113"/>
      <c r="E94" s="113">
        <f>$B94      +$C94      +$D94</f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>$H94      +$J94      +$L94      +$N94</f>
        <v>0</v>
      </c>
      <c r="Q94" s="115">
        <f>$I94      +$K94      +$M94      +$O94</f>
        <v>0</v>
      </c>
      <c r="R94" s="89">
        <f>IF(($H94      =0),0,((($H94      -$H94      )/$H94      )*100))</f>
        <v>0</v>
      </c>
      <c r="S94" s="90">
        <f>IF(($I94      =0),0,((($I94      -$I94      )/$I94      )*100))</f>
        <v>0</v>
      </c>
      <c r="T94" s="89">
        <f>IF(($E94      =0),0,(($P94      /$E94      )*100))</f>
        <v>0</v>
      </c>
      <c r="U94" s="90">
        <f>IF(($E94      =0),0,(($Q94      /$E94      )*100))</f>
        <v>0</v>
      </c>
      <c r="V94" s="113"/>
      <c r="W94" s="113"/>
    </row>
    <row r="95" spans="1:23" x14ac:dyDescent="0.2">
      <c r="A95" s="16" t="s">
        <v>111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118</v>
      </c>
      <c r="B96" s="121">
        <f>SUM(B97:B111)</f>
        <v>0</v>
      </c>
      <c r="C96" s="121">
        <f>SUM(C97:C111)</f>
        <v>0</v>
      </c>
      <c r="D96" s="121">
        <f>SUM(D97:D111)</f>
        <v>0</v>
      </c>
      <c r="E96" s="121">
        <f>SUM(E97:E111)</f>
        <v>0</v>
      </c>
      <c r="F96" s="121">
        <f>SUM(F97:F111)</f>
        <v>0</v>
      </c>
      <c r="G96" s="121">
        <f>SUM(G97:G111)</f>
        <v>0</v>
      </c>
      <c r="H96" s="121">
        <f>SUM(H97:H111)</f>
        <v>0</v>
      </c>
      <c r="I96" s="121">
        <f>SUM(I97:I111)</f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>IF(L96=0," ",(N96-L96)/L96)</f>
        <v xml:space="preserve"> </v>
      </c>
      <c r="S96" s="20" t="str">
        <f>IF(M96=0," ",(O96-M96)/M96)</f>
        <v xml:space="preserve"> </v>
      </c>
      <c r="T96" s="20" t="str">
        <f>IF(E96=0," ",(P96/E96))</f>
        <v xml:space="preserve"> </v>
      </c>
      <c r="U96" s="21" t="str">
        <f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>IF(L97=0," ",(N97-L97)/L97)</f>
        <v xml:space="preserve"> </v>
      </c>
      <c r="S97" s="23" t="str">
        <f>IF(M97=0," ",(O97-M97)/M97)</f>
        <v xml:space="preserve"> </v>
      </c>
      <c r="T97" s="23" t="str">
        <f>IF(E97=0," ",(P97/E97))</f>
        <v xml:space="preserve"> </v>
      </c>
      <c r="U97" s="24" t="str">
        <f>IF(E97=0," ",(Q97/E97))</f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>IF(L98=0," ",(N98-L98)/L98)</f>
        <v xml:space="preserve"> </v>
      </c>
      <c r="S98" s="23" t="str">
        <f>IF(M98=0," ",(O98-M98)/M98)</f>
        <v xml:space="preserve"> </v>
      </c>
      <c r="T98" s="23" t="str">
        <f>IF(E98=0," ",(P98/E98))</f>
        <v xml:space="preserve"> </v>
      </c>
      <c r="U98" s="24" t="str">
        <f>IF(E98=0," ",(Q98/E98))</f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>SUM(B99:D99)</f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>IF(L99=0," ",(N99-L99)/L99)</f>
        <v xml:space="preserve"> </v>
      </c>
      <c r="S99" s="23" t="str">
        <f>IF(M99=0," ",(O99-M99)/M99)</f>
        <v xml:space="preserve"> </v>
      </c>
      <c r="T99" s="23" t="str">
        <f>IF(E99=0," ",(P99/E99))</f>
        <v xml:space="preserve"> </v>
      </c>
      <c r="U99" s="24" t="str">
        <f>IF(E99=0," ",(Q99/E99))</f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>SUM(B100:D100)</f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>IF(L100=0," ",(N100-L100)/L100)</f>
        <v xml:space="preserve"> </v>
      </c>
      <c r="S100" s="23" t="str">
        <f>IF(M100=0," ",(O100-M100)/M100)</f>
        <v xml:space="preserve"> </v>
      </c>
      <c r="T100" s="23" t="str">
        <f>IF(E100=0," ",(P100/E100))</f>
        <v xml:space="preserve"> </v>
      </c>
      <c r="U100" s="24" t="str">
        <f>IF(E100=0," ",(Q100/E100))</f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>SUM(B101:D101)</f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>IF(L101=0," ",(N101-L101)/L101)</f>
        <v xml:space="preserve"> </v>
      </c>
      <c r="S101" s="23" t="str">
        <f>IF(M101=0," ",(O101-M101)/M101)</f>
        <v xml:space="preserve"> </v>
      </c>
      <c r="T101" s="23" t="str">
        <f>IF(E101=0," ",(P101/E101))</f>
        <v xml:space="preserve"> </v>
      </c>
      <c r="U101" s="24" t="str">
        <f>IF(E101=0," ",(Q101/E101))</f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>SUM(B102:D102)</f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>IF(L102=0," ",(N102-L102)/L102)</f>
        <v xml:space="preserve"> </v>
      </c>
      <c r="S102" s="23" t="str">
        <f>IF(M102=0," ",(O102-M102)/M102)</f>
        <v xml:space="preserve"> </v>
      </c>
      <c r="T102" s="23" t="str">
        <f>IF(E102=0," ",(P102/E102))</f>
        <v xml:space="preserve"> </v>
      </c>
      <c r="U102" s="24" t="str">
        <f>IF(E102=0," ",(Q102/E102))</f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>SUM(B103:D103)</f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>IF(L103=0," ",(N103-L103)/L103)</f>
        <v xml:space="preserve"> </v>
      </c>
      <c r="S103" s="23" t="str">
        <f>IF(M103=0," ",(O103-M103)/M103)</f>
        <v xml:space="preserve"> </v>
      </c>
      <c r="T103" s="23" t="str">
        <f>IF(E103=0," ",(P103/E103))</f>
        <v xml:space="preserve"> </v>
      </c>
      <c r="U103" s="24" t="str">
        <f>IF(E103=0," ",(Q103/E103))</f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>SUM(B104:D104)</f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>IF(L104=0," ",(N104-L104)/L104)</f>
        <v xml:space="preserve"> </v>
      </c>
      <c r="S104" s="23" t="str">
        <f>IF(M104=0," ",(O104-M104)/M104)</f>
        <v xml:space="preserve"> </v>
      </c>
      <c r="T104" s="23" t="str">
        <f>IF(E104=0," ",(P104/E104))</f>
        <v xml:space="preserve"> </v>
      </c>
      <c r="U104" s="24" t="str">
        <f>IF(E104=0," ",(Q104/E104))</f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>SUM(B105:D105)</f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>IF(L105=0," ",(N105-L105)/L105)</f>
        <v xml:space="preserve"> </v>
      </c>
      <c r="S105" s="23" t="str">
        <f>IF(M105=0," ",(O105-M105)/M105)</f>
        <v xml:space="preserve"> </v>
      </c>
      <c r="T105" s="23" t="str">
        <f>IF(E105=0," ",(P105/E105))</f>
        <v xml:space="preserve"> </v>
      </c>
      <c r="U105" s="24" t="str">
        <f>IF(E105=0," ",(Q105/E105))</f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>SUM(B106:D106)</f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>IF(L106=0," ",(N106-L106)/L106)</f>
        <v xml:space="preserve"> </v>
      </c>
      <c r="S106" s="23" t="str">
        <f>IF(M106=0," ",(O106-M106)/M106)</f>
        <v xml:space="preserve"> </v>
      </c>
      <c r="T106" s="23" t="str">
        <f>IF(E106=0," ",(P106/E106))</f>
        <v xml:space="preserve"> </v>
      </c>
      <c r="U106" s="24" t="str">
        <f>IF(E106=0," ",(Q106/E106))</f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>SUM(B107:D107)</f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>IF(L107=0," ",(N107-L107)/L107)</f>
        <v xml:space="preserve"> </v>
      </c>
      <c r="S107" s="23" t="str">
        <f>IF(M107=0," ",(O107-M107)/M107)</f>
        <v xml:space="preserve"> </v>
      </c>
      <c r="T107" s="23" t="str">
        <f>IF(E107=0," ",(P107/E107))</f>
        <v xml:space="preserve"> </v>
      </c>
      <c r="U107" s="24" t="str">
        <f>IF(E107=0," ",(Q107/E107))</f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>SUM(B108:D108)</f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>IF(L108=0," ",(N108-L108)/L108)</f>
        <v xml:space="preserve"> </v>
      </c>
      <c r="S108" s="23" t="str">
        <f>IF(M108=0," ",(O108-M108)/M108)</f>
        <v xml:space="preserve"> </v>
      </c>
      <c r="T108" s="23" t="str">
        <f>IF(E108=0," ",(P108/E108))</f>
        <v xml:space="preserve"> </v>
      </c>
      <c r="U108" s="24" t="str">
        <f>IF(E108=0," ",(Q108/E108))</f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>SUM(B109:D109)</f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>IF(L109=0," ",(N109-L109)/L109)</f>
        <v xml:space="preserve"> </v>
      </c>
      <c r="S109" s="23" t="str">
        <f>IF(M109=0," ",(O109-M109)/M109)</f>
        <v xml:space="preserve"> </v>
      </c>
      <c r="T109" s="23" t="str">
        <f>IF(E109=0," ",(P109/E109))</f>
        <v xml:space="preserve"> </v>
      </c>
      <c r="U109" s="24" t="str">
        <f>IF(E109=0," ",(Q109/E109))</f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>SUM(B110:D110)</f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>IF(L110=0," ",(N110-L110)/L110)</f>
        <v xml:space="preserve"> </v>
      </c>
      <c r="S110" s="23" t="str">
        <f>IF(M110=0," ",(O110-M110)/M110)</f>
        <v xml:space="preserve"> </v>
      </c>
      <c r="T110" s="23" t="str">
        <f>IF(E110=0," ",(P110/E110))</f>
        <v xml:space="preserve"> </v>
      </c>
      <c r="U110" s="24" t="str">
        <f>IF(E110=0," ",(Q110/E110))</f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>SUM(B111:D111)</f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>IF(L111=0," ",(N111-L111)/L111)</f>
        <v xml:space="preserve"> </v>
      </c>
      <c r="S111" s="23" t="str">
        <f>IF(M111=0," ",(O111-M111)/M111)</f>
        <v xml:space="preserve"> </v>
      </c>
      <c r="T111" s="23" t="str">
        <f>IF(E111=0," ",(P111/E111))</f>
        <v xml:space="preserve"> </v>
      </c>
      <c r="U111" s="24" t="str">
        <f>IF(E111=0," ",(Q111/E111))</f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>IF(L112=0," ",(N112-L112)/L112)</f>
        <v xml:space="preserve"> </v>
      </c>
      <c r="S112" s="21" t="str">
        <f>IF(M112=0," ",(O112-M112)/M112)</f>
        <v xml:space="preserve"> </v>
      </c>
      <c r="T112" s="20" t="str">
        <f>IF(E112=0," ",(P112/E112))</f>
        <v xml:space="preserve"> </v>
      </c>
      <c r="U112" s="21" t="str">
        <f>IF(E112=0," ",(Q112/E112))</f>
        <v xml:space="preserve"> </v>
      </c>
      <c r="V112" s="126"/>
      <c r="W112" s="127"/>
    </row>
    <row r="113" spans="1:23" hidden="1" x14ac:dyDescent="0.2">
      <c r="A113" s="25" t="s">
        <v>87</v>
      </c>
      <c r="B113" s="126" t="e">
        <f>B96+B86</f>
        <v>#VALUE!</v>
      </c>
      <c r="C113" s="126">
        <f>C96+C86</f>
        <v>0</v>
      </c>
      <c r="D113" s="126">
        <f>D96+D86</f>
        <v>0</v>
      </c>
      <c r="E113" s="126">
        <f>E96+E86</f>
        <v>0</v>
      </c>
      <c r="F113" s="126">
        <f>F96+F86</f>
        <v>0</v>
      </c>
      <c r="G113" s="126">
        <f>G96+G86</f>
        <v>0</v>
      </c>
      <c r="H113" s="126">
        <f>H96+H86</f>
        <v>0</v>
      </c>
      <c r="I113" s="126">
        <f>I96+I86</f>
        <v>0</v>
      </c>
      <c r="J113" s="126">
        <f>J96+J86</f>
        <v>0</v>
      </c>
      <c r="K113" s="126">
        <f>K96+K86</f>
        <v>0</v>
      </c>
      <c r="L113" s="126">
        <f>L96+L86</f>
        <v>0</v>
      </c>
      <c r="M113" s="126">
        <f>M96+M86</f>
        <v>0</v>
      </c>
      <c r="N113" s="126">
        <f>N96+N86</f>
        <v>0</v>
      </c>
      <c r="O113" s="126">
        <f>O96+O86</f>
        <v>0</v>
      </c>
      <c r="P113" s="126">
        <f>P96+P86</f>
        <v>0</v>
      </c>
      <c r="Q113" s="126">
        <f>Q96+Q86</f>
        <v>0</v>
      </c>
      <c r="R113" s="20" t="str">
        <f>IF(L113=0," ",(N113-L113)/L113)</f>
        <v xml:space="preserve"> </v>
      </c>
      <c r="S113" s="21" t="str">
        <f>IF(M113=0," ",(O113-M113)/M113)</f>
        <v xml:space="preserve"> </v>
      </c>
      <c r="T113" s="20" t="str">
        <f>IF(E113=0," ",(P113/E113))</f>
        <v xml:space="preserve"> </v>
      </c>
      <c r="U113" s="21" t="str">
        <f>IF(E113=0," ",(Q113/E113))</f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119</v>
      </c>
      <c r="B114" s="128" t="str">
        <f>B86</f>
        <v/>
      </c>
      <c r="C114" s="128">
        <f>C86</f>
        <v>0</v>
      </c>
      <c r="D114" s="128">
        <f>D86</f>
        <v>0</v>
      </c>
      <c r="E114" s="128">
        <f>E86</f>
        <v>0</v>
      </c>
      <c r="F114" s="128">
        <f>F86</f>
        <v>0</v>
      </c>
      <c r="G114" s="128">
        <f>G86</f>
        <v>0</v>
      </c>
      <c r="H114" s="128">
        <f>H86</f>
        <v>0</v>
      </c>
      <c r="I114" s="128">
        <f>I86</f>
        <v>0</v>
      </c>
      <c r="J114" s="128">
        <f>J86</f>
        <v>0</v>
      </c>
      <c r="K114" s="128">
        <f>K86</f>
        <v>0</v>
      </c>
      <c r="L114" s="128">
        <f>L86</f>
        <v>0</v>
      </c>
      <c r="M114" s="128">
        <f>M86</f>
        <v>0</v>
      </c>
      <c r="N114" s="128">
        <f>N86</f>
        <v>0</v>
      </c>
      <c r="O114" s="128">
        <f>O86</f>
        <v>0</v>
      </c>
      <c r="P114" s="128">
        <f>P86</f>
        <v>0</v>
      </c>
      <c r="Q114" s="128">
        <f>Q86</f>
        <v>0</v>
      </c>
      <c r="R114" s="20" t="str">
        <f>IF(L114=0," ",(N114-L114)/L114)</f>
        <v xml:space="preserve"> </v>
      </c>
      <c r="S114" s="21" t="str">
        <f>IF(M114=0," ",(O114-M114)/M114)</f>
        <v xml:space="preserve"> </v>
      </c>
      <c r="T114" s="20" t="str">
        <f>IF(E114=0," ",(P114/E114))</f>
        <v xml:space="preserve"> </v>
      </c>
      <c r="U114" s="21" t="str">
        <f>IF(E114=0," ",(Q114/E114))</f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120</v>
      </c>
    </row>
    <row r="117" spans="1:23" x14ac:dyDescent="0.2">
      <c r="A117" s="29" t="s">
        <v>121</v>
      </c>
    </row>
    <row r="118" spans="1:23" x14ac:dyDescent="0.2">
      <c r="A118" s="29" t="s">
        <v>122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123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124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125</v>
      </c>
    </row>
    <row r="124" spans="1:23" x14ac:dyDescent="0.2">
      <c r="A124" s="30" t="s">
        <v>91</v>
      </c>
      <c r="G124" s="30" t="s">
        <v>91</v>
      </c>
      <c r="W124" s="30"/>
    </row>
    <row r="125" spans="1:23" x14ac:dyDescent="0.2">
      <c r="A125" s="30"/>
      <c r="G125" s="30"/>
      <c r="W125" s="30"/>
    </row>
    <row r="126" spans="1:23" x14ac:dyDescent="0.2">
      <c r="A126" s="30" t="s">
        <v>91</v>
      </c>
      <c r="G126" s="30" t="s">
        <v>91</v>
      </c>
      <c r="W126" s="30"/>
    </row>
  </sheetData>
  <sheetProtection algorithmName="SHA-512" hashValue="8H1ohb1rVO2pYnLxLR0EQx0A02ejOqrv6TmWyVHTy0ADTEwmzIZ4HFS/RT2/8tQHtLZk9/PqPH89VOW8l4nS+w==" saltValue="rytlanjPH3i46FqBy+xXUw==" spinCount="100000" sheet="1" objects="1" scenarios="1"/>
  <mergeCells count="18">
    <mergeCell ref="P75:Q75"/>
    <mergeCell ref="R75:S75"/>
    <mergeCell ref="T75:U75"/>
    <mergeCell ref="V75:W75"/>
    <mergeCell ref="P6:Q6"/>
    <mergeCell ref="R6:S6"/>
    <mergeCell ref="T6:U6"/>
    <mergeCell ref="V6:W6"/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74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315D5594D0C8428CC165A793450781" ma:contentTypeVersion="10" ma:contentTypeDescription="Create a new document." ma:contentTypeScope="" ma:versionID="1abd8c7cf7de20f5382965d3e2228a83">
  <xsd:schema xmlns:xsd="http://www.w3.org/2001/XMLSchema" xmlns:xs="http://www.w3.org/2001/XMLSchema" xmlns:p="http://schemas.microsoft.com/office/2006/metadata/properties" xmlns:ns2="4a6efc74-3ca5-40d0-86bc-4e468c478a03" xmlns:ns3="90138662-c55e-4ac0-9ca9-54cb48d0f27b" targetNamespace="http://schemas.microsoft.com/office/2006/metadata/properties" ma:root="true" ma:fieldsID="949da9a768bcd1d21c9e85ef5da2d8ad" ns2:_="" ns3:_="">
    <xsd:import namespace="4a6efc74-3ca5-40d0-86bc-4e468c478a03"/>
    <xsd:import namespace="90138662-c55e-4ac0-9ca9-54cb48d0f2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6efc74-3ca5-40d0-86bc-4e468c478a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7926958f-279b-4216-9c18-088c7a0f940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138662-c55e-4ac0-9ca9-54cb48d0f27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b981804-b705-431d-bffd-620f60b7c6e7}" ma:internalName="TaxCatchAll" ma:showField="CatchAllData" ma:web="90138662-c55e-4ac0-9ca9-54cb48d0f2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0138662-c55e-4ac0-9ca9-54cb48d0f27b" xsi:nil="true"/>
    <lcf76f155ced4ddcb4097134ff3c332f xmlns="4a6efc74-3ca5-40d0-86bc-4e468c478a0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11EDD4F-CB22-49F6-B422-B595CA17F51F}"/>
</file>

<file path=customXml/itemProps2.xml><?xml version="1.0" encoding="utf-8"?>
<ds:datastoreItem xmlns:ds="http://schemas.openxmlformats.org/officeDocument/2006/customXml" ds:itemID="{5E8D5ACA-F3AD-432B-B062-1B7C32CCD682}"/>
</file>

<file path=customXml/itemProps3.xml><?xml version="1.0" encoding="utf-8"?>
<ds:datastoreItem xmlns:ds="http://schemas.openxmlformats.org/officeDocument/2006/customXml" ds:itemID="{0A031390-6D47-48B3-8C39-8A130D0D5B7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10</vt:i4>
      </vt:variant>
    </vt:vector>
  </HeadingPairs>
  <TitlesOfParts>
    <vt:vector size="20" baseType="lpstr">
      <vt:lpstr>N-Summary</vt:lpstr>
      <vt:lpstr>EC</vt:lpstr>
      <vt:lpstr>FS</vt:lpstr>
      <vt:lpstr>GT</vt:lpstr>
      <vt:lpstr>KZN</vt:lpstr>
      <vt:lpstr>LP</vt:lpstr>
      <vt:lpstr>MP</vt:lpstr>
      <vt:lpstr>NW</vt:lpstr>
      <vt:lpstr>NC</vt:lpstr>
      <vt:lpstr>WC</vt:lpstr>
      <vt:lpstr>EC!Print_Area</vt:lpstr>
      <vt:lpstr>FS!Print_Area</vt:lpstr>
      <vt:lpstr>GT!Print_Area</vt:lpstr>
      <vt:lpstr>KZN!Print_Area</vt:lpstr>
      <vt:lpstr>LP!Print_Area</vt:lpstr>
      <vt:lpstr>MP!Print_Area</vt:lpstr>
      <vt:lpstr>NC!Print_Area</vt:lpstr>
      <vt:lpstr>'N-Summary'!Print_Area</vt:lpstr>
      <vt:lpstr>NW!Print_Area</vt:lpstr>
      <vt:lpstr>WC!Print_Area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Sephiri Tlhomeli</dc:creator>
  <cp:lastModifiedBy>Sephiri Tlhomeli</cp:lastModifiedBy>
  <dcterms:created xsi:type="dcterms:W3CDTF">2024-12-02T12:31:31Z</dcterms:created>
  <dcterms:modified xsi:type="dcterms:W3CDTF">2024-12-02T13:47:47Z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0x01010045315D5594D0C8428CC165A793450781</vt:lpwstr>
  </property>
</Properties>
</file>