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23656200-BC95-49E7-A3B7-97A18B085D20}" xr6:coauthVersionLast="47" xr6:coauthVersionMax="47" xr10:uidLastSave="{00000000-0000-0000-0000-000000000000}"/>
  <workbookProtection workbookAlgorithmName="SHA-512" workbookHashValue="nk6PIRSFPHbB4avxv72IQk5RZ4fIG70DeDcc/MS1azCzUudOrCbeb9q0gWS4cqcoUa38HTS4i+P03r9DR2VYyw==" workbookSaltValue="RpPkKztPcjeMc2fTwx4DPg==" workbookSpinCount="100000" lockStructure="1"/>
  <bookViews>
    <workbookView xWindow="28680" yWindow="-120" windowWidth="29040" windowHeight="182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T114" i="2"/>
  <c r="S114" i="2"/>
  <c r="Q114" i="2"/>
  <c r="P114" i="2"/>
  <c r="O114" i="2"/>
  <c r="N114" i="2"/>
  <c r="M114" i="2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W96" i="2"/>
  <c r="W113" i="2" s="1"/>
  <c r="V96" i="2"/>
  <c r="V113" i="2" s="1"/>
  <c r="M96" i="2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U105" i="3"/>
  <c r="T105" i="3"/>
  <c r="S105" i="3"/>
  <c r="R105" i="3"/>
  <c r="E105" i="3"/>
  <c r="S104" i="3"/>
  <c r="R104" i="3"/>
  <c r="E104" i="3"/>
  <c r="U104" i="3" s="1"/>
  <c r="U103" i="3"/>
  <c r="T103" i="3"/>
  <c r="S103" i="3"/>
  <c r="R103" i="3"/>
  <c r="E103" i="3"/>
  <c r="S102" i="3"/>
  <c r="R102" i="3"/>
  <c r="E102" i="3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T98" i="3" s="1"/>
  <c r="S97" i="3"/>
  <c r="R97" i="3"/>
  <c r="E97" i="3"/>
  <c r="U97" i="3" s="1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T110" i="4" s="1"/>
  <c r="S109" i="4"/>
  <c r="R109" i="4"/>
  <c r="E109" i="4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T102" i="4" s="1"/>
  <c r="S101" i="4"/>
  <c r="R101" i="4"/>
  <c r="E101" i="4"/>
  <c r="S100" i="4"/>
  <c r="R100" i="4"/>
  <c r="E100" i="4"/>
  <c r="U100" i="4" s="1"/>
  <c r="S99" i="4"/>
  <c r="R99" i="4"/>
  <c r="E99" i="4"/>
  <c r="U98" i="4"/>
  <c r="S98" i="4"/>
  <c r="R98" i="4"/>
  <c r="E98" i="4"/>
  <c r="T98" i="4" s="1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T110" i="5"/>
  <c r="S110" i="5"/>
  <c r="R110" i="5"/>
  <c r="E110" i="5"/>
  <c r="U110" i="5" s="1"/>
  <c r="S109" i="5"/>
  <c r="R109" i="5"/>
  <c r="E109" i="5"/>
  <c r="U109" i="5" s="1"/>
  <c r="T108" i="5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T103" i="5" s="1"/>
  <c r="U102" i="5"/>
  <c r="T102" i="5"/>
  <c r="S102" i="5"/>
  <c r="R102" i="5"/>
  <c r="E102" i="5"/>
  <c r="S101" i="5"/>
  <c r="R101" i="5"/>
  <c r="E101" i="5"/>
  <c r="U101" i="5" s="1"/>
  <c r="U100" i="5"/>
  <c r="T100" i="5"/>
  <c r="S100" i="5"/>
  <c r="R100" i="5"/>
  <c r="E100" i="5"/>
  <c r="S99" i="5"/>
  <c r="R99" i="5"/>
  <c r="E99" i="5"/>
  <c r="S98" i="5"/>
  <c r="R98" i="5"/>
  <c r="E98" i="5"/>
  <c r="U98" i="5" s="1"/>
  <c r="S97" i="5"/>
  <c r="R97" i="5"/>
  <c r="E97" i="5"/>
  <c r="W96" i="5"/>
  <c r="W113" i="5" s="1"/>
  <c r="V96" i="5"/>
  <c r="V113" i="5" s="1"/>
  <c r="M96" i="5"/>
  <c r="M113" i="5" s="1"/>
  <c r="S113" i="5" s="1"/>
  <c r="L96" i="5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U107" i="6" s="1"/>
  <c r="T106" i="6"/>
  <c r="S106" i="6"/>
  <c r="R106" i="6"/>
  <c r="E106" i="6"/>
  <c r="U106" i="6" s="1"/>
  <c r="S105" i="6"/>
  <c r="R105" i="6"/>
  <c r="E105" i="6"/>
  <c r="T104" i="6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S96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T114" i="7"/>
  <c r="S114" i="7"/>
  <c r="Q114" i="7"/>
  <c r="P114" i="7"/>
  <c r="O114" i="7"/>
  <c r="N114" i="7"/>
  <c r="M114" i="7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U107" i="7"/>
  <c r="T107" i="7"/>
  <c r="S107" i="7"/>
  <c r="R107" i="7"/>
  <c r="E107" i="7"/>
  <c r="S106" i="7"/>
  <c r="R106" i="7"/>
  <c r="E106" i="7"/>
  <c r="U105" i="7"/>
  <c r="T105" i="7"/>
  <c r="S105" i="7"/>
  <c r="R105" i="7"/>
  <c r="E105" i="7"/>
  <c r="U104" i="7"/>
  <c r="S104" i="7"/>
  <c r="R104" i="7"/>
  <c r="E104" i="7"/>
  <c r="T104" i="7" s="1"/>
  <c r="S103" i="7"/>
  <c r="R103" i="7"/>
  <c r="E103" i="7"/>
  <c r="U103" i="7" s="1"/>
  <c r="U102" i="7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U99" i="7"/>
  <c r="T99" i="7"/>
  <c r="S99" i="7"/>
  <c r="R99" i="7"/>
  <c r="E99" i="7"/>
  <c r="S98" i="7"/>
  <c r="R98" i="7"/>
  <c r="E98" i="7"/>
  <c r="U97" i="7"/>
  <c r="T97" i="7"/>
  <c r="S97" i="7"/>
  <c r="R97" i="7"/>
  <c r="E97" i="7"/>
  <c r="W96" i="7"/>
  <c r="W113" i="7" s="1"/>
  <c r="V96" i="7"/>
  <c r="V113" i="7" s="1"/>
  <c r="R96" i="7"/>
  <c r="M96" i="7"/>
  <c r="M113" i="7" s="1"/>
  <c r="S113" i="7" s="1"/>
  <c r="L96" i="7"/>
  <c r="L113" i="7" s="1"/>
  <c r="R113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S98" i="8"/>
  <c r="R98" i="8"/>
  <c r="E98" i="8"/>
  <c r="T98" i="8" s="1"/>
  <c r="U97" i="8"/>
  <c r="T97" i="8"/>
  <c r="S97" i="8"/>
  <c r="R97" i="8"/>
  <c r="E97" i="8"/>
  <c r="W96" i="8"/>
  <c r="W113" i="8" s="1"/>
  <c r="V96" i="8"/>
  <c r="V113" i="8" s="1"/>
  <c r="M96" i="8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S99" i="9"/>
  <c r="R99" i="9"/>
  <c r="E99" i="9"/>
  <c r="S98" i="9"/>
  <c r="R98" i="9"/>
  <c r="E98" i="9"/>
  <c r="T98" i="9" s="1"/>
  <c r="S97" i="9"/>
  <c r="R97" i="9"/>
  <c r="E97" i="9"/>
  <c r="U97" i="9" s="1"/>
  <c r="W96" i="9"/>
  <c r="W113" i="9" s="1"/>
  <c r="V96" i="9"/>
  <c r="V113" i="9" s="1"/>
  <c r="M96" i="9"/>
  <c r="S96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H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T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0" i="10"/>
  <c r="S100" i="10"/>
  <c r="R100" i="10"/>
  <c r="E100" i="10"/>
  <c r="U100" i="10" s="1"/>
  <c r="S99" i="10"/>
  <c r="R99" i="10"/>
  <c r="E99" i="10"/>
  <c r="U99" i="10" s="1"/>
  <c r="S98" i="10"/>
  <c r="R98" i="10"/>
  <c r="E98" i="10"/>
  <c r="T97" i="10"/>
  <c r="S97" i="10"/>
  <c r="R97" i="10"/>
  <c r="E97" i="10"/>
  <c r="W96" i="10"/>
  <c r="W113" i="10" s="1"/>
  <c r="V96" i="10"/>
  <c r="V113" i="10" s="1"/>
  <c r="M96" i="10"/>
  <c r="L96" i="10"/>
  <c r="K96" i="10"/>
  <c r="K113" i="10" s="1"/>
  <c r="J96" i="10"/>
  <c r="J113" i="10" s="1"/>
  <c r="I96" i="10"/>
  <c r="I113" i="10" s="1"/>
  <c r="H96" i="10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S109" i="11"/>
  <c r="R109" i="11"/>
  <c r="E109" i="11"/>
  <c r="U109" i="11" s="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U100" i="11" s="1"/>
  <c r="S99" i="11"/>
  <c r="R99" i="11"/>
  <c r="E99" i="11"/>
  <c r="S98" i="11"/>
  <c r="R98" i="11"/>
  <c r="E98" i="11"/>
  <c r="U98" i="11" s="1"/>
  <c r="S97" i="11"/>
  <c r="R97" i="11"/>
  <c r="E97" i="11"/>
  <c r="U97" i="11" s="1"/>
  <c r="W96" i="11"/>
  <c r="W113" i="11" s="1"/>
  <c r="V96" i="11"/>
  <c r="V113" i="11" s="1"/>
  <c r="M96" i="11"/>
  <c r="S96" i="11" s="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S110" i="12"/>
  <c r="R110" i="12"/>
  <c r="E110" i="12"/>
  <c r="U110" i="12" s="1"/>
  <c r="U109" i="12"/>
  <c r="S109" i="12"/>
  <c r="R109" i="12"/>
  <c r="E109" i="12"/>
  <c r="T109" i="12" s="1"/>
  <c r="S108" i="12"/>
  <c r="R108" i="12"/>
  <c r="E108" i="12"/>
  <c r="U107" i="12"/>
  <c r="S107" i="12"/>
  <c r="R107" i="12"/>
  <c r="E107" i="12"/>
  <c r="T107" i="12" s="1"/>
  <c r="S106" i="12"/>
  <c r="R106" i="12"/>
  <c r="E106" i="12"/>
  <c r="S105" i="12"/>
  <c r="R105" i="12"/>
  <c r="E105" i="12"/>
  <c r="U105" i="12" s="1"/>
  <c r="S104" i="12"/>
  <c r="R104" i="12"/>
  <c r="E104" i="12"/>
  <c r="U104" i="12" s="1"/>
  <c r="S103" i="12"/>
  <c r="R103" i="12"/>
  <c r="E103" i="12"/>
  <c r="S102" i="12"/>
  <c r="R102" i="12"/>
  <c r="E102" i="12"/>
  <c r="U102" i="12" s="1"/>
  <c r="T101" i="12"/>
  <c r="S101" i="12"/>
  <c r="R101" i="12"/>
  <c r="E101" i="12"/>
  <c r="U101" i="12" s="1"/>
  <c r="S100" i="12"/>
  <c r="R100" i="12"/>
  <c r="E100" i="12"/>
  <c r="T99" i="12"/>
  <c r="S99" i="12"/>
  <c r="R99" i="12"/>
  <c r="E99" i="12"/>
  <c r="U99" i="12" s="1"/>
  <c r="S98" i="12"/>
  <c r="R98" i="12"/>
  <c r="E98" i="12"/>
  <c r="S97" i="12"/>
  <c r="R97" i="12"/>
  <c r="E97" i="12"/>
  <c r="U97" i="12" s="1"/>
  <c r="W96" i="12"/>
  <c r="W113" i="12" s="1"/>
  <c r="V96" i="12"/>
  <c r="V113" i="12" s="1"/>
  <c r="M96" i="12"/>
  <c r="S96" i="12" s="1"/>
  <c r="L96" i="12"/>
  <c r="R96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R114" i="13"/>
  <c r="Q114" i="13"/>
  <c r="P114" i="13"/>
  <c r="O114" i="13"/>
  <c r="N114" i="13"/>
  <c r="M114" i="13"/>
  <c r="S114" i="13" s="1"/>
  <c r="L114" i="13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F113" i="13"/>
  <c r="U112" i="13"/>
  <c r="T112" i="13"/>
  <c r="S112" i="13"/>
  <c r="R112" i="13"/>
  <c r="S111" i="13"/>
  <c r="R111" i="13"/>
  <c r="E111" i="13"/>
  <c r="U110" i="13"/>
  <c r="T110" i="13"/>
  <c r="S110" i="13"/>
  <c r="R110" i="13"/>
  <c r="E110" i="13"/>
  <c r="S109" i="13"/>
  <c r="R109" i="13"/>
  <c r="E109" i="13"/>
  <c r="S108" i="13"/>
  <c r="R108" i="13"/>
  <c r="E108" i="13"/>
  <c r="U108" i="13" s="1"/>
  <c r="S107" i="13"/>
  <c r="R107" i="13"/>
  <c r="E107" i="13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S98" i="13"/>
  <c r="R98" i="13"/>
  <c r="E98" i="13"/>
  <c r="U98" i="13" s="1"/>
  <c r="S97" i="13"/>
  <c r="R97" i="13"/>
  <c r="E97" i="13"/>
  <c r="W96" i="13"/>
  <c r="W113" i="13" s="1"/>
  <c r="V96" i="13"/>
  <c r="V113" i="13" s="1"/>
  <c r="M96" i="13"/>
  <c r="M113" i="13" s="1"/>
  <c r="S113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L113" i="14"/>
  <c r="R113" i="14" s="1"/>
  <c r="U112" i="14"/>
  <c r="T112" i="14"/>
  <c r="S112" i="14"/>
  <c r="R112" i="14"/>
  <c r="S111" i="14"/>
  <c r="R111" i="14"/>
  <c r="E111" i="14"/>
  <c r="U111" i="14" s="1"/>
  <c r="S110" i="14"/>
  <c r="R110" i="14"/>
  <c r="E110" i="14"/>
  <c r="S109" i="14"/>
  <c r="R109" i="14"/>
  <c r="E109" i="14"/>
  <c r="U109" i="14" s="1"/>
  <c r="S108" i="14"/>
  <c r="R108" i="14"/>
  <c r="E108" i="14"/>
  <c r="S107" i="14"/>
  <c r="R107" i="14"/>
  <c r="E107" i="14"/>
  <c r="U107" i="14" s="1"/>
  <c r="S106" i="14"/>
  <c r="R106" i="14"/>
  <c r="E106" i="14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S100" i="14"/>
  <c r="R100" i="14"/>
  <c r="E100" i="14"/>
  <c r="S99" i="14"/>
  <c r="R99" i="14"/>
  <c r="E99" i="14"/>
  <c r="U99" i="14" s="1"/>
  <c r="S98" i="14"/>
  <c r="R98" i="14"/>
  <c r="E98" i="14"/>
  <c r="S97" i="14"/>
  <c r="R97" i="14"/>
  <c r="E97" i="14"/>
  <c r="T97" i="14" s="1"/>
  <c r="W96" i="14"/>
  <c r="W113" i="14" s="1"/>
  <c r="V96" i="14"/>
  <c r="V113" i="14" s="1"/>
  <c r="M96" i="14"/>
  <c r="M113" i="14" s="1"/>
  <c r="S113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T98" i="15" s="1"/>
  <c r="S97" i="15"/>
  <c r="R97" i="15"/>
  <c r="E97" i="15"/>
  <c r="U97" i="15" s="1"/>
  <c r="W96" i="15"/>
  <c r="W113" i="15" s="1"/>
  <c r="V96" i="15"/>
  <c r="V113" i="15" s="1"/>
  <c r="M96" i="15"/>
  <c r="S96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S106" i="16"/>
  <c r="R106" i="16"/>
  <c r="E106" i="16"/>
  <c r="U106" i="16" s="1"/>
  <c r="S105" i="16"/>
  <c r="R105" i="16"/>
  <c r="E105" i="16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S96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S99" i="17"/>
  <c r="R99" i="17"/>
  <c r="E99" i="17"/>
  <c r="U99" i="17" s="1"/>
  <c r="S98" i="17"/>
  <c r="R98" i="17"/>
  <c r="E98" i="17"/>
  <c r="S97" i="17"/>
  <c r="R97" i="17"/>
  <c r="E97" i="17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K113" i="18"/>
  <c r="U112" i="18"/>
  <c r="T112" i="18"/>
  <c r="S112" i="18"/>
  <c r="R112" i="18"/>
  <c r="S111" i="18"/>
  <c r="R111" i="18"/>
  <c r="E111" i="18"/>
  <c r="U111" i="18" s="1"/>
  <c r="U110" i="18"/>
  <c r="T110" i="18"/>
  <c r="S110" i="18"/>
  <c r="R110" i="18"/>
  <c r="E110" i="18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T98" i="18"/>
  <c r="S98" i="18"/>
  <c r="R98" i="18"/>
  <c r="E98" i="18"/>
  <c r="U98" i="18" s="1"/>
  <c r="S97" i="18"/>
  <c r="R97" i="18"/>
  <c r="E97" i="18"/>
  <c r="U97" i="18" s="1"/>
  <c r="W96" i="18"/>
  <c r="W113" i="18" s="1"/>
  <c r="V96" i="18"/>
  <c r="V113" i="18" s="1"/>
  <c r="M96" i="18"/>
  <c r="S96" i="18" s="1"/>
  <c r="L96" i="18"/>
  <c r="R96" i="18" s="1"/>
  <c r="K96" i="18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S97" i="19"/>
  <c r="R97" i="19"/>
  <c r="E97" i="19"/>
  <c r="W96" i="19"/>
  <c r="W113" i="19" s="1"/>
  <c r="V96" i="19"/>
  <c r="V113" i="19" s="1"/>
  <c r="M96" i="19"/>
  <c r="M113" i="19" s="1"/>
  <c r="S113" i="19" s="1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T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T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T99" i="1"/>
  <c r="S99" i="1"/>
  <c r="R99" i="1"/>
  <c r="E99" i="1"/>
  <c r="U99" i="1" s="1"/>
  <c r="S98" i="1"/>
  <c r="R98" i="1"/>
  <c r="E98" i="1"/>
  <c r="U98" i="1" s="1"/>
  <c r="T97" i="1"/>
  <c r="S97" i="1"/>
  <c r="R97" i="1"/>
  <c r="E97" i="1"/>
  <c r="U97" i="1" s="1"/>
  <c r="W96" i="1"/>
  <c r="W113" i="1" s="1"/>
  <c r="V96" i="1"/>
  <c r="V113" i="1" s="1"/>
  <c r="M96" i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E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E80" i="14" s="1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0" i="15" s="1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E80" i="20" s="1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S87" i="20"/>
  <c r="R87" i="20"/>
  <c r="Q87" i="20"/>
  <c r="P87" i="20"/>
  <c r="E87" i="20"/>
  <c r="T87" i="20" s="1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B73" i="20"/>
  <c r="S72" i="20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C71" i="20"/>
  <c r="B71" i="20"/>
  <c r="S70" i="20"/>
  <c r="R70" i="20"/>
  <c r="Q70" i="20"/>
  <c r="P70" i="20"/>
  <c r="E70" i="20"/>
  <c r="S69" i="20"/>
  <c r="R69" i="20"/>
  <c r="Q69" i="20"/>
  <c r="P69" i="20"/>
  <c r="E69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E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T63" i="20" s="1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O59" i="20"/>
  <c r="N59" i="20"/>
  <c r="M59" i="20"/>
  <c r="L59" i="20"/>
  <c r="K59" i="20"/>
  <c r="J59" i="20"/>
  <c r="I59" i="20"/>
  <c r="S59" i="20" s="1"/>
  <c r="H59" i="20"/>
  <c r="C59" i="20"/>
  <c r="B59" i="20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E53" i="20" s="1"/>
  <c r="S52" i="20"/>
  <c r="R52" i="20"/>
  <c r="Q52" i="20"/>
  <c r="P52" i="20"/>
  <c r="E52" i="20"/>
  <c r="S51" i="20"/>
  <c r="R51" i="20"/>
  <c r="Q51" i="20"/>
  <c r="P51" i="20"/>
  <c r="E51" i="20"/>
  <c r="U50" i="20"/>
  <c r="T50" i="20"/>
  <c r="S50" i="20"/>
  <c r="R50" i="20"/>
  <c r="Q50" i="20"/>
  <c r="P50" i="20"/>
  <c r="E50" i="20"/>
  <c r="U49" i="20"/>
  <c r="T49" i="20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S44" i="20"/>
  <c r="R44" i="20"/>
  <c r="Q44" i="20"/>
  <c r="P44" i="20"/>
  <c r="E44" i="20"/>
  <c r="S43" i="20"/>
  <c r="R43" i="20"/>
  <c r="Q43" i="20"/>
  <c r="P43" i="20"/>
  <c r="E43" i="20"/>
  <c r="T42" i="20"/>
  <c r="S42" i="20"/>
  <c r="R42" i="20"/>
  <c r="Q42" i="20"/>
  <c r="P42" i="20"/>
  <c r="E42" i="20"/>
  <c r="U42" i="20" s="1"/>
  <c r="O40" i="20"/>
  <c r="N40" i="20"/>
  <c r="M40" i="20"/>
  <c r="L40" i="20"/>
  <c r="K40" i="20"/>
  <c r="J40" i="20"/>
  <c r="I40" i="20"/>
  <c r="S40" i="20" s="1"/>
  <c r="H40" i="20"/>
  <c r="G40" i="20"/>
  <c r="F40" i="20"/>
  <c r="C40" i="20"/>
  <c r="B40" i="20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U36" i="20" s="1"/>
  <c r="U35" i="20"/>
  <c r="S35" i="20"/>
  <c r="R35" i="20"/>
  <c r="Q35" i="20"/>
  <c r="P35" i="20"/>
  <c r="E35" i="20"/>
  <c r="O33" i="20"/>
  <c r="N33" i="20"/>
  <c r="M33" i="20"/>
  <c r="L33" i="20"/>
  <c r="K33" i="20"/>
  <c r="J33" i="20"/>
  <c r="I33" i="20"/>
  <c r="H33" i="20"/>
  <c r="R33" i="20" s="1"/>
  <c r="G33" i="20"/>
  <c r="F33" i="20"/>
  <c r="C33" i="20"/>
  <c r="B33" i="20"/>
  <c r="E33" i="20" s="1"/>
  <c r="S32" i="20"/>
  <c r="R32" i="20"/>
  <c r="Q32" i="20"/>
  <c r="U32" i="20" s="1"/>
  <c r="P32" i="20"/>
  <c r="E32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E30" i="20" s="1"/>
  <c r="S29" i="20"/>
  <c r="R29" i="20"/>
  <c r="Q29" i="20"/>
  <c r="P29" i="20"/>
  <c r="E29" i="20"/>
  <c r="T29" i="20" s="1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U23" i="20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S17" i="20"/>
  <c r="R17" i="20"/>
  <c r="Q17" i="20"/>
  <c r="P17" i="20"/>
  <c r="E17" i="20"/>
  <c r="O15" i="20"/>
  <c r="N15" i="20"/>
  <c r="M15" i="20"/>
  <c r="L15" i="20"/>
  <c r="K15" i="20"/>
  <c r="J15" i="20"/>
  <c r="I15" i="20"/>
  <c r="S15" i="20" s="1"/>
  <c r="H15" i="20"/>
  <c r="G15" i="20"/>
  <c r="F15" i="20"/>
  <c r="E15" i="20"/>
  <c r="C15" i="20"/>
  <c r="B15" i="20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T11" i="20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S9" i="20"/>
  <c r="R9" i="20"/>
  <c r="Q9" i="20"/>
  <c r="P9" i="20"/>
  <c r="E9" i="20"/>
  <c r="U9" i="20" s="1"/>
  <c r="S94" i="19"/>
  <c r="R94" i="19"/>
  <c r="Q94" i="19"/>
  <c r="P94" i="19"/>
  <c r="E94" i="19"/>
  <c r="U94" i="19" s="1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T90" i="19" s="1"/>
  <c r="S89" i="19"/>
  <c r="R89" i="19"/>
  <c r="Q89" i="19"/>
  <c r="P89" i="19"/>
  <c r="E89" i="19"/>
  <c r="U89" i="19" s="1"/>
  <c r="U88" i="19"/>
  <c r="S88" i="19"/>
  <c r="R88" i="19"/>
  <c r="Q88" i="19"/>
  <c r="P88" i="19"/>
  <c r="E88" i="19"/>
  <c r="T88" i="19" s="1"/>
  <c r="S87" i="19"/>
  <c r="R87" i="19"/>
  <c r="Q87" i="19"/>
  <c r="P87" i="19"/>
  <c r="E87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R72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E72" i="19" s="1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S70" i="19"/>
  <c r="R70" i="19"/>
  <c r="Q70" i="19"/>
  <c r="P70" i="19"/>
  <c r="E70" i="19"/>
  <c r="U69" i="19"/>
  <c r="T69" i="19"/>
  <c r="S69" i="19"/>
  <c r="R69" i="19"/>
  <c r="Q69" i="19"/>
  <c r="P69" i="19"/>
  <c r="E69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E67" i="19" s="1"/>
  <c r="S66" i="19"/>
  <c r="R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U65" i="19"/>
  <c r="T65" i="19"/>
  <c r="S65" i="19"/>
  <c r="R65" i="19"/>
  <c r="Q65" i="19"/>
  <c r="P65" i="19"/>
  <c r="E65" i="19"/>
  <c r="S64" i="19"/>
  <c r="R64" i="19"/>
  <c r="Q64" i="19"/>
  <c r="P64" i="19"/>
  <c r="E64" i="19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U61" i="19"/>
  <c r="S61" i="19"/>
  <c r="R61" i="19"/>
  <c r="Q61" i="19"/>
  <c r="P61" i="19"/>
  <c r="E61" i="19"/>
  <c r="T61" i="19" s="1"/>
  <c r="O59" i="19"/>
  <c r="N59" i="19"/>
  <c r="M59" i="19"/>
  <c r="L59" i="19"/>
  <c r="K59" i="19"/>
  <c r="J59" i="19"/>
  <c r="I59" i="19"/>
  <c r="S59" i="19" s="1"/>
  <c r="H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U52" i="19"/>
  <c r="T52" i="19"/>
  <c r="S52" i="19"/>
  <c r="R52" i="19"/>
  <c r="Q52" i="19"/>
  <c r="P52" i="19"/>
  <c r="E52" i="19"/>
  <c r="T51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U45" i="19"/>
  <c r="T45" i="19"/>
  <c r="S45" i="19"/>
  <c r="R45" i="19"/>
  <c r="Q45" i="19"/>
  <c r="P45" i="19"/>
  <c r="E45" i="19"/>
  <c r="U44" i="19"/>
  <c r="T44" i="19"/>
  <c r="S44" i="19"/>
  <c r="R44" i="19"/>
  <c r="Q44" i="19"/>
  <c r="P44" i="19"/>
  <c r="E44" i="19"/>
  <c r="S43" i="19"/>
  <c r="R43" i="19"/>
  <c r="Q43" i="19"/>
  <c r="P43" i="19"/>
  <c r="E43" i="19"/>
  <c r="T43" i="19" s="1"/>
  <c r="S42" i="19"/>
  <c r="R42" i="19"/>
  <c r="Q42" i="19"/>
  <c r="P42" i="19"/>
  <c r="E42" i="19"/>
  <c r="U42" i="19" s="1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B40" i="19"/>
  <c r="S39" i="19"/>
  <c r="R39" i="19"/>
  <c r="Q39" i="19"/>
  <c r="P39" i="19"/>
  <c r="E39" i="19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U35" i="19" s="1"/>
  <c r="O33" i="19"/>
  <c r="N33" i="19"/>
  <c r="M33" i="19"/>
  <c r="L33" i="19"/>
  <c r="K33" i="19"/>
  <c r="J33" i="19"/>
  <c r="I33" i="19"/>
  <c r="Q33" i="19" s="1"/>
  <c r="H33" i="19"/>
  <c r="P33" i="19" s="1"/>
  <c r="G33" i="19"/>
  <c r="F33" i="19"/>
  <c r="C33" i="19"/>
  <c r="B33" i="19"/>
  <c r="S32" i="19"/>
  <c r="R32" i="19"/>
  <c r="Q32" i="19"/>
  <c r="P32" i="19"/>
  <c r="T32" i="19" s="1"/>
  <c r="E32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S29" i="19"/>
  <c r="R29" i="19"/>
  <c r="Q29" i="19"/>
  <c r="P29" i="19"/>
  <c r="E29" i="19"/>
  <c r="U29" i="19" s="1"/>
  <c r="U28" i="19"/>
  <c r="S28" i="19"/>
  <c r="R28" i="19"/>
  <c r="Q28" i="19"/>
  <c r="P28" i="19"/>
  <c r="E28" i="19"/>
  <c r="T28" i="19" s="1"/>
  <c r="S27" i="19"/>
  <c r="R27" i="19"/>
  <c r="Q27" i="19"/>
  <c r="P27" i="19"/>
  <c r="E27" i="19"/>
  <c r="S26" i="19"/>
  <c r="R26" i="19"/>
  <c r="Q26" i="19"/>
  <c r="P26" i="19"/>
  <c r="E26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T20" i="19" s="1"/>
  <c r="S19" i="19"/>
  <c r="R19" i="19"/>
  <c r="Q19" i="19"/>
  <c r="P19" i="19"/>
  <c r="E19" i="19"/>
  <c r="S18" i="19"/>
  <c r="R18" i="19"/>
  <c r="Q18" i="19"/>
  <c r="P18" i="19"/>
  <c r="E18" i="19"/>
  <c r="U18" i="19" s="1"/>
  <c r="S17" i="19"/>
  <c r="R17" i="19"/>
  <c r="Q17" i="19"/>
  <c r="P17" i="19"/>
  <c r="E17" i="19"/>
  <c r="O15" i="19"/>
  <c r="N15" i="19"/>
  <c r="M15" i="19"/>
  <c r="L15" i="19"/>
  <c r="K15" i="19"/>
  <c r="J15" i="19"/>
  <c r="I15" i="19"/>
  <c r="H15" i="19"/>
  <c r="R15" i="19" s="1"/>
  <c r="G15" i="19"/>
  <c r="F15" i="19"/>
  <c r="E15" i="19"/>
  <c r="C15" i="19"/>
  <c r="B15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T10" i="19"/>
  <c r="S10" i="19"/>
  <c r="R10" i="19"/>
  <c r="Q10" i="19"/>
  <c r="P10" i="19"/>
  <c r="E10" i="19"/>
  <c r="U10" i="19" s="1"/>
  <c r="S9" i="19"/>
  <c r="R9" i="19"/>
  <c r="Q9" i="19"/>
  <c r="P9" i="19"/>
  <c r="E9" i="19"/>
  <c r="U9" i="19" s="1"/>
  <c r="T94" i="18"/>
  <c r="S94" i="18"/>
  <c r="R94" i="18"/>
  <c r="Q94" i="18"/>
  <c r="P94" i="18"/>
  <c r="E94" i="18"/>
  <c r="U94" i="18" s="1"/>
  <c r="S93" i="18"/>
  <c r="R93" i="18"/>
  <c r="Q93" i="18"/>
  <c r="P93" i="18"/>
  <c r="E93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E73" i="18" s="1"/>
  <c r="B73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E72" i="18" s="1"/>
  <c r="O71" i="18"/>
  <c r="N71" i="18"/>
  <c r="M71" i="18"/>
  <c r="L71" i="18"/>
  <c r="K71" i="18"/>
  <c r="J71" i="18"/>
  <c r="I71" i="18"/>
  <c r="H71" i="18"/>
  <c r="G71" i="18"/>
  <c r="F71" i="18"/>
  <c r="C71" i="18"/>
  <c r="B71" i="18"/>
  <c r="S70" i="18"/>
  <c r="R70" i="18"/>
  <c r="Q70" i="18"/>
  <c r="P70" i="18"/>
  <c r="E70" i="18"/>
  <c r="T70" i="18" s="1"/>
  <c r="U69" i="18"/>
  <c r="T69" i="18"/>
  <c r="S69" i="18"/>
  <c r="R69" i="18"/>
  <c r="Q69" i="18"/>
  <c r="P69" i="18"/>
  <c r="E69" i="18"/>
  <c r="O67" i="18"/>
  <c r="N67" i="18"/>
  <c r="M67" i="18"/>
  <c r="L67" i="18"/>
  <c r="K67" i="18"/>
  <c r="J67" i="18"/>
  <c r="I67" i="18"/>
  <c r="H67" i="18"/>
  <c r="R67" i="18" s="1"/>
  <c r="G67" i="18"/>
  <c r="F67" i="18"/>
  <c r="C67" i="18"/>
  <c r="B67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T62" i="18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S59" i="18"/>
  <c r="O59" i="18"/>
  <c r="N59" i="18"/>
  <c r="M59" i="18"/>
  <c r="L59" i="18"/>
  <c r="K59" i="18"/>
  <c r="J59" i="18"/>
  <c r="I59" i="18"/>
  <c r="H59" i="18"/>
  <c r="R59" i="18" s="1"/>
  <c r="C59" i="18"/>
  <c r="E59" i="18" s="1"/>
  <c r="B59" i="18"/>
  <c r="S58" i="18"/>
  <c r="R58" i="18"/>
  <c r="Q58" i="18"/>
  <c r="P58" i="18"/>
  <c r="E58" i="18"/>
  <c r="S57" i="18"/>
  <c r="R57" i="18"/>
  <c r="Q57" i="18"/>
  <c r="P57" i="18"/>
  <c r="E57" i="18"/>
  <c r="S56" i="18"/>
  <c r="R56" i="18"/>
  <c r="Q56" i="18"/>
  <c r="P56" i="18"/>
  <c r="E56" i="18"/>
  <c r="T56" i="18" s="1"/>
  <c r="S55" i="18"/>
  <c r="R55" i="18"/>
  <c r="Q55" i="18"/>
  <c r="P55" i="18"/>
  <c r="E55" i="18"/>
  <c r="O53" i="18"/>
  <c r="N53" i="18"/>
  <c r="M53" i="18"/>
  <c r="L53" i="18"/>
  <c r="K53" i="18"/>
  <c r="J53" i="18"/>
  <c r="I53" i="18"/>
  <c r="H53" i="18"/>
  <c r="R53" i="18" s="1"/>
  <c r="G53" i="18"/>
  <c r="F53" i="18"/>
  <c r="C53" i="18"/>
  <c r="B53" i="18"/>
  <c r="U52" i="18"/>
  <c r="T52" i="18"/>
  <c r="S52" i="18"/>
  <c r="R52" i="18"/>
  <c r="Q52" i="18"/>
  <c r="P52" i="18"/>
  <c r="E52" i="18"/>
  <c r="U51" i="18"/>
  <c r="T51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T42" i="18"/>
  <c r="S42" i="18"/>
  <c r="R42" i="18"/>
  <c r="Q42" i="18"/>
  <c r="P42" i="18"/>
  <c r="E42" i="18"/>
  <c r="U42" i="18" s="1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E40" i="18" s="1"/>
  <c r="B40" i="18"/>
  <c r="S39" i="18"/>
  <c r="R39" i="18"/>
  <c r="Q39" i="18"/>
  <c r="P39" i="18"/>
  <c r="E39" i="18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E35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E33" i="18"/>
  <c r="C33" i="18"/>
  <c r="B33" i="18"/>
  <c r="S32" i="18"/>
  <c r="R32" i="18"/>
  <c r="Q32" i="18"/>
  <c r="P32" i="18"/>
  <c r="E32" i="18"/>
  <c r="S30" i="18"/>
  <c r="O30" i="18"/>
  <c r="N30" i="18"/>
  <c r="M30" i="18"/>
  <c r="L30" i="18"/>
  <c r="K30" i="18"/>
  <c r="J30" i="18"/>
  <c r="I30" i="18"/>
  <c r="H30" i="18"/>
  <c r="R30" i="18" s="1"/>
  <c r="G30" i="18"/>
  <c r="F30" i="18"/>
  <c r="C30" i="18"/>
  <c r="E30" i="18" s="1"/>
  <c r="B30" i="18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U26" i="18"/>
  <c r="T26" i="18"/>
  <c r="S26" i="18"/>
  <c r="R26" i="18"/>
  <c r="Q26" i="18"/>
  <c r="P26" i="18"/>
  <c r="E26" i="18"/>
  <c r="O24" i="18"/>
  <c r="N24" i="18"/>
  <c r="M24" i="18"/>
  <c r="L24" i="18"/>
  <c r="K24" i="18"/>
  <c r="J24" i="18"/>
  <c r="I24" i="18"/>
  <c r="S24" i="18" s="1"/>
  <c r="H24" i="18"/>
  <c r="P24" i="18" s="1"/>
  <c r="G24" i="18"/>
  <c r="F24" i="18"/>
  <c r="C24" i="18"/>
  <c r="E24" i="18" s="1"/>
  <c r="B24" i="18"/>
  <c r="T23" i="18"/>
  <c r="S23" i="18"/>
  <c r="R23" i="18"/>
  <c r="Q23" i="18"/>
  <c r="P23" i="18"/>
  <c r="E23" i="18"/>
  <c r="U23" i="18" s="1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U17" i="18"/>
  <c r="S17" i="18"/>
  <c r="R17" i="18"/>
  <c r="Q17" i="18"/>
  <c r="P17" i="18"/>
  <c r="E17" i="18"/>
  <c r="O15" i="18"/>
  <c r="N15" i="18"/>
  <c r="M15" i="18"/>
  <c r="L15" i="18"/>
  <c r="K15" i="18"/>
  <c r="J15" i="18"/>
  <c r="I15" i="18"/>
  <c r="H15" i="18"/>
  <c r="P15" i="18" s="1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U12" i="18"/>
  <c r="T12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S93" i="17"/>
  <c r="R93" i="17"/>
  <c r="Q93" i="17"/>
  <c r="P93" i="17"/>
  <c r="E93" i="17"/>
  <c r="S92" i="17"/>
  <c r="R92" i="17"/>
  <c r="Q92" i="17"/>
  <c r="P92" i="17"/>
  <c r="E92" i="17"/>
  <c r="U91" i="17"/>
  <c r="T91" i="17"/>
  <c r="S91" i="17"/>
  <c r="R91" i="17"/>
  <c r="Q91" i="17"/>
  <c r="P91" i="17"/>
  <c r="E91" i="17"/>
  <c r="T90" i="17"/>
  <c r="S90" i="17"/>
  <c r="R90" i="17"/>
  <c r="Q90" i="17"/>
  <c r="P90" i="17"/>
  <c r="E90" i="17"/>
  <c r="U90" i="17" s="1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U87" i="17"/>
  <c r="S87" i="17"/>
  <c r="R87" i="17"/>
  <c r="Q87" i="17"/>
  <c r="P87" i="17"/>
  <c r="E87" i="17"/>
  <c r="T87" i="17" s="1"/>
  <c r="O73" i="17"/>
  <c r="N73" i="17"/>
  <c r="M73" i="17"/>
  <c r="L73" i="17"/>
  <c r="K73" i="17"/>
  <c r="J73" i="17"/>
  <c r="I73" i="17"/>
  <c r="S73" i="17" s="1"/>
  <c r="H73" i="17"/>
  <c r="G73" i="17"/>
  <c r="F73" i="17"/>
  <c r="C73" i="17"/>
  <c r="B73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E71" i="17" s="1"/>
  <c r="B71" i="17"/>
  <c r="S70" i="17"/>
  <c r="R70" i="17"/>
  <c r="Q70" i="17"/>
  <c r="P70" i="17"/>
  <c r="E70" i="17"/>
  <c r="S69" i="17"/>
  <c r="R69" i="17"/>
  <c r="Q69" i="17"/>
  <c r="P69" i="17"/>
  <c r="E69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E66" i="17" s="1"/>
  <c r="B66" i="17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S62" i="17"/>
  <c r="R62" i="17"/>
  <c r="Q62" i="17"/>
  <c r="P62" i="17"/>
  <c r="E62" i="17"/>
  <c r="S61" i="17"/>
  <c r="R61" i="17"/>
  <c r="Q61" i="17"/>
  <c r="P61" i="17"/>
  <c r="E61" i="17"/>
  <c r="O59" i="17"/>
  <c r="N59" i="17"/>
  <c r="M59" i="17"/>
  <c r="L59" i="17"/>
  <c r="K59" i="17"/>
  <c r="J59" i="17"/>
  <c r="I59" i="17"/>
  <c r="S59" i="17" s="1"/>
  <c r="H59" i="17"/>
  <c r="R59" i="17" s="1"/>
  <c r="C59" i="17"/>
  <c r="B59" i="17"/>
  <c r="E59" i="17" s="1"/>
  <c r="U58" i="17"/>
  <c r="T58" i="17"/>
  <c r="S58" i="17"/>
  <c r="R58" i="17"/>
  <c r="Q58" i="17"/>
  <c r="P58" i="17"/>
  <c r="E58" i="17"/>
  <c r="S57" i="17"/>
  <c r="R57" i="17"/>
  <c r="Q57" i="17"/>
  <c r="P57" i="17"/>
  <c r="E57" i="17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U51" i="17" s="1"/>
  <c r="P51" i="17"/>
  <c r="E51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T48" i="17" s="1"/>
  <c r="S47" i="17"/>
  <c r="R47" i="17"/>
  <c r="Q47" i="17"/>
  <c r="P47" i="17"/>
  <c r="E47" i="17"/>
  <c r="U46" i="17"/>
  <c r="T46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E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R33" i="17"/>
  <c r="O33" i="17"/>
  <c r="N33" i="17"/>
  <c r="M33" i="17"/>
  <c r="L33" i="17"/>
  <c r="K33" i="17"/>
  <c r="J33" i="17"/>
  <c r="I33" i="17"/>
  <c r="H33" i="17"/>
  <c r="G33" i="17"/>
  <c r="F33" i="17"/>
  <c r="E33" i="17"/>
  <c r="C33" i="17"/>
  <c r="B33" i="17"/>
  <c r="U32" i="17"/>
  <c r="T32" i="17"/>
  <c r="S32" i="17"/>
  <c r="R32" i="17"/>
  <c r="Q32" i="17"/>
  <c r="P32" i="17"/>
  <c r="E32" i="17"/>
  <c r="O30" i="17"/>
  <c r="N30" i="17"/>
  <c r="M30" i="17"/>
  <c r="L30" i="17"/>
  <c r="K30" i="17"/>
  <c r="J30" i="17"/>
  <c r="I30" i="17"/>
  <c r="S30" i="17" s="1"/>
  <c r="H30" i="17"/>
  <c r="R30" i="17" s="1"/>
  <c r="G30" i="17"/>
  <c r="F30" i="17"/>
  <c r="E30" i="17"/>
  <c r="C30" i="17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U27" i="17" s="1"/>
  <c r="U26" i="17"/>
  <c r="S26" i="17"/>
  <c r="R26" i="17"/>
  <c r="Q26" i="17"/>
  <c r="P26" i="17"/>
  <c r="E26" i="17"/>
  <c r="T26" i="17" s="1"/>
  <c r="O24" i="17"/>
  <c r="N24" i="17"/>
  <c r="M24" i="17"/>
  <c r="L24" i="17"/>
  <c r="K24" i="17"/>
  <c r="J24" i="17"/>
  <c r="I24" i="17"/>
  <c r="S24" i="17" s="1"/>
  <c r="H24" i="17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U19" i="17"/>
  <c r="T19" i="17"/>
  <c r="S19" i="17"/>
  <c r="R19" i="17"/>
  <c r="Q19" i="17"/>
  <c r="P19" i="17"/>
  <c r="E19" i="17"/>
  <c r="U18" i="17"/>
  <c r="T18" i="17"/>
  <c r="S18" i="17"/>
  <c r="R18" i="17"/>
  <c r="Q18" i="17"/>
  <c r="P18" i="17"/>
  <c r="E18" i="17"/>
  <c r="S17" i="17"/>
  <c r="R17" i="17"/>
  <c r="Q17" i="17"/>
  <c r="P17" i="17"/>
  <c r="E17" i="17"/>
  <c r="U17" i="17" s="1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T14" i="17"/>
  <c r="S14" i="17"/>
  <c r="R14" i="17"/>
  <c r="Q14" i="17"/>
  <c r="P14" i="17"/>
  <c r="E14" i="17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4" i="16"/>
  <c r="T94" i="16"/>
  <c r="S94" i="16"/>
  <c r="R94" i="16"/>
  <c r="Q94" i="16"/>
  <c r="P94" i="16"/>
  <c r="E94" i="16"/>
  <c r="U93" i="16"/>
  <c r="T93" i="16"/>
  <c r="S93" i="16"/>
  <c r="R93" i="16"/>
  <c r="Q93" i="16"/>
  <c r="P93" i="16"/>
  <c r="E93" i="16"/>
  <c r="S92" i="16"/>
  <c r="R92" i="16"/>
  <c r="Q92" i="16"/>
  <c r="P92" i="16"/>
  <c r="E92" i="16"/>
  <c r="T92" i="16" s="1"/>
  <c r="S91" i="16"/>
  <c r="R91" i="16"/>
  <c r="Q91" i="16"/>
  <c r="P91" i="16"/>
  <c r="E91" i="16"/>
  <c r="U91" i="16" s="1"/>
  <c r="U90" i="16"/>
  <c r="S90" i="16"/>
  <c r="R90" i="16"/>
  <c r="Q90" i="16"/>
  <c r="P90" i="16"/>
  <c r="E90" i="16"/>
  <c r="T90" i="16" s="1"/>
  <c r="T89" i="16"/>
  <c r="S89" i="16"/>
  <c r="R89" i="16"/>
  <c r="Q89" i="16"/>
  <c r="P89" i="16"/>
  <c r="E89" i="16"/>
  <c r="U89" i="16" s="1"/>
  <c r="S88" i="16"/>
  <c r="R88" i="16"/>
  <c r="Q88" i="16"/>
  <c r="P88" i="16"/>
  <c r="E88" i="16"/>
  <c r="S87" i="16"/>
  <c r="R87" i="16"/>
  <c r="Q87" i="16"/>
  <c r="P87" i="16"/>
  <c r="E87" i="16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B73" i="16"/>
  <c r="O72" i="16"/>
  <c r="N72" i="16"/>
  <c r="M72" i="16"/>
  <c r="L72" i="16"/>
  <c r="K72" i="16"/>
  <c r="Q72" i="16" s="1"/>
  <c r="J72" i="16"/>
  <c r="I72" i="16"/>
  <c r="S72" i="16" s="1"/>
  <c r="H72" i="16"/>
  <c r="R72" i="16" s="1"/>
  <c r="G72" i="16"/>
  <c r="F72" i="16"/>
  <c r="C72" i="16"/>
  <c r="B72" i="16"/>
  <c r="E72" i="16" s="1"/>
  <c r="O71" i="16"/>
  <c r="N71" i="16"/>
  <c r="M71" i="16"/>
  <c r="L71" i="16"/>
  <c r="K71" i="16"/>
  <c r="J71" i="16"/>
  <c r="I71" i="16"/>
  <c r="S71" i="16" s="1"/>
  <c r="H71" i="16"/>
  <c r="P71" i="16" s="1"/>
  <c r="G71" i="16"/>
  <c r="F71" i="16"/>
  <c r="C71" i="16"/>
  <c r="E71" i="16" s="1"/>
  <c r="B71" i="16"/>
  <c r="T70" i="16"/>
  <c r="S70" i="16"/>
  <c r="R70" i="16"/>
  <c r="Q70" i="16"/>
  <c r="P70" i="16"/>
  <c r="E70" i="16"/>
  <c r="U70" i="16" s="1"/>
  <c r="S69" i="16"/>
  <c r="R69" i="16"/>
  <c r="Q69" i="16"/>
  <c r="P69" i="16"/>
  <c r="E69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Q66" i="16"/>
  <c r="O66" i="16"/>
  <c r="N66" i="16"/>
  <c r="M66" i="16"/>
  <c r="L66" i="16"/>
  <c r="K66" i="16"/>
  <c r="J66" i="16"/>
  <c r="I66" i="16"/>
  <c r="S66" i="16" s="1"/>
  <c r="H66" i="16"/>
  <c r="G66" i="16"/>
  <c r="F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T63" i="16" s="1"/>
  <c r="U62" i="16"/>
  <c r="S62" i="16"/>
  <c r="R62" i="16"/>
  <c r="Q62" i="16"/>
  <c r="P62" i="16"/>
  <c r="E62" i="16"/>
  <c r="T62" i="16" s="1"/>
  <c r="S61" i="16"/>
  <c r="R61" i="16"/>
  <c r="Q61" i="16"/>
  <c r="P61" i="16"/>
  <c r="E61" i="16"/>
  <c r="U61" i="16" s="1"/>
  <c r="O59" i="16"/>
  <c r="N59" i="16"/>
  <c r="M59" i="16"/>
  <c r="L59" i="16"/>
  <c r="K59" i="16"/>
  <c r="J59" i="16"/>
  <c r="I59" i="16"/>
  <c r="S59" i="16" s="1"/>
  <c r="H59" i="16"/>
  <c r="R59" i="16" s="1"/>
  <c r="C59" i="16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U55" i="16" s="1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T46" i="16" s="1"/>
  <c r="S45" i="16"/>
  <c r="R45" i="16"/>
  <c r="Q45" i="16"/>
  <c r="P45" i="16"/>
  <c r="E45" i="16"/>
  <c r="S44" i="16"/>
  <c r="R44" i="16"/>
  <c r="Q44" i="16"/>
  <c r="P44" i="16"/>
  <c r="E44" i="16"/>
  <c r="U44" i="16" s="1"/>
  <c r="S43" i="16"/>
  <c r="R43" i="16"/>
  <c r="Q43" i="16"/>
  <c r="P43" i="16"/>
  <c r="E43" i="16"/>
  <c r="T43" i="16" s="1"/>
  <c r="S42" i="16"/>
  <c r="R42" i="16"/>
  <c r="Q42" i="16"/>
  <c r="P42" i="16"/>
  <c r="E42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B33" i="16"/>
  <c r="S32" i="16"/>
  <c r="R32" i="16"/>
  <c r="Q32" i="16"/>
  <c r="P32" i="16"/>
  <c r="E32" i="16"/>
  <c r="U32" i="16" s="1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S29" i="16"/>
  <c r="R29" i="16"/>
  <c r="Q29" i="16"/>
  <c r="P29" i="16"/>
  <c r="E29" i="16"/>
  <c r="T29" i="16" s="1"/>
  <c r="S28" i="16"/>
  <c r="R28" i="16"/>
  <c r="Q28" i="16"/>
  <c r="P28" i="16"/>
  <c r="E28" i="16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S18" i="16"/>
  <c r="R18" i="16"/>
  <c r="Q18" i="16"/>
  <c r="P18" i="16"/>
  <c r="E18" i="16"/>
  <c r="S17" i="16"/>
  <c r="R17" i="16"/>
  <c r="Q17" i="16"/>
  <c r="P17" i="16"/>
  <c r="E17" i="16"/>
  <c r="O15" i="16"/>
  <c r="N15" i="16"/>
  <c r="M15" i="16"/>
  <c r="L15" i="16"/>
  <c r="K15" i="16"/>
  <c r="J15" i="16"/>
  <c r="I15" i="16"/>
  <c r="S15" i="16" s="1"/>
  <c r="H15" i="16"/>
  <c r="R15" i="16" s="1"/>
  <c r="G15" i="16"/>
  <c r="F15" i="16"/>
  <c r="C15" i="16"/>
  <c r="B15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T9" i="16" s="1"/>
  <c r="S94" i="15"/>
  <c r="R94" i="15"/>
  <c r="Q94" i="15"/>
  <c r="P94" i="15"/>
  <c r="E94" i="15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E73" i="15" s="1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E71" i="15" s="1"/>
  <c r="B71" i="15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S66" i="15"/>
  <c r="O66" i="15"/>
  <c r="N66" i="15"/>
  <c r="M66" i="15"/>
  <c r="L66" i="15"/>
  <c r="K66" i="15"/>
  <c r="J66" i="15"/>
  <c r="I66" i="15"/>
  <c r="H66" i="15"/>
  <c r="R66" i="15" s="1"/>
  <c r="G66" i="15"/>
  <c r="F66" i="15"/>
  <c r="C66" i="15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S63" i="15"/>
  <c r="R63" i="15"/>
  <c r="Q63" i="15"/>
  <c r="P63" i="15"/>
  <c r="E63" i="15"/>
  <c r="S62" i="15"/>
  <c r="R62" i="15"/>
  <c r="Q62" i="15"/>
  <c r="P62" i="15"/>
  <c r="E62" i="15"/>
  <c r="T62" i="15" s="1"/>
  <c r="S61" i="15"/>
  <c r="R61" i="15"/>
  <c r="Q61" i="15"/>
  <c r="P61" i="15"/>
  <c r="E61" i="15"/>
  <c r="U61" i="15" s="1"/>
  <c r="O59" i="15"/>
  <c r="N59" i="15"/>
  <c r="M59" i="15"/>
  <c r="L59" i="15"/>
  <c r="K59" i="15"/>
  <c r="J59" i="15"/>
  <c r="I59" i="15"/>
  <c r="S59" i="15" s="1"/>
  <c r="H59" i="15"/>
  <c r="R59" i="15" s="1"/>
  <c r="C59" i="15"/>
  <c r="B59" i="15"/>
  <c r="E59" i="15" s="1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T56" i="15"/>
  <c r="S56" i="15"/>
  <c r="R56" i="15"/>
  <c r="Q56" i="15"/>
  <c r="P56" i="15"/>
  <c r="E56" i="15"/>
  <c r="U56" i="15" s="1"/>
  <c r="S55" i="15"/>
  <c r="R55" i="15"/>
  <c r="Q55" i="15"/>
  <c r="P55" i="15"/>
  <c r="E55" i="15"/>
  <c r="U55" i="15" s="1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3" i="15" s="1"/>
  <c r="S42" i="15"/>
  <c r="R42" i="15"/>
  <c r="Q42" i="15"/>
  <c r="P42" i="15"/>
  <c r="E42" i="15"/>
  <c r="S40" i="15"/>
  <c r="O40" i="15"/>
  <c r="N40" i="15"/>
  <c r="M40" i="15"/>
  <c r="L40" i="15"/>
  <c r="K40" i="15"/>
  <c r="J40" i="15"/>
  <c r="I40" i="15"/>
  <c r="H40" i="15"/>
  <c r="P40" i="15" s="1"/>
  <c r="G40" i="15"/>
  <c r="F40" i="15"/>
  <c r="C40" i="15"/>
  <c r="B40" i="15"/>
  <c r="E40" i="15" s="1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U35" i="15" s="1"/>
  <c r="P35" i="15"/>
  <c r="E35" i="15"/>
  <c r="T35" i="15" s="1"/>
  <c r="R33" i="15"/>
  <c r="O33" i="15"/>
  <c r="N33" i="15"/>
  <c r="M33" i="15"/>
  <c r="L33" i="15"/>
  <c r="K33" i="15"/>
  <c r="J33" i="15"/>
  <c r="I33" i="15"/>
  <c r="Q33" i="15" s="1"/>
  <c r="H33" i="15"/>
  <c r="G33" i="15"/>
  <c r="F33" i="15"/>
  <c r="C33" i="15"/>
  <c r="B33" i="15"/>
  <c r="S32" i="15"/>
  <c r="R32" i="15"/>
  <c r="Q32" i="15"/>
  <c r="P32" i="15"/>
  <c r="T32" i="15" s="1"/>
  <c r="E32" i="15"/>
  <c r="O30" i="15"/>
  <c r="N30" i="15"/>
  <c r="M30" i="15"/>
  <c r="L30" i="15"/>
  <c r="K30" i="15"/>
  <c r="Q30" i="15" s="1"/>
  <c r="J30" i="15"/>
  <c r="I30" i="15"/>
  <c r="S30" i="15" s="1"/>
  <c r="H30" i="15"/>
  <c r="G30" i="15"/>
  <c r="F30" i="15"/>
  <c r="C30" i="15"/>
  <c r="B30" i="15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E24" i="15" s="1"/>
  <c r="S23" i="15"/>
  <c r="R23" i="15"/>
  <c r="Q23" i="15"/>
  <c r="P23" i="15"/>
  <c r="E23" i="15"/>
  <c r="U23" i="15" s="1"/>
  <c r="S22" i="15"/>
  <c r="R22" i="15"/>
  <c r="Q22" i="15"/>
  <c r="P22" i="15"/>
  <c r="E22" i="15"/>
  <c r="U21" i="15"/>
  <c r="T21" i="15"/>
  <c r="S21" i="15"/>
  <c r="R21" i="15"/>
  <c r="Q21" i="15"/>
  <c r="P21" i="15"/>
  <c r="E21" i="15"/>
  <c r="U20" i="15"/>
  <c r="T20" i="15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U17" i="15"/>
  <c r="S17" i="15"/>
  <c r="R17" i="15"/>
  <c r="Q17" i="15"/>
  <c r="P17" i="15"/>
  <c r="E17" i="15"/>
  <c r="T17" i="15" s="1"/>
  <c r="S15" i="15"/>
  <c r="O15" i="15"/>
  <c r="N15" i="15"/>
  <c r="M15" i="15"/>
  <c r="L15" i="15"/>
  <c r="K15" i="15"/>
  <c r="J15" i="15"/>
  <c r="I15" i="15"/>
  <c r="H15" i="15"/>
  <c r="R15" i="15" s="1"/>
  <c r="G15" i="15"/>
  <c r="F15" i="15"/>
  <c r="C15" i="15"/>
  <c r="B15" i="15"/>
  <c r="E15" i="15" s="1"/>
  <c r="S14" i="15"/>
  <c r="R14" i="15"/>
  <c r="Q14" i="15"/>
  <c r="P14" i="15"/>
  <c r="T14" i="15" s="1"/>
  <c r="E14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S94" i="14"/>
  <c r="R94" i="14"/>
  <c r="Q94" i="14"/>
  <c r="P94" i="14"/>
  <c r="E94" i="14"/>
  <c r="U94" i="14" s="1"/>
  <c r="U93" i="14"/>
  <c r="S93" i="14"/>
  <c r="R93" i="14"/>
  <c r="Q93" i="14"/>
  <c r="P93" i="14"/>
  <c r="E93" i="14"/>
  <c r="T93" i="14" s="1"/>
  <c r="U92" i="14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U88" i="14" s="1"/>
  <c r="S87" i="14"/>
  <c r="R87" i="14"/>
  <c r="Q87" i="14"/>
  <c r="P87" i="14"/>
  <c r="E87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O72" i="14"/>
  <c r="N72" i="14"/>
  <c r="M72" i="14"/>
  <c r="L72" i="14"/>
  <c r="K72" i="14"/>
  <c r="J72" i="14"/>
  <c r="I72" i="14"/>
  <c r="S72" i="14" s="1"/>
  <c r="H72" i="14"/>
  <c r="R72" i="14" s="1"/>
  <c r="G72" i="14"/>
  <c r="F72" i="14"/>
  <c r="C72" i="14"/>
  <c r="E72" i="14" s="1"/>
  <c r="B72" i="14"/>
  <c r="S71" i="14"/>
  <c r="O71" i="14"/>
  <c r="N71" i="14"/>
  <c r="M71" i="14"/>
  <c r="L71" i="14"/>
  <c r="K71" i="14"/>
  <c r="J71" i="14"/>
  <c r="I71" i="14"/>
  <c r="H71" i="14"/>
  <c r="R71" i="14" s="1"/>
  <c r="G71" i="14"/>
  <c r="F71" i="14"/>
  <c r="C71" i="14"/>
  <c r="B71" i="14"/>
  <c r="S70" i="14"/>
  <c r="R70" i="14"/>
  <c r="Q70" i="14"/>
  <c r="P70" i="14"/>
  <c r="E70" i="14"/>
  <c r="S69" i="14"/>
  <c r="R69" i="14"/>
  <c r="Q69" i="14"/>
  <c r="P69" i="14"/>
  <c r="E69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E66" i="14" s="1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U62" i="14" s="1"/>
  <c r="S61" i="14"/>
  <c r="R61" i="14"/>
  <c r="Q61" i="14"/>
  <c r="P61" i="14"/>
  <c r="E61" i="14"/>
  <c r="O59" i="14"/>
  <c r="N59" i="14"/>
  <c r="M59" i="14"/>
  <c r="L59" i="14"/>
  <c r="K59" i="14"/>
  <c r="J59" i="14"/>
  <c r="I59" i="14"/>
  <c r="S59" i="14" s="1"/>
  <c r="H59" i="14"/>
  <c r="C59" i="14"/>
  <c r="B59" i="14"/>
  <c r="S58" i="14"/>
  <c r="R58" i="14"/>
  <c r="Q58" i="14"/>
  <c r="P58" i="14"/>
  <c r="E58" i="14"/>
  <c r="U57" i="14"/>
  <c r="S57" i="14"/>
  <c r="R57" i="14"/>
  <c r="Q57" i="14"/>
  <c r="P57" i="14"/>
  <c r="E57" i="14"/>
  <c r="T57" i="14" s="1"/>
  <c r="U56" i="14"/>
  <c r="T56" i="14"/>
  <c r="S56" i="14"/>
  <c r="R56" i="14"/>
  <c r="Q56" i="14"/>
  <c r="P56" i="14"/>
  <c r="E56" i="14"/>
  <c r="U55" i="14"/>
  <c r="T55" i="14"/>
  <c r="S55" i="14"/>
  <c r="R55" i="14"/>
  <c r="Q55" i="14"/>
  <c r="P55" i="14"/>
  <c r="E55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E53" i="14" s="1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T45" i="14" s="1"/>
  <c r="T44" i="14"/>
  <c r="S44" i="14"/>
  <c r="R44" i="14"/>
  <c r="Q44" i="14"/>
  <c r="U44" i="14" s="1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O40" i="14"/>
  <c r="N40" i="14"/>
  <c r="M40" i="14"/>
  <c r="L40" i="14"/>
  <c r="K40" i="14"/>
  <c r="J40" i="14"/>
  <c r="I40" i="14"/>
  <c r="Q40" i="14" s="1"/>
  <c r="H40" i="14"/>
  <c r="R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S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E33" i="14" s="1"/>
  <c r="U32" i="14"/>
  <c r="T32" i="14"/>
  <c r="S32" i="14"/>
  <c r="R32" i="14"/>
  <c r="Q32" i="14"/>
  <c r="P32" i="14"/>
  <c r="E32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S26" i="14"/>
  <c r="R26" i="14"/>
  <c r="Q26" i="14"/>
  <c r="P26" i="14"/>
  <c r="E26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E24" i="14" s="1"/>
  <c r="B24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S17" i="14"/>
  <c r="R17" i="14"/>
  <c r="Q17" i="14"/>
  <c r="P17" i="14"/>
  <c r="E17" i="14"/>
  <c r="O15" i="14"/>
  <c r="N15" i="14"/>
  <c r="M15" i="14"/>
  <c r="L15" i="14"/>
  <c r="K15" i="14"/>
  <c r="J15" i="14"/>
  <c r="I15" i="14"/>
  <c r="S15" i="14" s="1"/>
  <c r="H15" i="14"/>
  <c r="P15" i="14" s="1"/>
  <c r="G15" i="14"/>
  <c r="F15" i="14"/>
  <c r="C15" i="14"/>
  <c r="B15" i="14"/>
  <c r="E15" i="14" s="1"/>
  <c r="U14" i="14"/>
  <c r="T14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S9" i="14"/>
  <c r="R9" i="14"/>
  <c r="Q9" i="14"/>
  <c r="P9" i="14"/>
  <c r="E9" i="14"/>
  <c r="S94" i="13"/>
  <c r="R94" i="13"/>
  <c r="Q94" i="13"/>
  <c r="P94" i="13"/>
  <c r="E94" i="13"/>
  <c r="U93" i="13"/>
  <c r="T93" i="13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S87" i="13"/>
  <c r="R87" i="13"/>
  <c r="Q87" i="13"/>
  <c r="P87" i="13"/>
  <c r="E87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O72" i="13"/>
  <c r="N72" i="13"/>
  <c r="M72" i="13"/>
  <c r="L72" i="13"/>
  <c r="K72" i="13"/>
  <c r="J72" i="13"/>
  <c r="I72" i="13"/>
  <c r="H72" i="13"/>
  <c r="R72" i="13" s="1"/>
  <c r="G72" i="13"/>
  <c r="F72" i="13"/>
  <c r="C72" i="13"/>
  <c r="E72" i="13" s="1"/>
  <c r="B72" i="13"/>
  <c r="O71" i="13"/>
  <c r="N71" i="13"/>
  <c r="M71" i="13"/>
  <c r="L71" i="13"/>
  <c r="K71" i="13"/>
  <c r="J71" i="13"/>
  <c r="I71" i="13"/>
  <c r="S71" i="13" s="1"/>
  <c r="H71" i="13"/>
  <c r="R71" i="13" s="1"/>
  <c r="G71" i="13"/>
  <c r="F71" i="13"/>
  <c r="C71" i="13"/>
  <c r="B71" i="13"/>
  <c r="E71" i="13" s="1"/>
  <c r="S70" i="13"/>
  <c r="R70" i="13"/>
  <c r="Q70" i="13"/>
  <c r="P70" i="13"/>
  <c r="E70" i="13"/>
  <c r="U70" i="13" s="1"/>
  <c r="S69" i="13"/>
  <c r="R69" i="13"/>
  <c r="Q69" i="13"/>
  <c r="P69" i="13"/>
  <c r="E69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S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B66" i="13"/>
  <c r="S65" i="13"/>
  <c r="R65" i="13"/>
  <c r="Q65" i="13"/>
  <c r="P65" i="13"/>
  <c r="E65" i="13"/>
  <c r="U65" i="13" s="1"/>
  <c r="U64" i="13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S62" i="13"/>
  <c r="R62" i="13"/>
  <c r="Q62" i="13"/>
  <c r="P62" i="13"/>
  <c r="E62" i="13"/>
  <c r="T61" i="13"/>
  <c r="S61" i="13"/>
  <c r="R61" i="13"/>
  <c r="Q61" i="13"/>
  <c r="P61" i="13"/>
  <c r="E61" i="13"/>
  <c r="U61" i="13" s="1"/>
  <c r="O59" i="13"/>
  <c r="N59" i="13"/>
  <c r="M59" i="13"/>
  <c r="L59" i="13"/>
  <c r="K59" i="13"/>
  <c r="J59" i="13"/>
  <c r="I59" i="13"/>
  <c r="H59" i="13"/>
  <c r="P59" i="13" s="1"/>
  <c r="C59" i="13"/>
  <c r="B59" i="13"/>
  <c r="E59" i="13" s="1"/>
  <c r="S58" i="13"/>
  <c r="R58" i="13"/>
  <c r="Q58" i="13"/>
  <c r="P58" i="13"/>
  <c r="E58" i="13"/>
  <c r="S57" i="13"/>
  <c r="R57" i="13"/>
  <c r="Q57" i="13"/>
  <c r="P57" i="13"/>
  <c r="E57" i="13"/>
  <c r="S56" i="13"/>
  <c r="R56" i="13"/>
  <c r="Q56" i="13"/>
  <c r="P56" i="13"/>
  <c r="E56" i="13"/>
  <c r="U56" i="13" s="1"/>
  <c r="S55" i="13"/>
  <c r="R55" i="13"/>
  <c r="Q55" i="13"/>
  <c r="P55" i="13"/>
  <c r="E55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E53" i="13" s="1"/>
  <c r="B53" i="13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U49" i="13"/>
  <c r="T49" i="13"/>
  <c r="S49" i="13"/>
  <c r="R49" i="13"/>
  <c r="Q49" i="13"/>
  <c r="P49" i="13"/>
  <c r="E49" i="13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T43" i="13"/>
  <c r="S43" i="13"/>
  <c r="R43" i="13"/>
  <c r="Q43" i="13"/>
  <c r="P43" i="13"/>
  <c r="E43" i="13"/>
  <c r="S42" i="13"/>
  <c r="R42" i="13"/>
  <c r="Q42" i="13"/>
  <c r="P42" i="13"/>
  <c r="E42" i="13"/>
  <c r="O40" i="13"/>
  <c r="N40" i="13"/>
  <c r="M40" i="13"/>
  <c r="L40" i="13"/>
  <c r="K40" i="13"/>
  <c r="J40" i="13"/>
  <c r="I40" i="13"/>
  <c r="S40" i="13" s="1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T38" i="13"/>
  <c r="S38" i="13"/>
  <c r="R38" i="13"/>
  <c r="Q38" i="13"/>
  <c r="U38" i="13" s="1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E33" i="13" s="1"/>
  <c r="B33" i="13"/>
  <c r="S32" i="13"/>
  <c r="R32" i="13"/>
  <c r="Q32" i="13"/>
  <c r="P32" i="13"/>
  <c r="E32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E30" i="13" s="1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U27" i="13"/>
  <c r="S27" i="13"/>
  <c r="R27" i="13"/>
  <c r="Q27" i="13"/>
  <c r="P27" i="13"/>
  <c r="E27" i="13"/>
  <c r="T27" i="13" s="1"/>
  <c r="S26" i="13"/>
  <c r="R26" i="13"/>
  <c r="Q26" i="13"/>
  <c r="P26" i="13"/>
  <c r="E26" i="13"/>
  <c r="R24" i="13"/>
  <c r="O24" i="13"/>
  <c r="N24" i="13"/>
  <c r="M24" i="13"/>
  <c r="L24" i="13"/>
  <c r="K24" i="13"/>
  <c r="J24" i="13"/>
  <c r="I24" i="13"/>
  <c r="S24" i="13" s="1"/>
  <c r="H24" i="13"/>
  <c r="G24" i="13"/>
  <c r="F24" i="13"/>
  <c r="C24" i="13"/>
  <c r="E24" i="13" s="1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S19" i="13"/>
  <c r="R19" i="13"/>
  <c r="Q19" i="13"/>
  <c r="P19" i="13"/>
  <c r="E19" i="13"/>
  <c r="S18" i="13"/>
  <c r="R18" i="13"/>
  <c r="Q18" i="13"/>
  <c r="P18" i="13"/>
  <c r="E18" i="13"/>
  <c r="S17" i="13"/>
  <c r="R17" i="13"/>
  <c r="Q17" i="13"/>
  <c r="P17" i="13"/>
  <c r="E17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B15" i="13"/>
  <c r="E15" i="13" s="1"/>
  <c r="S14" i="13"/>
  <c r="R14" i="13"/>
  <c r="Q14" i="13"/>
  <c r="P14" i="13"/>
  <c r="E14" i="13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U10" i="13"/>
  <c r="T10" i="13"/>
  <c r="S10" i="13"/>
  <c r="R10" i="13"/>
  <c r="Q10" i="13"/>
  <c r="P10" i="13"/>
  <c r="E10" i="13"/>
  <c r="U9" i="13"/>
  <c r="T9" i="13"/>
  <c r="S9" i="13"/>
  <c r="R9" i="13"/>
  <c r="Q9" i="13"/>
  <c r="P9" i="13"/>
  <c r="E9" i="13"/>
  <c r="T94" i="12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U92" i="12" s="1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U88" i="12"/>
  <c r="T88" i="12"/>
  <c r="S88" i="12"/>
  <c r="R88" i="12"/>
  <c r="Q88" i="12"/>
  <c r="P88" i="12"/>
  <c r="E88" i="12"/>
  <c r="U87" i="12"/>
  <c r="T87" i="12"/>
  <c r="S87" i="12"/>
  <c r="R87" i="12"/>
  <c r="Q87" i="12"/>
  <c r="P87" i="12"/>
  <c r="E87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R72" i="12"/>
  <c r="O72" i="12"/>
  <c r="N72" i="12"/>
  <c r="M72" i="12"/>
  <c r="L72" i="12"/>
  <c r="K72" i="12"/>
  <c r="J72" i="12"/>
  <c r="I72" i="12"/>
  <c r="Q72" i="12" s="1"/>
  <c r="H72" i="12"/>
  <c r="G72" i="12"/>
  <c r="F72" i="12"/>
  <c r="C72" i="12"/>
  <c r="B72" i="12"/>
  <c r="O71" i="12"/>
  <c r="N71" i="12"/>
  <c r="M71" i="12"/>
  <c r="L71" i="12"/>
  <c r="K71" i="12"/>
  <c r="J71" i="12"/>
  <c r="I71" i="12"/>
  <c r="H71" i="12"/>
  <c r="P71" i="12" s="1"/>
  <c r="G71" i="12"/>
  <c r="F71" i="12"/>
  <c r="C71" i="12"/>
  <c r="B71" i="12"/>
  <c r="U70" i="12"/>
  <c r="S70" i="12"/>
  <c r="R70" i="12"/>
  <c r="Q70" i="12"/>
  <c r="P70" i="12"/>
  <c r="E70" i="12"/>
  <c r="T70" i="12" s="1"/>
  <c r="S69" i="12"/>
  <c r="R69" i="12"/>
  <c r="Q69" i="12"/>
  <c r="P69" i="12"/>
  <c r="E69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S63" i="12"/>
  <c r="R63" i="12"/>
  <c r="Q63" i="12"/>
  <c r="P63" i="12"/>
  <c r="E63" i="12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O59" i="12"/>
  <c r="N59" i="12"/>
  <c r="M59" i="12"/>
  <c r="L59" i="12"/>
  <c r="K59" i="12"/>
  <c r="J59" i="12"/>
  <c r="I59" i="12"/>
  <c r="S59" i="12" s="1"/>
  <c r="H59" i="12"/>
  <c r="R59" i="12" s="1"/>
  <c r="C59" i="12"/>
  <c r="B59" i="12"/>
  <c r="S58" i="12"/>
  <c r="R58" i="12"/>
  <c r="Q58" i="12"/>
  <c r="P58" i="12"/>
  <c r="E58" i="12"/>
  <c r="S57" i="12"/>
  <c r="R57" i="12"/>
  <c r="Q57" i="12"/>
  <c r="P57" i="12"/>
  <c r="E57" i="12"/>
  <c r="T56" i="12"/>
  <c r="S56" i="12"/>
  <c r="R56" i="12"/>
  <c r="Q56" i="12"/>
  <c r="P56" i="12"/>
  <c r="E56" i="12"/>
  <c r="U56" i="12" s="1"/>
  <c r="U55" i="12"/>
  <c r="T55" i="12"/>
  <c r="S55" i="12"/>
  <c r="R55" i="12"/>
  <c r="Q55" i="12"/>
  <c r="P55" i="12"/>
  <c r="E55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E53" i="12" s="1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U44" i="12"/>
  <c r="S44" i="12"/>
  <c r="R44" i="12"/>
  <c r="Q44" i="12"/>
  <c r="P44" i="12"/>
  <c r="E44" i="12"/>
  <c r="T44" i="12" s="1"/>
  <c r="S43" i="12"/>
  <c r="R43" i="12"/>
  <c r="Q43" i="12"/>
  <c r="P43" i="12"/>
  <c r="E43" i="12"/>
  <c r="S42" i="12"/>
  <c r="R42" i="12"/>
  <c r="Q42" i="12"/>
  <c r="P42" i="12"/>
  <c r="E42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6" i="12"/>
  <c r="S36" i="12"/>
  <c r="R36" i="12"/>
  <c r="Q36" i="12"/>
  <c r="P36" i="12"/>
  <c r="E36" i="12"/>
  <c r="S35" i="12"/>
  <c r="R35" i="12"/>
  <c r="Q35" i="12"/>
  <c r="U35" i="12" s="1"/>
  <c r="P35" i="12"/>
  <c r="E35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E33" i="12" s="1"/>
  <c r="S32" i="12"/>
  <c r="R32" i="12"/>
  <c r="Q32" i="12"/>
  <c r="P32" i="12"/>
  <c r="T32" i="12" s="1"/>
  <c r="E32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E30" i="12" s="1"/>
  <c r="B30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T26" i="12"/>
  <c r="S26" i="12"/>
  <c r="R26" i="12"/>
  <c r="Q26" i="12"/>
  <c r="P26" i="12"/>
  <c r="E26" i="12"/>
  <c r="U26" i="12" s="1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U21" i="12" s="1"/>
  <c r="P21" i="12"/>
  <c r="T21" i="12" s="1"/>
  <c r="E21" i="12"/>
  <c r="S20" i="12"/>
  <c r="R20" i="12"/>
  <c r="Q20" i="12"/>
  <c r="P20" i="12"/>
  <c r="E20" i="12"/>
  <c r="S19" i="12"/>
  <c r="R19" i="12"/>
  <c r="Q19" i="12"/>
  <c r="P19" i="12"/>
  <c r="E19" i="12"/>
  <c r="U18" i="12"/>
  <c r="T18" i="12"/>
  <c r="S18" i="12"/>
  <c r="R18" i="12"/>
  <c r="Q18" i="12"/>
  <c r="P18" i="12"/>
  <c r="E18" i="12"/>
  <c r="T17" i="12"/>
  <c r="S17" i="12"/>
  <c r="R17" i="12"/>
  <c r="Q17" i="12"/>
  <c r="P17" i="12"/>
  <c r="E17" i="12"/>
  <c r="U17" i="12" s="1"/>
  <c r="O15" i="12"/>
  <c r="N15" i="12"/>
  <c r="M15" i="12"/>
  <c r="L15" i="12"/>
  <c r="K15" i="12"/>
  <c r="J15" i="12"/>
  <c r="I15" i="12"/>
  <c r="S15" i="12" s="1"/>
  <c r="H15" i="12"/>
  <c r="G15" i="12"/>
  <c r="F15" i="12"/>
  <c r="C15" i="12"/>
  <c r="B15" i="12"/>
  <c r="E15" i="12" s="1"/>
  <c r="U14" i="12"/>
  <c r="S14" i="12"/>
  <c r="R14" i="12"/>
  <c r="Q14" i="12"/>
  <c r="P14" i="12"/>
  <c r="T14" i="12" s="1"/>
  <c r="E14" i="12"/>
  <c r="U13" i="12"/>
  <c r="S13" i="12"/>
  <c r="R13" i="12"/>
  <c r="Q13" i="12"/>
  <c r="P13" i="12"/>
  <c r="E13" i="12"/>
  <c r="T13" i="12" s="1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4" i="11"/>
  <c r="S94" i="11"/>
  <c r="R94" i="11"/>
  <c r="Q94" i="11"/>
  <c r="P94" i="11"/>
  <c r="E94" i="11"/>
  <c r="T94" i="11" s="1"/>
  <c r="S93" i="11"/>
  <c r="R93" i="11"/>
  <c r="Q93" i="11"/>
  <c r="P93" i="11"/>
  <c r="E93" i="11"/>
  <c r="S92" i="11"/>
  <c r="R92" i="11"/>
  <c r="Q92" i="11"/>
  <c r="P92" i="11"/>
  <c r="E92" i="1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T87" i="11"/>
  <c r="S87" i="11"/>
  <c r="R87" i="11"/>
  <c r="Q87" i="11"/>
  <c r="P87" i="11"/>
  <c r="E87" i="11"/>
  <c r="U87" i="11" s="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E73" i="11" s="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E72" i="11" s="1"/>
  <c r="O71" i="11"/>
  <c r="N71" i="11"/>
  <c r="M71" i="11"/>
  <c r="L71" i="11"/>
  <c r="K71" i="11"/>
  <c r="J71" i="11"/>
  <c r="I71" i="11"/>
  <c r="S71" i="11" s="1"/>
  <c r="H71" i="11"/>
  <c r="G71" i="11"/>
  <c r="F71" i="11"/>
  <c r="C71" i="11"/>
  <c r="B71" i="11"/>
  <c r="E71" i="11" s="1"/>
  <c r="S70" i="11"/>
  <c r="R70" i="11"/>
  <c r="Q70" i="11"/>
  <c r="P70" i="11"/>
  <c r="E70" i="11"/>
  <c r="T70" i="11" s="1"/>
  <c r="U69" i="11"/>
  <c r="T69" i="11"/>
  <c r="S69" i="11"/>
  <c r="R69" i="11"/>
  <c r="Q69" i="11"/>
  <c r="P69" i="11"/>
  <c r="E69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S61" i="11"/>
  <c r="R61" i="11"/>
  <c r="Q61" i="11"/>
  <c r="P61" i="11"/>
  <c r="E61" i="11"/>
  <c r="O59" i="11"/>
  <c r="N59" i="11"/>
  <c r="M59" i="11"/>
  <c r="L59" i="11"/>
  <c r="K59" i="11"/>
  <c r="J59" i="11"/>
  <c r="I59" i="11"/>
  <c r="S59" i="11" s="1"/>
  <c r="H59" i="11"/>
  <c r="R59" i="11" s="1"/>
  <c r="C59" i="11"/>
  <c r="E59" i="11" s="1"/>
  <c r="B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S55" i="11"/>
  <c r="R55" i="11"/>
  <c r="Q55" i="11"/>
  <c r="P55" i="11"/>
  <c r="E55" i="11"/>
  <c r="U55" i="11" s="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E53" i="11" s="1"/>
  <c r="U52" i="11"/>
  <c r="S52" i="11"/>
  <c r="R52" i="11"/>
  <c r="Q52" i="11"/>
  <c r="P52" i="11"/>
  <c r="E52" i="11"/>
  <c r="T52" i="11" s="1"/>
  <c r="S51" i="11"/>
  <c r="R51" i="11"/>
  <c r="Q51" i="11"/>
  <c r="P51" i="11"/>
  <c r="E51" i="11"/>
  <c r="T51" i="11" s="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5" i="11"/>
  <c r="T45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S42" i="11"/>
  <c r="R42" i="11"/>
  <c r="Q42" i="11"/>
  <c r="P42" i="11"/>
  <c r="E42" i="11"/>
  <c r="S40" i="11"/>
  <c r="O40" i="11"/>
  <c r="N40" i="11"/>
  <c r="M40" i="11"/>
  <c r="L40" i="11"/>
  <c r="K40" i="11"/>
  <c r="J40" i="11"/>
  <c r="I40" i="11"/>
  <c r="Q40" i="11" s="1"/>
  <c r="H40" i="11"/>
  <c r="R40" i="11" s="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E38" i="11"/>
  <c r="U38" i="11" s="1"/>
  <c r="U37" i="11"/>
  <c r="S37" i="11"/>
  <c r="R37" i="11"/>
  <c r="Q37" i="11"/>
  <c r="P37" i="11"/>
  <c r="E37" i="11"/>
  <c r="T37" i="11" s="1"/>
  <c r="S36" i="11"/>
  <c r="R36" i="11"/>
  <c r="Q36" i="11"/>
  <c r="P36" i="11"/>
  <c r="E36" i="11"/>
  <c r="S35" i="11"/>
  <c r="R35" i="11"/>
  <c r="Q35" i="11"/>
  <c r="P35" i="11"/>
  <c r="E35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E33" i="11" s="1"/>
  <c r="S32" i="11"/>
  <c r="R32" i="11"/>
  <c r="Q32" i="11"/>
  <c r="P32" i="11"/>
  <c r="E32" i="11"/>
  <c r="O30" i="11"/>
  <c r="N30" i="11"/>
  <c r="M30" i="11"/>
  <c r="L30" i="11"/>
  <c r="K30" i="11"/>
  <c r="J30" i="11"/>
  <c r="I30" i="11"/>
  <c r="H30" i="11"/>
  <c r="R30" i="11" s="1"/>
  <c r="G30" i="11"/>
  <c r="F30" i="11"/>
  <c r="C30" i="11"/>
  <c r="B30" i="11"/>
  <c r="S29" i="11"/>
  <c r="R29" i="11"/>
  <c r="Q29" i="11"/>
  <c r="P29" i="11"/>
  <c r="E29" i="11"/>
  <c r="T28" i="11"/>
  <c r="S28" i="11"/>
  <c r="R28" i="11"/>
  <c r="Q28" i="11"/>
  <c r="P28" i="11"/>
  <c r="E28" i="11"/>
  <c r="U28" i="11" s="1"/>
  <c r="U27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E24" i="11" s="1"/>
  <c r="S23" i="11"/>
  <c r="R23" i="11"/>
  <c r="Q23" i="11"/>
  <c r="P23" i="11"/>
  <c r="E23" i="11"/>
  <c r="S22" i="11"/>
  <c r="R22" i="11"/>
  <c r="Q22" i="11"/>
  <c r="P22" i="11"/>
  <c r="E22" i="11"/>
  <c r="U21" i="11"/>
  <c r="T21" i="1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O15" i="11"/>
  <c r="N15" i="11"/>
  <c r="M15" i="11"/>
  <c r="L15" i="11"/>
  <c r="K15" i="11"/>
  <c r="J15" i="11"/>
  <c r="I15" i="11"/>
  <c r="S15" i="11" s="1"/>
  <c r="H15" i="11"/>
  <c r="R15" i="11" s="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T11" i="11" s="1"/>
  <c r="T10" i="11"/>
  <c r="S10" i="11"/>
  <c r="R10" i="11"/>
  <c r="Q10" i="11"/>
  <c r="U10" i="11" s="1"/>
  <c r="P10" i="11"/>
  <c r="E10" i="11"/>
  <c r="S9" i="11"/>
  <c r="R9" i="11"/>
  <c r="Q9" i="11"/>
  <c r="P9" i="11"/>
  <c r="E9" i="11"/>
  <c r="S94" i="10"/>
  <c r="R94" i="10"/>
  <c r="Q94" i="10"/>
  <c r="P94" i="10"/>
  <c r="E94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T89" i="10" s="1"/>
  <c r="S88" i="10"/>
  <c r="R88" i="10"/>
  <c r="Q88" i="10"/>
  <c r="P88" i="10"/>
  <c r="E88" i="10"/>
  <c r="U88" i="10" s="1"/>
  <c r="S87" i="10"/>
  <c r="R87" i="10"/>
  <c r="Q87" i="10"/>
  <c r="P87" i="10"/>
  <c r="E87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E72" i="10" s="1"/>
  <c r="B72" i="10"/>
  <c r="O71" i="10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B71" i="10"/>
  <c r="S70" i="10"/>
  <c r="R70" i="10"/>
  <c r="Q70" i="10"/>
  <c r="P70" i="10"/>
  <c r="E70" i="10"/>
  <c r="S69" i="10"/>
  <c r="R69" i="10"/>
  <c r="Q69" i="10"/>
  <c r="P69" i="10"/>
  <c r="E69" i="10"/>
  <c r="U69" i="10" s="1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O66" i="10"/>
  <c r="N66" i="10"/>
  <c r="M66" i="10"/>
  <c r="L66" i="10"/>
  <c r="K66" i="10"/>
  <c r="J66" i="10"/>
  <c r="I66" i="10"/>
  <c r="Q66" i="10" s="1"/>
  <c r="H66" i="10"/>
  <c r="R66" i="10" s="1"/>
  <c r="G66" i="10"/>
  <c r="F66" i="10"/>
  <c r="C66" i="10"/>
  <c r="B66" i="10"/>
  <c r="E66" i="10" s="1"/>
  <c r="S65" i="10"/>
  <c r="R65" i="10"/>
  <c r="Q65" i="10"/>
  <c r="P65" i="10"/>
  <c r="E65" i="10"/>
  <c r="U64" i="10"/>
  <c r="T64" i="10"/>
  <c r="S64" i="10"/>
  <c r="R64" i="10"/>
  <c r="Q64" i="10"/>
  <c r="P64" i="10"/>
  <c r="E64" i="10"/>
  <c r="U63" i="10"/>
  <c r="S63" i="10"/>
  <c r="R63" i="10"/>
  <c r="Q63" i="10"/>
  <c r="P63" i="10"/>
  <c r="E63" i="10"/>
  <c r="T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O59" i="10"/>
  <c r="N59" i="10"/>
  <c r="M59" i="10"/>
  <c r="L59" i="10"/>
  <c r="K59" i="10"/>
  <c r="J59" i="10"/>
  <c r="I59" i="10"/>
  <c r="S59" i="10" s="1"/>
  <c r="H59" i="10"/>
  <c r="R59" i="10" s="1"/>
  <c r="C59" i="10"/>
  <c r="B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S55" i="10"/>
  <c r="R55" i="10"/>
  <c r="Q55" i="10"/>
  <c r="P55" i="10"/>
  <c r="E55" i="10"/>
  <c r="U55" i="10" s="1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U50" i="10"/>
  <c r="S50" i="10"/>
  <c r="R50" i="10"/>
  <c r="Q50" i="10"/>
  <c r="P50" i="10"/>
  <c r="E50" i="10"/>
  <c r="T50" i="10" s="1"/>
  <c r="U49" i="10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T44" i="10" s="1"/>
  <c r="U43" i="10"/>
  <c r="T43" i="10"/>
  <c r="S43" i="10"/>
  <c r="R43" i="10"/>
  <c r="Q43" i="10"/>
  <c r="P43" i="10"/>
  <c r="E43" i="10"/>
  <c r="S42" i="10"/>
  <c r="R42" i="10"/>
  <c r="Q42" i="10"/>
  <c r="P42" i="10"/>
  <c r="E42" i="10"/>
  <c r="T42" i="10" s="1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B33" i="10"/>
  <c r="T32" i="10"/>
  <c r="S32" i="10"/>
  <c r="R32" i="10"/>
  <c r="Q32" i="10"/>
  <c r="P32" i="10"/>
  <c r="E32" i="10"/>
  <c r="U32" i="10" s="1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B30" i="10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S26" i="10"/>
  <c r="R26" i="10"/>
  <c r="Q26" i="10"/>
  <c r="P26" i="10"/>
  <c r="E26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U20" i="10"/>
  <c r="S20" i="10"/>
  <c r="R20" i="10"/>
  <c r="Q20" i="10"/>
  <c r="P20" i="10"/>
  <c r="E20" i="10"/>
  <c r="T20" i="10" s="1"/>
  <c r="U19" i="10"/>
  <c r="T19" i="10"/>
  <c r="S19" i="10"/>
  <c r="R19" i="10"/>
  <c r="Q19" i="10"/>
  <c r="P19" i="10"/>
  <c r="E19" i="10"/>
  <c r="S18" i="10"/>
  <c r="R18" i="10"/>
  <c r="Q18" i="10"/>
  <c r="P18" i="10"/>
  <c r="E18" i="10"/>
  <c r="U18" i="10" s="1"/>
  <c r="S17" i="10"/>
  <c r="R17" i="10"/>
  <c r="Q17" i="10"/>
  <c r="P17" i="10"/>
  <c r="E17" i="10"/>
  <c r="S15" i="10"/>
  <c r="O15" i="10"/>
  <c r="N15" i="10"/>
  <c r="M15" i="10"/>
  <c r="L15" i="10"/>
  <c r="K15" i="10"/>
  <c r="J15" i="10"/>
  <c r="I15" i="10"/>
  <c r="H15" i="10"/>
  <c r="G15" i="10"/>
  <c r="F15" i="10"/>
  <c r="C15" i="10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U12" i="10"/>
  <c r="T12" i="10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S9" i="10"/>
  <c r="R9" i="10"/>
  <c r="Q9" i="10"/>
  <c r="P9" i="10"/>
  <c r="E9" i="10"/>
  <c r="U9" i="10" s="1"/>
  <c r="S94" i="9"/>
  <c r="R94" i="9"/>
  <c r="Q94" i="9"/>
  <c r="P94" i="9"/>
  <c r="E94" i="9"/>
  <c r="S93" i="9"/>
  <c r="R93" i="9"/>
  <c r="Q93" i="9"/>
  <c r="P93" i="9"/>
  <c r="E93" i="9"/>
  <c r="U93" i="9" s="1"/>
  <c r="U92" i="9"/>
  <c r="S92" i="9"/>
  <c r="R92" i="9"/>
  <c r="Q92" i="9"/>
  <c r="P92" i="9"/>
  <c r="E92" i="9"/>
  <c r="T92" i="9" s="1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U87" i="9"/>
  <c r="S87" i="9"/>
  <c r="R87" i="9"/>
  <c r="Q87" i="9"/>
  <c r="P87" i="9"/>
  <c r="E87" i="9"/>
  <c r="T87" i="9" s="1"/>
  <c r="O73" i="9"/>
  <c r="N73" i="9"/>
  <c r="M73" i="9"/>
  <c r="L73" i="9"/>
  <c r="K73" i="9"/>
  <c r="J73" i="9"/>
  <c r="I73" i="9"/>
  <c r="H73" i="9"/>
  <c r="G73" i="9"/>
  <c r="F73" i="9"/>
  <c r="C73" i="9"/>
  <c r="B73" i="9"/>
  <c r="E73" i="9" s="1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E72" i="9" s="1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E71" i="9" s="1"/>
  <c r="B71" i="9"/>
  <c r="S70" i="9"/>
  <c r="R70" i="9"/>
  <c r="Q70" i="9"/>
  <c r="P70" i="9"/>
  <c r="E70" i="9"/>
  <c r="S69" i="9"/>
  <c r="R69" i="9"/>
  <c r="Q69" i="9"/>
  <c r="U69" i="9" s="1"/>
  <c r="P69" i="9"/>
  <c r="E69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E67" i="9" s="1"/>
  <c r="R66" i="9"/>
  <c r="O66" i="9"/>
  <c r="N66" i="9"/>
  <c r="M66" i="9"/>
  <c r="L66" i="9"/>
  <c r="K66" i="9"/>
  <c r="J66" i="9"/>
  <c r="I66" i="9"/>
  <c r="H66" i="9"/>
  <c r="G66" i="9"/>
  <c r="F66" i="9"/>
  <c r="C66" i="9"/>
  <c r="B66" i="9"/>
  <c r="S65" i="9"/>
  <c r="R65" i="9"/>
  <c r="Q65" i="9"/>
  <c r="P65" i="9"/>
  <c r="E65" i="9"/>
  <c r="T65" i="9" s="1"/>
  <c r="S64" i="9"/>
  <c r="R64" i="9"/>
  <c r="Q64" i="9"/>
  <c r="P64" i="9"/>
  <c r="E64" i="9"/>
  <c r="U63" i="9"/>
  <c r="T63" i="9"/>
  <c r="S63" i="9"/>
  <c r="R63" i="9"/>
  <c r="Q63" i="9"/>
  <c r="P63" i="9"/>
  <c r="E63" i="9"/>
  <c r="U62" i="9"/>
  <c r="S62" i="9"/>
  <c r="R62" i="9"/>
  <c r="Q62" i="9"/>
  <c r="P62" i="9"/>
  <c r="E62" i="9"/>
  <c r="T62" i="9" s="1"/>
  <c r="S61" i="9"/>
  <c r="R61" i="9"/>
  <c r="Q61" i="9"/>
  <c r="P61" i="9"/>
  <c r="E61" i="9"/>
  <c r="T61" i="9" s="1"/>
  <c r="O59" i="9"/>
  <c r="N59" i="9"/>
  <c r="M59" i="9"/>
  <c r="L59" i="9"/>
  <c r="K59" i="9"/>
  <c r="J59" i="9"/>
  <c r="I59" i="9"/>
  <c r="S59" i="9" s="1"/>
  <c r="H59" i="9"/>
  <c r="R59" i="9" s="1"/>
  <c r="C59" i="9"/>
  <c r="B59" i="9"/>
  <c r="E59" i="9" s="1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U52" i="9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S49" i="9"/>
  <c r="R49" i="9"/>
  <c r="Q49" i="9"/>
  <c r="P49" i="9"/>
  <c r="E49" i="9"/>
  <c r="T48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T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E40" i="9" s="1"/>
  <c r="B40" i="9"/>
  <c r="S39" i="9"/>
  <c r="R39" i="9"/>
  <c r="Q39" i="9"/>
  <c r="P39" i="9"/>
  <c r="E39" i="9"/>
  <c r="S38" i="9"/>
  <c r="R38" i="9"/>
  <c r="Q38" i="9"/>
  <c r="P38" i="9"/>
  <c r="E38" i="9"/>
  <c r="T37" i="9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U35" i="9" s="1"/>
  <c r="P35" i="9"/>
  <c r="T35" i="9" s="1"/>
  <c r="E35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S32" i="9"/>
  <c r="R32" i="9"/>
  <c r="Q32" i="9"/>
  <c r="U32" i="9" s="1"/>
  <c r="P32" i="9"/>
  <c r="E32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E30" i="9" s="1"/>
  <c r="T29" i="9"/>
  <c r="S29" i="9"/>
  <c r="R29" i="9"/>
  <c r="Q29" i="9"/>
  <c r="P29" i="9"/>
  <c r="E29" i="9"/>
  <c r="U29" i="9" s="1"/>
  <c r="U28" i="9"/>
  <c r="T28" i="9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O24" i="9"/>
  <c r="N24" i="9"/>
  <c r="M24" i="9"/>
  <c r="L24" i="9"/>
  <c r="K24" i="9"/>
  <c r="J24" i="9"/>
  <c r="I24" i="9"/>
  <c r="H24" i="9"/>
  <c r="R24" i="9" s="1"/>
  <c r="G24" i="9"/>
  <c r="F24" i="9"/>
  <c r="C24" i="9"/>
  <c r="E24" i="9" s="1"/>
  <c r="B24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U18" i="9" s="1"/>
  <c r="S17" i="9"/>
  <c r="R17" i="9"/>
  <c r="Q17" i="9"/>
  <c r="P17" i="9"/>
  <c r="E17" i="9"/>
  <c r="T17" i="9" s="1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E15" i="9" s="1"/>
  <c r="B15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T10" i="9" s="1"/>
  <c r="T9" i="9"/>
  <c r="S9" i="9"/>
  <c r="R9" i="9"/>
  <c r="Q9" i="9"/>
  <c r="P9" i="9"/>
  <c r="E9" i="9"/>
  <c r="U9" i="9" s="1"/>
  <c r="U94" i="8"/>
  <c r="T94" i="8"/>
  <c r="S94" i="8"/>
  <c r="R94" i="8"/>
  <c r="Q94" i="8"/>
  <c r="P94" i="8"/>
  <c r="E94" i="8"/>
  <c r="T93" i="8"/>
  <c r="S93" i="8"/>
  <c r="R93" i="8"/>
  <c r="Q93" i="8"/>
  <c r="U93" i="8" s="1"/>
  <c r="P93" i="8"/>
  <c r="E93" i="8"/>
  <c r="S92" i="8"/>
  <c r="R92" i="8"/>
  <c r="Q92" i="8"/>
  <c r="U92" i="8" s="1"/>
  <c r="P92" i="8"/>
  <c r="E92" i="8"/>
  <c r="S91" i="8"/>
  <c r="R91" i="8"/>
  <c r="Q91" i="8"/>
  <c r="P91" i="8"/>
  <c r="T91" i="8" s="1"/>
  <c r="E91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T87" i="8"/>
  <c r="S87" i="8"/>
  <c r="R87" i="8"/>
  <c r="Q87" i="8"/>
  <c r="P87" i="8"/>
  <c r="E87" i="8"/>
  <c r="U87" i="8" s="1"/>
  <c r="O73" i="8"/>
  <c r="N73" i="8"/>
  <c r="M73" i="8"/>
  <c r="L73" i="8"/>
  <c r="K73" i="8"/>
  <c r="J73" i="8"/>
  <c r="I73" i="8"/>
  <c r="H73" i="8"/>
  <c r="R73" i="8" s="1"/>
  <c r="G73" i="8"/>
  <c r="F73" i="8"/>
  <c r="C73" i="8"/>
  <c r="B73" i="8"/>
  <c r="O72" i="8"/>
  <c r="N72" i="8"/>
  <c r="M72" i="8"/>
  <c r="L72" i="8"/>
  <c r="K72" i="8"/>
  <c r="J72" i="8"/>
  <c r="I72" i="8"/>
  <c r="Q72" i="8" s="1"/>
  <c r="H72" i="8"/>
  <c r="R72" i="8" s="1"/>
  <c r="G72" i="8"/>
  <c r="F72" i="8"/>
  <c r="C72" i="8"/>
  <c r="B72" i="8"/>
  <c r="E72" i="8" s="1"/>
  <c r="R71" i="8"/>
  <c r="O71" i="8"/>
  <c r="N71" i="8"/>
  <c r="M71" i="8"/>
  <c r="L71" i="8"/>
  <c r="K71" i="8"/>
  <c r="J71" i="8"/>
  <c r="I71" i="8"/>
  <c r="S71" i="8" s="1"/>
  <c r="H71" i="8"/>
  <c r="P71" i="8" s="1"/>
  <c r="G71" i="8"/>
  <c r="F71" i="8"/>
  <c r="C71" i="8"/>
  <c r="E71" i="8" s="1"/>
  <c r="B71" i="8"/>
  <c r="S70" i="8"/>
  <c r="R70" i="8"/>
  <c r="Q70" i="8"/>
  <c r="P70" i="8"/>
  <c r="E70" i="8"/>
  <c r="S69" i="8"/>
  <c r="R69" i="8"/>
  <c r="Q69" i="8"/>
  <c r="P69" i="8"/>
  <c r="E69" i="8"/>
  <c r="U69" i="8" s="1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O66" i="8"/>
  <c r="N66" i="8"/>
  <c r="M66" i="8"/>
  <c r="L66" i="8"/>
  <c r="K66" i="8"/>
  <c r="J66" i="8"/>
  <c r="I66" i="8"/>
  <c r="S66" i="8" s="1"/>
  <c r="H66" i="8"/>
  <c r="G66" i="8"/>
  <c r="F66" i="8"/>
  <c r="C66" i="8"/>
  <c r="E66" i="8" s="1"/>
  <c r="B66" i="8"/>
  <c r="S65" i="8"/>
  <c r="R65" i="8"/>
  <c r="Q65" i="8"/>
  <c r="P65" i="8"/>
  <c r="E65" i="8"/>
  <c r="U64" i="8"/>
  <c r="S64" i="8"/>
  <c r="R64" i="8"/>
  <c r="Q64" i="8"/>
  <c r="P64" i="8"/>
  <c r="E64" i="8"/>
  <c r="T64" i="8" s="1"/>
  <c r="U63" i="8"/>
  <c r="T63" i="8"/>
  <c r="S63" i="8"/>
  <c r="R63" i="8"/>
  <c r="Q63" i="8"/>
  <c r="P63" i="8"/>
  <c r="E63" i="8"/>
  <c r="T62" i="8"/>
  <c r="S62" i="8"/>
  <c r="R62" i="8"/>
  <c r="Q62" i="8"/>
  <c r="P62" i="8"/>
  <c r="E62" i="8"/>
  <c r="U62" i="8" s="1"/>
  <c r="S61" i="8"/>
  <c r="R61" i="8"/>
  <c r="Q61" i="8"/>
  <c r="P61" i="8"/>
  <c r="E61" i="8"/>
  <c r="U61" i="8" s="1"/>
  <c r="O59" i="8"/>
  <c r="N59" i="8"/>
  <c r="M59" i="8"/>
  <c r="L59" i="8"/>
  <c r="K59" i="8"/>
  <c r="J59" i="8"/>
  <c r="I59" i="8"/>
  <c r="S59" i="8" s="1"/>
  <c r="H59" i="8"/>
  <c r="R59" i="8" s="1"/>
  <c r="E59" i="8"/>
  <c r="C59" i="8"/>
  <c r="B59" i="8"/>
  <c r="T58" i="8"/>
  <c r="S58" i="8"/>
  <c r="R58" i="8"/>
  <c r="Q58" i="8"/>
  <c r="P58" i="8"/>
  <c r="E58" i="8"/>
  <c r="U58" i="8" s="1"/>
  <c r="S57" i="8"/>
  <c r="R57" i="8"/>
  <c r="Q57" i="8"/>
  <c r="P57" i="8"/>
  <c r="E57" i="8"/>
  <c r="S56" i="8"/>
  <c r="R56" i="8"/>
  <c r="Q56" i="8"/>
  <c r="P56" i="8"/>
  <c r="E56" i="8"/>
  <c r="U55" i="8"/>
  <c r="S55" i="8"/>
  <c r="R55" i="8"/>
  <c r="Q55" i="8"/>
  <c r="P55" i="8"/>
  <c r="E55" i="8"/>
  <c r="T55" i="8" s="1"/>
  <c r="O53" i="8"/>
  <c r="N53" i="8"/>
  <c r="M53" i="8"/>
  <c r="L53" i="8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T52" i="8" s="1"/>
  <c r="T51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T47" i="8"/>
  <c r="S47" i="8"/>
  <c r="R47" i="8"/>
  <c r="Q47" i="8"/>
  <c r="P47" i="8"/>
  <c r="E47" i="8"/>
  <c r="U47" i="8" s="1"/>
  <c r="S46" i="8"/>
  <c r="R46" i="8"/>
  <c r="Q46" i="8"/>
  <c r="P46" i="8"/>
  <c r="E46" i="8"/>
  <c r="S45" i="8"/>
  <c r="R45" i="8"/>
  <c r="Q45" i="8"/>
  <c r="P45" i="8"/>
  <c r="E45" i="8"/>
  <c r="U44" i="8"/>
  <c r="S44" i="8"/>
  <c r="R44" i="8"/>
  <c r="Q44" i="8"/>
  <c r="P44" i="8"/>
  <c r="E44" i="8"/>
  <c r="T44" i="8" s="1"/>
  <c r="U43" i="8"/>
  <c r="T43" i="8"/>
  <c r="S43" i="8"/>
  <c r="R43" i="8"/>
  <c r="Q43" i="8"/>
  <c r="P43" i="8"/>
  <c r="E43" i="8"/>
  <c r="T42" i="8"/>
  <c r="S42" i="8"/>
  <c r="R42" i="8"/>
  <c r="Q42" i="8"/>
  <c r="P42" i="8"/>
  <c r="E42" i="8"/>
  <c r="U42" i="8" s="1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U39" i="8"/>
  <c r="T39" i="8"/>
  <c r="S39" i="8"/>
  <c r="R39" i="8"/>
  <c r="Q39" i="8"/>
  <c r="P39" i="8"/>
  <c r="E39" i="8"/>
  <c r="U38" i="8"/>
  <c r="T38" i="8"/>
  <c r="S38" i="8"/>
  <c r="R38" i="8"/>
  <c r="Q38" i="8"/>
  <c r="P38" i="8"/>
  <c r="E38" i="8"/>
  <c r="U37" i="8"/>
  <c r="S37" i="8"/>
  <c r="R37" i="8"/>
  <c r="Q37" i="8"/>
  <c r="P37" i="8"/>
  <c r="E37" i="8"/>
  <c r="T37" i="8" s="1"/>
  <c r="S36" i="8"/>
  <c r="R36" i="8"/>
  <c r="Q36" i="8"/>
  <c r="P36" i="8"/>
  <c r="T36" i="8" s="1"/>
  <c r="E36" i="8"/>
  <c r="U36" i="8" s="1"/>
  <c r="S35" i="8"/>
  <c r="R35" i="8"/>
  <c r="Q35" i="8"/>
  <c r="P35" i="8"/>
  <c r="E35" i="8"/>
  <c r="S33" i="8"/>
  <c r="O33" i="8"/>
  <c r="N33" i="8"/>
  <c r="M33" i="8"/>
  <c r="L33" i="8"/>
  <c r="K33" i="8"/>
  <c r="J33" i="8"/>
  <c r="I33" i="8"/>
  <c r="H33" i="8"/>
  <c r="R33" i="8" s="1"/>
  <c r="G33" i="8"/>
  <c r="F33" i="8"/>
  <c r="C33" i="8"/>
  <c r="E33" i="8" s="1"/>
  <c r="B33" i="8"/>
  <c r="S32" i="8"/>
  <c r="R32" i="8"/>
  <c r="Q32" i="8"/>
  <c r="P32" i="8"/>
  <c r="E32" i="8"/>
  <c r="O30" i="8"/>
  <c r="N30" i="8"/>
  <c r="M30" i="8"/>
  <c r="L30" i="8"/>
  <c r="K30" i="8"/>
  <c r="J30" i="8"/>
  <c r="I30" i="8"/>
  <c r="H30" i="8"/>
  <c r="R30" i="8" s="1"/>
  <c r="G30" i="8"/>
  <c r="F30" i="8"/>
  <c r="C30" i="8"/>
  <c r="E30" i="8" s="1"/>
  <c r="B30" i="8"/>
  <c r="S29" i="8"/>
  <c r="R29" i="8"/>
  <c r="Q29" i="8"/>
  <c r="P29" i="8"/>
  <c r="E29" i="8"/>
  <c r="S28" i="8"/>
  <c r="R28" i="8"/>
  <c r="Q28" i="8"/>
  <c r="P28" i="8"/>
  <c r="E28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R24" i="8"/>
  <c r="O24" i="8"/>
  <c r="N24" i="8"/>
  <c r="M24" i="8"/>
  <c r="L24" i="8"/>
  <c r="K24" i="8"/>
  <c r="J24" i="8"/>
  <c r="I24" i="8"/>
  <c r="S24" i="8" s="1"/>
  <c r="H24" i="8"/>
  <c r="G24" i="8"/>
  <c r="F24" i="8"/>
  <c r="C24" i="8"/>
  <c r="B24" i="8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U21" i="8"/>
  <c r="T21" i="8"/>
  <c r="S21" i="8"/>
  <c r="R21" i="8"/>
  <c r="Q21" i="8"/>
  <c r="P21" i="8"/>
  <c r="E21" i="8"/>
  <c r="U20" i="8"/>
  <c r="S20" i="8"/>
  <c r="R20" i="8"/>
  <c r="Q20" i="8"/>
  <c r="P20" i="8"/>
  <c r="E20" i="8"/>
  <c r="T20" i="8" s="1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O15" i="8"/>
  <c r="N15" i="8"/>
  <c r="M15" i="8"/>
  <c r="L15" i="8"/>
  <c r="K15" i="8"/>
  <c r="J15" i="8"/>
  <c r="I15" i="8"/>
  <c r="H15" i="8"/>
  <c r="R15" i="8" s="1"/>
  <c r="G15" i="8"/>
  <c r="F15" i="8"/>
  <c r="C15" i="8"/>
  <c r="B15" i="8"/>
  <c r="E15" i="8" s="1"/>
  <c r="S14" i="8"/>
  <c r="R14" i="8"/>
  <c r="Q14" i="8"/>
  <c r="P14" i="8"/>
  <c r="E14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T10" i="8" s="1"/>
  <c r="U9" i="8"/>
  <c r="S9" i="8"/>
  <c r="R9" i="8"/>
  <c r="Q9" i="8"/>
  <c r="P9" i="8"/>
  <c r="E9" i="8"/>
  <c r="T9" i="8" s="1"/>
  <c r="T94" i="7"/>
  <c r="S94" i="7"/>
  <c r="R94" i="7"/>
  <c r="Q94" i="7"/>
  <c r="P94" i="7"/>
  <c r="E94" i="7"/>
  <c r="U94" i="7" s="1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T91" i="7" s="1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T88" i="7" s="1"/>
  <c r="U87" i="7"/>
  <c r="S87" i="7"/>
  <c r="R87" i="7"/>
  <c r="Q87" i="7"/>
  <c r="P87" i="7"/>
  <c r="E87" i="7"/>
  <c r="T87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E72" i="7" s="1"/>
  <c r="O71" i="7"/>
  <c r="N71" i="7"/>
  <c r="M71" i="7"/>
  <c r="L71" i="7"/>
  <c r="K71" i="7"/>
  <c r="J71" i="7"/>
  <c r="I71" i="7"/>
  <c r="S71" i="7" s="1"/>
  <c r="H71" i="7"/>
  <c r="G71" i="7"/>
  <c r="F71" i="7"/>
  <c r="C71" i="7"/>
  <c r="B71" i="7"/>
  <c r="S70" i="7"/>
  <c r="R70" i="7"/>
  <c r="Q70" i="7"/>
  <c r="P70" i="7"/>
  <c r="E70" i="7"/>
  <c r="S69" i="7"/>
  <c r="R69" i="7"/>
  <c r="Q69" i="7"/>
  <c r="P69" i="7"/>
  <c r="E69" i="7"/>
  <c r="U69" i="7" s="1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U63" i="7"/>
  <c r="S63" i="7"/>
  <c r="R63" i="7"/>
  <c r="Q63" i="7"/>
  <c r="P63" i="7"/>
  <c r="E63" i="7"/>
  <c r="T63" i="7" s="1"/>
  <c r="T62" i="7"/>
  <c r="S62" i="7"/>
  <c r="R62" i="7"/>
  <c r="Q62" i="7"/>
  <c r="P62" i="7"/>
  <c r="E62" i="7"/>
  <c r="U62" i="7" s="1"/>
  <c r="S61" i="7"/>
  <c r="R61" i="7"/>
  <c r="Q61" i="7"/>
  <c r="P61" i="7"/>
  <c r="E61" i="7"/>
  <c r="O59" i="7"/>
  <c r="N59" i="7"/>
  <c r="M59" i="7"/>
  <c r="L59" i="7"/>
  <c r="K59" i="7"/>
  <c r="J59" i="7"/>
  <c r="I59" i="7"/>
  <c r="H59" i="7"/>
  <c r="R59" i="7" s="1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E53" i="7" s="1"/>
  <c r="U52" i="7"/>
  <c r="T52" i="7"/>
  <c r="S52" i="7"/>
  <c r="R52" i="7"/>
  <c r="Q52" i="7"/>
  <c r="P52" i="7"/>
  <c r="E52" i="7"/>
  <c r="S51" i="7"/>
  <c r="R51" i="7"/>
  <c r="Q51" i="7"/>
  <c r="U51" i="7" s="1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U45" i="7"/>
  <c r="T45" i="7"/>
  <c r="S45" i="7"/>
  <c r="R45" i="7"/>
  <c r="Q45" i="7"/>
  <c r="P45" i="7"/>
  <c r="E45" i="7"/>
  <c r="U44" i="7"/>
  <c r="T44" i="7"/>
  <c r="S44" i="7"/>
  <c r="R44" i="7"/>
  <c r="Q44" i="7"/>
  <c r="P44" i="7"/>
  <c r="E44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O40" i="7"/>
  <c r="N40" i="7"/>
  <c r="M40" i="7"/>
  <c r="L40" i="7"/>
  <c r="K40" i="7"/>
  <c r="J40" i="7"/>
  <c r="I40" i="7"/>
  <c r="S40" i="7" s="1"/>
  <c r="H40" i="7"/>
  <c r="R40" i="7" s="1"/>
  <c r="G40" i="7"/>
  <c r="F40" i="7"/>
  <c r="E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T36" i="7" s="1"/>
  <c r="S35" i="7"/>
  <c r="R35" i="7"/>
  <c r="Q35" i="7"/>
  <c r="P35" i="7"/>
  <c r="E35" i="7"/>
  <c r="U35" i="7" s="1"/>
  <c r="O33" i="7"/>
  <c r="N33" i="7"/>
  <c r="M33" i="7"/>
  <c r="L33" i="7"/>
  <c r="K33" i="7"/>
  <c r="J33" i="7"/>
  <c r="I33" i="7"/>
  <c r="S33" i="7" s="1"/>
  <c r="H33" i="7"/>
  <c r="P33" i="7" s="1"/>
  <c r="G33" i="7"/>
  <c r="F33" i="7"/>
  <c r="C33" i="7"/>
  <c r="B33" i="7"/>
  <c r="E33" i="7" s="1"/>
  <c r="U32" i="7"/>
  <c r="T32" i="7"/>
  <c r="S32" i="7"/>
  <c r="R32" i="7"/>
  <c r="Q32" i="7"/>
  <c r="P32" i="7"/>
  <c r="E32" i="7"/>
  <c r="O30" i="7"/>
  <c r="N30" i="7"/>
  <c r="M30" i="7"/>
  <c r="L30" i="7"/>
  <c r="K30" i="7"/>
  <c r="J30" i="7"/>
  <c r="I30" i="7"/>
  <c r="H30" i="7"/>
  <c r="R30" i="7" s="1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T28" i="7" s="1"/>
  <c r="U27" i="7"/>
  <c r="T27" i="7"/>
  <c r="S27" i="7"/>
  <c r="R27" i="7"/>
  <c r="Q27" i="7"/>
  <c r="P27" i="7"/>
  <c r="E27" i="7"/>
  <c r="U26" i="7"/>
  <c r="T26" i="7"/>
  <c r="S26" i="7"/>
  <c r="R26" i="7"/>
  <c r="Q26" i="7"/>
  <c r="P26" i="7"/>
  <c r="E26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E24" i="7" s="1"/>
  <c r="B24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U18" i="7"/>
  <c r="T18" i="7"/>
  <c r="S18" i="7"/>
  <c r="R18" i="7"/>
  <c r="Q18" i="7"/>
  <c r="P18" i="7"/>
  <c r="E18" i="7"/>
  <c r="T17" i="7"/>
  <c r="S17" i="7"/>
  <c r="R17" i="7"/>
  <c r="Q17" i="7"/>
  <c r="P17" i="7"/>
  <c r="E17" i="7"/>
  <c r="O15" i="7"/>
  <c r="N15" i="7"/>
  <c r="M15" i="7"/>
  <c r="L15" i="7"/>
  <c r="K15" i="7"/>
  <c r="J15" i="7"/>
  <c r="I15" i="7"/>
  <c r="S15" i="7" s="1"/>
  <c r="H15" i="7"/>
  <c r="G15" i="7"/>
  <c r="F15" i="7"/>
  <c r="C15" i="7"/>
  <c r="B15" i="7"/>
  <c r="U14" i="7"/>
  <c r="S14" i="7"/>
  <c r="R14" i="7"/>
  <c r="Q14" i="7"/>
  <c r="P14" i="7"/>
  <c r="E14" i="7"/>
  <c r="T14" i="7" s="1"/>
  <c r="U13" i="7"/>
  <c r="T13" i="7"/>
  <c r="S13" i="7"/>
  <c r="R13" i="7"/>
  <c r="Q13" i="7"/>
  <c r="P13" i="7"/>
  <c r="E13" i="7"/>
  <c r="U12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S94" i="6"/>
  <c r="R94" i="6"/>
  <c r="Q94" i="6"/>
  <c r="P94" i="6"/>
  <c r="E94" i="6"/>
  <c r="T94" i="6" s="1"/>
  <c r="U93" i="6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U91" i="6"/>
  <c r="T91" i="6"/>
  <c r="S91" i="6"/>
  <c r="R91" i="6"/>
  <c r="Q91" i="6"/>
  <c r="P91" i="6"/>
  <c r="E91" i="6"/>
  <c r="S90" i="6"/>
  <c r="R90" i="6"/>
  <c r="Q90" i="6"/>
  <c r="U90" i="6" s="1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S87" i="6"/>
  <c r="R87" i="6"/>
  <c r="Q87" i="6"/>
  <c r="P87" i="6"/>
  <c r="E87" i="6"/>
  <c r="O73" i="6"/>
  <c r="N73" i="6"/>
  <c r="M73" i="6"/>
  <c r="L73" i="6"/>
  <c r="K73" i="6"/>
  <c r="J73" i="6"/>
  <c r="I73" i="6"/>
  <c r="S73" i="6" s="1"/>
  <c r="H73" i="6"/>
  <c r="R73" i="6" s="1"/>
  <c r="G73" i="6"/>
  <c r="F73" i="6"/>
  <c r="C73" i="6"/>
  <c r="B73" i="6"/>
  <c r="S72" i="6"/>
  <c r="O72" i="6"/>
  <c r="N72" i="6"/>
  <c r="M72" i="6"/>
  <c r="L72" i="6"/>
  <c r="K72" i="6"/>
  <c r="J72" i="6"/>
  <c r="I72" i="6"/>
  <c r="H72" i="6"/>
  <c r="R72" i="6" s="1"/>
  <c r="G72" i="6"/>
  <c r="F72" i="6"/>
  <c r="E72" i="6"/>
  <c r="C72" i="6"/>
  <c r="B72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S70" i="6"/>
  <c r="R70" i="6"/>
  <c r="Q70" i="6"/>
  <c r="P70" i="6"/>
  <c r="E70" i="6"/>
  <c r="U70" i="6" s="1"/>
  <c r="S69" i="6"/>
  <c r="R69" i="6"/>
  <c r="Q69" i="6"/>
  <c r="P69" i="6"/>
  <c r="E69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T62" i="6" s="1"/>
  <c r="S61" i="6"/>
  <c r="R61" i="6"/>
  <c r="Q61" i="6"/>
  <c r="P61" i="6"/>
  <c r="E61" i="6"/>
  <c r="T61" i="6" s="1"/>
  <c r="O59" i="6"/>
  <c r="N59" i="6"/>
  <c r="M59" i="6"/>
  <c r="L59" i="6"/>
  <c r="K59" i="6"/>
  <c r="J59" i="6"/>
  <c r="I59" i="6"/>
  <c r="S59" i="6" s="1"/>
  <c r="H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S49" i="6"/>
  <c r="R49" i="6"/>
  <c r="Q49" i="6"/>
  <c r="P49" i="6"/>
  <c r="E49" i="6"/>
  <c r="U49" i="6" s="1"/>
  <c r="S48" i="6"/>
  <c r="R48" i="6"/>
  <c r="Q48" i="6"/>
  <c r="P48" i="6"/>
  <c r="E48" i="6"/>
  <c r="T48" i="6" s="1"/>
  <c r="U47" i="6"/>
  <c r="T47" i="6"/>
  <c r="S47" i="6"/>
  <c r="R47" i="6"/>
  <c r="Q47" i="6"/>
  <c r="P47" i="6"/>
  <c r="E47" i="6"/>
  <c r="U46" i="6"/>
  <c r="T46" i="6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S43" i="6"/>
  <c r="R43" i="6"/>
  <c r="Q43" i="6"/>
  <c r="P43" i="6"/>
  <c r="E43" i="6"/>
  <c r="S42" i="6"/>
  <c r="R42" i="6"/>
  <c r="Q42" i="6"/>
  <c r="P42" i="6"/>
  <c r="E42" i="6"/>
  <c r="T42" i="6" s="1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E40" i="6" s="1"/>
  <c r="U39" i="6"/>
  <c r="S39" i="6"/>
  <c r="R39" i="6"/>
  <c r="Q39" i="6"/>
  <c r="P39" i="6"/>
  <c r="E39" i="6"/>
  <c r="T39" i="6" s="1"/>
  <c r="U38" i="6"/>
  <c r="T38" i="6"/>
  <c r="S38" i="6"/>
  <c r="R38" i="6"/>
  <c r="Q38" i="6"/>
  <c r="P38" i="6"/>
  <c r="E38" i="6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E33" i="6"/>
  <c r="C33" i="6"/>
  <c r="B33" i="6"/>
  <c r="T32" i="6"/>
  <c r="S32" i="6"/>
  <c r="R32" i="6"/>
  <c r="Q32" i="6"/>
  <c r="U32" i="6" s="1"/>
  <c r="P32" i="6"/>
  <c r="E32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E30" i="6" s="1"/>
  <c r="S29" i="6"/>
  <c r="R29" i="6"/>
  <c r="Q29" i="6"/>
  <c r="P29" i="6"/>
  <c r="E29" i="6"/>
  <c r="T29" i="6" s="1"/>
  <c r="S28" i="6"/>
  <c r="R28" i="6"/>
  <c r="Q28" i="6"/>
  <c r="P28" i="6"/>
  <c r="E28" i="6"/>
  <c r="U28" i="6" s="1"/>
  <c r="S27" i="6"/>
  <c r="R27" i="6"/>
  <c r="Q27" i="6"/>
  <c r="P27" i="6"/>
  <c r="E27" i="6"/>
  <c r="S26" i="6"/>
  <c r="R26" i="6"/>
  <c r="Q26" i="6"/>
  <c r="P26" i="6"/>
  <c r="E26" i="6"/>
  <c r="O24" i="6"/>
  <c r="N24" i="6"/>
  <c r="M24" i="6"/>
  <c r="L24" i="6"/>
  <c r="K24" i="6"/>
  <c r="J24" i="6"/>
  <c r="I24" i="6"/>
  <c r="S24" i="6" s="1"/>
  <c r="H24" i="6"/>
  <c r="P24" i="6" s="1"/>
  <c r="G24" i="6"/>
  <c r="F24" i="6"/>
  <c r="C24" i="6"/>
  <c r="B24" i="6"/>
  <c r="S23" i="6"/>
  <c r="R23" i="6"/>
  <c r="Q23" i="6"/>
  <c r="P23" i="6"/>
  <c r="E23" i="6"/>
  <c r="S22" i="6"/>
  <c r="R22" i="6"/>
  <c r="Q22" i="6"/>
  <c r="P22" i="6"/>
  <c r="E22" i="6"/>
  <c r="U21" i="6"/>
  <c r="T21" i="6"/>
  <c r="S21" i="6"/>
  <c r="R21" i="6"/>
  <c r="Q21" i="6"/>
  <c r="P21" i="6"/>
  <c r="E21" i="6"/>
  <c r="U20" i="6"/>
  <c r="T20" i="6"/>
  <c r="S20" i="6"/>
  <c r="R20" i="6"/>
  <c r="Q20" i="6"/>
  <c r="P20" i="6"/>
  <c r="E20" i="6"/>
  <c r="U19" i="6"/>
  <c r="T19" i="6"/>
  <c r="S19" i="6"/>
  <c r="R19" i="6"/>
  <c r="Q19" i="6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O15" i="6"/>
  <c r="N15" i="6"/>
  <c r="M15" i="6"/>
  <c r="L15" i="6"/>
  <c r="K15" i="6"/>
  <c r="J15" i="6"/>
  <c r="I15" i="6"/>
  <c r="S15" i="6" s="1"/>
  <c r="H15" i="6"/>
  <c r="R15" i="6" s="1"/>
  <c r="G15" i="6"/>
  <c r="F15" i="6"/>
  <c r="C15" i="6"/>
  <c r="B15" i="6"/>
  <c r="E15" i="6" s="1"/>
  <c r="S14" i="6"/>
  <c r="R14" i="6"/>
  <c r="Q14" i="6"/>
  <c r="P14" i="6"/>
  <c r="T14" i="6" s="1"/>
  <c r="E14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U9" i="6" s="1"/>
  <c r="S94" i="5"/>
  <c r="R94" i="5"/>
  <c r="Q94" i="5"/>
  <c r="P94" i="5"/>
  <c r="E94" i="5"/>
  <c r="T94" i="5" s="1"/>
  <c r="T93" i="5"/>
  <c r="S93" i="5"/>
  <c r="R93" i="5"/>
  <c r="Q93" i="5"/>
  <c r="U93" i="5" s="1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S89" i="5"/>
  <c r="R89" i="5"/>
  <c r="Q89" i="5"/>
  <c r="P89" i="5"/>
  <c r="E89" i="5"/>
  <c r="S88" i="5"/>
  <c r="R88" i="5"/>
  <c r="Q88" i="5"/>
  <c r="P88" i="5"/>
  <c r="E88" i="5"/>
  <c r="S87" i="5"/>
  <c r="R87" i="5"/>
  <c r="Q87" i="5"/>
  <c r="P87" i="5"/>
  <c r="E87" i="5"/>
  <c r="O73" i="5"/>
  <c r="N73" i="5"/>
  <c r="M73" i="5"/>
  <c r="L73" i="5"/>
  <c r="K73" i="5"/>
  <c r="J73" i="5"/>
  <c r="I73" i="5"/>
  <c r="S73" i="5" s="1"/>
  <c r="H73" i="5"/>
  <c r="R73" i="5" s="1"/>
  <c r="G73" i="5"/>
  <c r="F73" i="5"/>
  <c r="C73" i="5"/>
  <c r="B73" i="5"/>
  <c r="Q72" i="5"/>
  <c r="O72" i="5"/>
  <c r="N72" i="5"/>
  <c r="M72" i="5"/>
  <c r="L72" i="5"/>
  <c r="K72" i="5"/>
  <c r="J72" i="5"/>
  <c r="I72" i="5"/>
  <c r="S72" i="5" s="1"/>
  <c r="H72" i="5"/>
  <c r="G72" i="5"/>
  <c r="F72" i="5"/>
  <c r="C72" i="5"/>
  <c r="E72" i="5" s="1"/>
  <c r="B72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C71" i="5"/>
  <c r="B71" i="5"/>
  <c r="S70" i="5"/>
  <c r="R70" i="5"/>
  <c r="Q70" i="5"/>
  <c r="P70" i="5"/>
  <c r="E70" i="5"/>
  <c r="T70" i="5" s="1"/>
  <c r="S69" i="5"/>
  <c r="R69" i="5"/>
  <c r="Q69" i="5"/>
  <c r="P69" i="5"/>
  <c r="E69" i="5"/>
  <c r="O67" i="5"/>
  <c r="N67" i="5"/>
  <c r="M67" i="5"/>
  <c r="L67" i="5"/>
  <c r="K67" i="5"/>
  <c r="J67" i="5"/>
  <c r="I67" i="5"/>
  <c r="S67" i="5" s="1"/>
  <c r="H67" i="5"/>
  <c r="G67" i="5"/>
  <c r="F67" i="5"/>
  <c r="C67" i="5"/>
  <c r="B67" i="5"/>
  <c r="O66" i="5"/>
  <c r="N66" i="5"/>
  <c r="M66" i="5"/>
  <c r="L66" i="5"/>
  <c r="K66" i="5"/>
  <c r="J66" i="5"/>
  <c r="I66" i="5"/>
  <c r="H66" i="5"/>
  <c r="R66" i="5" s="1"/>
  <c r="G66" i="5"/>
  <c r="F66" i="5"/>
  <c r="C66" i="5"/>
  <c r="E66" i="5" s="1"/>
  <c r="B66" i="5"/>
  <c r="T65" i="5"/>
  <c r="S65" i="5"/>
  <c r="R65" i="5"/>
  <c r="Q65" i="5"/>
  <c r="P65" i="5"/>
  <c r="E65" i="5"/>
  <c r="U65" i="5" s="1"/>
  <c r="S64" i="5"/>
  <c r="R64" i="5"/>
  <c r="Q64" i="5"/>
  <c r="P64" i="5"/>
  <c r="E64" i="5"/>
  <c r="U63" i="5"/>
  <c r="S63" i="5"/>
  <c r="R63" i="5"/>
  <c r="Q63" i="5"/>
  <c r="P63" i="5"/>
  <c r="E63" i="5"/>
  <c r="T63" i="5" s="1"/>
  <c r="U62" i="5"/>
  <c r="T62" i="5"/>
  <c r="S62" i="5"/>
  <c r="R62" i="5"/>
  <c r="Q62" i="5"/>
  <c r="P62" i="5"/>
  <c r="E62" i="5"/>
  <c r="U61" i="5"/>
  <c r="T61" i="5"/>
  <c r="S61" i="5"/>
  <c r="R61" i="5"/>
  <c r="Q61" i="5"/>
  <c r="P61" i="5"/>
  <c r="E61" i="5"/>
  <c r="O59" i="5"/>
  <c r="N59" i="5"/>
  <c r="M59" i="5"/>
  <c r="L59" i="5"/>
  <c r="K59" i="5"/>
  <c r="J59" i="5"/>
  <c r="I59" i="5"/>
  <c r="S59" i="5" s="1"/>
  <c r="H59" i="5"/>
  <c r="R59" i="5" s="1"/>
  <c r="C59" i="5"/>
  <c r="B59" i="5"/>
  <c r="E59" i="5" s="1"/>
  <c r="S58" i="5"/>
  <c r="R58" i="5"/>
  <c r="Q58" i="5"/>
  <c r="P58" i="5"/>
  <c r="E58" i="5"/>
  <c r="S57" i="5"/>
  <c r="R57" i="5"/>
  <c r="Q57" i="5"/>
  <c r="P57" i="5"/>
  <c r="E57" i="5"/>
  <c r="T57" i="5" s="1"/>
  <c r="S56" i="5"/>
  <c r="R56" i="5"/>
  <c r="Q56" i="5"/>
  <c r="P56" i="5"/>
  <c r="E56" i="5"/>
  <c r="S55" i="5"/>
  <c r="R55" i="5"/>
  <c r="Q55" i="5"/>
  <c r="P55" i="5"/>
  <c r="E55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T51" i="5"/>
  <c r="S51" i="5"/>
  <c r="R51" i="5"/>
  <c r="Q51" i="5"/>
  <c r="P51" i="5"/>
  <c r="E51" i="5"/>
  <c r="T50" i="5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T45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P43" i="5"/>
  <c r="E43" i="5"/>
  <c r="T43" i="5" s="1"/>
  <c r="S42" i="5"/>
  <c r="R42" i="5"/>
  <c r="Q42" i="5"/>
  <c r="P42" i="5"/>
  <c r="E42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B40" i="5"/>
  <c r="E40" i="5" s="1"/>
  <c r="U39" i="5"/>
  <c r="T39" i="5"/>
  <c r="S39" i="5"/>
  <c r="R39" i="5"/>
  <c r="Q39" i="5"/>
  <c r="P39" i="5"/>
  <c r="E39" i="5"/>
  <c r="S38" i="5"/>
  <c r="R38" i="5"/>
  <c r="Q38" i="5"/>
  <c r="U38" i="5" s="1"/>
  <c r="P38" i="5"/>
  <c r="E38" i="5"/>
  <c r="T38" i="5" s="1"/>
  <c r="S37" i="5"/>
  <c r="R37" i="5"/>
  <c r="Q37" i="5"/>
  <c r="P37" i="5"/>
  <c r="E37" i="5"/>
  <c r="S36" i="5"/>
  <c r="R36" i="5"/>
  <c r="Q36" i="5"/>
  <c r="P36" i="5"/>
  <c r="E36" i="5"/>
  <c r="T36" i="5" s="1"/>
  <c r="S35" i="5"/>
  <c r="R35" i="5"/>
  <c r="Q35" i="5"/>
  <c r="U35" i="5" s="1"/>
  <c r="P35" i="5"/>
  <c r="E35" i="5"/>
  <c r="O33" i="5"/>
  <c r="N33" i="5"/>
  <c r="M33" i="5"/>
  <c r="L33" i="5"/>
  <c r="K33" i="5"/>
  <c r="J33" i="5"/>
  <c r="I33" i="5"/>
  <c r="H33" i="5"/>
  <c r="R33" i="5" s="1"/>
  <c r="G33" i="5"/>
  <c r="F33" i="5"/>
  <c r="C33" i="5"/>
  <c r="B33" i="5"/>
  <c r="E33" i="5" s="1"/>
  <c r="S32" i="5"/>
  <c r="R32" i="5"/>
  <c r="Q32" i="5"/>
  <c r="P32" i="5"/>
  <c r="E32" i="5"/>
  <c r="Q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T27" i="5" s="1"/>
  <c r="U26" i="5"/>
  <c r="T26" i="5"/>
  <c r="S26" i="5"/>
  <c r="R26" i="5"/>
  <c r="Q26" i="5"/>
  <c r="P26" i="5"/>
  <c r="E26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S23" i="5"/>
  <c r="R23" i="5"/>
  <c r="Q23" i="5"/>
  <c r="P23" i="5"/>
  <c r="E23" i="5"/>
  <c r="U22" i="5"/>
  <c r="T22" i="5"/>
  <c r="S22" i="5"/>
  <c r="R22" i="5"/>
  <c r="Q22" i="5"/>
  <c r="P22" i="5"/>
  <c r="E22" i="5"/>
  <c r="U21" i="5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U18" i="5"/>
  <c r="T18" i="5"/>
  <c r="S18" i="5"/>
  <c r="R18" i="5"/>
  <c r="Q18" i="5"/>
  <c r="P18" i="5"/>
  <c r="E18" i="5"/>
  <c r="S17" i="5"/>
  <c r="R17" i="5"/>
  <c r="Q17" i="5"/>
  <c r="P17" i="5"/>
  <c r="E17" i="5"/>
  <c r="O15" i="5"/>
  <c r="N15" i="5"/>
  <c r="M15" i="5"/>
  <c r="L15" i="5"/>
  <c r="K15" i="5"/>
  <c r="J15" i="5"/>
  <c r="I15" i="5"/>
  <c r="S15" i="5" s="1"/>
  <c r="H15" i="5"/>
  <c r="R15" i="5" s="1"/>
  <c r="G15" i="5"/>
  <c r="F15" i="5"/>
  <c r="C15" i="5"/>
  <c r="B15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1" i="5"/>
  <c r="S11" i="5"/>
  <c r="R11" i="5"/>
  <c r="Q11" i="5"/>
  <c r="P11" i="5"/>
  <c r="E11" i="5"/>
  <c r="T11" i="5" s="1"/>
  <c r="S10" i="5"/>
  <c r="R10" i="5"/>
  <c r="Q10" i="5"/>
  <c r="P10" i="5"/>
  <c r="E10" i="5"/>
  <c r="S9" i="5"/>
  <c r="R9" i="5"/>
  <c r="Q9" i="5"/>
  <c r="P9" i="5"/>
  <c r="E9" i="5"/>
  <c r="T9" i="5" s="1"/>
  <c r="S94" i="4"/>
  <c r="R94" i="4"/>
  <c r="Q94" i="4"/>
  <c r="P94" i="4"/>
  <c r="E94" i="4"/>
  <c r="T93" i="4"/>
  <c r="S93" i="4"/>
  <c r="R93" i="4"/>
  <c r="Q93" i="4"/>
  <c r="P93" i="4"/>
  <c r="E93" i="4"/>
  <c r="U92" i="4"/>
  <c r="S92" i="4"/>
  <c r="R92" i="4"/>
  <c r="Q92" i="4"/>
  <c r="P92" i="4"/>
  <c r="E92" i="4"/>
  <c r="T92" i="4" s="1"/>
  <c r="S91" i="4"/>
  <c r="R91" i="4"/>
  <c r="Q91" i="4"/>
  <c r="P91" i="4"/>
  <c r="E91" i="4"/>
  <c r="S90" i="4"/>
  <c r="R90" i="4"/>
  <c r="Q90" i="4"/>
  <c r="P90" i="4"/>
  <c r="E90" i="4"/>
  <c r="U89" i="4"/>
  <c r="T89" i="4"/>
  <c r="S89" i="4"/>
  <c r="R89" i="4"/>
  <c r="Q89" i="4"/>
  <c r="P89" i="4"/>
  <c r="E89" i="4"/>
  <c r="U88" i="4"/>
  <c r="T88" i="4"/>
  <c r="S88" i="4"/>
  <c r="R88" i="4"/>
  <c r="Q88" i="4"/>
  <c r="P88" i="4"/>
  <c r="E88" i="4"/>
  <c r="S87" i="4"/>
  <c r="R87" i="4"/>
  <c r="Q87" i="4"/>
  <c r="P87" i="4"/>
  <c r="E87" i="4"/>
  <c r="O73" i="4"/>
  <c r="N73" i="4"/>
  <c r="M73" i="4"/>
  <c r="L73" i="4"/>
  <c r="K73" i="4"/>
  <c r="J73" i="4"/>
  <c r="I73" i="4"/>
  <c r="S73" i="4" s="1"/>
  <c r="H73" i="4"/>
  <c r="R73" i="4" s="1"/>
  <c r="G73" i="4"/>
  <c r="F73" i="4"/>
  <c r="C73" i="4"/>
  <c r="B73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B71" i="4"/>
  <c r="E71" i="4" s="1"/>
  <c r="U70" i="4"/>
  <c r="T70" i="4"/>
  <c r="S70" i="4"/>
  <c r="R70" i="4"/>
  <c r="Q70" i="4"/>
  <c r="P70" i="4"/>
  <c r="E70" i="4"/>
  <c r="T69" i="4"/>
  <c r="S69" i="4"/>
  <c r="R69" i="4"/>
  <c r="Q69" i="4"/>
  <c r="P69" i="4"/>
  <c r="E69" i="4"/>
  <c r="U69" i="4" s="1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2" i="4"/>
  <c r="S62" i="4"/>
  <c r="R62" i="4"/>
  <c r="Q62" i="4"/>
  <c r="P62" i="4"/>
  <c r="E62" i="4"/>
  <c r="T62" i="4" s="1"/>
  <c r="T61" i="4"/>
  <c r="S61" i="4"/>
  <c r="R61" i="4"/>
  <c r="Q61" i="4"/>
  <c r="P61" i="4"/>
  <c r="E61" i="4"/>
  <c r="U61" i="4" s="1"/>
  <c r="O59" i="4"/>
  <c r="N59" i="4"/>
  <c r="M59" i="4"/>
  <c r="L59" i="4"/>
  <c r="K59" i="4"/>
  <c r="J59" i="4"/>
  <c r="I59" i="4"/>
  <c r="S59" i="4" s="1"/>
  <c r="H59" i="4"/>
  <c r="R59" i="4" s="1"/>
  <c r="C59" i="4"/>
  <c r="B59" i="4"/>
  <c r="E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S55" i="4"/>
  <c r="R55" i="4"/>
  <c r="Q55" i="4"/>
  <c r="P55" i="4"/>
  <c r="E55" i="4"/>
  <c r="T55" i="4" s="1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E53" i="4" s="1"/>
  <c r="B53" i="4"/>
  <c r="S52" i="4"/>
  <c r="R52" i="4"/>
  <c r="Q52" i="4"/>
  <c r="P52" i="4"/>
  <c r="E52" i="4"/>
  <c r="S51" i="4"/>
  <c r="R51" i="4"/>
  <c r="Q51" i="4"/>
  <c r="P51" i="4"/>
  <c r="E51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P44" i="4"/>
  <c r="E44" i="4"/>
  <c r="S43" i="4"/>
  <c r="R43" i="4"/>
  <c r="Q43" i="4"/>
  <c r="P43" i="4"/>
  <c r="E43" i="4"/>
  <c r="T43" i="4" s="1"/>
  <c r="S42" i="4"/>
  <c r="R42" i="4"/>
  <c r="Q42" i="4"/>
  <c r="P42" i="4"/>
  <c r="E42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E40" i="4" s="1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T36" i="4"/>
  <c r="S36" i="4"/>
  <c r="R36" i="4"/>
  <c r="Q36" i="4"/>
  <c r="P36" i="4"/>
  <c r="E36" i="4"/>
  <c r="S35" i="4"/>
  <c r="R35" i="4"/>
  <c r="Q35" i="4"/>
  <c r="P35" i="4"/>
  <c r="E35" i="4"/>
  <c r="T35" i="4" s="1"/>
  <c r="O33" i="4"/>
  <c r="N33" i="4"/>
  <c r="M33" i="4"/>
  <c r="L33" i="4"/>
  <c r="K33" i="4"/>
  <c r="J33" i="4"/>
  <c r="I33" i="4"/>
  <c r="H33" i="4"/>
  <c r="G33" i="4"/>
  <c r="F33" i="4"/>
  <c r="C33" i="4"/>
  <c r="B33" i="4"/>
  <c r="T32" i="4"/>
  <c r="S32" i="4"/>
  <c r="R32" i="4"/>
  <c r="Q32" i="4"/>
  <c r="P32" i="4"/>
  <c r="E32" i="4"/>
  <c r="O30" i="4"/>
  <c r="Q30" i="4" s="1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S29" i="4"/>
  <c r="R29" i="4"/>
  <c r="Q29" i="4"/>
  <c r="P29" i="4"/>
  <c r="E29" i="4"/>
  <c r="S28" i="4"/>
  <c r="R28" i="4"/>
  <c r="Q28" i="4"/>
  <c r="P28" i="4"/>
  <c r="E28" i="4"/>
  <c r="U28" i="4" s="1"/>
  <c r="U27" i="4"/>
  <c r="S27" i="4"/>
  <c r="R27" i="4"/>
  <c r="Q27" i="4"/>
  <c r="P27" i="4"/>
  <c r="E27" i="4"/>
  <c r="T27" i="4" s="1"/>
  <c r="S26" i="4"/>
  <c r="R26" i="4"/>
  <c r="Q26" i="4"/>
  <c r="P26" i="4"/>
  <c r="E26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U19" i="4"/>
  <c r="T19" i="4"/>
  <c r="S19" i="4"/>
  <c r="R19" i="4"/>
  <c r="Q19" i="4"/>
  <c r="P19" i="4"/>
  <c r="E19" i="4"/>
  <c r="S18" i="4"/>
  <c r="R18" i="4"/>
  <c r="Q18" i="4"/>
  <c r="P18" i="4"/>
  <c r="E18" i="4"/>
  <c r="S17" i="4"/>
  <c r="R17" i="4"/>
  <c r="Q17" i="4"/>
  <c r="P17" i="4"/>
  <c r="E17" i="4"/>
  <c r="T17" i="4" s="1"/>
  <c r="O15" i="4"/>
  <c r="N15" i="4"/>
  <c r="M15" i="4"/>
  <c r="L15" i="4"/>
  <c r="K15" i="4"/>
  <c r="J15" i="4"/>
  <c r="I15" i="4"/>
  <c r="Q15" i="4" s="1"/>
  <c r="H15" i="4"/>
  <c r="R15" i="4" s="1"/>
  <c r="G15" i="4"/>
  <c r="F15" i="4"/>
  <c r="C15" i="4"/>
  <c r="B15" i="4"/>
  <c r="T14" i="4"/>
  <c r="S14" i="4"/>
  <c r="R14" i="4"/>
  <c r="Q14" i="4"/>
  <c r="U14" i="4" s="1"/>
  <c r="P14" i="4"/>
  <c r="E14" i="4"/>
  <c r="S13" i="4"/>
  <c r="R13" i="4"/>
  <c r="Q13" i="4"/>
  <c r="P13" i="4"/>
  <c r="E13" i="4"/>
  <c r="S12" i="4"/>
  <c r="R12" i="4"/>
  <c r="Q12" i="4"/>
  <c r="P12" i="4"/>
  <c r="E12" i="4"/>
  <c r="U11" i="4"/>
  <c r="S11" i="4"/>
  <c r="R11" i="4"/>
  <c r="Q11" i="4"/>
  <c r="P11" i="4"/>
  <c r="E11" i="4"/>
  <c r="T11" i="4" s="1"/>
  <c r="S10" i="4"/>
  <c r="R10" i="4"/>
  <c r="Q10" i="4"/>
  <c r="U10" i="4" s="1"/>
  <c r="P10" i="4"/>
  <c r="E10" i="4"/>
  <c r="T10" i="4" s="1"/>
  <c r="S9" i="4"/>
  <c r="R9" i="4"/>
  <c r="Q9" i="4"/>
  <c r="P9" i="4"/>
  <c r="E9" i="4"/>
  <c r="T94" i="3"/>
  <c r="S94" i="3"/>
  <c r="R94" i="3"/>
  <c r="Q94" i="3"/>
  <c r="P94" i="3"/>
  <c r="E94" i="3"/>
  <c r="U94" i="3" s="1"/>
  <c r="S93" i="3"/>
  <c r="R93" i="3"/>
  <c r="Q93" i="3"/>
  <c r="U93" i="3" s="1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T90" i="3"/>
  <c r="S90" i="3"/>
  <c r="R90" i="3"/>
  <c r="Q90" i="3"/>
  <c r="P90" i="3"/>
  <c r="E90" i="3"/>
  <c r="U90" i="3" s="1"/>
  <c r="S89" i="3"/>
  <c r="R89" i="3"/>
  <c r="Q89" i="3"/>
  <c r="P89" i="3"/>
  <c r="E89" i="3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O73" i="3"/>
  <c r="N73" i="3"/>
  <c r="M73" i="3"/>
  <c r="L73" i="3"/>
  <c r="K73" i="3"/>
  <c r="J73" i="3"/>
  <c r="I73" i="3"/>
  <c r="S73" i="3" s="1"/>
  <c r="H73" i="3"/>
  <c r="G73" i="3"/>
  <c r="F73" i="3"/>
  <c r="C73" i="3"/>
  <c r="B73" i="3"/>
  <c r="E73" i="3" s="1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E72" i="3" s="1"/>
  <c r="S71" i="3"/>
  <c r="O71" i="3"/>
  <c r="N71" i="3"/>
  <c r="M71" i="3"/>
  <c r="L71" i="3"/>
  <c r="K71" i="3"/>
  <c r="J71" i="3"/>
  <c r="I71" i="3"/>
  <c r="H71" i="3"/>
  <c r="R71" i="3" s="1"/>
  <c r="G71" i="3"/>
  <c r="F71" i="3"/>
  <c r="C71" i="3"/>
  <c r="B71" i="3"/>
  <c r="E71" i="3" s="1"/>
  <c r="U70" i="3"/>
  <c r="S70" i="3"/>
  <c r="R70" i="3"/>
  <c r="Q70" i="3"/>
  <c r="P70" i="3"/>
  <c r="E70" i="3"/>
  <c r="S69" i="3"/>
  <c r="R69" i="3"/>
  <c r="Q69" i="3"/>
  <c r="P69" i="3"/>
  <c r="E69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S65" i="3"/>
  <c r="R65" i="3"/>
  <c r="Q65" i="3"/>
  <c r="P65" i="3"/>
  <c r="E65" i="3"/>
  <c r="T65" i="3" s="1"/>
  <c r="U64" i="3"/>
  <c r="S64" i="3"/>
  <c r="R64" i="3"/>
  <c r="Q64" i="3"/>
  <c r="P64" i="3"/>
  <c r="E64" i="3"/>
  <c r="T64" i="3" s="1"/>
  <c r="S63" i="3"/>
  <c r="R63" i="3"/>
  <c r="Q63" i="3"/>
  <c r="P63" i="3"/>
  <c r="E63" i="3"/>
  <c r="S62" i="3"/>
  <c r="R62" i="3"/>
  <c r="Q62" i="3"/>
  <c r="P62" i="3"/>
  <c r="E62" i="3"/>
  <c r="U62" i="3" s="1"/>
  <c r="S61" i="3"/>
  <c r="R61" i="3"/>
  <c r="Q61" i="3"/>
  <c r="P61" i="3"/>
  <c r="E61" i="3"/>
  <c r="T61" i="3" s="1"/>
  <c r="O59" i="3"/>
  <c r="N59" i="3"/>
  <c r="M59" i="3"/>
  <c r="L59" i="3"/>
  <c r="K59" i="3"/>
  <c r="J59" i="3"/>
  <c r="I59" i="3"/>
  <c r="H59" i="3"/>
  <c r="C59" i="3"/>
  <c r="B59" i="3"/>
  <c r="S58" i="3"/>
  <c r="R58" i="3"/>
  <c r="Q58" i="3"/>
  <c r="P58" i="3"/>
  <c r="E58" i="3"/>
  <c r="T57" i="3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U55" i="3" s="1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T46" i="3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U43" i="3" s="1"/>
  <c r="U42" i="3"/>
  <c r="T42" i="3"/>
  <c r="S42" i="3"/>
  <c r="R42" i="3"/>
  <c r="Q42" i="3"/>
  <c r="P42" i="3"/>
  <c r="E42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S37" i="3"/>
  <c r="R37" i="3"/>
  <c r="Q37" i="3"/>
  <c r="P37" i="3"/>
  <c r="E37" i="3"/>
  <c r="T37" i="3" s="1"/>
  <c r="T36" i="3"/>
  <c r="S36" i="3"/>
  <c r="R36" i="3"/>
  <c r="Q36" i="3"/>
  <c r="P36" i="3"/>
  <c r="E36" i="3"/>
  <c r="S35" i="3"/>
  <c r="R35" i="3"/>
  <c r="Q35" i="3"/>
  <c r="P35" i="3"/>
  <c r="E35" i="3"/>
  <c r="T35" i="3" s="1"/>
  <c r="O33" i="3"/>
  <c r="N33" i="3"/>
  <c r="M33" i="3"/>
  <c r="L33" i="3"/>
  <c r="K33" i="3"/>
  <c r="J33" i="3"/>
  <c r="I33" i="3"/>
  <c r="S33" i="3" s="1"/>
  <c r="H33" i="3"/>
  <c r="G33" i="3"/>
  <c r="F33" i="3"/>
  <c r="C33" i="3"/>
  <c r="E33" i="3" s="1"/>
  <c r="B33" i="3"/>
  <c r="S32" i="3"/>
  <c r="R32" i="3"/>
  <c r="Q32" i="3"/>
  <c r="P32" i="3"/>
  <c r="E32" i="3"/>
  <c r="U32" i="3" s="1"/>
  <c r="R30" i="3"/>
  <c r="O30" i="3"/>
  <c r="N30" i="3"/>
  <c r="M30" i="3"/>
  <c r="L30" i="3"/>
  <c r="K30" i="3"/>
  <c r="J30" i="3"/>
  <c r="I30" i="3"/>
  <c r="S30" i="3" s="1"/>
  <c r="H30" i="3"/>
  <c r="G30" i="3"/>
  <c r="F30" i="3"/>
  <c r="C30" i="3"/>
  <c r="E30" i="3" s="1"/>
  <c r="B30" i="3"/>
  <c r="S29" i="3"/>
  <c r="R29" i="3"/>
  <c r="Q29" i="3"/>
  <c r="P29" i="3"/>
  <c r="E29" i="3"/>
  <c r="U29" i="3" s="1"/>
  <c r="S28" i="3"/>
  <c r="R28" i="3"/>
  <c r="Q28" i="3"/>
  <c r="P28" i="3"/>
  <c r="E28" i="3"/>
  <c r="U27" i="3"/>
  <c r="S27" i="3"/>
  <c r="R27" i="3"/>
  <c r="Q27" i="3"/>
  <c r="P27" i="3"/>
  <c r="E27" i="3"/>
  <c r="T27" i="3" s="1"/>
  <c r="U26" i="3"/>
  <c r="T26" i="3"/>
  <c r="S26" i="3"/>
  <c r="R26" i="3"/>
  <c r="Q26" i="3"/>
  <c r="P26" i="3"/>
  <c r="E26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T18" i="3"/>
  <c r="S18" i="3"/>
  <c r="R18" i="3"/>
  <c r="Q18" i="3"/>
  <c r="P18" i="3"/>
  <c r="E18" i="3"/>
  <c r="U18" i="3" s="1"/>
  <c r="S17" i="3"/>
  <c r="R17" i="3"/>
  <c r="Q17" i="3"/>
  <c r="P17" i="3"/>
  <c r="E17" i="3"/>
  <c r="O15" i="3"/>
  <c r="N15" i="3"/>
  <c r="M15" i="3"/>
  <c r="L15" i="3"/>
  <c r="K15" i="3"/>
  <c r="J15" i="3"/>
  <c r="I15" i="3"/>
  <c r="S15" i="3" s="1"/>
  <c r="H15" i="3"/>
  <c r="R15" i="3" s="1"/>
  <c r="G15" i="3"/>
  <c r="F15" i="3"/>
  <c r="C15" i="3"/>
  <c r="B15" i="3"/>
  <c r="E15" i="3" s="1"/>
  <c r="S14" i="3"/>
  <c r="R14" i="3"/>
  <c r="Q14" i="3"/>
  <c r="P14" i="3"/>
  <c r="E14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U9" i="3" s="1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S91" i="2"/>
  <c r="R91" i="2"/>
  <c r="Q91" i="2"/>
  <c r="P91" i="2"/>
  <c r="E91" i="2"/>
  <c r="T91" i="2" s="1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T88" i="2" s="1"/>
  <c r="S87" i="2"/>
  <c r="R87" i="2"/>
  <c r="Q87" i="2"/>
  <c r="P87" i="2"/>
  <c r="E87" i="2"/>
  <c r="U87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O72" i="2"/>
  <c r="N72" i="2"/>
  <c r="M72" i="2"/>
  <c r="L72" i="2"/>
  <c r="K72" i="2"/>
  <c r="J72" i="2"/>
  <c r="I72" i="2"/>
  <c r="S72" i="2" s="1"/>
  <c r="H72" i="2"/>
  <c r="G72" i="2"/>
  <c r="F72" i="2"/>
  <c r="C72" i="2"/>
  <c r="E72" i="2" s="1"/>
  <c r="B72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C71" i="2"/>
  <c r="B71" i="2"/>
  <c r="E71" i="2" s="1"/>
  <c r="U70" i="2"/>
  <c r="S70" i="2"/>
  <c r="R70" i="2"/>
  <c r="Q70" i="2"/>
  <c r="P70" i="2"/>
  <c r="E70" i="2"/>
  <c r="T70" i="2" s="1"/>
  <c r="S69" i="2"/>
  <c r="R69" i="2"/>
  <c r="Q69" i="2"/>
  <c r="P69" i="2"/>
  <c r="E69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S61" i="2"/>
  <c r="R61" i="2"/>
  <c r="Q61" i="2"/>
  <c r="P61" i="2"/>
  <c r="E61" i="2"/>
  <c r="T61" i="2" s="1"/>
  <c r="O59" i="2"/>
  <c r="N59" i="2"/>
  <c r="M59" i="2"/>
  <c r="L59" i="2"/>
  <c r="K59" i="2"/>
  <c r="J59" i="2"/>
  <c r="I59" i="2"/>
  <c r="S59" i="2" s="1"/>
  <c r="H59" i="2"/>
  <c r="R59" i="2" s="1"/>
  <c r="C59" i="2"/>
  <c r="B59" i="2"/>
  <c r="E59" i="2" s="1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T55" i="2" s="1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S52" i="2"/>
  <c r="R52" i="2"/>
  <c r="Q52" i="2"/>
  <c r="P52" i="2"/>
  <c r="E52" i="2"/>
  <c r="T52" i="2" s="1"/>
  <c r="T51" i="2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T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S43" i="2"/>
  <c r="R43" i="2"/>
  <c r="Q43" i="2"/>
  <c r="P43" i="2"/>
  <c r="E43" i="2"/>
  <c r="U43" i="2" s="1"/>
  <c r="S42" i="2"/>
  <c r="R42" i="2"/>
  <c r="Q42" i="2"/>
  <c r="P42" i="2"/>
  <c r="E42" i="2"/>
  <c r="T42" i="2" s="1"/>
  <c r="S40" i="2"/>
  <c r="O40" i="2"/>
  <c r="N40" i="2"/>
  <c r="M40" i="2"/>
  <c r="L40" i="2"/>
  <c r="K40" i="2"/>
  <c r="J40" i="2"/>
  <c r="I40" i="2"/>
  <c r="H40" i="2"/>
  <c r="R40" i="2" s="1"/>
  <c r="G40" i="2"/>
  <c r="F40" i="2"/>
  <c r="C40" i="2"/>
  <c r="B40" i="2"/>
  <c r="E40" i="2" s="1"/>
  <c r="U39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6" i="2"/>
  <c r="S36" i="2"/>
  <c r="R36" i="2"/>
  <c r="Q36" i="2"/>
  <c r="P36" i="2"/>
  <c r="E36" i="2"/>
  <c r="S35" i="2"/>
  <c r="R35" i="2"/>
  <c r="Q35" i="2"/>
  <c r="P35" i="2"/>
  <c r="E35" i="2"/>
  <c r="T35" i="2" s="1"/>
  <c r="R33" i="2"/>
  <c r="O33" i="2"/>
  <c r="N33" i="2"/>
  <c r="M33" i="2"/>
  <c r="L33" i="2"/>
  <c r="K33" i="2"/>
  <c r="J33" i="2"/>
  <c r="I33" i="2"/>
  <c r="S33" i="2" s="1"/>
  <c r="H33" i="2"/>
  <c r="G33" i="2"/>
  <c r="F33" i="2"/>
  <c r="C33" i="2"/>
  <c r="B33" i="2"/>
  <c r="E33" i="2" s="1"/>
  <c r="S32" i="2"/>
  <c r="R32" i="2"/>
  <c r="Q32" i="2"/>
  <c r="P32" i="2"/>
  <c r="E32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O24" i="2"/>
  <c r="N24" i="2"/>
  <c r="M24" i="2"/>
  <c r="L24" i="2"/>
  <c r="K24" i="2"/>
  <c r="J24" i="2"/>
  <c r="I24" i="2"/>
  <c r="H24" i="2"/>
  <c r="R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S14" i="2"/>
  <c r="R14" i="2"/>
  <c r="Q14" i="2"/>
  <c r="P14" i="2"/>
  <c r="E14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S94" i="1"/>
  <c r="R94" i="1"/>
  <c r="Q94" i="1"/>
  <c r="P94" i="1"/>
  <c r="E94" i="1"/>
  <c r="U94" i="1" s="1"/>
  <c r="S93" i="1"/>
  <c r="R93" i="1"/>
  <c r="Q93" i="1"/>
  <c r="P93" i="1"/>
  <c r="E93" i="1"/>
  <c r="U93" i="1" s="1"/>
  <c r="S92" i="1"/>
  <c r="R92" i="1"/>
  <c r="Q92" i="1"/>
  <c r="U92" i="1" s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E72" i="1" s="1"/>
  <c r="B72" i="1"/>
  <c r="O71" i="1"/>
  <c r="N71" i="1"/>
  <c r="M71" i="1"/>
  <c r="L71" i="1"/>
  <c r="K71" i="1"/>
  <c r="J71" i="1"/>
  <c r="I71" i="1"/>
  <c r="H71" i="1"/>
  <c r="G71" i="1"/>
  <c r="F71" i="1"/>
  <c r="C71" i="1"/>
  <c r="E71" i="1" s="1"/>
  <c r="B71" i="1"/>
  <c r="S70" i="1"/>
  <c r="R70" i="1"/>
  <c r="Q70" i="1"/>
  <c r="P70" i="1"/>
  <c r="E70" i="1"/>
  <c r="T69" i="1"/>
  <c r="S69" i="1"/>
  <c r="R69" i="1"/>
  <c r="Q69" i="1"/>
  <c r="P69" i="1"/>
  <c r="E69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2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O59" i="1"/>
  <c r="N59" i="1"/>
  <c r="M59" i="1"/>
  <c r="L59" i="1"/>
  <c r="K59" i="1"/>
  <c r="J59" i="1"/>
  <c r="I59" i="1"/>
  <c r="S59" i="1" s="1"/>
  <c r="H59" i="1"/>
  <c r="R59" i="1" s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U55" i="1" s="1"/>
  <c r="O53" i="1"/>
  <c r="N53" i="1"/>
  <c r="M53" i="1"/>
  <c r="L53" i="1"/>
  <c r="K53" i="1"/>
  <c r="J53" i="1"/>
  <c r="I53" i="1"/>
  <c r="S53" i="1" s="1"/>
  <c r="H53" i="1"/>
  <c r="G53" i="1"/>
  <c r="F53" i="1"/>
  <c r="C53" i="1"/>
  <c r="B53" i="1"/>
  <c r="E53" i="1" s="1"/>
  <c r="T52" i="1"/>
  <c r="S52" i="1"/>
  <c r="R52" i="1"/>
  <c r="Q52" i="1"/>
  <c r="P52" i="1"/>
  <c r="E52" i="1"/>
  <c r="S51" i="1"/>
  <c r="R51" i="1"/>
  <c r="Q51" i="1"/>
  <c r="P51" i="1"/>
  <c r="E51" i="1"/>
  <c r="S50" i="1"/>
  <c r="R50" i="1"/>
  <c r="Q50" i="1"/>
  <c r="P50" i="1"/>
  <c r="E50" i="1"/>
  <c r="T50" i="1" s="1"/>
  <c r="T49" i="1"/>
  <c r="S49" i="1"/>
  <c r="R49" i="1"/>
  <c r="Q49" i="1"/>
  <c r="P49" i="1"/>
  <c r="E49" i="1"/>
  <c r="U49" i="1" s="1"/>
  <c r="U48" i="1"/>
  <c r="T48" i="1"/>
  <c r="S48" i="1"/>
  <c r="R48" i="1"/>
  <c r="Q48" i="1"/>
  <c r="P48" i="1"/>
  <c r="E48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U42" i="1"/>
  <c r="S42" i="1"/>
  <c r="R42" i="1"/>
  <c r="Q42" i="1"/>
  <c r="P42" i="1"/>
  <c r="E42" i="1"/>
  <c r="T42" i="1" s="1"/>
  <c r="S40" i="1"/>
  <c r="O40" i="1"/>
  <c r="N40" i="1"/>
  <c r="M40" i="1"/>
  <c r="L40" i="1"/>
  <c r="K40" i="1"/>
  <c r="J40" i="1"/>
  <c r="I40" i="1"/>
  <c r="H40" i="1"/>
  <c r="P40" i="1" s="1"/>
  <c r="G40" i="1"/>
  <c r="F40" i="1"/>
  <c r="E40" i="1"/>
  <c r="C40" i="1"/>
  <c r="B40" i="1"/>
  <c r="S39" i="1"/>
  <c r="R39" i="1"/>
  <c r="Q39" i="1"/>
  <c r="P39" i="1"/>
  <c r="E39" i="1"/>
  <c r="T39" i="1" s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T35" i="1" s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E33" i="1" s="1"/>
  <c r="S32" i="1"/>
  <c r="R32" i="1"/>
  <c r="Q32" i="1"/>
  <c r="P32" i="1"/>
  <c r="E32" i="1"/>
  <c r="O30" i="1"/>
  <c r="N30" i="1"/>
  <c r="M30" i="1"/>
  <c r="L30" i="1"/>
  <c r="K30" i="1"/>
  <c r="Q30" i="1" s="1"/>
  <c r="J30" i="1"/>
  <c r="I30" i="1"/>
  <c r="S30" i="1" s="1"/>
  <c r="H30" i="1"/>
  <c r="R30" i="1" s="1"/>
  <c r="G30" i="1"/>
  <c r="F30" i="1"/>
  <c r="C30" i="1"/>
  <c r="B30" i="1"/>
  <c r="E30" i="1" s="1"/>
  <c r="S29" i="1"/>
  <c r="R29" i="1"/>
  <c r="Q29" i="1"/>
  <c r="P29" i="1"/>
  <c r="E29" i="1"/>
  <c r="U29" i="1" s="1"/>
  <c r="U28" i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T21" i="1"/>
  <c r="S21" i="1"/>
  <c r="R21" i="1"/>
  <c r="Q21" i="1"/>
  <c r="U21" i="1" s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S14" i="1"/>
  <c r="R14" i="1"/>
  <c r="Q14" i="1"/>
  <c r="P14" i="1"/>
  <c r="E14" i="1"/>
  <c r="U14" i="1" s="1"/>
  <c r="T13" i="1"/>
  <c r="S13" i="1"/>
  <c r="R13" i="1"/>
  <c r="Q13" i="1"/>
  <c r="P13" i="1"/>
  <c r="E13" i="1"/>
  <c r="U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9" i="1"/>
  <c r="S9" i="1"/>
  <c r="R9" i="1"/>
  <c r="Q9" i="1"/>
  <c r="P9" i="1"/>
  <c r="E9" i="1"/>
  <c r="T9" i="1" s="1"/>
  <c r="U88" i="5" l="1"/>
  <c r="T88" i="5"/>
  <c r="U45" i="12"/>
  <c r="T45" i="12"/>
  <c r="T50" i="6"/>
  <c r="U50" i="6"/>
  <c r="Q30" i="8"/>
  <c r="U30" i="8" s="1"/>
  <c r="S30" i="8"/>
  <c r="Q40" i="1"/>
  <c r="P72" i="2"/>
  <c r="U13" i="4"/>
  <c r="U17" i="4"/>
  <c r="T12" i="5"/>
  <c r="U12" i="5"/>
  <c r="U37" i="5"/>
  <c r="T37" i="5"/>
  <c r="P59" i="6"/>
  <c r="T65" i="10"/>
  <c r="U65" i="10"/>
  <c r="P15" i="1"/>
  <c r="R15" i="1"/>
  <c r="T20" i="1"/>
  <c r="U39" i="1"/>
  <c r="T55" i="1"/>
  <c r="U11" i="2"/>
  <c r="U19" i="2"/>
  <c r="U22" i="2"/>
  <c r="T26" i="2"/>
  <c r="T65" i="2"/>
  <c r="T9" i="3"/>
  <c r="U38" i="3"/>
  <c r="Q72" i="3"/>
  <c r="E15" i="4"/>
  <c r="U32" i="4"/>
  <c r="U39" i="4"/>
  <c r="U55" i="4"/>
  <c r="U56" i="5"/>
  <c r="T56" i="5"/>
  <c r="U87" i="5"/>
  <c r="T87" i="5"/>
  <c r="U10" i="6"/>
  <c r="T10" i="6"/>
  <c r="U29" i="6"/>
  <c r="T35" i="6"/>
  <c r="U48" i="6"/>
  <c r="U70" i="7"/>
  <c r="T70" i="7"/>
  <c r="Q24" i="9"/>
  <c r="U24" i="9" s="1"/>
  <c r="S24" i="9"/>
  <c r="U55" i="9"/>
  <c r="T55" i="9"/>
  <c r="U37" i="12"/>
  <c r="T37" i="12"/>
  <c r="T63" i="12"/>
  <c r="U63" i="12"/>
  <c r="U64" i="14"/>
  <c r="T64" i="14"/>
  <c r="R40" i="1"/>
  <c r="T14" i="2"/>
  <c r="R33" i="7"/>
  <c r="R72" i="2"/>
  <c r="T91" i="10"/>
  <c r="U91" i="10"/>
  <c r="U63" i="11"/>
  <c r="T63" i="11"/>
  <c r="U39" i="18"/>
  <c r="T39" i="18"/>
  <c r="T27" i="1"/>
  <c r="U52" i="1"/>
  <c r="U70" i="1"/>
  <c r="P71" i="1"/>
  <c r="R71" i="1"/>
  <c r="U32" i="2"/>
  <c r="T43" i="2"/>
  <c r="U50" i="2"/>
  <c r="T87" i="2"/>
  <c r="U91" i="2"/>
  <c r="T10" i="3"/>
  <c r="T20" i="3"/>
  <c r="P33" i="3"/>
  <c r="T33" i="3" s="1"/>
  <c r="Q33" i="3"/>
  <c r="T39" i="3"/>
  <c r="U49" i="3"/>
  <c r="U52" i="3"/>
  <c r="T62" i="3"/>
  <c r="U35" i="4"/>
  <c r="U52" i="4"/>
  <c r="U56" i="4"/>
  <c r="T56" i="4"/>
  <c r="U91" i="4"/>
  <c r="T91" i="4"/>
  <c r="P30" i="5"/>
  <c r="U49" i="5"/>
  <c r="T49" i="5"/>
  <c r="U28" i="7"/>
  <c r="U19" i="8"/>
  <c r="T19" i="8"/>
  <c r="U49" i="8"/>
  <c r="T49" i="8"/>
  <c r="U64" i="9"/>
  <c r="T64" i="9"/>
  <c r="U12" i="13"/>
  <c r="T12" i="13"/>
  <c r="T23" i="17"/>
  <c r="U23" i="17"/>
  <c r="U57" i="17"/>
  <c r="T57" i="17"/>
  <c r="T63" i="17"/>
  <c r="U63" i="17"/>
  <c r="R15" i="18"/>
  <c r="T28" i="18"/>
  <c r="U28" i="18"/>
  <c r="U55" i="18"/>
  <c r="T55" i="18"/>
  <c r="U42" i="12"/>
  <c r="T42" i="12"/>
  <c r="T64" i="15"/>
  <c r="U64" i="15"/>
  <c r="T19" i="5"/>
  <c r="U19" i="5"/>
  <c r="Q59" i="3"/>
  <c r="U11" i="8"/>
  <c r="T11" i="8"/>
  <c r="U94" i="10"/>
  <c r="T94" i="10"/>
  <c r="T17" i="1"/>
  <c r="T19" i="1"/>
  <c r="U38" i="1"/>
  <c r="Q71" i="1"/>
  <c r="S71" i="1"/>
  <c r="T92" i="1"/>
  <c r="E15" i="2"/>
  <c r="T18" i="2"/>
  <c r="Q33" i="2"/>
  <c r="U33" i="2" s="1"/>
  <c r="T44" i="2"/>
  <c r="U51" i="2"/>
  <c r="U64" i="2"/>
  <c r="E66" i="2"/>
  <c r="U69" i="2"/>
  <c r="U94" i="2"/>
  <c r="T12" i="3"/>
  <c r="Q30" i="3"/>
  <c r="R33" i="3"/>
  <c r="T48" i="3"/>
  <c r="E53" i="3"/>
  <c r="T70" i="3"/>
  <c r="T92" i="3"/>
  <c r="E30" i="4"/>
  <c r="P33" i="4"/>
  <c r="R33" i="4"/>
  <c r="U36" i="4"/>
  <c r="T38" i="4"/>
  <c r="E72" i="4"/>
  <c r="U27" i="5"/>
  <c r="R30" i="5"/>
  <c r="U94" i="5"/>
  <c r="U90" i="7"/>
  <c r="T90" i="7"/>
  <c r="U19" i="9"/>
  <c r="T19" i="9"/>
  <c r="T32" i="9"/>
  <c r="U90" i="10"/>
  <c r="T90" i="10"/>
  <c r="U17" i="11"/>
  <c r="T38" i="14"/>
  <c r="U38" i="14"/>
  <c r="P66" i="16"/>
  <c r="R66" i="16"/>
  <c r="U23" i="7"/>
  <c r="T23" i="7"/>
  <c r="T91" i="9"/>
  <c r="U91" i="9"/>
  <c r="T10" i="1"/>
  <c r="T37" i="1"/>
  <c r="U44" i="1"/>
  <c r="T46" i="1"/>
  <c r="U50" i="1"/>
  <c r="P66" i="1"/>
  <c r="R66" i="1"/>
  <c r="T91" i="1"/>
  <c r="T17" i="2"/>
  <c r="T29" i="2"/>
  <c r="U42" i="2"/>
  <c r="U46" i="2"/>
  <c r="T49" i="2"/>
  <c r="T56" i="2"/>
  <c r="U90" i="2"/>
  <c r="T11" i="3"/>
  <c r="U19" i="3"/>
  <c r="T23" i="3"/>
  <c r="T32" i="3"/>
  <c r="E40" i="3"/>
  <c r="T47" i="3"/>
  <c r="T55" i="3"/>
  <c r="U61" i="3"/>
  <c r="U65" i="3"/>
  <c r="U21" i="4"/>
  <c r="T28" i="4"/>
  <c r="Q33" i="4"/>
  <c r="S33" i="4"/>
  <c r="T28" i="5"/>
  <c r="U28" i="5"/>
  <c r="U32" i="5"/>
  <c r="T32" i="5"/>
  <c r="P72" i="5"/>
  <c r="R72" i="5"/>
  <c r="E71" i="6"/>
  <c r="U51" i="8"/>
  <c r="U46" i="9"/>
  <c r="U13" i="10"/>
  <c r="T13" i="10"/>
  <c r="U37" i="10"/>
  <c r="T37" i="10"/>
  <c r="S72" i="12"/>
  <c r="U90" i="12"/>
  <c r="T90" i="12"/>
  <c r="U45" i="15"/>
  <c r="T45" i="15"/>
  <c r="T22" i="16"/>
  <c r="U22" i="16"/>
  <c r="T12" i="17"/>
  <c r="U12" i="17"/>
  <c r="U13" i="18"/>
  <c r="T13" i="18"/>
  <c r="U17" i="6"/>
  <c r="T17" i="6"/>
  <c r="T22" i="6"/>
  <c r="U22" i="6"/>
  <c r="U46" i="11"/>
  <c r="T46" i="11"/>
  <c r="U22" i="12"/>
  <c r="T22" i="12"/>
  <c r="U64" i="12"/>
  <c r="T64" i="12"/>
  <c r="T11" i="15"/>
  <c r="U11" i="15"/>
  <c r="T64" i="19"/>
  <c r="U64" i="19"/>
  <c r="E53" i="2"/>
  <c r="T10" i="2"/>
  <c r="U14" i="2"/>
  <c r="T11" i="1"/>
  <c r="E15" i="1"/>
  <c r="T18" i="1"/>
  <c r="Q66" i="1"/>
  <c r="S66" i="1"/>
  <c r="U89" i="1"/>
  <c r="U13" i="2"/>
  <c r="Q24" i="2"/>
  <c r="E30" i="2"/>
  <c r="U35" i="2"/>
  <c r="T63" i="2"/>
  <c r="T93" i="2"/>
  <c r="E66" i="3"/>
  <c r="T88" i="3"/>
  <c r="T93" i="3"/>
  <c r="S15" i="4"/>
  <c r="T64" i="4"/>
  <c r="U64" i="4"/>
  <c r="E67" i="4"/>
  <c r="T13" i="5"/>
  <c r="U42" i="5"/>
  <c r="T42" i="5"/>
  <c r="U61" i="6"/>
  <c r="U17" i="7"/>
  <c r="U88" i="7"/>
  <c r="T48" i="8"/>
  <c r="U48" i="8"/>
  <c r="U17" i="9"/>
  <c r="U42" i="10"/>
  <c r="Q72" i="10"/>
  <c r="T9" i="11"/>
  <c r="U9" i="11"/>
  <c r="T64" i="11"/>
  <c r="U64" i="11"/>
  <c r="T21" i="14"/>
  <c r="U21" i="14"/>
  <c r="T27" i="14"/>
  <c r="U27" i="14"/>
  <c r="R24" i="6"/>
  <c r="E15" i="7"/>
  <c r="E73" i="7"/>
  <c r="E24" i="8"/>
  <c r="S72" i="8"/>
  <c r="T92" i="8"/>
  <c r="Q66" i="9"/>
  <c r="S66" i="9"/>
  <c r="T93" i="9"/>
  <c r="P15" i="10"/>
  <c r="R15" i="10"/>
  <c r="E33" i="10"/>
  <c r="P40" i="10"/>
  <c r="R40" i="10"/>
  <c r="U11" i="11"/>
  <c r="T17" i="11"/>
  <c r="U48" i="11"/>
  <c r="T55" i="11"/>
  <c r="U70" i="11"/>
  <c r="U93" i="11"/>
  <c r="T93" i="11"/>
  <c r="U51" i="13"/>
  <c r="T51" i="13"/>
  <c r="U18" i="14"/>
  <c r="T18" i="14"/>
  <c r="T35" i="14"/>
  <c r="U35" i="14"/>
  <c r="T61" i="14"/>
  <c r="U61" i="14"/>
  <c r="U14" i="15"/>
  <c r="S33" i="15"/>
  <c r="E53" i="15"/>
  <c r="U91" i="15"/>
  <c r="T91" i="15"/>
  <c r="U28" i="16"/>
  <c r="T28" i="16"/>
  <c r="T20" i="17"/>
  <c r="U20" i="17"/>
  <c r="S33" i="17"/>
  <c r="Q33" i="17"/>
  <c r="U33" i="17" s="1"/>
  <c r="U35" i="17"/>
  <c r="T35" i="17"/>
  <c r="Q66" i="19"/>
  <c r="T51" i="20"/>
  <c r="U51" i="20"/>
  <c r="E15" i="5"/>
  <c r="U35" i="6"/>
  <c r="Q33" i="7"/>
  <c r="U33" i="7" s="1"/>
  <c r="P71" i="7"/>
  <c r="R71" i="7"/>
  <c r="S66" i="10"/>
  <c r="E71" i="10"/>
  <c r="U52" i="12"/>
  <c r="T52" i="12"/>
  <c r="R71" i="12"/>
  <c r="U20" i="13"/>
  <c r="T20" i="13"/>
  <c r="T44" i="13"/>
  <c r="U44" i="13"/>
  <c r="T69" i="13"/>
  <c r="U69" i="13"/>
  <c r="R15" i="14"/>
  <c r="U29" i="14"/>
  <c r="T29" i="14"/>
  <c r="E30" i="15"/>
  <c r="T30" i="15" s="1"/>
  <c r="U52" i="15"/>
  <c r="T52" i="15"/>
  <c r="U21" i="16"/>
  <c r="T21" i="16"/>
  <c r="U47" i="17"/>
  <c r="T47" i="17"/>
  <c r="T9" i="18"/>
  <c r="U9" i="18"/>
  <c r="U50" i="18"/>
  <c r="T50" i="18"/>
  <c r="T49" i="4"/>
  <c r="T52" i="4"/>
  <c r="T36" i="6"/>
  <c r="U43" i="7"/>
  <c r="T55" i="7"/>
  <c r="P66" i="7"/>
  <c r="R66" i="7"/>
  <c r="U10" i="8"/>
  <c r="T12" i="8"/>
  <c r="T26" i="8"/>
  <c r="Q33" i="8"/>
  <c r="T50" i="8"/>
  <c r="T61" i="8"/>
  <c r="P66" i="8"/>
  <c r="R66" i="8"/>
  <c r="U91" i="8"/>
  <c r="U14" i="9"/>
  <c r="T20" i="9"/>
  <c r="T36" i="9"/>
  <c r="T51" i="9"/>
  <c r="T56" i="9"/>
  <c r="P72" i="9"/>
  <c r="R72" i="9"/>
  <c r="T9" i="10"/>
  <c r="T38" i="10"/>
  <c r="T47" i="10"/>
  <c r="T55" i="10"/>
  <c r="U58" i="10"/>
  <c r="T88" i="10"/>
  <c r="Q30" i="11"/>
  <c r="S30" i="11"/>
  <c r="U36" i="11"/>
  <c r="T38" i="11"/>
  <c r="U51" i="11"/>
  <c r="T92" i="11"/>
  <c r="U92" i="11"/>
  <c r="T23" i="12"/>
  <c r="T46" i="12"/>
  <c r="U72" i="12"/>
  <c r="U69" i="12"/>
  <c r="T69" i="12"/>
  <c r="Q71" i="12"/>
  <c r="S71" i="12"/>
  <c r="U17" i="14"/>
  <c r="T17" i="14"/>
  <c r="U45" i="14"/>
  <c r="T87" i="14"/>
  <c r="U87" i="14"/>
  <c r="U49" i="15"/>
  <c r="T49" i="15"/>
  <c r="T12" i="16"/>
  <c r="U12" i="16"/>
  <c r="E15" i="16"/>
  <c r="T18" i="16"/>
  <c r="U18" i="16"/>
  <c r="R71" i="16"/>
  <c r="T43" i="17"/>
  <c r="U43" i="17"/>
  <c r="Q24" i="18"/>
  <c r="T44" i="18"/>
  <c r="U44" i="18"/>
  <c r="U36" i="5"/>
  <c r="P67" i="5"/>
  <c r="E24" i="6"/>
  <c r="P15" i="7"/>
  <c r="R15" i="7"/>
  <c r="Q30" i="7"/>
  <c r="Q15" i="8"/>
  <c r="S15" i="8"/>
  <c r="P24" i="8"/>
  <c r="T24" i="8" s="1"/>
  <c r="Q24" i="8"/>
  <c r="E33" i="9"/>
  <c r="E15" i="10"/>
  <c r="E40" i="10"/>
  <c r="T36" i="11"/>
  <c r="E66" i="11"/>
  <c r="U43" i="12"/>
  <c r="T43" i="12"/>
  <c r="T65" i="12"/>
  <c r="U65" i="12"/>
  <c r="E72" i="12"/>
  <c r="T46" i="14"/>
  <c r="U46" i="14"/>
  <c r="T46" i="15"/>
  <c r="U46" i="15"/>
  <c r="E72" i="15"/>
  <c r="U28" i="17"/>
  <c r="T28" i="17"/>
  <c r="U70" i="17"/>
  <c r="T70" i="17"/>
  <c r="R24" i="18"/>
  <c r="U27" i="18"/>
  <c r="T27" i="18"/>
  <c r="T49" i="19"/>
  <c r="U49" i="19"/>
  <c r="U70" i="19"/>
  <c r="T70" i="19"/>
  <c r="T9" i="6"/>
  <c r="U14" i="6"/>
  <c r="T49" i="6"/>
  <c r="T29" i="7"/>
  <c r="T35" i="7"/>
  <c r="T42" i="7"/>
  <c r="T50" i="7"/>
  <c r="T65" i="7"/>
  <c r="T69" i="7"/>
  <c r="T89" i="7"/>
  <c r="T13" i="9"/>
  <c r="T18" i="9"/>
  <c r="Q30" i="9"/>
  <c r="T39" i="11"/>
  <c r="U39" i="11"/>
  <c r="P71" i="11"/>
  <c r="R71" i="11"/>
  <c r="T47" i="12"/>
  <c r="U47" i="12"/>
  <c r="U19" i="13"/>
  <c r="T19" i="13"/>
  <c r="U36" i="13"/>
  <c r="T36" i="13"/>
  <c r="T52" i="13"/>
  <c r="U52" i="13"/>
  <c r="T58" i="13"/>
  <c r="U58" i="13"/>
  <c r="U91" i="13"/>
  <c r="T91" i="13"/>
  <c r="U28" i="14"/>
  <c r="T28" i="14"/>
  <c r="S40" i="14"/>
  <c r="E71" i="14"/>
  <c r="T36" i="17"/>
  <c r="U36" i="17"/>
  <c r="T87" i="18"/>
  <c r="U87" i="18"/>
  <c r="U13" i="5"/>
  <c r="E71" i="5"/>
  <c r="T90" i="6"/>
  <c r="T51" i="7"/>
  <c r="E59" i="7"/>
  <c r="E71" i="7"/>
  <c r="Q73" i="8"/>
  <c r="E30" i="10"/>
  <c r="U30" i="10" s="1"/>
  <c r="E30" i="11"/>
  <c r="Q33" i="11"/>
  <c r="U26" i="13"/>
  <c r="T26" i="13"/>
  <c r="T55" i="13"/>
  <c r="U55" i="13"/>
  <c r="T88" i="13"/>
  <c r="U88" i="13"/>
  <c r="R40" i="15"/>
  <c r="U11" i="16"/>
  <c r="T11" i="16"/>
  <c r="T42" i="16"/>
  <c r="U42" i="16"/>
  <c r="T14" i="18"/>
  <c r="U43" i="18"/>
  <c r="T43" i="18"/>
  <c r="U19" i="19"/>
  <c r="T19" i="19"/>
  <c r="R33" i="19"/>
  <c r="U87" i="19"/>
  <c r="T87" i="19"/>
  <c r="T38" i="20"/>
  <c r="U38" i="20"/>
  <c r="P33" i="14"/>
  <c r="T33" i="14" s="1"/>
  <c r="R33" i="14"/>
  <c r="U32" i="15"/>
  <c r="E66" i="15"/>
  <c r="T92" i="15"/>
  <c r="U13" i="16"/>
  <c r="E24" i="16"/>
  <c r="T24" i="16" s="1"/>
  <c r="E59" i="16"/>
  <c r="U59" i="16" s="1"/>
  <c r="E66" i="16"/>
  <c r="U17" i="19"/>
  <c r="E24" i="19"/>
  <c r="U32" i="19"/>
  <c r="E66" i="19"/>
  <c r="U93" i="19"/>
  <c r="P15" i="20"/>
  <c r="R15" i="20"/>
  <c r="Q33" i="20"/>
  <c r="S33" i="20"/>
  <c r="E40" i="20"/>
  <c r="T102" i="10"/>
  <c r="T97" i="3"/>
  <c r="U36" i="15"/>
  <c r="U69" i="15"/>
  <c r="E33" i="16"/>
  <c r="T33" i="16" s="1"/>
  <c r="P40" i="16"/>
  <c r="T40" i="16" s="1"/>
  <c r="R40" i="16"/>
  <c r="P33" i="17"/>
  <c r="Q72" i="17"/>
  <c r="E73" i="17"/>
  <c r="U10" i="18"/>
  <c r="E67" i="18"/>
  <c r="U40" i="20"/>
  <c r="E80" i="12"/>
  <c r="M113" i="20"/>
  <c r="S113" i="20" s="1"/>
  <c r="T100" i="19"/>
  <c r="U102" i="19"/>
  <c r="U98" i="15"/>
  <c r="T103" i="14"/>
  <c r="U105" i="14"/>
  <c r="T109" i="11"/>
  <c r="T111" i="11"/>
  <c r="T105" i="2"/>
  <c r="T107" i="2"/>
  <c r="U90" i="19"/>
  <c r="T10" i="20"/>
  <c r="U18" i="20"/>
  <c r="T22" i="20"/>
  <c r="E24" i="20"/>
  <c r="T48" i="20"/>
  <c r="E71" i="20"/>
  <c r="T94" i="20"/>
  <c r="E80" i="18"/>
  <c r="T105" i="1"/>
  <c r="U103" i="20"/>
  <c r="S96" i="19"/>
  <c r="T102" i="18"/>
  <c r="T104" i="18"/>
  <c r="T106" i="18"/>
  <c r="T111" i="8"/>
  <c r="S96" i="7"/>
  <c r="Q59" i="13"/>
  <c r="T27" i="15"/>
  <c r="T38" i="15"/>
  <c r="T55" i="15"/>
  <c r="T88" i="15"/>
  <c r="T38" i="16"/>
  <c r="T51" i="16"/>
  <c r="U63" i="16"/>
  <c r="E15" i="17"/>
  <c r="T17" i="17"/>
  <c r="E72" i="17"/>
  <c r="T92" i="17"/>
  <c r="Q15" i="18"/>
  <c r="U15" i="18" s="1"/>
  <c r="S15" i="18"/>
  <c r="T63" i="18"/>
  <c r="Q72" i="18"/>
  <c r="S72" i="18"/>
  <c r="T9" i="19"/>
  <c r="T21" i="19"/>
  <c r="P24" i="19"/>
  <c r="T24" i="19" s="1"/>
  <c r="R24" i="19"/>
  <c r="T55" i="19"/>
  <c r="P66" i="19"/>
  <c r="P72" i="19"/>
  <c r="Q72" i="19"/>
  <c r="T89" i="19"/>
  <c r="T21" i="20"/>
  <c r="P40" i="20"/>
  <c r="R40" i="20"/>
  <c r="U43" i="20"/>
  <c r="U63" i="20"/>
  <c r="E67" i="20"/>
  <c r="U87" i="20"/>
  <c r="U91" i="20"/>
  <c r="T93" i="20"/>
  <c r="E80" i="6"/>
  <c r="U103" i="1"/>
  <c r="T101" i="20"/>
  <c r="T114" i="16"/>
  <c r="U106" i="15"/>
  <c r="S96" i="13"/>
  <c r="U98" i="9"/>
  <c r="T110" i="7"/>
  <c r="T40" i="20"/>
  <c r="E59" i="12"/>
  <c r="T59" i="12" s="1"/>
  <c r="U14" i="13"/>
  <c r="T52" i="14"/>
  <c r="U65" i="14"/>
  <c r="T10" i="15"/>
  <c r="U38" i="15"/>
  <c r="U39" i="15"/>
  <c r="U62" i="15"/>
  <c r="U92" i="15"/>
  <c r="E30" i="16"/>
  <c r="E40" i="16"/>
  <c r="U14" i="17"/>
  <c r="T17" i="18"/>
  <c r="P71" i="18"/>
  <c r="R71" i="18"/>
  <c r="Q24" i="19"/>
  <c r="S24" i="19"/>
  <c r="U38" i="19"/>
  <c r="T9" i="20"/>
  <c r="U29" i="20"/>
  <c r="T32" i="20"/>
  <c r="T62" i="20"/>
  <c r="T101" i="1"/>
  <c r="T108" i="19"/>
  <c r="U110" i="19"/>
  <c r="T109" i="17"/>
  <c r="T111" i="17"/>
  <c r="T104" i="15"/>
  <c r="T114" i="15"/>
  <c r="T66" i="19"/>
  <c r="P15" i="12"/>
  <c r="R15" i="12"/>
  <c r="Q30" i="12"/>
  <c r="T35" i="12"/>
  <c r="E66" i="12"/>
  <c r="P24" i="13"/>
  <c r="Q24" i="13"/>
  <c r="Q72" i="13"/>
  <c r="S72" i="13"/>
  <c r="U52" i="14"/>
  <c r="U10" i="15"/>
  <c r="U13" i="15"/>
  <c r="P30" i="15"/>
  <c r="T61" i="15"/>
  <c r="T65" i="15"/>
  <c r="T23" i="16"/>
  <c r="Q33" i="16"/>
  <c r="S33" i="16"/>
  <c r="T37" i="16"/>
  <c r="U43" i="16"/>
  <c r="U46" i="16"/>
  <c r="T49" i="16"/>
  <c r="T55" i="16"/>
  <c r="T61" i="16"/>
  <c r="P24" i="17"/>
  <c r="R24" i="17"/>
  <c r="T29" i="17"/>
  <c r="Q71" i="18"/>
  <c r="S71" i="18"/>
  <c r="T61" i="20"/>
  <c r="T92" i="20"/>
  <c r="E80" i="16"/>
  <c r="E80" i="13"/>
  <c r="E80" i="9"/>
  <c r="U66" i="19"/>
  <c r="P72" i="12"/>
  <c r="U17" i="13"/>
  <c r="E66" i="13"/>
  <c r="E73" i="13"/>
  <c r="E30" i="14"/>
  <c r="T92" i="14"/>
  <c r="R30" i="15"/>
  <c r="U92" i="16"/>
  <c r="Q15" i="19"/>
  <c r="S15" i="19"/>
  <c r="E59" i="20"/>
  <c r="U59" i="20" s="1"/>
  <c r="P59" i="20"/>
  <c r="R59" i="20"/>
  <c r="Q67" i="20"/>
  <c r="Q73" i="20"/>
  <c r="S73" i="20"/>
  <c r="U111" i="20"/>
  <c r="T109" i="20"/>
  <c r="E73" i="19"/>
  <c r="P59" i="19"/>
  <c r="R59" i="19"/>
  <c r="E53" i="18"/>
  <c r="U109" i="18"/>
  <c r="U101" i="18"/>
  <c r="T107" i="18"/>
  <c r="T99" i="18"/>
  <c r="Q53" i="17"/>
  <c r="E53" i="17"/>
  <c r="Q67" i="17"/>
  <c r="P73" i="17"/>
  <c r="R73" i="17"/>
  <c r="E67" i="17"/>
  <c r="S96" i="17"/>
  <c r="T105" i="17"/>
  <c r="U103" i="17"/>
  <c r="U101" i="17"/>
  <c r="E53" i="16"/>
  <c r="E67" i="16"/>
  <c r="P53" i="16"/>
  <c r="T53" i="16" s="1"/>
  <c r="R53" i="16"/>
  <c r="E73" i="16"/>
  <c r="T108" i="16"/>
  <c r="T110" i="16"/>
  <c r="T100" i="16"/>
  <c r="T102" i="16"/>
  <c r="T104" i="16"/>
  <c r="M113" i="16"/>
  <c r="S113" i="16" s="1"/>
  <c r="Q53" i="15"/>
  <c r="U53" i="15" s="1"/>
  <c r="E67" i="15"/>
  <c r="T47" i="15"/>
  <c r="Q59" i="15"/>
  <c r="U58" i="15"/>
  <c r="E73" i="14"/>
  <c r="P73" i="14"/>
  <c r="E67" i="14"/>
  <c r="P59" i="14"/>
  <c r="R59" i="14"/>
  <c r="R73" i="14"/>
  <c r="T111" i="14"/>
  <c r="U97" i="14"/>
  <c r="U47" i="13"/>
  <c r="P67" i="13"/>
  <c r="Q67" i="13"/>
  <c r="U67" i="13" s="1"/>
  <c r="R67" i="13"/>
  <c r="S59" i="13"/>
  <c r="S67" i="13"/>
  <c r="R59" i="13"/>
  <c r="P73" i="13"/>
  <c r="T73" i="13" s="1"/>
  <c r="R73" i="13"/>
  <c r="T102" i="13"/>
  <c r="T104" i="13"/>
  <c r="E67" i="12"/>
  <c r="Q53" i="12"/>
  <c r="T102" i="12"/>
  <c r="T104" i="12"/>
  <c r="T110" i="12"/>
  <c r="T47" i="11"/>
  <c r="E67" i="11"/>
  <c r="P53" i="11"/>
  <c r="T53" i="11" s="1"/>
  <c r="R53" i="11"/>
  <c r="T57" i="11"/>
  <c r="E53" i="10"/>
  <c r="Q53" i="10"/>
  <c r="E67" i="10"/>
  <c r="E73" i="10"/>
  <c r="Q73" i="10"/>
  <c r="U73" i="10" s="1"/>
  <c r="T57" i="10"/>
  <c r="E59" i="10"/>
  <c r="U59" i="10" s="1"/>
  <c r="Q59" i="10"/>
  <c r="U108" i="10"/>
  <c r="U110" i="10"/>
  <c r="T107" i="10"/>
  <c r="T105" i="10"/>
  <c r="T99" i="10"/>
  <c r="E80" i="10"/>
  <c r="U47" i="9"/>
  <c r="P73" i="9"/>
  <c r="R73" i="9"/>
  <c r="Q59" i="9"/>
  <c r="Q73" i="9"/>
  <c r="S73" i="9"/>
  <c r="T111" i="9"/>
  <c r="T109" i="9"/>
  <c r="Q53" i="8"/>
  <c r="U53" i="8" s="1"/>
  <c r="S53" i="8"/>
  <c r="P53" i="8"/>
  <c r="R53" i="8"/>
  <c r="Q67" i="8"/>
  <c r="U67" i="8" s="1"/>
  <c r="S67" i="8"/>
  <c r="E73" i="8"/>
  <c r="Q59" i="8"/>
  <c r="E67" i="8"/>
  <c r="U98" i="8"/>
  <c r="T103" i="8"/>
  <c r="T105" i="8"/>
  <c r="E67" i="7"/>
  <c r="Q59" i="7"/>
  <c r="T57" i="7"/>
  <c r="S59" i="7"/>
  <c r="E53" i="6"/>
  <c r="Q53" i="6"/>
  <c r="E73" i="6"/>
  <c r="E67" i="6"/>
  <c r="T58" i="6"/>
  <c r="T57" i="6"/>
  <c r="R59" i="6"/>
  <c r="E59" i="6"/>
  <c r="U59" i="6" s="1"/>
  <c r="T98" i="6"/>
  <c r="R67" i="5"/>
  <c r="E73" i="5"/>
  <c r="E53" i="5"/>
  <c r="E67" i="5"/>
  <c r="U47" i="5"/>
  <c r="Q67" i="5"/>
  <c r="U67" i="5" s="1"/>
  <c r="U57" i="5"/>
  <c r="T105" i="5"/>
  <c r="T107" i="5"/>
  <c r="U47" i="4"/>
  <c r="P53" i="4"/>
  <c r="Q53" i="4"/>
  <c r="E73" i="4"/>
  <c r="T57" i="4"/>
  <c r="P59" i="4"/>
  <c r="Q59" i="4"/>
  <c r="T104" i="4"/>
  <c r="T106" i="4"/>
  <c r="Q53" i="3"/>
  <c r="P59" i="3"/>
  <c r="R59" i="3"/>
  <c r="P73" i="3"/>
  <c r="R73" i="3"/>
  <c r="S59" i="3"/>
  <c r="E67" i="3"/>
  <c r="E59" i="3"/>
  <c r="U59" i="3" s="1"/>
  <c r="T108" i="3"/>
  <c r="T100" i="3"/>
  <c r="T106" i="3"/>
  <c r="U98" i="3"/>
  <c r="T111" i="3"/>
  <c r="U47" i="2"/>
  <c r="Q73" i="2"/>
  <c r="U73" i="2" s="1"/>
  <c r="P67" i="2"/>
  <c r="R67" i="2"/>
  <c r="E67" i="2"/>
  <c r="T57" i="2"/>
  <c r="E73" i="2"/>
  <c r="T97" i="2"/>
  <c r="T99" i="2"/>
  <c r="E67" i="1"/>
  <c r="Q53" i="1"/>
  <c r="P53" i="1"/>
  <c r="T53" i="1" s="1"/>
  <c r="R53" i="1"/>
  <c r="E59" i="1"/>
  <c r="T57" i="1"/>
  <c r="U111" i="1"/>
  <c r="T109" i="1"/>
  <c r="T107" i="1"/>
  <c r="E80" i="1"/>
  <c r="U30" i="3"/>
  <c r="T30" i="3"/>
  <c r="U48" i="4"/>
  <c r="T48" i="4"/>
  <c r="U72" i="5"/>
  <c r="T71" i="5"/>
  <c r="T72" i="5"/>
  <c r="U71" i="5"/>
  <c r="U69" i="5"/>
  <c r="T45" i="10"/>
  <c r="U45" i="10"/>
  <c r="Q24" i="1"/>
  <c r="U24" i="1" s="1"/>
  <c r="P73" i="1"/>
  <c r="P53" i="2"/>
  <c r="T53" i="2" s="1"/>
  <c r="U29" i="4"/>
  <c r="T29" i="4"/>
  <c r="U14" i="5"/>
  <c r="T14" i="5"/>
  <c r="T24" i="6"/>
  <c r="P15" i="9"/>
  <c r="U12" i="11"/>
  <c r="T12" i="11"/>
  <c r="T23" i="1"/>
  <c r="U47" i="1"/>
  <c r="U59" i="1"/>
  <c r="T59" i="1"/>
  <c r="T61" i="1"/>
  <c r="U63" i="1"/>
  <c r="T63" i="1"/>
  <c r="U72" i="1"/>
  <c r="T72" i="1"/>
  <c r="U71" i="1"/>
  <c r="T71" i="1"/>
  <c r="U69" i="1"/>
  <c r="Q73" i="1"/>
  <c r="U73" i="1" s="1"/>
  <c r="U20" i="2"/>
  <c r="T20" i="2"/>
  <c r="P33" i="2"/>
  <c r="U66" i="2"/>
  <c r="T66" i="2"/>
  <c r="U61" i="2"/>
  <c r="Q71" i="2"/>
  <c r="P15" i="3"/>
  <c r="T15" i="3" s="1"/>
  <c r="U28" i="3"/>
  <c r="T28" i="3"/>
  <c r="P30" i="3"/>
  <c r="U58" i="3"/>
  <c r="T58" i="3"/>
  <c r="Q73" i="3"/>
  <c r="U73" i="3" s="1"/>
  <c r="U91" i="3"/>
  <c r="T91" i="3"/>
  <c r="U15" i="4"/>
  <c r="U9" i="4"/>
  <c r="T9" i="4"/>
  <c r="P30" i="4"/>
  <c r="P15" i="5"/>
  <c r="U46" i="5"/>
  <c r="T46" i="5"/>
  <c r="P40" i="6"/>
  <c r="T40" i="6" s="1"/>
  <c r="U14" i="8"/>
  <c r="T14" i="8"/>
  <c r="U28" i="8"/>
  <c r="T28" i="8"/>
  <c r="U53" i="9"/>
  <c r="T53" i="9"/>
  <c r="U43" i="9"/>
  <c r="T43" i="9"/>
  <c r="P53" i="9"/>
  <c r="U91" i="14"/>
  <c r="T91" i="14"/>
  <c r="P66" i="2"/>
  <c r="U26" i="4"/>
  <c r="T26" i="4"/>
  <c r="U51" i="4"/>
  <c r="T51" i="4"/>
  <c r="T94" i="4"/>
  <c r="U94" i="4"/>
  <c r="U24" i="2"/>
  <c r="T24" i="2"/>
  <c r="U30" i="2"/>
  <c r="T30" i="2"/>
  <c r="U63" i="6"/>
  <c r="T63" i="6"/>
  <c r="Q53" i="7"/>
  <c r="U53" i="7" s="1"/>
  <c r="U88" i="9"/>
  <c r="T88" i="9"/>
  <c r="U17" i="1"/>
  <c r="T29" i="1"/>
  <c r="U32" i="1"/>
  <c r="U36" i="1"/>
  <c r="P59" i="1"/>
  <c r="Q59" i="1"/>
  <c r="P72" i="1"/>
  <c r="Q72" i="1"/>
  <c r="U87" i="1"/>
  <c r="T87" i="1"/>
  <c r="T93" i="1"/>
  <c r="T67" i="2"/>
  <c r="T15" i="2"/>
  <c r="U9" i="2"/>
  <c r="T9" i="2"/>
  <c r="P15" i="2"/>
  <c r="T36" i="2"/>
  <c r="T38" i="2"/>
  <c r="U44" i="2"/>
  <c r="U88" i="2"/>
  <c r="T13" i="3"/>
  <c r="Q15" i="3"/>
  <c r="U15" i="3" s="1"/>
  <c r="P24" i="3"/>
  <c r="Q24" i="3"/>
  <c r="T51" i="3"/>
  <c r="U12" i="4"/>
  <c r="T12" i="4"/>
  <c r="T42" i="4"/>
  <c r="U42" i="4"/>
  <c r="U59" i="4"/>
  <c r="T59" i="4"/>
  <c r="Q66" i="4"/>
  <c r="P71" i="4"/>
  <c r="U17" i="5"/>
  <c r="T17" i="5"/>
  <c r="E30" i="5"/>
  <c r="T69" i="5"/>
  <c r="P73" i="5"/>
  <c r="T73" i="5" s="1"/>
  <c r="T89" i="5"/>
  <c r="U89" i="5"/>
  <c r="Q59" i="6"/>
  <c r="Q15" i="7"/>
  <c r="U15" i="7" s="1"/>
  <c r="T19" i="7"/>
  <c r="U19" i="7"/>
  <c r="U92" i="7"/>
  <c r="T92" i="7"/>
  <c r="P40" i="9"/>
  <c r="Q53" i="9"/>
  <c r="P30" i="10"/>
  <c r="T70" i="10"/>
  <c r="U70" i="10"/>
  <c r="Q33" i="1"/>
  <c r="U33" i="1" s="1"/>
  <c r="U30" i="4"/>
  <c r="T30" i="4"/>
  <c r="U37" i="2"/>
  <c r="T37" i="2"/>
  <c r="P71" i="2"/>
  <c r="U14" i="3"/>
  <c r="T14" i="3"/>
  <c r="U35" i="3"/>
  <c r="P59" i="5"/>
  <c r="U32" i="8"/>
  <c r="T32" i="8"/>
  <c r="T29" i="11"/>
  <c r="U29" i="11"/>
  <c r="Q15" i="1"/>
  <c r="U15" i="1" s="1"/>
  <c r="U22" i="1"/>
  <c r="U30" i="1"/>
  <c r="T64" i="1"/>
  <c r="U90" i="1"/>
  <c r="Q15" i="2"/>
  <c r="U15" i="2" s="1"/>
  <c r="T21" i="2"/>
  <c r="T32" i="2"/>
  <c r="T40" i="2"/>
  <c r="U52" i="2"/>
  <c r="U10" i="3"/>
  <c r="U17" i="3"/>
  <c r="T17" i="3"/>
  <c r="T29" i="3"/>
  <c r="U33" i="3"/>
  <c r="U44" i="3"/>
  <c r="T44" i="3"/>
  <c r="U72" i="3"/>
  <c r="T72" i="3"/>
  <c r="U71" i="3"/>
  <c r="T71" i="3"/>
  <c r="U69" i="3"/>
  <c r="T69" i="3"/>
  <c r="U37" i="4"/>
  <c r="T37" i="4"/>
  <c r="U63" i="4"/>
  <c r="T63" i="4"/>
  <c r="U87" i="4"/>
  <c r="T87" i="4"/>
  <c r="Q73" i="5"/>
  <c r="U73" i="5" s="1"/>
  <c r="U27" i="6"/>
  <c r="T27" i="6"/>
  <c r="T15" i="7"/>
  <c r="T73" i="7"/>
  <c r="U9" i="7"/>
  <c r="T9" i="7"/>
  <c r="S30" i="7"/>
  <c r="T33" i="7"/>
  <c r="U59" i="7"/>
  <c r="T59" i="7"/>
  <c r="S73" i="8"/>
  <c r="T88" i="8"/>
  <c r="U88" i="8"/>
  <c r="U24" i="10"/>
  <c r="T24" i="10"/>
  <c r="U93" i="10"/>
  <c r="T93" i="10"/>
  <c r="U23" i="11"/>
  <c r="T23" i="11"/>
  <c r="U32" i="11"/>
  <c r="T32" i="11"/>
  <c r="T49" i="11"/>
  <c r="U49" i="11"/>
  <c r="U53" i="1"/>
  <c r="U43" i="1"/>
  <c r="T43" i="1"/>
  <c r="S24" i="2"/>
  <c r="U64" i="5"/>
  <c r="T64" i="5"/>
  <c r="U50" i="3"/>
  <c r="T50" i="3"/>
  <c r="U10" i="5"/>
  <c r="T10" i="5"/>
  <c r="Q24" i="5"/>
  <c r="U58" i="5"/>
  <c r="T58" i="5"/>
  <c r="U53" i="6"/>
  <c r="U43" i="6"/>
  <c r="T43" i="6"/>
  <c r="U87" i="10"/>
  <c r="T87" i="10"/>
  <c r="P33" i="1"/>
  <c r="T33" i="1" s="1"/>
  <c r="U66" i="1"/>
  <c r="T66" i="1"/>
  <c r="E73" i="1"/>
  <c r="T94" i="1"/>
  <c r="P30" i="2"/>
  <c r="Q30" i="2"/>
  <c r="P40" i="3"/>
  <c r="T40" i="3" s="1"/>
  <c r="Q40" i="3"/>
  <c r="U40" i="3" s="1"/>
  <c r="Q67" i="3"/>
  <c r="U67" i="3" s="1"/>
  <c r="U44" i="4"/>
  <c r="T44" i="4"/>
  <c r="U20" i="5"/>
  <c r="T20" i="5"/>
  <c r="S33" i="5"/>
  <c r="Q33" i="5"/>
  <c r="U33" i="5" s="1"/>
  <c r="T35" i="5"/>
  <c r="U52" i="5"/>
  <c r="T52" i="5"/>
  <c r="U13" i="6"/>
  <c r="T13" i="6"/>
  <c r="Q73" i="6"/>
  <c r="U73" i="6" s="1"/>
  <c r="U21" i="7"/>
  <c r="T21" i="7"/>
  <c r="U49" i="7"/>
  <c r="T49" i="7"/>
  <c r="U17" i="8"/>
  <c r="T17" i="8"/>
  <c r="P40" i="8"/>
  <c r="T40" i="8" s="1"/>
  <c r="U65" i="8"/>
  <c r="T65" i="8"/>
  <c r="P67" i="8"/>
  <c r="T67" i="8" s="1"/>
  <c r="U70" i="8"/>
  <c r="T70" i="8"/>
  <c r="P72" i="8"/>
  <c r="T38" i="9"/>
  <c r="U38" i="9"/>
  <c r="Q71" i="9"/>
  <c r="U66" i="10"/>
  <c r="T66" i="10"/>
  <c r="U61" i="10"/>
  <c r="T61" i="10"/>
  <c r="T33" i="2"/>
  <c r="U29" i="5"/>
  <c r="T29" i="5"/>
  <c r="P53" i="5"/>
  <c r="T53" i="5" s="1"/>
  <c r="U64" i="6"/>
  <c r="T64" i="6"/>
  <c r="U37" i="7"/>
  <c r="T37" i="7"/>
  <c r="P72" i="7"/>
  <c r="U56" i="8"/>
  <c r="T56" i="8"/>
  <c r="U11" i="9"/>
  <c r="T11" i="9"/>
  <c r="T21" i="9"/>
  <c r="U21" i="9"/>
  <c r="T24" i="9"/>
  <c r="T59" i="9"/>
  <c r="U59" i="9"/>
  <c r="P67" i="11"/>
  <c r="T67" i="11" s="1"/>
  <c r="U66" i="12"/>
  <c r="T66" i="12"/>
  <c r="U61" i="12"/>
  <c r="T61" i="12"/>
  <c r="P33" i="13"/>
  <c r="U57" i="13"/>
  <c r="T57" i="13"/>
  <c r="U62" i="13"/>
  <c r="T62" i="13"/>
  <c r="U51" i="1"/>
  <c r="T51" i="1"/>
  <c r="P40" i="2"/>
  <c r="U59" i="2"/>
  <c r="T59" i="2"/>
  <c r="Q66" i="2"/>
  <c r="U72" i="2"/>
  <c r="T72" i="2"/>
  <c r="U71" i="2"/>
  <c r="T71" i="2"/>
  <c r="T69" i="2"/>
  <c r="U24" i="3"/>
  <c r="T24" i="3"/>
  <c r="U36" i="3"/>
  <c r="T56" i="3"/>
  <c r="U56" i="3"/>
  <c r="U63" i="3"/>
  <c r="T63" i="3"/>
  <c r="T89" i="3"/>
  <c r="U89" i="3"/>
  <c r="U18" i="4"/>
  <c r="T18" i="4"/>
  <c r="U90" i="4"/>
  <c r="T90" i="4"/>
  <c r="U23" i="5"/>
  <c r="T23" i="5"/>
  <c r="P40" i="5"/>
  <c r="U51" i="5"/>
  <c r="U55" i="5"/>
  <c r="T55" i="5"/>
  <c r="S66" i="5"/>
  <c r="Q66" i="5"/>
  <c r="U26" i="6"/>
  <c r="T26" i="6"/>
  <c r="U66" i="7"/>
  <c r="T66" i="7"/>
  <c r="U61" i="7"/>
  <c r="T61" i="7"/>
  <c r="U29" i="8"/>
  <c r="T29" i="8"/>
  <c r="U33" i="8"/>
  <c r="U46" i="8"/>
  <c r="T46" i="8"/>
  <c r="U49" i="9"/>
  <c r="T49" i="9"/>
  <c r="U23" i="10"/>
  <c r="T23" i="10"/>
  <c r="U27" i="10"/>
  <c r="T27" i="10"/>
  <c r="T14" i="1"/>
  <c r="P24" i="1"/>
  <c r="T24" i="1" s="1"/>
  <c r="T26" i="1"/>
  <c r="T28" i="1"/>
  <c r="P30" i="1"/>
  <c r="T30" i="1" s="1"/>
  <c r="T32" i="1"/>
  <c r="U40" i="1"/>
  <c r="T40" i="1"/>
  <c r="U35" i="1"/>
  <c r="T44" i="1"/>
  <c r="U58" i="1"/>
  <c r="P67" i="1"/>
  <c r="T67" i="1" s="1"/>
  <c r="Q67" i="1"/>
  <c r="U67" i="1" s="1"/>
  <c r="T70" i="1"/>
  <c r="Q40" i="2"/>
  <c r="U40" i="2" s="1"/>
  <c r="U48" i="2"/>
  <c r="T48" i="2"/>
  <c r="U55" i="2"/>
  <c r="P59" i="2"/>
  <c r="Q59" i="2"/>
  <c r="U92" i="2"/>
  <c r="T92" i="2"/>
  <c r="U21" i="3"/>
  <c r="T13" i="4"/>
  <c r="T22" i="4"/>
  <c r="U22" i="4"/>
  <c r="P67" i="4"/>
  <c r="T67" i="4" s="1"/>
  <c r="U93" i="4"/>
  <c r="P24" i="5"/>
  <c r="Q40" i="5"/>
  <c r="U40" i="5" s="1"/>
  <c r="U43" i="5"/>
  <c r="U59" i="5"/>
  <c r="T59" i="5"/>
  <c r="U12" i="6"/>
  <c r="T12" i="6"/>
  <c r="U48" i="7"/>
  <c r="T48" i="7"/>
  <c r="P53" i="7"/>
  <c r="U23" i="9"/>
  <c r="T23" i="9"/>
  <c r="E66" i="9"/>
  <c r="U66" i="11"/>
  <c r="T66" i="11"/>
  <c r="U61" i="11"/>
  <c r="T61" i="11"/>
  <c r="U10" i="12"/>
  <c r="T10" i="12"/>
  <c r="P24" i="2"/>
  <c r="Q53" i="2"/>
  <c r="U53" i="2" s="1"/>
  <c r="Q67" i="2"/>
  <c r="U67" i="2" s="1"/>
  <c r="Q72" i="2"/>
  <c r="P73" i="2"/>
  <c r="T73" i="2" s="1"/>
  <c r="U53" i="3"/>
  <c r="T53" i="3"/>
  <c r="P15" i="4"/>
  <c r="T15" i="4" s="1"/>
  <c r="P24" i="4"/>
  <c r="T24" i="4" s="1"/>
  <c r="P66" i="4"/>
  <c r="Q71" i="4"/>
  <c r="P72" i="4"/>
  <c r="P73" i="4"/>
  <c r="T73" i="4" s="1"/>
  <c r="Q15" i="5"/>
  <c r="U15" i="5" s="1"/>
  <c r="Q53" i="5"/>
  <c r="U53" i="5" s="1"/>
  <c r="Q59" i="5"/>
  <c r="P71" i="5"/>
  <c r="U44" i="6"/>
  <c r="T44" i="6"/>
  <c r="Q67" i="6"/>
  <c r="U67" i="6" s="1"/>
  <c r="U72" i="6"/>
  <c r="T72" i="6"/>
  <c r="U71" i="6"/>
  <c r="T71" i="6"/>
  <c r="U69" i="6"/>
  <c r="T69" i="6"/>
  <c r="U10" i="7"/>
  <c r="T10" i="7"/>
  <c r="U38" i="7"/>
  <c r="T38" i="7"/>
  <c r="P67" i="7"/>
  <c r="T67" i="7" s="1"/>
  <c r="U93" i="7"/>
  <c r="T93" i="7"/>
  <c r="U12" i="9"/>
  <c r="T12" i="9"/>
  <c r="Q40" i="9"/>
  <c r="U40" i="9" s="1"/>
  <c r="U50" i="9"/>
  <c r="T50" i="9"/>
  <c r="P67" i="9"/>
  <c r="U70" i="9"/>
  <c r="T70" i="9"/>
  <c r="U94" i="9"/>
  <c r="T94" i="9"/>
  <c r="P24" i="10"/>
  <c r="U51" i="10"/>
  <c r="T51" i="10"/>
  <c r="U13" i="11"/>
  <c r="T13" i="11"/>
  <c r="P73" i="11"/>
  <c r="T73" i="11" s="1"/>
  <c r="T88" i="11"/>
  <c r="U88" i="11"/>
  <c r="P67" i="17"/>
  <c r="T67" i="17" s="1"/>
  <c r="U30" i="18"/>
  <c r="T30" i="18"/>
  <c r="U23" i="19"/>
  <c r="T23" i="19"/>
  <c r="S33" i="19"/>
  <c r="P53" i="3"/>
  <c r="P71" i="3"/>
  <c r="P72" i="3"/>
  <c r="Q72" i="4"/>
  <c r="Q73" i="4"/>
  <c r="U73" i="4" s="1"/>
  <c r="Q71" i="5"/>
  <c r="P30" i="6"/>
  <c r="U52" i="6"/>
  <c r="T52" i="6"/>
  <c r="U88" i="6"/>
  <c r="T88" i="6"/>
  <c r="U20" i="7"/>
  <c r="T20" i="7"/>
  <c r="U30" i="7"/>
  <c r="T30" i="7"/>
  <c r="Q67" i="7"/>
  <c r="U67" i="7" s="1"/>
  <c r="P73" i="7"/>
  <c r="U35" i="8"/>
  <c r="T35" i="8"/>
  <c r="U59" i="8"/>
  <c r="T59" i="8"/>
  <c r="U71" i="8"/>
  <c r="T71" i="8"/>
  <c r="U72" i="8"/>
  <c r="T72" i="8"/>
  <c r="T69" i="8"/>
  <c r="U22" i="9"/>
  <c r="T22" i="9"/>
  <c r="U26" i="9"/>
  <c r="T26" i="9"/>
  <c r="U30" i="9"/>
  <c r="T30" i="9"/>
  <c r="P33" i="9"/>
  <c r="U42" i="9"/>
  <c r="T42" i="9"/>
  <c r="Q67" i="9"/>
  <c r="U67" i="9" s="1"/>
  <c r="Q72" i="9"/>
  <c r="U90" i="9"/>
  <c r="T17" i="10"/>
  <c r="U17" i="10"/>
  <c r="Q24" i="10"/>
  <c r="Q33" i="10"/>
  <c r="U33" i="10" s="1"/>
  <c r="U40" i="10"/>
  <c r="T40" i="10"/>
  <c r="U35" i="10"/>
  <c r="T35" i="10"/>
  <c r="T22" i="11"/>
  <c r="U22" i="11"/>
  <c r="U30" i="11"/>
  <c r="T30" i="11"/>
  <c r="U40" i="11"/>
  <c r="U35" i="11"/>
  <c r="T35" i="11"/>
  <c r="U43" i="11"/>
  <c r="T43" i="11"/>
  <c r="Q73" i="11"/>
  <c r="U73" i="11" s="1"/>
  <c r="U32" i="12"/>
  <c r="P71" i="17"/>
  <c r="U19" i="18"/>
  <c r="T19" i="18"/>
  <c r="Q24" i="4"/>
  <c r="U24" i="4" s="1"/>
  <c r="T67" i="5"/>
  <c r="T15" i="5"/>
  <c r="U9" i="5"/>
  <c r="T73" i="1"/>
  <c r="T15" i="1"/>
  <c r="Q71" i="3"/>
  <c r="T23" i="4"/>
  <c r="U50" i="4"/>
  <c r="U66" i="4"/>
  <c r="T66" i="4"/>
  <c r="Q67" i="4"/>
  <c r="U67" i="4" s="1"/>
  <c r="E24" i="5"/>
  <c r="P33" i="5"/>
  <c r="T33" i="5" s="1"/>
  <c r="P66" i="5"/>
  <c r="U70" i="5"/>
  <c r="U91" i="5"/>
  <c r="T91" i="5"/>
  <c r="U23" i="6"/>
  <c r="T23" i="6"/>
  <c r="U42" i="6"/>
  <c r="P73" i="6"/>
  <c r="T73" i="6" s="1"/>
  <c r="U94" i="6"/>
  <c r="U36" i="7"/>
  <c r="U58" i="7"/>
  <c r="Q66" i="7"/>
  <c r="U91" i="7"/>
  <c r="U13" i="8"/>
  <c r="U24" i="8"/>
  <c r="U45" i="8"/>
  <c r="T45" i="8"/>
  <c r="U52" i="8"/>
  <c r="P59" i="8"/>
  <c r="Q66" i="8"/>
  <c r="Q71" i="8"/>
  <c r="U90" i="8"/>
  <c r="T90" i="8"/>
  <c r="U10" i="9"/>
  <c r="Q33" i="9"/>
  <c r="U58" i="9"/>
  <c r="P66" i="9"/>
  <c r="U72" i="9"/>
  <c r="U71" i="9"/>
  <c r="T71" i="9"/>
  <c r="T72" i="9"/>
  <c r="T69" i="9"/>
  <c r="P71" i="9"/>
  <c r="U26" i="10"/>
  <c r="T26" i="10"/>
  <c r="U44" i="10"/>
  <c r="P40" i="11"/>
  <c r="T40" i="11" s="1"/>
  <c r="P53" i="12"/>
  <c r="U57" i="12"/>
  <c r="T57" i="12"/>
  <c r="U21" i="17"/>
  <c r="T21" i="17"/>
  <c r="T37" i="17"/>
  <c r="U37" i="17"/>
  <c r="T73" i="3"/>
  <c r="P66" i="3"/>
  <c r="P67" i="3"/>
  <c r="T67" i="3" s="1"/>
  <c r="P40" i="4"/>
  <c r="U71" i="4"/>
  <c r="T71" i="4"/>
  <c r="U72" i="4"/>
  <c r="T72" i="4"/>
  <c r="Q40" i="6"/>
  <c r="U40" i="6" s="1"/>
  <c r="U51" i="6"/>
  <c r="T51" i="6"/>
  <c r="U55" i="6"/>
  <c r="T55" i="6"/>
  <c r="U87" i="6"/>
  <c r="T87" i="6"/>
  <c r="P24" i="7"/>
  <c r="Q72" i="7"/>
  <c r="U18" i="8"/>
  <c r="T18" i="8"/>
  <c r="Q40" i="8"/>
  <c r="U40" i="8" s="1"/>
  <c r="U57" i="8"/>
  <c r="T57" i="8"/>
  <c r="U89" i="9"/>
  <c r="T89" i="9"/>
  <c r="U10" i="10"/>
  <c r="Q30" i="10"/>
  <c r="Q67" i="10"/>
  <c r="S67" i="10"/>
  <c r="U33" i="11"/>
  <c r="T42" i="11"/>
  <c r="U42" i="11"/>
  <c r="P66" i="11"/>
  <c r="Q24" i="12"/>
  <c r="S24" i="12"/>
  <c r="T27" i="12"/>
  <c r="U27" i="12"/>
  <c r="U30" i="12"/>
  <c r="T30" i="12"/>
  <c r="T70" i="14"/>
  <c r="U70" i="14"/>
  <c r="P71" i="15"/>
  <c r="T43" i="3"/>
  <c r="U66" i="3"/>
  <c r="T66" i="3"/>
  <c r="Q66" i="3"/>
  <c r="E33" i="4"/>
  <c r="U40" i="4"/>
  <c r="T40" i="4"/>
  <c r="Q40" i="4"/>
  <c r="U53" i="4"/>
  <c r="T53" i="4"/>
  <c r="U43" i="4"/>
  <c r="T40" i="5"/>
  <c r="T48" i="5"/>
  <c r="U90" i="5"/>
  <c r="T90" i="5"/>
  <c r="U11" i="6"/>
  <c r="Q24" i="6"/>
  <c r="U24" i="6" s="1"/>
  <c r="P33" i="6"/>
  <c r="U62" i="6"/>
  <c r="Q72" i="6"/>
  <c r="P30" i="7"/>
  <c r="U47" i="7"/>
  <c r="Q71" i="7"/>
  <c r="P15" i="8"/>
  <c r="T15" i="8" s="1"/>
  <c r="U27" i="8"/>
  <c r="P73" i="8"/>
  <c r="T73" i="8" s="1"/>
  <c r="U89" i="8"/>
  <c r="T89" i="8"/>
  <c r="P30" i="9"/>
  <c r="U33" i="9"/>
  <c r="T33" i="9"/>
  <c r="U39" i="9"/>
  <c r="T39" i="9"/>
  <c r="U65" i="9"/>
  <c r="U22" i="10"/>
  <c r="Q40" i="10"/>
  <c r="U52" i="10"/>
  <c r="T52" i="10"/>
  <c r="P66" i="10"/>
  <c r="U72" i="10"/>
  <c r="T72" i="10"/>
  <c r="U71" i="10"/>
  <c r="T71" i="10"/>
  <c r="T69" i="10"/>
  <c r="P30" i="11"/>
  <c r="Q66" i="11"/>
  <c r="P72" i="13"/>
  <c r="S73" i="13"/>
  <c r="Q73" i="13"/>
  <c r="U73" i="13" s="1"/>
  <c r="U87" i="13"/>
  <c r="T87" i="13"/>
  <c r="U90" i="13"/>
  <c r="T90" i="13"/>
  <c r="P15" i="6"/>
  <c r="T15" i="6" s="1"/>
  <c r="Q30" i="6"/>
  <c r="Q33" i="6"/>
  <c r="U33" i="6" s="1"/>
  <c r="U66" i="6"/>
  <c r="T66" i="6"/>
  <c r="P66" i="6"/>
  <c r="P71" i="6"/>
  <c r="Q24" i="7"/>
  <c r="U40" i="7"/>
  <c r="P40" i="7"/>
  <c r="T40" i="7" s="1"/>
  <c r="Q73" i="7"/>
  <c r="U73" i="7" s="1"/>
  <c r="T53" i="8"/>
  <c r="U73" i="9"/>
  <c r="T73" i="9"/>
  <c r="U15" i="9"/>
  <c r="T15" i="9"/>
  <c r="T67" i="9"/>
  <c r="Q15" i="9"/>
  <c r="T14" i="10"/>
  <c r="U53" i="10"/>
  <c r="U56" i="10"/>
  <c r="U89" i="10"/>
  <c r="P15" i="11"/>
  <c r="T15" i="11" s="1"/>
  <c r="P24" i="11"/>
  <c r="T24" i="11" s="1"/>
  <c r="T26" i="11"/>
  <c r="P72" i="11"/>
  <c r="U20" i="12"/>
  <c r="T20" i="12"/>
  <c r="Q67" i="12"/>
  <c r="U67" i="12" s="1"/>
  <c r="P73" i="12"/>
  <c r="T73" i="12" s="1"/>
  <c r="Q73" i="12"/>
  <c r="U73" i="12" s="1"/>
  <c r="U89" i="12"/>
  <c r="T89" i="12"/>
  <c r="U11" i="13"/>
  <c r="T11" i="13"/>
  <c r="U18" i="13"/>
  <c r="T18" i="13"/>
  <c r="U35" i="13"/>
  <c r="T35" i="13"/>
  <c r="P24" i="14"/>
  <c r="Q30" i="14"/>
  <c r="T22" i="15"/>
  <c r="U22" i="15"/>
  <c r="T42" i="15"/>
  <c r="U42" i="15"/>
  <c r="T73" i="17"/>
  <c r="U67" i="17"/>
  <c r="T9" i="17"/>
  <c r="U9" i="17"/>
  <c r="Q15" i="6"/>
  <c r="U15" i="6" s="1"/>
  <c r="T28" i="6"/>
  <c r="T45" i="6"/>
  <c r="P53" i="6"/>
  <c r="T53" i="6" s="1"/>
  <c r="T56" i="6"/>
  <c r="T65" i="6"/>
  <c r="Q66" i="6"/>
  <c r="P67" i="6"/>
  <c r="T67" i="6" s="1"/>
  <c r="T70" i="6"/>
  <c r="Q71" i="6"/>
  <c r="P72" i="6"/>
  <c r="T89" i="6"/>
  <c r="T11" i="7"/>
  <c r="T22" i="7"/>
  <c r="T39" i="7"/>
  <c r="Q40" i="7"/>
  <c r="P59" i="7"/>
  <c r="P30" i="8"/>
  <c r="T30" i="8" s="1"/>
  <c r="P33" i="8"/>
  <c r="T33" i="8" s="1"/>
  <c r="P24" i="9"/>
  <c r="T27" i="9"/>
  <c r="T44" i="9"/>
  <c r="P59" i="9"/>
  <c r="T90" i="9"/>
  <c r="T10" i="10"/>
  <c r="T18" i="10"/>
  <c r="U28" i="10"/>
  <c r="T36" i="10"/>
  <c r="T46" i="10"/>
  <c r="P53" i="10"/>
  <c r="T53" i="10" s="1"/>
  <c r="P59" i="10"/>
  <c r="P71" i="10"/>
  <c r="P72" i="10"/>
  <c r="P73" i="10"/>
  <c r="T73" i="10" s="1"/>
  <c r="Q15" i="11"/>
  <c r="U15" i="11" s="1"/>
  <c r="Q24" i="11"/>
  <c r="U24" i="11" s="1"/>
  <c r="P33" i="11"/>
  <c r="T33" i="11" s="1"/>
  <c r="Q71" i="11"/>
  <c r="Q72" i="11"/>
  <c r="U15" i="12"/>
  <c r="T15" i="12"/>
  <c r="U9" i="12"/>
  <c r="T9" i="12"/>
  <c r="U29" i="12"/>
  <c r="T29" i="12"/>
  <c r="U38" i="12"/>
  <c r="T38" i="12"/>
  <c r="P66" i="12"/>
  <c r="U26" i="14"/>
  <c r="T26" i="14"/>
  <c r="U29" i="15"/>
  <c r="T29" i="15"/>
  <c r="P59" i="16"/>
  <c r="T87" i="16"/>
  <c r="U87" i="16"/>
  <c r="U72" i="7"/>
  <c r="T72" i="7"/>
  <c r="U71" i="7"/>
  <c r="T71" i="7"/>
  <c r="U66" i="8"/>
  <c r="T66" i="8"/>
  <c r="T40" i="9"/>
  <c r="E53" i="9"/>
  <c r="Q71" i="10"/>
  <c r="U59" i="11"/>
  <c r="T59" i="11"/>
  <c r="U62" i="11"/>
  <c r="T62" i="11"/>
  <c r="U48" i="12"/>
  <c r="T48" i="12"/>
  <c r="U22" i="13"/>
  <c r="T22" i="13"/>
  <c r="Q15" i="14"/>
  <c r="U15" i="14" s="1"/>
  <c r="U19" i="14"/>
  <c r="T19" i="14"/>
  <c r="U37" i="14"/>
  <c r="T37" i="14"/>
  <c r="U24" i="15"/>
  <c r="T24" i="15"/>
  <c r="P67" i="16"/>
  <c r="T67" i="16" s="1"/>
  <c r="U66" i="5"/>
  <c r="T66" i="5"/>
  <c r="T53" i="7"/>
  <c r="U73" i="8"/>
  <c r="U15" i="8"/>
  <c r="P33" i="10"/>
  <c r="T33" i="10" s="1"/>
  <c r="P59" i="11"/>
  <c r="U90" i="11"/>
  <c r="T90" i="11"/>
  <c r="Q15" i="12"/>
  <c r="T19" i="12"/>
  <c r="U19" i="12"/>
  <c r="Q40" i="12"/>
  <c r="U40" i="12" s="1"/>
  <c r="U12" i="14"/>
  <c r="T12" i="14"/>
  <c r="U9" i="15"/>
  <c r="T9" i="15"/>
  <c r="U12" i="15"/>
  <c r="T12" i="15"/>
  <c r="U17" i="16"/>
  <c r="T17" i="16"/>
  <c r="U65" i="16"/>
  <c r="T65" i="16"/>
  <c r="U71" i="16"/>
  <c r="T71" i="16"/>
  <c r="T72" i="16"/>
  <c r="U72" i="16"/>
  <c r="U69" i="16"/>
  <c r="T69" i="16"/>
  <c r="P73" i="18"/>
  <c r="T73" i="18" s="1"/>
  <c r="U91" i="19"/>
  <c r="T91" i="19"/>
  <c r="T12" i="20"/>
  <c r="U12" i="20"/>
  <c r="U71" i="20"/>
  <c r="T71" i="20"/>
  <c r="U72" i="20"/>
  <c r="U69" i="20"/>
  <c r="T72" i="20"/>
  <c r="T69" i="20"/>
  <c r="E96" i="13"/>
  <c r="E113" i="13" s="1"/>
  <c r="U97" i="13"/>
  <c r="T97" i="13"/>
  <c r="T111" i="13"/>
  <c r="U111" i="13"/>
  <c r="U30" i="6"/>
  <c r="T30" i="6"/>
  <c r="T33" i="6"/>
  <c r="U24" i="7"/>
  <c r="T24" i="7"/>
  <c r="T66" i="9"/>
  <c r="U66" i="9"/>
  <c r="U61" i="9"/>
  <c r="Q15" i="10"/>
  <c r="P67" i="10"/>
  <c r="T67" i="10" s="1"/>
  <c r="U50" i="11"/>
  <c r="T50" i="11"/>
  <c r="Q59" i="11"/>
  <c r="P24" i="12"/>
  <c r="U28" i="12"/>
  <c r="T28" i="12"/>
  <c r="T58" i="12"/>
  <c r="U58" i="12"/>
  <c r="P59" i="12"/>
  <c r="T73" i="14"/>
  <c r="T67" i="14"/>
  <c r="T15" i="14"/>
  <c r="U9" i="14"/>
  <c r="T9" i="14"/>
  <c r="E59" i="14"/>
  <c r="P67" i="15"/>
  <c r="T67" i="15" s="1"/>
  <c r="T35" i="16"/>
  <c r="U35" i="16"/>
  <c r="T57" i="16"/>
  <c r="U57" i="16"/>
  <c r="U49" i="17"/>
  <c r="T49" i="17"/>
  <c r="P53" i="17"/>
  <c r="T53" i="17" s="1"/>
  <c r="U36" i="19"/>
  <c r="T36" i="19"/>
  <c r="U59" i="19"/>
  <c r="T59" i="19"/>
  <c r="Q53" i="11"/>
  <c r="U53" i="11" s="1"/>
  <c r="Q67" i="11"/>
  <c r="U67" i="11" s="1"/>
  <c r="E24" i="12"/>
  <c r="P33" i="12"/>
  <c r="T33" i="12" s="1"/>
  <c r="Q33" i="12"/>
  <c r="U33" i="12" s="1"/>
  <c r="Q15" i="13"/>
  <c r="U15" i="13" s="1"/>
  <c r="U30" i="13"/>
  <c r="T30" i="13"/>
  <c r="U39" i="13"/>
  <c r="T39" i="13"/>
  <c r="U43" i="13"/>
  <c r="T63" i="13"/>
  <c r="Q71" i="13"/>
  <c r="T20" i="14"/>
  <c r="U30" i="14"/>
  <c r="T30" i="14"/>
  <c r="U58" i="14"/>
  <c r="T58" i="14"/>
  <c r="Q59" i="14"/>
  <c r="Q73" i="14"/>
  <c r="U73" i="14" s="1"/>
  <c r="U37" i="15"/>
  <c r="T37" i="15"/>
  <c r="T57" i="15"/>
  <c r="Q66" i="15"/>
  <c r="U87" i="15"/>
  <c r="T87" i="15"/>
  <c r="U33" i="16"/>
  <c r="Q40" i="16"/>
  <c r="U40" i="16" s="1"/>
  <c r="Q71" i="16"/>
  <c r="U59" i="17"/>
  <c r="T59" i="17"/>
  <c r="U62" i="17"/>
  <c r="T62" i="17"/>
  <c r="U93" i="17"/>
  <c r="T93" i="17"/>
  <c r="T45" i="18"/>
  <c r="U45" i="18"/>
  <c r="S67" i="18"/>
  <c r="Q67" i="18"/>
  <c r="P30" i="12"/>
  <c r="P40" i="12"/>
  <c r="T40" i="12" s="1"/>
  <c r="P40" i="13"/>
  <c r="T40" i="13" s="1"/>
  <c r="U46" i="13"/>
  <c r="T46" i="13"/>
  <c r="P53" i="13"/>
  <c r="T53" i="13" s="1"/>
  <c r="Q66" i="13"/>
  <c r="U94" i="13"/>
  <c r="T94" i="13"/>
  <c r="U51" i="14"/>
  <c r="T51" i="14"/>
  <c r="P53" i="14"/>
  <c r="Q67" i="14"/>
  <c r="U67" i="14" s="1"/>
  <c r="U44" i="15"/>
  <c r="T44" i="15"/>
  <c r="U59" i="15"/>
  <c r="T59" i="15"/>
  <c r="U63" i="15"/>
  <c r="T63" i="15"/>
  <c r="T94" i="15"/>
  <c r="U94" i="15"/>
  <c r="U39" i="17"/>
  <c r="T39" i="17"/>
  <c r="U90" i="18"/>
  <c r="T90" i="18"/>
  <c r="T11" i="19"/>
  <c r="U11" i="19"/>
  <c r="U89" i="20"/>
  <c r="T89" i="20"/>
  <c r="M113" i="1"/>
  <c r="S113" i="1" s="1"/>
  <c r="S96" i="1"/>
  <c r="U67" i="10"/>
  <c r="U15" i="10"/>
  <c r="T15" i="10"/>
  <c r="U72" i="11"/>
  <c r="T72" i="11"/>
  <c r="U71" i="11"/>
  <c r="T71" i="11"/>
  <c r="T36" i="12"/>
  <c r="P67" i="12"/>
  <c r="T67" i="12" s="1"/>
  <c r="E71" i="12"/>
  <c r="U29" i="13"/>
  <c r="T29" i="13"/>
  <c r="T33" i="13"/>
  <c r="Q40" i="13"/>
  <c r="U40" i="13" s="1"/>
  <c r="Q53" i="13"/>
  <c r="U53" i="13" s="1"/>
  <c r="U24" i="14"/>
  <c r="T24" i="14"/>
  <c r="Q33" i="14"/>
  <c r="U33" i="14" s="1"/>
  <c r="U36" i="14"/>
  <c r="T36" i="14"/>
  <c r="U53" i="14"/>
  <c r="T53" i="14"/>
  <c r="U43" i="14"/>
  <c r="T43" i="14"/>
  <c r="Q53" i="14"/>
  <c r="P66" i="14"/>
  <c r="U72" i="14"/>
  <c r="T72" i="14"/>
  <c r="U71" i="14"/>
  <c r="T71" i="14"/>
  <c r="U69" i="14"/>
  <c r="T69" i="14"/>
  <c r="P59" i="15"/>
  <c r="Q53" i="16"/>
  <c r="U56" i="16"/>
  <c r="T56" i="16"/>
  <c r="P30" i="17"/>
  <c r="U18" i="18"/>
  <c r="T18" i="18"/>
  <c r="Q30" i="18"/>
  <c r="U32" i="18"/>
  <c r="T32" i="18"/>
  <c r="U36" i="18"/>
  <c r="T36" i="18"/>
  <c r="U26" i="19"/>
  <c r="T26" i="19"/>
  <c r="T66" i="13"/>
  <c r="U93" i="12"/>
  <c r="T93" i="12"/>
  <c r="P30" i="13"/>
  <c r="U42" i="13"/>
  <c r="T42" i="13"/>
  <c r="U50" i="13"/>
  <c r="T50" i="13"/>
  <c r="U47" i="14"/>
  <c r="T47" i="14"/>
  <c r="Q72" i="14"/>
  <c r="U18" i="15"/>
  <c r="T18" i="15"/>
  <c r="U26" i="15"/>
  <c r="T26" i="15"/>
  <c r="U30" i="15"/>
  <c r="P33" i="15"/>
  <c r="U48" i="15"/>
  <c r="T48" i="15"/>
  <c r="U51" i="15"/>
  <c r="T51" i="15"/>
  <c r="P53" i="15"/>
  <c r="T53" i="15" s="1"/>
  <c r="U90" i="15"/>
  <c r="T90" i="15"/>
  <c r="U14" i="16"/>
  <c r="T14" i="16"/>
  <c r="P24" i="16"/>
  <c r="P15" i="17"/>
  <c r="T15" i="17" s="1"/>
  <c r="S53" i="18"/>
  <c r="Q53" i="18"/>
  <c r="U53" i="18" s="1"/>
  <c r="U59" i="18"/>
  <c r="T59" i="18"/>
  <c r="U13" i="19"/>
  <c r="T13" i="19"/>
  <c r="U66" i="13"/>
  <c r="U53" i="12"/>
  <c r="T53" i="12"/>
  <c r="Q66" i="12"/>
  <c r="U24" i="13"/>
  <c r="T24" i="13"/>
  <c r="U32" i="13"/>
  <c r="T32" i="13"/>
  <c r="U59" i="13"/>
  <c r="T59" i="13"/>
  <c r="T10" i="14"/>
  <c r="U23" i="14"/>
  <c r="T23" i="14"/>
  <c r="P30" i="14"/>
  <c r="U63" i="14"/>
  <c r="T63" i="14"/>
  <c r="T89" i="14"/>
  <c r="U89" i="14"/>
  <c r="T13" i="15"/>
  <c r="Q15" i="15"/>
  <c r="U15" i="15" s="1"/>
  <c r="U93" i="15"/>
  <c r="U10" i="16"/>
  <c r="T10" i="16"/>
  <c r="P15" i="16"/>
  <c r="Q24" i="16"/>
  <c r="U27" i="16"/>
  <c r="T27" i="16"/>
  <c r="U30" i="16"/>
  <c r="T30" i="16"/>
  <c r="U45" i="16"/>
  <c r="T45" i="16"/>
  <c r="T59" i="16"/>
  <c r="U58" i="18"/>
  <c r="T58" i="18"/>
  <c r="P59" i="18"/>
  <c r="U24" i="19"/>
  <c r="Q59" i="12"/>
  <c r="U71" i="12"/>
  <c r="T71" i="12"/>
  <c r="T72" i="12"/>
  <c r="P15" i="13"/>
  <c r="T15" i="13" s="1"/>
  <c r="Q30" i="13"/>
  <c r="Q33" i="13"/>
  <c r="U33" i="13" s="1"/>
  <c r="P66" i="13"/>
  <c r="P71" i="13"/>
  <c r="Q24" i="14"/>
  <c r="U40" i="14"/>
  <c r="P40" i="14"/>
  <c r="T40" i="14" s="1"/>
  <c r="P15" i="15"/>
  <c r="T15" i="15" s="1"/>
  <c r="P24" i="15"/>
  <c r="P66" i="15"/>
  <c r="Q71" i="15"/>
  <c r="P72" i="15"/>
  <c r="P73" i="15"/>
  <c r="T73" i="15" s="1"/>
  <c r="Q15" i="16"/>
  <c r="U15" i="16" s="1"/>
  <c r="U19" i="16"/>
  <c r="T19" i="16"/>
  <c r="U24" i="16"/>
  <c r="P30" i="16"/>
  <c r="U47" i="16"/>
  <c r="T47" i="16"/>
  <c r="Q67" i="16"/>
  <c r="U67" i="16" s="1"/>
  <c r="P40" i="17"/>
  <c r="U50" i="17"/>
  <c r="T50" i="17"/>
  <c r="P66" i="17"/>
  <c r="U69" i="17"/>
  <c r="Q71" i="17"/>
  <c r="U94" i="17"/>
  <c r="T94" i="17"/>
  <c r="Q59" i="18"/>
  <c r="U91" i="18"/>
  <c r="T91" i="18"/>
  <c r="T46" i="19"/>
  <c r="U46" i="19"/>
  <c r="U65" i="20"/>
  <c r="T65" i="20"/>
  <c r="U107" i="15"/>
  <c r="T107" i="15"/>
  <c r="U103" i="11"/>
  <c r="T103" i="11"/>
  <c r="T92" i="12"/>
  <c r="T67" i="13"/>
  <c r="T14" i="13"/>
  <c r="T17" i="13"/>
  <c r="T28" i="13"/>
  <c r="T45" i="13"/>
  <c r="T56" i="13"/>
  <c r="T65" i="13"/>
  <c r="T70" i="13"/>
  <c r="T89" i="13"/>
  <c r="T11" i="14"/>
  <c r="T22" i="14"/>
  <c r="T39" i="14"/>
  <c r="T42" i="14"/>
  <c r="T50" i="14"/>
  <c r="T62" i="14"/>
  <c r="P71" i="14"/>
  <c r="P72" i="14"/>
  <c r="T88" i="14"/>
  <c r="U90" i="14"/>
  <c r="T94" i="14"/>
  <c r="Q24" i="15"/>
  <c r="T36" i="15"/>
  <c r="T69" i="15"/>
  <c r="Q72" i="15"/>
  <c r="Q73" i="15"/>
  <c r="U73" i="15" s="1"/>
  <c r="T93" i="15"/>
  <c r="T15" i="16"/>
  <c r="U9" i="16"/>
  <c r="T13" i="16"/>
  <c r="Q30" i="16"/>
  <c r="T44" i="16"/>
  <c r="T64" i="16"/>
  <c r="U11" i="17"/>
  <c r="T11" i="17"/>
  <c r="U24" i="17"/>
  <c r="T24" i="17"/>
  <c r="U38" i="17"/>
  <c r="T38" i="17"/>
  <c r="U42" i="17"/>
  <c r="T42" i="17"/>
  <c r="Q59" i="17"/>
  <c r="U66" i="17"/>
  <c r="T66" i="17"/>
  <c r="U61" i="17"/>
  <c r="T61" i="17"/>
  <c r="Q66" i="17"/>
  <c r="U14" i="18"/>
  <c r="P40" i="18"/>
  <c r="T40" i="18" s="1"/>
  <c r="U56" i="18"/>
  <c r="U70" i="18"/>
  <c r="U12" i="19"/>
  <c r="T12" i="19"/>
  <c r="P30" i="19"/>
  <c r="Q71" i="19"/>
  <c r="S71" i="19"/>
  <c r="U45" i="20"/>
  <c r="T45" i="20"/>
  <c r="U103" i="15"/>
  <c r="T103" i="15"/>
  <c r="U106" i="14"/>
  <c r="T106" i="14"/>
  <c r="U107" i="13"/>
  <c r="T107" i="13"/>
  <c r="Q71" i="14"/>
  <c r="T23" i="15"/>
  <c r="U50" i="15"/>
  <c r="U66" i="15"/>
  <c r="T66" i="15"/>
  <c r="Q67" i="15"/>
  <c r="U67" i="15" s="1"/>
  <c r="T20" i="16"/>
  <c r="U29" i="16"/>
  <c r="T32" i="16"/>
  <c r="T48" i="16"/>
  <c r="U48" i="17"/>
  <c r="U92" i="17"/>
  <c r="E15" i="18"/>
  <c r="Q33" i="18"/>
  <c r="U33" i="18" s="1"/>
  <c r="U35" i="18"/>
  <c r="T35" i="18"/>
  <c r="Q40" i="18"/>
  <c r="U40" i="18" s="1"/>
  <c r="U47" i="18"/>
  <c r="T47" i="18"/>
  <c r="P53" i="18"/>
  <c r="U57" i="18"/>
  <c r="T57" i="18"/>
  <c r="P67" i="18"/>
  <c r="T67" i="18" s="1"/>
  <c r="E71" i="18"/>
  <c r="U89" i="18"/>
  <c r="U93" i="18"/>
  <c r="U22" i="19"/>
  <c r="Q30" i="19"/>
  <c r="E40" i="19"/>
  <c r="U114" i="20"/>
  <c r="T114" i="20"/>
  <c r="U105" i="19"/>
  <c r="T105" i="19"/>
  <c r="T108" i="17"/>
  <c r="U108" i="17"/>
  <c r="T99" i="16"/>
  <c r="U99" i="16"/>
  <c r="U102" i="14"/>
  <c r="T102" i="14"/>
  <c r="P67" i="14"/>
  <c r="U72" i="15"/>
  <c r="T72" i="15"/>
  <c r="U71" i="15"/>
  <c r="T71" i="15"/>
  <c r="U58" i="16"/>
  <c r="T58" i="16"/>
  <c r="P73" i="16"/>
  <c r="T73" i="16" s="1"/>
  <c r="U88" i="16"/>
  <c r="T88" i="16"/>
  <c r="U10" i="17"/>
  <c r="T10" i="17"/>
  <c r="U13" i="17"/>
  <c r="Q15" i="17"/>
  <c r="U15" i="17" s="1"/>
  <c r="U22" i="17"/>
  <c r="T22" i="17"/>
  <c r="Q30" i="17"/>
  <c r="U44" i="17"/>
  <c r="U29" i="18"/>
  <c r="T29" i="18"/>
  <c r="P66" i="18"/>
  <c r="P72" i="18"/>
  <c r="U27" i="19"/>
  <c r="T27" i="19"/>
  <c r="U13" i="20"/>
  <c r="T13" i="20"/>
  <c r="U17" i="20"/>
  <c r="T17" i="20"/>
  <c r="T26" i="20"/>
  <c r="U26" i="20"/>
  <c r="U110" i="1"/>
  <c r="T110" i="1"/>
  <c r="U103" i="19"/>
  <c r="T103" i="19"/>
  <c r="U106" i="17"/>
  <c r="T106" i="17"/>
  <c r="U97" i="16"/>
  <c r="T97" i="16"/>
  <c r="U72" i="13"/>
  <c r="T72" i="13"/>
  <c r="U71" i="13"/>
  <c r="T71" i="13"/>
  <c r="U66" i="14"/>
  <c r="T66" i="14"/>
  <c r="Q66" i="14"/>
  <c r="E33" i="15"/>
  <c r="U40" i="15"/>
  <c r="T40" i="15"/>
  <c r="Q40" i="15"/>
  <c r="U43" i="15"/>
  <c r="P33" i="16"/>
  <c r="U36" i="16"/>
  <c r="T36" i="16"/>
  <c r="U53" i="16"/>
  <c r="Q59" i="16"/>
  <c r="P72" i="16"/>
  <c r="Q73" i="16"/>
  <c r="U73" i="16" s="1"/>
  <c r="Q24" i="17"/>
  <c r="T51" i="17"/>
  <c r="P72" i="17"/>
  <c r="Q73" i="17"/>
  <c r="U73" i="17" s="1"/>
  <c r="U46" i="18"/>
  <c r="T46" i="18"/>
  <c r="Q66" i="18"/>
  <c r="Q73" i="18"/>
  <c r="U73" i="18" s="1"/>
  <c r="U92" i="18"/>
  <c r="U73" i="19"/>
  <c r="P15" i="19"/>
  <c r="T15" i="19" s="1"/>
  <c r="P53" i="19"/>
  <c r="P67" i="19"/>
  <c r="T67" i="19" s="1"/>
  <c r="E72" i="20"/>
  <c r="E96" i="15"/>
  <c r="U96" i="15" s="1"/>
  <c r="T91" i="16"/>
  <c r="T13" i="17"/>
  <c r="T27" i="17"/>
  <c r="T44" i="17"/>
  <c r="T52" i="17"/>
  <c r="T55" i="17"/>
  <c r="T64" i="17"/>
  <c r="T69" i="17"/>
  <c r="T88" i="17"/>
  <c r="T10" i="18"/>
  <c r="T21" i="18"/>
  <c r="T38" i="18"/>
  <c r="T49" i="18"/>
  <c r="T61" i="18"/>
  <c r="U72" i="18"/>
  <c r="T72" i="18"/>
  <c r="U71" i="18"/>
  <c r="T71" i="18"/>
  <c r="T93" i="18"/>
  <c r="T18" i="19"/>
  <c r="T29" i="19"/>
  <c r="T35" i="19"/>
  <c r="Q67" i="19"/>
  <c r="U28" i="20"/>
  <c r="T28" i="20"/>
  <c r="P30" i="20"/>
  <c r="T30" i="20" s="1"/>
  <c r="U52" i="20"/>
  <c r="T52" i="20"/>
  <c r="U56" i="20"/>
  <c r="T56" i="20"/>
  <c r="P73" i="20"/>
  <c r="T73" i="20" s="1"/>
  <c r="U88" i="20"/>
  <c r="T88" i="20"/>
  <c r="U99" i="19"/>
  <c r="T99" i="19"/>
  <c r="U101" i="15"/>
  <c r="T101" i="15"/>
  <c r="U110" i="2"/>
  <c r="T110" i="2"/>
  <c r="U66" i="16"/>
  <c r="T66" i="16"/>
  <c r="T40" i="17"/>
  <c r="T53" i="18"/>
  <c r="T92" i="18"/>
  <c r="U15" i="19"/>
  <c r="U67" i="19"/>
  <c r="T14" i="19"/>
  <c r="T17" i="19"/>
  <c r="E33" i="19"/>
  <c r="T37" i="19"/>
  <c r="U39" i="19"/>
  <c r="T39" i="19"/>
  <c r="U53" i="19"/>
  <c r="T53" i="19"/>
  <c r="U43" i="19"/>
  <c r="U57" i="19"/>
  <c r="T93" i="19"/>
  <c r="Q30" i="20"/>
  <c r="U30" i="20" s="1"/>
  <c r="U33" i="20"/>
  <c r="T33" i="20"/>
  <c r="Q40" i="20"/>
  <c r="U44" i="20"/>
  <c r="T44" i="20"/>
  <c r="U111" i="15"/>
  <c r="T111" i="15"/>
  <c r="U100" i="14"/>
  <c r="T100" i="14"/>
  <c r="U101" i="13"/>
  <c r="T101" i="13"/>
  <c r="U105" i="13"/>
  <c r="T105" i="13"/>
  <c r="U114" i="12"/>
  <c r="T114" i="12"/>
  <c r="U101" i="11"/>
  <c r="T101" i="11"/>
  <c r="U107" i="4"/>
  <c r="T107" i="4"/>
  <c r="U30" i="17"/>
  <c r="T30" i="17"/>
  <c r="T33" i="17"/>
  <c r="Q40" i="17"/>
  <c r="U40" i="17" s="1"/>
  <c r="P59" i="17"/>
  <c r="U24" i="18"/>
  <c r="T24" i="18"/>
  <c r="P30" i="18"/>
  <c r="P33" i="18"/>
  <c r="T33" i="18" s="1"/>
  <c r="E30" i="19"/>
  <c r="P40" i="19"/>
  <c r="T40" i="19" s="1"/>
  <c r="U58" i="19"/>
  <c r="T58" i="19"/>
  <c r="U14" i="20"/>
  <c r="T14" i="20"/>
  <c r="U64" i="20"/>
  <c r="T64" i="20"/>
  <c r="U90" i="20"/>
  <c r="U102" i="1"/>
  <c r="T102" i="1"/>
  <c r="U114" i="1"/>
  <c r="T114" i="1"/>
  <c r="U97" i="19"/>
  <c r="T97" i="19"/>
  <c r="U111" i="19"/>
  <c r="T111" i="19"/>
  <c r="T100" i="17"/>
  <c r="U100" i="17"/>
  <c r="T107" i="16"/>
  <c r="U107" i="16"/>
  <c r="U99" i="15"/>
  <c r="T99" i="15"/>
  <c r="U110" i="14"/>
  <c r="T110" i="14"/>
  <c r="U99" i="9"/>
  <c r="T99" i="9"/>
  <c r="T107" i="9"/>
  <c r="U107" i="9"/>
  <c r="U109" i="6"/>
  <c r="T109" i="6"/>
  <c r="U99" i="5"/>
  <c r="T99" i="5"/>
  <c r="U72" i="17"/>
  <c r="T72" i="17"/>
  <c r="U71" i="17"/>
  <c r="T71" i="17"/>
  <c r="U66" i="18"/>
  <c r="T66" i="18"/>
  <c r="T38" i="19"/>
  <c r="Q40" i="19"/>
  <c r="U40" i="19" s="1"/>
  <c r="U47" i="19"/>
  <c r="T47" i="19"/>
  <c r="Q59" i="19"/>
  <c r="P73" i="19"/>
  <c r="T73" i="19" s="1"/>
  <c r="P24" i="20"/>
  <c r="U27" i="20"/>
  <c r="T27" i="20"/>
  <c r="T43" i="20"/>
  <c r="Q53" i="20"/>
  <c r="U53" i="20" s="1"/>
  <c r="U55" i="20"/>
  <c r="T55" i="20"/>
  <c r="E80" i="7"/>
  <c r="U107" i="19"/>
  <c r="T107" i="19"/>
  <c r="L113" i="16"/>
  <c r="R113" i="16" s="1"/>
  <c r="R96" i="16"/>
  <c r="U109" i="15"/>
  <c r="T109" i="15"/>
  <c r="U98" i="14"/>
  <c r="T98" i="14"/>
  <c r="U99" i="13"/>
  <c r="T99" i="13"/>
  <c r="E96" i="11"/>
  <c r="E113" i="11" s="1"/>
  <c r="U108" i="8"/>
  <c r="T108" i="8"/>
  <c r="U53" i="17"/>
  <c r="U67" i="18"/>
  <c r="T15" i="18"/>
  <c r="Q53" i="19"/>
  <c r="P71" i="19"/>
  <c r="Q73" i="19"/>
  <c r="U92" i="19"/>
  <c r="T92" i="19"/>
  <c r="Q24" i="20"/>
  <c r="P33" i="20"/>
  <c r="Q59" i="20"/>
  <c r="U70" i="20"/>
  <c r="T70" i="20"/>
  <c r="Q72" i="20"/>
  <c r="E73" i="20"/>
  <c r="E80" i="4"/>
  <c r="E80" i="3"/>
  <c r="L113" i="1"/>
  <c r="R113" i="1" s="1"/>
  <c r="R96" i="1"/>
  <c r="U98" i="17"/>
  <c r="T98" i="17"/>
  <c r="U105" i="16"/>
  <c r="T105" i="16"/>
  <c r="U108" i="14"/>
  <c r="T108" i="14"/>
  <c r="T59" i="20"/>
  <c r="T42" i="19"/>
  <c r="T50" i="19"/>
  <c r="T62" i="19"/>
  <c r="T94" i="19"/>
  <c r="T19" i="20"/>
  <c r="T36" i="20"/>
  <c r="T47" i="20"/>
  <c r="T58" i="20"/>
  <c r="T91" i="20"/>
  <c r="L113" i="11"/>
  <c r="R113" i="11" s="1"/>
  <c r="L113" i="10"/>
  <c r="R113" i="10" s="1"/>
  <c r="R96" i="10"/>
  <c r="U103" i="6"/>
  <c r="T103" i="6"/>
  <c r="U97" i="5"/>
  <c r="T97" i="5"/>
  <c r="U101" i="4"/>
  <c r="T101" i="4"/>
  <c r="U104" i="2"/>
  <c r="T104" i="2"/>
  <c r="U72" i="19"/>
  <c r="T72" i="19"/>
  <c r="U71" i="19"/>
  <c r="T71" i="19"/>
  <c r="T35" i="20"/>
  <c r="U66" i="20"/>
  <c r="T66" i="20"/>
  <c r="P66" i="20"/>
  <c r="P71" i="20"/>
  <c r="T90" i="20"/>
  <c r="E80" i="17"/>
  <c r="L113" i="19"/>
  <c r="R113" i="19" s="1"/>
  <c r="E96" i="17"/>
  <c r="U96" i="17" s="1"/>
  <c r="M113" i="10"/>
  <c r="S113" i="10" s="1"/>
  <c r="S96" i="10"/>
  <c r="U67" i="20"/>
  <c r="U73" i="20"/>
  <c r="Q15" i="20"/>
  <c r="U15" i="20" s="1"/>
  <c r="P53" i="20"/>
  <c r="T53" i="20" s="1"/>
  <c r="Q66" i="20"/>
  <c r="P67" i="20"/>
  <c r="T67" i="20" s="1"/>
  <c r="Q71" i="20"/>
  <c r="P72" i="20"/>
  <c r="R96" i="20"/>
  <c r="L113" i="15"/>
  <c r="R113" i="15" s="1"/>
  <c r="E96" i="14"/>
  <c r="E113" i="14" s="1"/>
  <c r="U101" i="6"/>
  <c r="T101" i="6"/>
  <c r="U99" i="4"/>
  <c r="T99" i="4"/>
  <c r="U102" i="2"/>
  <c r="T102" i="2"/>
  <c r="E80" i="19"/>
  <c r="E80" i="8"/>
  <c r="U104" i="1"/>
  <c r="T98" i="20"/>
  <c r="T100" i="20"/>
  <c r="T104" i="20"/>
  <c r="T106" i="20"/>
  <c r="T108" i="20"/>
  <c r="T98" i="11"/>
  <c r="T100" i="11"/>
  <c r="T106" i="11"/>
  <c r="T108" i="11"/>
  <c r="U114" i="9"/>
  <c r="T114" i="9"/>
  <c r="L113" i="8"/>
  <c r="R113" i="8" s="1"/>
  <c r="R96" i="8"/>
  <c r="L113" i="3"/>
  <c r="R113" i="3" s="1"/>
  <c r="T15" i="20"/>
  <c r="E80" i="11"/>
  <c r="E80" i="5"/>
  <c r="T97" i="17"/>
  <c r="E96" i="10"/>
  <c r="E113" i="10" s="1"/>
  <c r="U113" i="10" s="1"/>
  <c r="U97" i="10"/>
  <c r="U101" i="9"/>
  <c r="T101" i="9"/>
  <c r="M113" i="8"/>
  <c r="S113" i="8" s="1"/>
  <c r="S96" i="8"/>
  <c r="U111" i="6"/>
  <c r="T111" i="6"/>
  <c r="L113" i="5"/>
  <c r="R113" i="5" s="1"/>
  <c r="R96" i="5"/>
  <c r="U109" i="4"/>
  <c r="T109" i="4"/>
  <c r="M113" i="2"/>
  <c r="S113" i="2" s="1"/>
  <c r="S96" i="2"/>
  <c r="E96" i="3"/>
  <c r="U96" i="3" s="1"/>
  <c r="S96" i="5"/>
  <c r="T114" i="4"/>
  <c r="T104" i="9"/>
  <c r="T106" i="9"/>
  <c r="T100" i="8"/>
  <c r="T96" i="3"/>
  <c r="E113" i="3"/>
  <c r="U96" i="13"/>
  <c r="T96" i="13"/>
  <c r="E96" i="20"/>
  <c r="T114" i="18"/>
  <c r="R96" i="17"/>
  <c r="S96" i="14"/>
  <c r="U101" i="10"/>
  <c r="T101" i="10"/>
  <c r="U109" i="10"/>
  <c r="T109" i="10"/>
  <c r="U99" i="8"/>
  <c r="T99" i="8"/>
  <c r="E96" i="8"/>
  <c r="S96" i="3"/>
  <c r="M113" i="3"/>
  <c r="S113" i="3" s="1"/>
  <c r="R96" i="6"/>
  <c r="L113" i="6"/>
  <c r="R113" i="6" s="1"/>
  <c r="U104" i="5"/>
  <c r="T104" i="5"/>
  <c r="U102" i="3"/>
  <c r="T102" i="3"/>
  <c r="U110" i="3"/>
  <c r="T110" i="3"/>
  <c r="T98" i="1"/>
  <c r="T106" i="1"/>
  <c r="T97" i="20"/>
  <c r="T105" i="20"/>
  <c r="T104" i="19"/>
  <c r="E96" i="18"/>
  <c r="T103" i="18"/>
  <c r="T111" i="18"/>
  <c r="L113" i="18"/>
  <c r="R113" i="18" s="1"/>
  <c r="U97" i="17"/>
  <c r="T102" i="17"/>
  <c r="T110" i="17"/>
  <c r="T101" i="16"/>
  <c r="T109" i="16"/>
  <c r="T100" i="15"/>
  <c r="T108" i="15"/>
  <c r="M113" i="15"/>
  <c r="S113" i="15" s="1"/>
  <c r="T99" i="14"/>
  <c r="T107" i="14"/>
  <c r="T98" i="13"/>
  <c r="T106" i="13"/>
  <c r="E96" i="1"/>
  <c r="T102" i="20"/>
  <c r="T110" i="20"/>
  <c r="T101" i="19"/>
  <c r="T109" i="19"/>
  <c r="T114" i="19"/>
  <c r="T100" i="18"/>
  <c r="T108" i="18"/>
  <c r="M113" i="18"/>
  <c r="S113" i="18" s="1"/>
  <c r="T99" i="17"/>
  <c r="T107" i="17"/>
  <c r="T98" i="16"/>
  <c r="T106" i="16"/>
  <c r="T97" i="15"/>
  <c r="T105" i="15"/>
  <c r="T104" i="14"/>
  <c r="T103" i="13"/>
  <c r="U103" i="12"/>
  <c r="T103" i="12"/>
  <c r="U111" i="12"/>
  <c r="T111" i="12"/>
  <c r="U102" i="11"/>
  <c r="T102" i="11"/>
  <c r="U110" i="11"/>
  <c r="T110" i="11"/>
  <c r="U98" i="10"/>
  <c r="T98" i="10"/>
  <c r="U106" i="10"/>
  <c r="T106" i="10"/>
  <c r="U108" i="9"/>
  <c r="T108" i="9"/>
  <c r="U114" i="6"/>
  <c r="T100" i="1"/>
  <c r="T108" i="1"/>
  <c r="T99" i="20"/>
  <c r="T107" i="20"/>
  <c r="T98" i="19"/>
  <c r="T106" i="19"/>
  <c r="T97" i="18"/>
  <c r="T105" i="18"/>
  <c r="T104" i="17"/>
  <c r="E96" i="16"/>
  <c r="T103" i="16"/>
  <c r="T111" i="16"/>
  <c r="T102" i="15"/>
  <c r="T110" i="15"/>
  <c r="T101" i="14"/>
  <c r="T109" i="14"/>
  <c r="T114" i="14"/>
  <c r="R96" i="13"/>
  <c r="T100" i="13"/>
  <c r="T108" i="13"/>
  <c r="M113" i="11"/>
  <c r="S113" i="11" s="1"/>
  <c r="U100" i="9"/>
  <c r="T100" i="9"/>
  <c r="U98" i="7"/>
  <c r="E96" i="7"/>
  <c r="T98" i="7"/>
  <c r="U106" i="7"/>
  <c r="T106" i="7"/>
  <c r="E96" i="19"/>
  <c r="T114" i="17"/>
  <c r="U101" i="14"/>
  <c r="U97" i="6"/>
  <c r="T97" i="6"/>
  <c r="E96" i="6"/>
  <c r="U105" i="6"/>
  <c r="T105" i="6"/>
  <c r="U103" i="4"/>
  <c r="T103" i="4"/>
  <c r="U111" i="4"/>
  <c r="T111" i="4"/>
  <c r="U109" i="13"/>
  <c r="T109" i="13"/>
  <c r="U98" i="12"/>
  <c r="T98" i="12"/>
  <c r="U100" i="12"/>
  <c r="T100" i="12"/>
  <c r="U106" i="12"/>
  <c r="T106" i="12"/>
  <c r="U108" i="12"/>
  <c r="T108" i="12"/>
  <c r="U99" i="11"/>
  <c r="T99" i="11"/>
  <c r="U107" i="11"/>
  <c r="T107" i="11"/>
  <c r="U107" i="8"/>
  <c r="T107" i="8"/>
  <c r="U101" i="2"/>
  <c r="T101" i="2"/>
  <c r="U109" i="2"/>
  <c r="T109" i="2"/>
  <c r="U114" i="11"/>
  <c r="U106" i="8"/>
  <c r="U103" i="5"/>
  <c r="U111" i="5"/>
  <c r="U102" i="4"/>
  <c r="U110" i="4"/>
  <c r="U101" i="3"/>
  <c r="U109" i="3"/>
  <c r="U114" i="3"/>
  <c r="U100" i="2"/>
  <c r="U108" i="2"/>
  <c r="T97" i="11"/>
  <c r="T105" i="11"/>
  <c r="T104" i="10"/>
  <c r="E96" i="9"/>
  <c r="T103" i="9"/>
  <c r="L113" i="9"/>
  <c r="R113" i="9" s="1"/>
  <c r="T102" i="8"/>
  <c r="T110" i="8"/>
  <c r="T101" i="7"/>
  <c r="T109" i="7"/>
  <c r="T100" i="6"/>
  <c r="T108" i="6"/>
  <c r="M113" i="6"/>
  <c r="S113" i="6" s="1"/>
  <c r="E96" i="12"/>
  <c r="L113" i="12"/>
  <c r="R113" i="12" s="1"/>
  <c r="T114" i="10"/>
  <c r="M113" i="9"/>
  <c r="S113" i="9" s="1"/>
  <c r="E96" i="4"/>
  <c r="L113" i="4"/>
  <c r="R113" i="4" s="1"/>
  <c r="T114" i="13"/>
  <c r="M113" i="12"/>
  <c r="S113" i="12" s="1"/>
  <c r="T97" i="9"/>
  <c r="T105" i="9"/>
  <c r="T104" i="8"/>
  <c r="T103" i="7"/>
  <c r="T111" i="7"/>
  <c r="T102" i="6"/>
  <c r="T110" i="6"/>
  <c r="T101" i="5"/>
  <c r="T109" i="5"/>
  <c r="T114" i="5"/>
  <c r="T100" i="4"/>
  <c r="T108" i="4"/>
  <c r="M113" i="4"/>
  <c r="S113" i="4" s="1"/>
  <c r="T99" i="3"/>
  <c r="T107" i="3"/>
  <c r="T98" i="2"/>
  <c r="T106" i="2"/>
  <c r="T97" i="12"/>
  <c r="T105" i="12"/>
  <c r="T104" i="11"/>
  <c r="T103" i="10"/>
  <c r="T111" i="10"/>
  <c r="T102" i="9"/>
  <c r="T110" i="9"/>
  <c r="T101" i="8"/>
  <c r="T109" i="8"/>
  <c r="T114" i="8"/>
  <c r="T100" i="7"/>
  <c r="T108" i="7"/>
  <c r="T99" i="6"/>
  <c r="T107" i="6"/>
  <c r="T98" i="5"/>
  <c r="T106" i="5"/>
  <c r="T97" i="4"/>
  <c r="T105" i="4"/>
  <c r="T104" i="3"/>
  <c r="E96" i="2"/>
  <c r="T103" i="2"/>
  <c r="T111" i="2"/>
  <c r="L113" i="2"/>
  <c r="R113" i="2" s="1"/>
  <c r="E96" i="5"/>
  <c r="U59" i="12" l="1"/>
  <c r="T59" i="10"/>
  <c r="T96" i="11"/>
  <c r="T59" i="6"/>
  <c r="T30" i="10"/>
  <c r="U96" i="10"/>
  <c r="U96" i="11"/>
  <c r="T24" i="20"/>
  <c r="U24" i="20"/>
  <c r="T96" i="17"/>
  <c r="T113" i="10"/>
  <c r="T59" i="3"/>
  <c r="T96" i="14"/>
  <c r="U33" i="19"/>
  <c r="T33" i="19"/>
  <c r="E113" i="15"/>
  <c r="U113" i="15" s="1"/>
  <c r="U96" i="14"/>
  <c r="U33" i="15"/>
  <c r="T33" i="15"/>
  <c r="U33" i="4"/>
  <c r="T33" i="4"/>
  <c r="T24" i="5"/>
  <c r="U24" i="5"/>
  <c r="T96" i="15"/>
  <c r="U24" i="12"/>
  <c r="T24" i="12"/>
  <c r="T96" i="10"/>
  <c r="E113" i="17"/>
  <c r="T113" i="17" s="1"/>
  <c r="U59" i="14"/>
  <c r="T59" i="14"/>
  <c r="U30" i="5"/>
  <c r="T30" i="5"/>
  <c r="U30" i="19"/>
  <c r="T30" i="19"/>
  <c r="T96" i="4"/>
  <c r="E113" i="4"/>
  <c r="U96" i="4"/>
  <c r="U96" i="20"/>
  <c r="T96" i="20"/>
  <c r="E113" i="20"/>
  <c r="U96" i="6"/>
  <c r="T96" i="6"/>
  <c r="E113" i="6"/>
  <c r="E113" i="7"/>
  <c r="T96" i="7"/>
  <c r="U96" i="7"/>
  <c r="T96" i="16"/>
  <c r="E113" i="16"/>
  <c r="U96" i="16"/>
  <c r="T113" i="13"/>
  <c r="U113" i="13"/>
  <c r="E113" i="2"/>
  <c r="U96" i="2"/>
  <c r="T96" i="2"/>
  <c r="T96" i="12"/>
  <c r="E113" i="12"/>
  <c r="U96" i="12"/>
  <c r="U96" i="1"/>
  <c r="T96" i="1"/>
  <c r="E113" i="1"/>
  <c r="U113" i="11"/>
  <c r="T113" i="11"/>
  <c r="U113" i="14"/>
  <c r="T113" i="14"/>
  <c r="U96" i="5"/>
  <c r="T96" i="5"/>
  <c r="E113" i="5"/>
  <c r="U96" i="9"/>
  <c r="T96" i="9"/>
  <c r="E113" i="9"/>
  <c r="E113" i="19"/>
  <c r="U96" i="19"/>
  <c r="T96" i="19"/>
  <c r="U96" i="18"/>
  <c r="T96" i="18"/>
  <c r="E113" i="18"/>
  <c r="U96" i="8"/>
  <c r="T96" i="8"/>
  <c r="E113" i="8"/>
  <c r="U113" i="3"/>
  <c r="T113" i="3"/>
  <c r="T113" i="15" l="1"/>
  <c r="U113" i="17"/>
  <c r="U113" i="9"/>
  <c r="T113" i="9"/>
  <c r="U113" i="20"/>
  <c r="T113" i="20"/>
  <c r="U113" i="2"/>
  <c r="T113" i="2"/>
  <c r="U113" i="7"/>
  <c r="T113" i="7"/>
  <c r="U113" i="4"/>
  <c r="T113" i="4"/>
  <c r="U113" i="12"/>
  <c r="T113" i="12"/>
  <c r="U113" i="18"/>
  <c r="T113" i="18"/>
  <c r="U113" i="16"/>
  <c r="T113" i="16"/>
  <c r="T113" i="5"/>
  <c r="U113" i="5"/>
  <c r="U113" i="1"/>
  <c r="T113" i="1"/>
  <c r="T113" i="8"/>
  <c r="U113" i="8"/>
  <c r="U113" i="19"/>
  <c r="T113" i="19"/>
  <c r="U113" i="6"/>
  <c r="T113" i="6"/>
</calcChain>
</file>

<file path=xl/sharedStrings.xml><?xml version="1.0" encoding="utf-8"?>
<sst xmlns="http://schemas.openxmlformats.org/spreadsheetml/2006/main" count="6890" uniqueCount="145">
  <si>
    <t>Figures Finalised as at 2024/10/25</t>
  </si>
  <si>
    <t/>
  </si>
  <si>
    <t>1st Quarter Ended 30 September 2024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</si>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</sst>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43800000</v>
      </c>
      <c r="C10" s="92"/>
      <c r="D10" s="92"/>
      <c r="E10" s="92">
        <f t="shared" ref="E10:E15" si="0">$B10      +$C10      +$D10</f>
        <v>43800000</v>
      </c>
      <c r="F10" s="93">
        <v>43800000</v>
      </c>
      <c r="G10" s="94">
        <v>43800000</v>
      </c>
      <c r="H10" s="93">
        <v>4649000</v>
      </c>
      <c r="I10" s="94">
        <v>762661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4649000</v>
      </c>
      <c r="Q10" s="94">
        <f t="shared" ref="Q10:Q15" si="2">$I10      +$K10      +$M10      +$O10</f>
        <v>762661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10.614155251141552</v>
      </c>
      <c r="U10" s="50">
        <f t="shared" ref="U10:U14" si="6">IF(($E10      =0),0,(($Q10      /$E10      )*100))</f>
        <v>1.7412351598173517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42900000</v>
      </c>
      <c r="C11" s="92"/>
      <c r="D11" s="92"/>
      <c r="E11" s="92">
        <f t="shared" si="0"/>
        <v>42900000</v>
      </c>
      <c r="F11" s="93">
        <v>42900000</v>
      </c>
      <c r="G11" s="94">
        <v>24800000</v>
      </c>
      <c r="H11" s="93">
        <v>9343000</v>
      </c>
      <c r="I11" s="94">
        <v>2422366</v>
      </c>
      <c r="J11" s="93"/>
      <c r="K11" s="94"/>
      <c r="L11" s="93"/>
      <c r="M11" s="94"/>
      <c r="N11" s="93"/>
      <c r="O11" s="94"/>
      <c r="P11" s="93">
        <f t="shared" si="1"/>
        <v>9343000</v>
      </c>
      <c r="Q11" s="94">
        <f t="shared" si="2"/>
        <v>2422366</v>
      </c>
      <c r="R11" s="48">
        <f t="shared" si="3"/>
        <v>0</v>
      </c>
      <c r="S11" s="49">
        <f t="shared" si="4"/>
        <v>0</v>
      </c>
      <c r="T11" s="48">
        <f t="shared" si="5"/>
        <v>21.778554778554778</v>
      </c>
      <c r="U11" s="50">
        <f t="shared" si="6"/>
        <v>5.6465407925407929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249932000</v>
      </c>
      <c r="C13" s="92"/>
      <c r="D13" s="92"/>
      <c r="E13" s="92">
        <f t="shared" si="0"/>
        <v>249932000</v>
      </c>
      <c r="F13" s="93">
        <v>249932000</v>
      </c>
      <c r="G13" s="94">
        <v>91332000</v>
      </c>
      <c r="H13" s="93">
        <v>68626000</v>
      </c>
      <c r="I13" s="94">
        <v>48391446</v>
      </c>
      <c r="J13" s="93"/>
      <c r="K13" s="94"/>
      <c r="L13" s="93"/>
      <c r="M13" s="94"/>
      <c r="N13" s="93"/>
      <c r="O13" s="94"/>
      <c r="P13" s="93">
        <f t="shared" si="1"/>
        <v>68626000</v>
      </c>
      <c r="Q13" s="94">
        <f t="shared" si="2"/>
        <v>48391446</v>
      </c>
      <c r="R13" s="48">
        <f t="shared" si="3"/>
        <v>0</v>
      </c>
      <c r="S13" s="49">
        <f t="shared" si="4"/>
        <v>0</v>
      </c>
      <c r="T13" s="48">
        <f t="shared" si="5"/>
        <v>27.457868540242949</v>
      </c>
      <c r="U13" s="50">
        <f t="shared" si="6"/>
        <v>19.361844821791525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23490000</v>
      </c>
      <c r="C14" s="92"/>
      <c r="D14" s="92"/>
      <c r="E14" s="92">
        <f t="shared" si="0"/>
        <v>23490000</v>
      </c>
      <c r="F14" s="93">
        <v>23490000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360122000</v>
      </c>
      <c r="C15" s="95">
        <f>SUM(C9:C14)</f>
        <v>0</v>
      </c>
      <c r="D15" s="95"/>
      <c r="E15" s="95">
        <f t="shared" si="0"/>
        <v>360122000</v>
      </c>
      <c r="F15" s="96">
        <f t="shared" ref="F15:O15" si="7">SUM(F9:F14)</f>
        <v>360122000</v>
      </c>
      <c r="G15" s="97">
        <f t="shared" si="7"/>
        <v>159932000</v>
      </c>
      <c r="H15" s="96">
        <f t="shared" si="7"/>
        <v>82618000</v>
      </c>
      <c r="I15" s="97">
        <f t="shared" si="7"/>
        <v>51576473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82618000</v>
      </c>
      <c r="Q15" s="97">
        <f t="shared" si="2"/>
        <v>51576473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24.54252715131063</v>
      </c>
      <c r="U15" s="54">
        <f>IF((SUM($E9:$E13))=0,0,(Q15/(SUM($E9:$E13))*100))</f>
        <v>15.321322096532713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1059346000</v>
      </c>
      <c r="C17" s="92">
        <v>-522000</v>
      </c>
      <c r="D17" s="92"/>
      <c r="E17" s="92">
        <f t="shared" ref="E17:E24" si="8">$B17      +$C17      +$D17</f>
        <v>1058824000</v>
      </c>
      <c r="F17" s="93">
        <v>1059346000</v>
      </c>
      <c r="G17" s="94">
        <v>410370000</v>
      </c>
      <c r="H17" s="93">
        <v>232296000</v>
      </c>
      <c r="I17" s="94">
        <v>239292706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232296000</v>
      </c>
      <c r="Q17" s="94">
        <f t="shared" ref="Q17:Q24" si="10">$I17      +$K17      +$M17      +$O17</f>
        <v>239292706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21.939056915974703</v>
      </c>
      <c r="U17" s="50">
        <f t="shared" ref="U17:U23" si="14">IF(($E17      =0),0,(($Q17      /$E17      )*100))</f>
        <v>22.599856633397053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44854000</v>
      </c>
      <c r="C21" s="92"/>
      <c r="D21" s="92"/>
      <c r="E21" s="92">
        <f t="shared" si="8"/>
        <v>44854000</v>
      </c>
      <c r="F21" s="93">
        <v>44854000</v>
      </c>
      <c r="G21" s="94">
        <v>8970000</v>
      </c>
      <c r="H21" s="93">
        <v>594000</v>
      </c>
      <c r="I21" s="94">
        <v>7154214</v>
      </c>
      <c r="J21" s="93"/>
      <c r="K21" s="94"/>
      <c r="L21" s="93"/>
      <c r="M21" s="94"/>
      <c r="N21" s="93"/>
      <c r="O21" s="94"/>
      <c r="P21" s="93">
        <f t="shared" si="9"/>
        <v>594000</v>
      </c>
      <c r="Q21" s="94">
        <f t="shared" si="10"/>
        <v>7154214</v>
      </c>
      <c r="R21" s="48">
        <f t="shared" si="11"/>
        <v>0</v>
      </c>
      <c r="S21" s="49">
        <f t="shared" si="12"/>
        <v>0</v>
      </c>
      <c r="T21" s="48">
        <f t="shared" si="13"/>
        <v>1.3242966067686273</v>
      </c>
      <c r="U21" s="50">
        <f t="shared" si="14"/>
        <v>15.950002229455567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1104200000</v>
      </c>
      <c r="C24" s="95">
        <f>SUM(C17:C23)</f>
        <v>-522000</v>
      </c>
      <c r="D24" s="95"/>
      <c r="E24" s="95">
        <f t="shared" si="8"/>
        <v>1103678000</v>
      </c>
      <c r="F24" s="96">
        <f t="shared" ref="F24:O24" si="15">SUM(F17:F23)</f>
        <v>1104200000</v>
      </c>
      <c r="G24" s="97">
        <f t="shared" si="15"/>
        <v>419340000</v>
      </c>
      <c r="H24" s="96">
        <f t="shared" si="15"/>
        <v>232890000</v>
      </c>
      <c r="I24" s="97">
        <f t="shared" si="15"/>
        <v>246446920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232890000</v>
      </c>
      <c r="Q24" s="97">
        <f t="shared" si="10"/>
        <v>246446920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21.101263230761148</v>
      </c>
      <c r="U24" s="54">
        <f>IF(($E24-$E19-$E23)   =0,0,($Q24   /($E24-$E19-$E23)   )*100)</f>
        <v>22.329603380696181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756745000</v>
      </c>
      <c r="C28" s="92"/>
      <c r="D28" s="92"/>
      <c r="E28" s="92">
        <f>$B28      +$C28      +$D28</f>
        <v>756745000</v>
      </c>
      <c r="F28" s="93">
        <v>756745000</v>
      </c>
      <c r="G28" s="94">
        <v>257293000</v>
      </c>
      <c r="H28" s="93">
        <v>93667000</v>
      </c>
      <c r="I28" s="94">
        <v>74239659</v>
      </c>
      <c r="J28" s="93"/>
      <c r="K28" s="94"/>
      <c r="L28" s="93"/>
      <c r="M28" s="94"/>
      <c r="N28" s="93"/>
      <c r="O28" s="94"/>
      <c r="P28" s="93">
        <f>$H28      +$J28      +$L28      +$N28</f>
        <v>93667000</v>
      </c>
      <c r="Q28" s="94">
        <f>$I28      +$K28      +$M28      +$O28</f>
        <v>74239659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12.377617295125836</v>
      </c>
      <c r="U28" s="50">
        <f>IF(($E28      =0),0,(($Q28      /$E28      )*100))</f>
        <v>9.8103930650351181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756745000</v>
      </c>
      <c r="C30" s="95">
        <f>SUM(C26:C29)</f>
        <v>0</v>
      </c>
      <c r="D30" s="95"/>
      <c r="E30" s="95">
        <f>$B30      +$C30      +$D30</f>
        <v>756745000</v>
      </c>
      <c r="F30" s="96">
        <f t="shared" ref="F30:O30" si="16">SUM(F26:F29)</f>
        <v>756745000</v>
      </c>
      <c r="G30" s="97">
        <f t="shared" si="16"/>
        <v>257293000</v>
      </c>
      <c r="H30" s="96">
        <f t="shared" si="16"/>
        <v>93667000</v>
      </c>
      <c r="I30" s="97">
        <f t="shared" si="16"/>
        <v>74239659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93667000</v>
      </c>
      <c r="Q30" s="97">
        <f>$I30      +$K30      +$M30      +$O30</f>
        <v>74239659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12.377617295125836</v>
      </c>
      <c r="U30" s="54">
        <f>IF($E30   =0,0,($Q30   /$E30   )*100)</f>
        <v>9.8103930650351181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47237000</v>
      </c>
      <c r="C32" s="92"/>
      <c r="D32" s="92"/>
      <c r="E32" s="92">
        <f>$B32      +$C32      +$D32</f>
        <v>47237000</v>
      </c>
      <c r="F32" s="93">
        <v>47237000</v>
      </c>
      <c r="G32" s="94">
        <v>11805000</v>
      </c>
      <c r="H32" s="93">
        <v>7550000</v>
      </c>
      <c r="I32" s="94">
        <v>12159499</v>
      </c>
      <c r="J32" s="93"/>
      <c r="K32" s="94"/>
      <c r="L32" s="93"/>
      <c r="M32" s="94"/>
      <c r="N32" s="93"/>
      <c r="O32" s="94"/>
      <c r="P32" s="93">
        <f>$H32      +$J32      +$L32      +$N32</f>
        <v>7550000</v>
      </c>
      <c r="Q32" s="94">
        <f>$I32      +$K32      +$M32      +$O32</f>
        <v>12159499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15.983233482227915</v>
      </c>
      <c r="U32" s="50">
        <f>IF(($E32      =0),0,(($Q32      /$E32      )*100))</f>
        <v>25.741471727671104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47237000</v>
      </c>
      <c r="C33" s="95">
        <f>C32</f>
        <v>0</v>
      </c>
      <c r="D33" s="95"/>
      <c r="E33" s="95">
        <f>$B33      +$C33      +$D33</f>
        <v>47237000</v>
      </c>
      <c r="F33" s="96">
        <f t="shared" ref="F33:O33" si="17">F32</f>
        <v>47237000</v>
      </c>
      <c r="G33" s="97">
        <f t="shared" si="17"/>
        <v>11805000</v>
      </c>
      <c r="H33" s="96">
        <f t="shared" si="17"/>
        <v>7550000</v>
      </c>
      <c r="I33" s="97">
        <f t="shared" si="17"/>
        <v>12159499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7550000</v>
      </c>
      <c r="Q33" s="97">
        <f>$I33      +$K33      +$M33      +$O33</f>
        <v>12159499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15.983233482227915</v>
      </c>
      <c r="U33" s="54">
        <f>IF($E33   =0,0,($Q33   /$E33   )*100)</f>
        <v>25.741471727671104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248231000</v>
      </c>
      <c r="C35" s="92"/>
      <c r="D35" s="92"/>
      <c r="E35" s="92">
        <f t="shared" ref="E35:E40" si="18">$B35      +$C35      +$D35</f>
        <v>248231000</v>
      </c>
      <c r="F35" s="93">
        <v>248231000</v>
      </c>
      <c r="G35" s="94">
        <v>94576000</v>
      </c>
      <c r="H35" s="93">
        <v>40099000</v>
      </c>
      <c r="I35" s="94">
        <v>36937919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40099000</v>
      </c>
      <c r="Q35" s="94">
        <f t="shared" ref="Q35:Q40" si="20">$I35      +$K35      +$M35      +$O35</f>
        <v>36937919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16.153905032006477</v>
      </c>
      <c r="U35" s="50">
        <f t="shared" ref="U35:U39" si="24">IF(($E35      =0),0,(($Q35      /$E35      )*100))</f>
        <v>14.880461747324064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202229000</v>
      </c>
      <c r="C36" s="92"/>
      <c r="D36" s="92"/>
      <c r="E36" s="92">
        <f t="shared" si="18"/>
        <v>202229000</v>
      </c>
      <c r="F36" s="93">
        <v>202229000</v>
      </c>
      <c r="G36" s="94">
        <v>72803000</v>
      </c>
      <c r="H36" s="93">
        <v>32882000</v>
      </c>
      <c r="I36" s="94"/>
      <c r="J36" s="93"/>
      <c r="K36" s="94"/>
      <c r="L36" s="93"/>
      <c r="M36" s="94"/>
      <c r="N36" s="93"/>
      <c r="O36" s="94"/>
      <c r="P36" s="93">
        <f t="shared" si="19"/>
        <v>32882000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16.259784699523809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41200000</v>
      </c>
      <c r="C38" s="92"/>
      <c r="D38" s="92"/>
      <c r="E38" s="92">
        <f t="shared" si="18"/>
        <v>41200000</v>
      </c>
      <c r="F38" s="93">
        <v>41200000</v>
      </c>
      <c r="G38" s="94">
        <v>9600000</v>
      </c>
      <c r="H38" s="93">
        <v>57000</v>
      </c>
      <c r="I38" s="94">
        <v>96622</v>
      </c>
      <c r="J38" s="93"/>
      <c r="K38" s="94"/>
      <c r="L38" s="93"/>
      <c r="M38" s="94"/>
      <c r="N38" s="93"/>
      <c r="O38" s="94"/>
      <c r="P38" s="93">
        <f t="shared" si="19"/>
        <v>57000</v>
      </c>
      <c r="Q38" s="94">
        <f t="shared" si="20"/>
        <v>96622</v>
      </c>
      <c r="R38" s="48">
        <f t="shared" si="21"/>
        <v>0</v>
      </c>
      <c r="S38" s="49">
        <f t="shared" si="22"/>
        <v>0</v>
      </c>
      <c r="T38" s="48">
        <f t="shared" si="23"/>
        <v>0.13834951456310679</v>
      </c>
      <c r="U38" s="50">
        <f t="shared" si="24"/>
        <v>0.23451941747572816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491660000</v>
      </c>
      <c r="C40" s="95">
        <f>SUM(C35:C39)</f>
        <v>0</v>
      </c>
      <c r="D40" s="95"/>
      <c r="E40" s="95">
        <f t="shared" si="18"/>
        <v>491660000</v>
      </c>
      <c r="F40" s="96">
        <f t="shared" ref="F40:O40" si="25">SUM(F35:F39)</f>
        <v>491660000</v>
      </c>
      <c r="G40" s="97">
        <f t="shared" si="25"/>
        <v>176979000</v>
      </c>
      <c r="H40" s="96">
        <f t="shared" si="25"/>
        <v>73038000</v>
      </c>
      <c r="I40" s="97">
        <f t="shared" si="25"/>
        <v>37034541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73038000</v>
      </c>
      <c r="Q40" s="97">
        <f t="shared" si="20"/>
        <v>37034541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25.235030110803613</v>
      </c>
      <c r="U40" s="54">
        <f>IF((+$E35+$E38) =0,0,(Q40   /(+$E35+$E38) )*100)</f>
        <v>12.795637302154919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1587013000</v>
      </c>
      <c r="C43" s="92"/>
      <c r="D43" s="92"/>
      <c r="E43" s="92">
        <f t="shared" si="26"/>
        <v>1587013000</v>
      </c>
      <c r="F43" s="93">
        <v>1587013000</v>
      </c>
      <c r="G43" s="94">
        <v>325794000</v>
      </c>
      <c r="H43" s="93">
        <v>157219000</v>
      </c>
      <c r="I43" s="94">
        <v>150169882</v>
      </c>
      <c r="J43" s="93"/>
      <c r="K43" s="94"/>
      <c r="L43" s="93"/>
      <c r="M43" s="94"/>
      <c r="N43" s="93"/>
      <c r="O43" s="94"/>
      <c r="P43" s="93">
        <f t="shared" si="27"/>
        <v>157219000</v>
      </c>
      <c r="Q43" s="94">
        <f t="shared" si="28"/>
        <v>150169882</v>
      </c>
      <c r="R43" s="48">
        <f t="shared" si="29"/>
        <v>0</v>
      </c>
      <c r="S43" s="49">
        <f t="shared" si="30"/>
        <v>0</v>
      </c>
      <c r="T43" s="48">
        <f t="shared" si="31"/>
        <v>9.9065981186039433</v>
      </c>
      <c r="U43" s="50">
        <f t="shared" si="32"/>
        <v>9.4624229291127424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856600000</v>
      </c>
      <c r="C44" s="92"/>
      <c r="D44" s="92"/>
      <c r="E44" s="92">
        <f t="shared" si="26"/>
        <v>856600000</v>
      </c>
      <c r="F44" s="93">
        <v>856600000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607964000</v>
      </c>
      <c r="C51" s="92"/>
      <c r="D51" s="92"/>
      <c r="E51" s="92">
        <f t="shared" si="26"/>
        <v>607964000</v>
      </c>
      <c r="F51" s="93">
        <v>607964000</v>
      </c>
      <c r="G51" s="94">
        <v>212652000</v>
      </c>
      <c r="H51" s="93">
        <v>130029000</v>
      </c>
      <c r="I51" s="94">
        <v>95636096</v>
      </c>
      <c r="J51" s="93"/>
      <c r="K51" s="94"/>
      <c r="L51" s="93"/>
      <c r="M51" s="94"/>
      <c r="N51" s="93"/>
      <c r="O51" s="94"/>
      <c r="P51" s="93">
        <f t="shared" si="27"/>
        <v>130029000</v>
      </c>
      <c r="Q51" s="94">
        <f t="shared" si="28"/>
        <v>95636096</v>
      </c>
      <c r="R51" s="48">
        <f t="shared" si="29"/>
        <v>0</v>
      </c>
      <c r="S51" s="49">
        <f t="shared" si="30"/>
        <v>0</v>
      </c>
      <c r="T51" s="48">
        <f t="shared" si="31"/>
        <v>21.38761505615464</v>
      </c>
      <c r="U51" s="50">
        <f t="shared" si="32"/>
        <v>15.730552466922385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68075000</v>
      </c>
      <c r="C52" s="92"/>
      <c r="D52" s="92"/>
      <c r="E52" s="92">
        <f t="shared" si="26"/>
        <v>68075000</v>
      </c>
      <c r="F52" s="93">
        <v>68075000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3119652000</v>
      </c>
      <c r="C53" s="95">
        <f>SUM(C42:C52)</f>
        <v>0</v>
      </c>
      <c r="D53" s="95"/>
      <c r="E53" s="95">
        <f t="shared" si="26"/>
        <v>3119652000</v>
      </c>
      <c r="F53" s="96">
        <f t="shared" ref="F53:O53" si="33">SUM(F42:F52)</f>
        <v>3119652000</v>
      </c>
      <c r="G53" s="97">
        <f t="shared" si="33"/>
        <v>538446000</v>
      </c>
      <c r="H53" s="96">
        <f t="shared" si="33"/>
        <v>287248000</v>
      </c>
      <c r="I53" s="97">
        <f t="shared" si="33"/>
        <v>245805978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287248000</v>
      </c>
      <c r="Q53" s="97">
        <f t="shared" si="28"/>
        <v>245805978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13.08660637446315</v>
      </c>
      <c r="U53" s="54">
        <f>IF((+$E43+$E45+$E47+$E48+$E51) =0,0,(Q53   /(+$E43+$E45+$E47+$E48+$E51) )*100)</f>
        <v>11.198567365398361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5879616000</v>
      </c>
      <c r="C67" s="104">
        <f>SUM(C9:C14,C17:C23,C26:C29,C32,C35:C39,C42:C52,C55:C58,C61:C65)</f>
        <v>-522000</v>
      </c>
      <c r="D67" s="104"/>
      <c r="E67" s="104">
        <f t="shared" si="35"/>
        <v>5879094000</v>
      </c>
      <c r="F67" s="105">
        <f t="shared" ref="F67:O67" si="43">SUM(F9:F14,F17:F23,F26:F29,F32,F35:F39,F42:F52,F55:F58,F61:F65)</f>
        <v>5879616000</v>
      </c>
      <c r="G67" s="106">
        <f t="shared" si="43"/>
        <v>1563795000</v>
      </c>
      <c r="H67" s="105">
        <f t="shared" si="43"/>
        <v>777011000</v>
      </c>
      <c r="I67" s="106">
        <f t="shared" si="43"/>
        <v>667263070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777011000</v>
      </c>
      <c r="Q67" s="106">
        <f t="shared" si="37"/>
        <v>667263070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16.431810011208153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14.110919914564256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2065479000</v>
      </c>
      <c r="C69" s="92"/>
      <c r="D69" s="92"/>
      <c r="E69" s="92">
        <f>$B69      +$C69      +$D69</f>
        <v>2065479000</v>
      </c>
      <c r="F69" s="93" t="s">
        <v>36</v>
      </c>
      <c r="G69" s="94" t="s">
        <v>36</v>
      </c>
      <c r="H69" s="93"/>
      <c r="I69" s="94">
        <v>341493394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341493394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16.533375260653823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>
        <v>38309000</v>
      </c>
      <c r="C70" s="92"/>
      <c r="D70" s="92"/>
      <c r="E70" s="92">
        <f>$B70      +$C70      +$D70</f>
        <v>38309000</v>
      </c>
      <c r="F70" s="93">
        <v>38309000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2103788000</v>
      </c>
      <c r="C71" s="101">
        <f>SUM(C69:C70)</f>
        <v>0</v>
      </c>
      <c r="D71" s="101"/>
      <c r="E71" s="101">
        <f>$B71      +$C71      +$D71</f>
        <v>2103788000</v>
      </c>
      <c r="F71" s="102">
        <f t="shared" ref="F71:O71" si="44">SUM(F69:F70)</f>
        <v>38309000</v>
      </c>
      <c r="G71" s="103">
        <f t="shared" si="44"/>
        <v>0</v>
      </c>
      <c r="H71" s="102">
        <f t="shared" si="44"/>
        <v>0</v>
      </c>
      <c r="I71" s="103">
        <f t="shared" si="44"/>
        <v>341493394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341493394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16.533375260653823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2103788000</v>
      </c>
      <c r="C72" s="104">
        <f>SUM(C69:C70)</f>
        <v>0</v>
      </c>
      <c r="D72" s="104"/>
      <c r="E72" s="104">
        <f>$B72      +$C72      +$D72</f>
        <v>2103788000</v>
      </c>
      <c r="F72" s="105">
        <f t="shared" ref="F72:O72" si="45">SUM(F69:F70)</f>
        <v>38309000</v>
      </c>
      <c r="G72" s="106">
        <f t="shared" si="45"/>
        <v>0</v>
      </c>
      <c r="H72" s="105">
        <f t="shared" si="45"/>
        <v>0</v>
      </c>
      <c r="I72" s="106">
        <f t="shared" si="45"/>
        <v>341493394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341493394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16.533375260653823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7983404000</v>
      </c>
      <c r="C73" s="104">
        <f>SUM(C9:C14,C17:C23,C26:C29,C32,C35:C39,C42:C52,C55:C58,C61:C65,C69:C70)</f>
        <v>-522000</v>
      </c>
      <c r="D73" s="104"/>
      <c r="E73" s="104">
        <f>$B73      +$C73      +$D73</f>
        <v>7982882000</v>
      </c>
      <c r="F73" s="105">
        <f t="shared" ref="F73:O73" si="46">SUM(F9:F14,F17:F23,F26:F29,F32,F35:F39,F42:F52,F55:F58,F61:F65,F69:F70)</f>
        <v>5917925000</v>
      </c>
      <c r="G73" s="106">
        <f t="shared" si="46"/>
        <v>1563795000</v>
      </c>
      <c r="H73" s="105">
        <f t="shared" si="46"/>
        <v>777011000</v>
      </c>
      <c r="I73" s="106">
        <f t="shared" si="46"/>
        <v>1008756464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777011000</v>
      </c>
      <c r="Q73" s="106">
        <f>$I73      +$K73      +$M73      +$O73</f>
        <v>1008756464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11.43642226676689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14.847363662335066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591479000</v>
      </c>
      <c r="C90" s="113"/>
      <c r="D90" s="113"/>
      <c r="E90" s="113">
        <f t="shared" si="48"/>
        <v>591479000</v>
      </c>
      <c r="F90" s="113">
        <v>0</v>
      </c>
      <c r="G90" s="113">
        <v>0</v>
      </c>
      <c r="H90" s="113">
        <v>217431000</v>
      </c>
      <c r="I90" s="113"/>
      <c r="J90" s="113"/>
      <c r="K90" s="113"/>
      <c r="L90" s="113"/>
      <c r="M90" s="113"/>
      <c r="N90" s="113"/>
      <c r="O90" s="113"/>
      <c r="P90" s="115">
        <f t="shared" si="49"/>
        <v>217431000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36.760561237169874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996000</v>
      </c>
      <c r="C91" s="113"/>
      <c r="D91" s="113"/>
      <c r="E91" s="113">
        <f t="shared" si="48"/>
        <v>996000</v>
      </c>
      <c r="F91" s="113">
        <v>0</v>
      </c>
      <c r="G91" s="113">
        <v>0</v>
      </c>
      <c r="H91" s="113">
        <v>199000</v>
      </c>
      <c r="I91" s="113"/>
      <c r="J91" s="113"/>
      <c r="K91" s="113"/>
      <c r="L91" s="113"/>
      <c r="M91" s="113"/>
      <c r="N91" s="113"/>
      <c r="O91" s="113"/>
      <c r="P91" s="115">
        <f t="shared" si="49"/>
        <v>199000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19.979919678714857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96233000</v>
      </c>
      <c r="C92" s="113"/>
      <c r="D92" s="113"/>
      <c r="E92" s="113">
        <f t="shared" si="48"/>
        <v>96233000</v>
      </c>
      <c r="F92" s="113">
        <v>0</v>
      </c>
      <c r="G92" s="113">
        <v>0</v>
      </c>
      <c r="H92" s="113">
        <v>45097000</v>
      </c>
      <c r="I92" s="113"/>
      <c r="J92" s="113"/>
      <c r="K92" s="113"/>
      <c r="L92" s="113"/>
      <c r="M92" s="113"/>
      <c r="N92" s="113"/>
      <c r="O92" s="113"/>
      <c r="P92" s="115">
        <f t="shared" si="49"/>
        <v>45097000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46.862302952209738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361548000</v>
      </c>
      <c r="C93" s="113"/>
      <c r="D93" s="113"/>
      <c r="E93" s="113">
        <f t="shared" si="48"/>
        <v>361548000</v>
      </c>
      <c r="F93" s="113">
        <v>0</v>
      </c>
      <c r="G93" s="113">
        <v>0</v>
      </c>
      <c r="H93" s="113">
        <v>13679000</v>
      </c>
      <c r="I93" s="113"/>
      <c r="J93" s="113"/>
      <c r="K93" s="113"/>
      <c r="L93" s="113"/>
      <c r="M93" s="113"/>
      <c r="N93" s="113"/>
      <c r="O93" s="113"/>
      <c r="P93" s="115">
        <f t="shared" si="49"/>
        <v>13679000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3.7834533727195279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>
        <v>49000</v>
      </c>
      <c r="C94" s="113"/>
      <c r="D94" s="113"/>
      <c r="E94" s="113">
        <f t="shared" si="48"/>
        <v>49000</v>
      </c>
      <c r="F94" s="113">
        <v>0</v>
      </c>
      <c r="G94" s="113">
        <v>0</v>
      </c>
      <c r="H94" s="113">
        <v>33000</v>
      </c>
      <c r="I94" s="113"/>
      <c r="J94" s="113"/>
      <c r="K94" s="113"/>
      <c r="L94" s="113"/>
      <c r="M94" s="113"/>
      <c r="N94" s="113"/>
      <c r="O94" s="113"/>
      <c r="P94" s="115">
        <f t="shared" si="49"/>
        <v>33000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67.346938775510196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vST5Pcx2xCXR7ZcehmiA3uhY1oXqB/mKmhA7TDp6hByP1YKWRs9zLdM9cW5Eh+0tkYzVSevjaPutjMEnfKngUQ==" saltValue="33K7S888z93MlMa6VhiZ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126000</v>
      </c>
      <c r="I10" s="94">
        <v>-2495457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126000</v>
      </c>
      <c r="Q10" s="94">
        <f t="shared" ref="Q10:Q15" si="2">$I10      +$K10      +$M10      +$O10</f>
        <v>-2495457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4.2</v>
      </c>
      <c r="U10" s="50">
        <f t="shared" ref="U10:U14" si="6">IF(($E10      =0),0,(($Q10      /$E10      )*100))</f>
        <v>-83.181899999999999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3000000</v>
      </c>
      <c r="H15" s="96">
        <f t="shared" si="7"/>
        <v>126000</v>
      </c>
      <c r="I15" s="97">
        <f t="shared" si="7"/>
        <v>-2495457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126000</v>
      </c>
      <c r="Q15" s="97">
        <f t="shared" si="2"/>
        <v>-2495457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4.2</v>
      </c>
      <c r="U15" s="54">
        <f>IF((SUM($E9:$E13))=0,0,(Q15/(SUM($E9:$E13))*100))</f>
        <v>-83.181899999999999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3193000</v>
      </c>
      <c r="C32" s="92"/>
      <c r="D32" s="92"/>
      <c r="E32" s="92">
        <f>$B32      +$C32      +$D32</f>
        <v>3193000</v>
      </c>
      <c r="F32" s="93">
        <v>3193000</v>
      </c>
      <c r="G32" s="94">
        <v>798000</v>
      </c>
      <c r="H32" s="93">
        <v>798000</v>
      </c>
      <c r="I32" s="94">
        <v>11745</v>
      </c>
      <c r="J32" s="93"/>
      <c r="K32" s="94"/>
      <c r="L32" s="93"/>
      <c r="M32" s="94"/>
      <c r="N32" s="93"/>
      <c r="O32" s="94"/>
      <c r="P32" s="93">
        <f>$H32      +$J32      +$L32      +$N32</f>
        <v>798000</v>
      </c>
      <c r="Q32" s="94">
        <f>$I32      +$K32      +$M32      +$O32</f>
        <v>11745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24.992170372690261</v>
      </c>
      <c r="U32" s="50">
        <f>IF(($E32      =0),0,(($Q32      /$E32      )*100))</f>
        <v>0.36783589101158787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3193000</v>
      </c>
      <c r="C33" s="95">
        <f>C32</f>
        <v>0</v>
      </c>
      <c r="D33" s="95"/>
      <c r="E33" s="95">
        <f>$B33      +$C33      +$D33</f>
        <v>3193000</v>
      </c>
      <c r="F33" s="96">
        <f t="shared" ref="F33:O33" si="17">F32</f>
        <v>3193000</v>
      </c>
      <c r="G33" s="97">
        <f t="shared" si="17"/>
        <v>798000</v>
      </c>
      <c r="H33" s="96">
        <f t="shared" si="17"/>
        <v>798000</v>
      </c>
      <c r="I33" s="97">
        <f t="shared" si="17"/>
        <v>11745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798000</v>
      </c>
      <c r="Q33" s="97">
        <f>$I33      +$K33      +$M33      +$O33</f>
        <v>11745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24.992170372690261</v>
      </c>
      <c r="U33" s="54">
        <f>IF($E33   =0,0,($Q33   /$E33   )*100)</f>
        <v>0.36783589101158787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26026000</v>
      </c>
      <c r="C35" s="92"/>
      <c r="D35" s="92"/>
      <c r="E35" s="92">
        <f t="shared" ref="E35:E40" si="18">$B35      +$C35      +$D35</f>
        <v>26026000</v>
      </c>
      <c r="F35" s="93">
        <v>26026000</v>
      </c>
      <c r="G35" s="94">
        <v>10000000</v>
      </c>
      <c r="H35" s="93">
        <v>9588000</v>
      </c>
      <c r="I35" s="94">
        <v>4273414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9588000</v>
      </c>
      <c r="Q35" s="94">
        <f t="shared" ref="Q35:Q40" si="20">$I35      +$K35      +$M35      +$O35</f>
        <v>4273414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36.840082993929144</v>
      </c>
      <c r="U35" s="50">
        <f t="shared" ref="U35:U39" si="24">IF(($E35      =0),0,(($Q35      /$E35      )*100))</f>
        <v>16.41978790440329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26026000</v>
      </c>
      <c r="C40" s="95">
        <f>SUM(C35:C39)</f>
        <v>0</v>
      </c>
      <c r="D40" s="95"/>
      <c r="E40" s="95">
        <f t="shared" si="18"/>
        <v>26026000</v>
      </c>
      <c r="F40" s="96">
        <f t="shared" ref="F40:O40" si="25">SUM(F35:F39)</f>
        <v>26026000</v>
      </c>
      <c r="G40" s="97">
        <f t="shared" si="25"/>
        <v>10000000</v>
      </c>
      <c r="H40" s="96">
        <f t="shared" si="25"/>
        <v>9588000</v>
      </c>
      <c r="I40" s="97">
        <f t="shared" si="25"/>
        <v>4273414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9588000</v>
      </c>
      <c r="Q40" s="97">
        <f t="shared" si="20"/>
        <v>4273414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36.840082993929144</v>
      </c>
      <c r="U40" s="54">
        <f>IF((+$E35+$E38) =0,0,(Q40   /(+$E35+$E38) )*100)</f>
        <v>16.41978790440329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16500000</v>
      </c>
      <c r="H51" s="93">
        <v>9690000</v>
      </c>
      <c r="I51" s="94">
        <v>1649359</v>
      </c>
      <c r="J51" s="93"/>
      <c r="K51" s="94"/>
      <c r="L51" s="93"/>
      <c r="M51" s="94"/>
      <c r="N51" s="93"/>
      <c r="O51" s="94"/>
      <c r="P51" s="93">
        <f t="shared" si="27"/>
        <v>9690000</v>
      </c>
      <c r="Q51" s="94">
        <f t="shared" si="28"/>
        <v>1649359</v>
      </c>
      <c r="R51" s="48">
        <f t="shared" si="29"/>
        <v>0</v>
      </c>
      <c r="S51" s="49">
        <f t="shared" si="30"/>
        <v>0</v>
      </c>
      <c r="T51" s="48">
        <f t="shared" si="31"/>
        <v>38.76</v>
      </c>
      <c r="U51" s="50">
        <f t="shared" si="32"/>
        <v>6.5974359999999992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16500000</v>
      </c>
      <c r="H53" s="96">
        <f t="shared" si="33"/>
        <v>9690000</v>
      </c>
      <c r="I53" s="97">
        <f t="shared" si="33"/>
        <v>1649359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9690000</v>
      </c>
      <c r="Q53" s="97">
        <f t="shared" si="28"/>
        <v>1649359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38.76</v>
      </c>
      <c r="U53" s="54">
        <f>IF((+$E43+$E45+$E47+$E48+$E51) =0,0,(Q53   /(+$E43+$E45+$E47+$E48+$E51) )*100)</f>
        <v>6.5974359999999992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57319000</v>
      </c>
      <c r="C67" s="104">
        <f>SUM(C9:C14,C17:C23,C26:C29,C32,C35:C39,C42:C52,C55:C58,C61:C65)</f>
        <v>0</v>
      </c>
      <c r="D67" s="104"/>
      <c r="E67" s="104">
        <f t="shared" si="35"/>
        <v>57319000</v>
      </c>
      <c r="F67" s="105">
        <f t="shared" ref="F67:O67" si="43">SUM(F9:F14,F17:F23,F26:F29,F32,F35:F39,F42:F52,F55:F58,F61:F65)</f>
        <v>57319000</v>
      </c>
      <c r="G67" s="106">
        <f t="shared" si="43"/>
        <v>30298000</v>
      </c>
      <c r="H67" s="105">
        <f t="shared" si="43"/>
        <v>20202000</v>
      </c>
      <c r="I67" s="106">
        <f t="shared" si="43"/>
        <v>3439061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20202000</v>
      </c>
      <c r="Q67" s="106">
        <f t="shared" si="37"/>
        <v>3439061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35.306454149845329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6.0103479613415125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139733000</v>
      </c>
      <c r="C69" s="92"/>
      <c r="D69" s="92"/>
      <c r="E69" s="92">
        <f>$B69      +$C69      +$D69</f>
        <v>139733000</v>
      </c>
      <c r="F69" s="93" t="s">
        <v>36</v>
      </c>
      <c r="G69" s="94" t="s">
        <v>36</v>
      </c>
      <c r="H69" s="93"/>
      <c r="I69" s="94">
        <v>40111689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40111689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28.70595278137591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139733000</v>
      </c>
      <c r="C71" s="101">
        <f>SUM(C69:C70)</f>
        <v>0</v>
      </c>
      <c r="D71" s="101"/>
      <c r="E71" s="101">
        <f>$B71      +$C71      +$D71</f>
        <v>139733000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40111689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40111689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28.70595278137591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139733000</v>
      </c>
      <c r="C72" s="104">
        <f>SUM(C69:C70)</f>
        <v>0</v>
      </c>
      <c r="D72" s="104"/>
      <c r="E72" s="104">
        <f>$B72      +$C72      +$D72</f>
        <v>139733000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40111689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40111689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28.70595278137591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197052000</v>
      </c>
      <c r="C73" s="104">
        <f>SUM(C9:C14,C17:C23,C26:C29,C32,C35:C39,C42:C52,C55:C58,C61:C65,C69:C70)</f>
        <v>0</v>
      </c>
      <c r="D73" s="104"/>
      <c r="E73" s="104">
        <f>$B73      +$C73      +$D73</f>
        <v>197052000</v>
      </c>
      <c r="F73" s="105">
        <f t="shared" ref="F73:O73" si="46">SUM(F9:F14,F17:F23,F26:F29,F32,F35:F39,F42:F52,F55:F58,F61:F65,F69:F70)</f>
        <v>57319000</v>
      </c>
      <c r="G73" s="106">
        <f t="shared" si="46"/>
        <v>30298000</v>
      </c>
      <c r="H73" s="105">
        <f t="shared" si="46"/>
        <v>20202000</v>
      </c>
      <c r="I73" s="106">
        <f t="shared" si="46"/>
        <v>43550750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20202000</v>
      </c>
      <c r="Q73" s="106">
        <f>$I73      +$K73      +$M73      +$O73</f>
        <v>43550750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10.257321580892805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22.112367480401314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13232000</v>
      </c>
      <c r="C90" s="113"/>
      <c r="D90" s="113"/>
      <c r="E90" s="113">
        <f t="shared" si="48"/>
        <v>13232000</v>
      </c>
      <c r="F90" s="113">
        <v>0</v>
      </c>
      <c r="G90" s="113">
        <v>0</v>
      </c>
      <c r="H90" s="113">
        <v>5674000</v>
      </c>
      <c r="I90" s="113"/>
      <c r="J90" s="113"/>
      <c r="K90" s="113"/>
      <c r="L90" s="113"/>
      <c r="M90" s="113"/>
      <c r="N90" s="113"/>
      <c r="O90" s="113"/>
      <c r="P90" s="115">
        <f t="shared" si="49"/>
        <v>5674000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42.880894800483674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ZA36PgeAYlyehGLI2Ro5sBoAkLqKzWASV7aWgC4ztTXOYZGxinYGe9eHBd/aOUmAnCUlizqnST+CMK9EvmFog==" saltValue="y3LOeAb/Q0o/df/6MCzV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54000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54000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80989000</v>
      </c>
      <c r="C17" s="92">
        <v>-8252000</v>
      </c>
      <c r="D17" s="92"/>
      <c r="E17" s="92">
        <f t="shared" ref="E17:E24" si="8">$B17      +$C17      +$D17</f>
        <v>72737000</v>
      </c>
      <c r="F17" s="93">
        <v>80989000</v>
      </c>
      <c r="G17" s="94">
        <v>24297000</v>
      </c>
      <c r="H17" s="93">
        <v>9703000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9703000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13.339840796293496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80989000</v>
      </c>
      <c r="C24" s="95">
        <f>SUM(C17:C23)</f>
        <v>-8252000</v>
      </c>
      <c r="D24" s="95"/>
      <c r="E24" s="95">
        <f t="shared" si="8"/>
        <v>72737000</v>
      </c>
      <c r="F24" s="96">
        <f t="shared" ref="F24:O24" si="15">SUM(F17:F23)</f>
        <v>80989000</v>
      </c>
      <c r="G24" s="97">
        <f t="shared" si="15"/>
        <v>24297000</v>
      </c>
      <c r="H24" s="96">
        <f t="shared" si="15"/>
        <v>9703000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9703000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13.339840796293496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1808000</v>
      </c>
      <c r="C32" s="92"/>
      <c r="D32" s="92"/>
      <c r="E32" s="92">
        <f>$B32      +$C32      +$D32</f>
        <v>1808000</v>
      </c>
      <c r="F32" s="93">
        <v>1808000</v>
      </c>
      <c r="G32" s="94">
        <v>452000</v>
      </c>
      <c r="H32" s="93">
        <v>452000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452000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1808000</v>
      </c>
      <c r="C33" s="95">
        <f>C32</f>
        <v>0</v>
      </c>
      <c r="D33" s="95"/>
      <c r="E33" s="95">
        <f>$B33      +$C33      +$D33</f>
        <v>1808000</v>
      </c>
      <c r="F33" s="96">
        <f t="shared" ref="F33:O33" si="17">F32</f>
        <v>1808000</v>
      </c>
      <c r="G33" s="97">
        <f t="shared" si="17"/>
        <v>452000</v>
      </c>
      <c r="H33" s="96">
        <f t="shared" si="17"/>
        <v>452000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2400000</v>
      </c>
      <c r="C35" s="92"/>
      <c r="D35" s="92"/>
      <c r="E35" s="92">
        <f t="shared" ref="E35:E40" si="18">$B35      +$C35      +$D35</f>
        <v>2400000</v>
      </c>
      <c r="F35" s="93">
        <v>2400000</v>
      </c>
      <c r="G35" s="94">
        <v>1200000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84000</v>
      </c>
      <c r="C36" s="92"/>
      <c r="D36" s="92"/>
      <c r="E36" s="92">
        <f t="shared" si="18"/>
        <v>84000</v>
      </c>
      <c r="F36" s="93">
        <v>84000</v>
      </c>
      <c r="G36" s="94">
        <v>31000</v>
      </c>
      <c r="H36" s="93">
        <v>1000</v>
      </c>
      <c r="I36" s="94"/>
      <c r="J36" s="93"/>
      <c r="K36" s="94"/>
      <c r="L36" s="93"/>
      <c r="M36" s="94"/>
      <c r="N36" s="93"/>
      <c r="O36" s="94"/>
      <c r="P36" s="93">
        <f t="shared" si="19"/>
        <v>1000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1.1904761904761905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2484000</v>
      </c>
      <c r="C40" s="95">
        <f>SUM(C35:C39)</f>
        <v>0</v>
      </c>
      <c r="D40" s="95"/>
      <c r="E40" s="95">
        <f t="shared" si="18"/>
        <v>2484000</v>
      </c>
      <c r="F40" s="96">
        <f t="shared" ref="F40:O40" si="25">SUM(F35:F39)</f>
        <v>2484000</v>
      </c>
      <c r="G40" s="97">
        <f t="shared" si="25"/>
        <v>1231000</v>
      </c>
      <c r="H40" s="96">
        <f t="shared" si="25"/>
        <v>1000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4.1666666666666671E-2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75000000</v>
      </c>
      <c r="C43" s="92"/>
      <c r="D43" s="92"/>
      <c r="E43" s="92">
        <f t="shared" si="26"/>
        <v>75000000</v>
      </c>
      <c r="F43" s="93">
        <v>75000000</v>
      </c>
      <c r="G43" s="94">
        <v>15794000</v>
      </c>
      <c r="H43" s="93">
        <v>8089000</v>
      </c>
      <c r="I43" s="94"/>
      <c r="J43" s="93"/>
      <c r="K43" s="94"/>
      <c r="L43" s="93"/>
      <c r="M43" s="94"/>
      <c r="N43" s="93"/>
      <c r="O43" s="94"/>
      <c r="P43" s="93">
        <f t="shared" si="27"/>
        <v>8089000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10.785333333333332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4302000</v>
      </c>
      <c r="H51" s="93">
        <v>1319000</v>
      </c>
      <c r="I51" s="94"/>
      <c r="J51" s="93"/>
      <c r="K51" s="94"/>
      <c r="L51" s="93"/>
      <c r="M51" s="94"/>
      <c r="N51" s="93"/>
      <c r="O51" s="94"/>
      <c r="P51" s="93">
        <f t="shared" si="27"/>
        <v>1319000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8.793333333333333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20096000</v>
      </c>
      <c r="H53" s="96">
        <f t="shared" si="33"/>
        <v>9408000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9408000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10.453333333333333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177081000</v>
      </c>
      <c r="C67" s="104">
        <f>SUM(C9:C14,C17:C23,C26:C29,C32,C35:C39,C42:C52,C55:C58,C61:C65)</f>
        <v>-8252000</v>
      </c>
      <c r="D67" s="104"/>
      <c r="E67" s="104">
        <f t="shared" si="35"/>
        <v>168829000</v>
      </c>
      <c r="F67" s="105">
        <f t="shared" ref="F67:O67" si="43">SUM(F9:F14,F17:F23,F26:F29,F32,F35:F39,F42:F52,F55:F58,F61:F65)</f>
        <v>177081000</v>
      </c>
      <c r="G67" s="106">
        <f t="shared" si="43"/>
        <v>47876000</v>
      </c>
      <c r="H67" s="105">
        <f t="shared" si="43"/>
        <v>19618000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19618000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11.62582595039853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177081000</v>
      </c>
      <c r="C73" s="104">
        <f>SUM(C9:C14,C17:C23,C26:C29,C32,C35:C39,C42:C52,C55:C58,C61:C65,C69:C70)</f>
        <v>-8252000</v>
      </c>
      <c r="D73" s="104"/>
      <c r="E73" s="104">
        <f>$B73      +$C73      +$D73</f>
        <v>168829000</v>
      </c>
      <c r="F73" s="105">
        <f t="shared" ref="F73:O73" si="46">SUM(F9:F14,F17:F23,F26:F29,F32,F35:F39,F42:F52,F55:F58,F61:F65,F69:F70)</f>
        <v>177081000</v>
      </c>
      <c r="G73" s="106">
        <f t="shared" si="46"/>
        <v>47876000</v>
      </c>
      <c r="H73" s="105">
        <f t="shared" si="46"/>
        <v>19618000</v>
      </c>
      <c r="I73" s="106">
        <f t="shared" si="46"/>
        <v>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19618000</v>
      </c>
      <c r="Q73" s="106">
        <f>$I73      +$K73      +$M73      +$O73</f>
        <v>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11.62582595039853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11758000</v>
      </c>
      <c r="C90" s="113"/>
      <c r="D90" s="113"/>
      <c r="E90" s="113">
        <f t="shared" si="48"/>
        <v>11758000</v>
      </c>
      <c r="F90" s="113">
        <v>0</v>
      </c>
      <c r="G90" s="113">
        <v>0</v>
      </c>
      <c r="H90" s="113">
        <v>3565000</v>
      </c>
      <c r="I90" s="113"/>
      <c r="J90" s="113"/>
      <c r="K90" s="113"/>
      <c r="L90" s="113"/>
      <c r="M90" s="113"/>
      <c r="N90" s="113"/>
      <c r="O90" s="113"/>
      <c r="P90" s="115">
        <f t="shared" si="49"/>
        <v>3565000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30.319782275897261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Jo/BfozWu2GYjRqeSciYqiqrI3xkL+AxXce+/p2BcnumaaILXRh7x4qx6beKvil9lu05psCkIwmhrb4J/udhw==" saltValue="wV2l1xzMu+io/AZ0aT6H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2600000</v>
      </c>
      <c r="C10" s="92"/>
      <c r="D10" s="92"/>
      <c r="E10" s="92">
        <f t="shared" ref="E10:E15" si="0">$B10      +$C10      +$D10</f>
        <v>2600000</v>
      </c>
      <c r="F10" s="93">
        <v>2600000</v>
      </c>
      <c r="G10" s="94">
        <v>2600000</v>
      </c>
      <c r="H10" s="93">
        <v>98000</v>
      </c>
      <c r="I10" s="94">
        <v>213444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98000</v>
      </c>
      <c r="Q10" s="94">
        <f t="shared" ref="Q10:Q15" si="2">$I10      +$K10      +$M10      +$O10</f>
        <v>213444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3.7692307692307692</v>
      </c>
      <c r="U10" s="50">
        <f t="shared" ref="U10:U14" si="6">IF(($E10      =0),0,(($Q10      /$E10      )*100))</f>
        <v>8.2093846153846162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23100000</v>
      </c>
      <c r="C15" s="95">
        <f>SUM(C9:C14)</f>
        <v>0</v>
      </c>
      <c r="D15" s="95"/>
      <c r="E15" s="95">
        <f t="shared" si="0"/>
        <v>23100000</v>
      </c>
      <c r="F15" s="96">
        <f t="shared" ref="F15:O15" si="7">SUM(F9:F14)</f>
        <v>23100000</v>
      </c>
      <c r="G15" s="97">
        <f t="shared" si="7"/>
        <v>2600000</v>
      </c>
      <c r="H15" s="96">
        <f t="shared" si="7"/>
        <v>98000</v>
      </c>
      <c r="I15" s="97">
        <f t="shared" si="7"/>
        <v>213444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98000</v>
      </c>
      <c r="Q15" s="97">
        <f t="shared" si="2"/>
        <v>213444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0.4336283185840708</v>
      </c>
      <c r="U15" s="54">
        <f>IF((SUM($E9:$E13))=0,0,(Q15/(SUM($E9:$E13))*100))</f>
        <v>0.94444247787610625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12101000</v>
      </c>
      <c r="C21" s="92"/>
      <c r="D21" s="92"/>
      <c r="E21" s="92">
        <f t="shared" si="8"/>
        <v>12101000</v>
      </c>
      <c r="F21" s="93">
        <v>12101000</v>
      </c>
      <c r="G21" s="94">
        <v>2420000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12101000</v>
      </c>
      <c r="C24" s="95">
        <f>SUM(C17:C23)</f>
        <v>0</v>
      </c>
      <c r="D24" s="95"/>
      <c r="E24" s="95">
        <f t="shared" si="8"/>
        <v>12101000</v>
      </c>
      <c r="F24" s="96">
        <f t="shared" ref="F24:O24" si="15">SUM(F17:F23)</f>
        <v>12101000</v>
      </c>
      <c r="G24" s="97">
        <f t="shared" si="15"/>
        <v>2420000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5117000</v>
      </c>
      <c r="C32" s="92"/>
      <c r="D32" s="92"/>
      <c r="E32" s="92">
        <f>$B32      +$C32      +$D32</f>
        <v>5117000</v>
      </c>
      <c r="F32" s="93">
        <v>5117000</v>
      </c>
      <c r="G32" s="94">
        <v>1279000</v>
      </c>
      <c r="H32" s="93">
        <v>1279000</v>
      </c>
      <c r="I32" s="94">
        <v>3917000</v>
      </c>
      <c r="J32" s="93"/>
      <c r="K32" s="94"/>
      <c r="L32" s="93"/>
      <c r="M32" s="94"/>
      <c r="N32" s="93"/>
      <c r="O32" s="94"/>
      <c r="P32" s="93">
        <f>$H32      +$J32      +$L32      +$N32</f>
        <v>1279000</v>
      </c>
      <c r="Q32" s="94">
        <f>$I32      +$K32      +$M32      +$O32</f>
        <v>3917000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24.995114324799687</v>
      </c>
      <c r="U32" s="50">
        <f>IF(($E32      =0),0,(($Q32      /$E32      )*100))</f>
        <v>76.548759038499128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5117000</v>
      </c>
      <c r="C33" s="95">
        <f>C32</f>
        <v>0</v>
      </c>
      <c r="D33" s="95"/>
      <c r="E33" s="95">
        <f>$B33      +$C33      +$D33</f>
        <v>5117000</v>
      </c>
      <c r="F33" s="96">
        <f t="shared" ref="F33:O33" si="17">F32</f>
        <v>5117000</v>
      </c>
      <c r="G33" s="97">
        <f t="shared" si="17"/>
        <v>1279000</v>
      </c>
      <c r="H33" s="96">
        <f t="shared" si="17"/>
        <v>1279000</v>
      </c>
      <c r="I33" s="97">
        <f t="shared" si="17"/>
        <v>3917000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1279000</v>
      </c>
      <c r="Q33" s="97">
        <f>$I33      +$K33      +$M33      +$O33</f>
        <v>3917000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24.995114324799687</v>
      </c>
      <c r="U33" s="54">
        <f>IF($E33   =0,0,($Q33   /$E33   )*100)</f>
        <v>76.548759038499128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42765000</v>
      </c>
      <c r="C35" s="92"/>
      <c r="D35" s="92"/>
      <c r="E35" s="92">
        <f t="shared" ref="E35:E40" si="18">$B35      +$C35      +$D35</f>
        <v>42765000</v>
      </c>
      <c r="F35" s="93">
        <v>42765000</v>
      </c>
      <c r="G35" s="94">
        <v>10000000</v>
      </c>
      <c r="H35" s="93">
        <v>5926000</v>
      </c>
      <c r="I35" s="94">
        <v>6793952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5926000</v>
      </c>
      <c r="Q35" s="94">
        <f t="shared" ref="Q35:Q40" si="20">$I35      +$K35      +$M35      +$O35</f>
        <v>6793952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13.85712615456565</v>
      </c>
      <c r="U35" s="50">
        <f t="shared" ref="U35:U39" si="24">IF(($E35      =0),0,(($Q35      /$E35      )*100))</f>
        <v>15.886711095522038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34965000</v>
      </c>
      <c r="C36" s="92"/>
      <c r="D36" s="92"/>
      <c r="E36" s="92">
        <f t="shared" si="18"/>
        <v>34965000</v>
      </c>
      <c r="F36" s="93">
        <v>34965000</v>
      </c>
      <c r="G36" s="94">
        <v>12587000</v>
      </c>
      <c r="H36" s="93">
        <v>10980000</v>
      </c>
      <c r="I36" s="94"/>
      <c r="J36" s="93"/>
      <c r="K36" s="94"/>
      <c r="L36" s="93"/>
      <c r="M36" s="94"/>
      <c r="N36" s="93"/>
      <c r="O36" s="94"/>
      <c r="P36" s="93">
        <f t="shared" si="19"/>
        <v>10980000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31.402831402831406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1200000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82730000</v>
      </c>
      <c r="C40" s="95">
        <f>SUM(C35:C39)</f>
        <v>0</v>
      </c>
      <c r="D40" s="95"/>
      <c r="E40" s="95">
        <f t="shared" si="18"/>
        <v>82730000</v>
      </c>
      <c r="F40" s="96">
        <f t="shared" ref="F40:O40" si="25">SUM(F35:F39)</f>
        <v>82730000</v>
      </c>
      <c r="G40" s="97">
        <f t="shared" si="25"/>
        <v>23787000</v>
      </c>
      <c r="H40" s="96">
        <f t="shared" si="25"/>
        <v>16906000</v>
      </c>
      <c r="I40" s="97">
        <f t="shared" si="25"/>
        <v>6793952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16906000</v>
      </c>
      <c r="Q40" s="97">
        <f t="shared" si="20"/>
        <v>6793952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35.394117031299068</v>
      </c>
      <c r="U40" s="54">
        <f>IF((+$E35+$E38) =0,0,(Q40   /(+$E35+$E38) )*100)</f>
        <v>14.223703548623471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143048000</v>
      </c>
      <c r="C67" s="104">
        <f>SUM(C9:C14,C17:C23,C26:C29,C32,C35:C39,C42:C52,C55:C58,C61:C65)</f>
        <v>0</v>
      </c>
      <c r="D67" s="104"/>
      <c r="E67" s="104">
        <f t="shared" si="35"/>
        <v>143048000</v>
      </c>
      <c r="F67" s="105">
        <f t="shared" ref="F67:O67" si="43">SUM(F9:F14,F17:F23,F26:F29,F32,F35:F39,F42:F52,F55:F58,F61:F65)</f>
        <v>143048000</v>
      </c>
      <c r="G67" s="106">
        <f t="shared" si="43"/>
        <v>30086000</v>
      </c>
      <c r="H67" s="105">
        <f t="shared" si="43"/>
        <v>18283000</v>
      </c>
      <c r="I67" s="106">
        <f t="shared" si="43"/>
        <v>10924396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18283000</v>
      </c>
      <c r="Q67" s="106">
        <f t="shared" si="37"/>
        <v>10924396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20.875055661486819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12.473192286174257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389222000</v>
      </c>
      <c r="C69" s="92"/>
      <c r="D69" s="92"/>
      <c r="E69" s="92">
        <f>$B69      +$C69      +$D69</f>
        <v>389222000</v>
      </c>
      <c r="F69" s="93" t="s">
        <v>36</v>
      </c>
      <c r="G69" s="94" t="s">
        <v>36</v>
      </c>
      <c r="H69" s="93"/>
      <c r="I69" s="94">
        <v>117623646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117623646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30.220194644701483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389222000</v>
      </c>
      <c r="C71" s="101">
        <f>SUM(C69:C70)</f>
        <v>0</v>
      </c>
      <c r="D71" s="101"/>
      <c r="E71" s="101">
        <f>$B71      +$C71      +$D71</f>
        <v>389222000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117623646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117623646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30.220194644701483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389222000</v>
      </c>
      <c r="C72" s="104">
        <f>SUM(C69:C70)</f>
        <v>0</v>
      </c>
      <c r="D72" s="104"/>
      <c r="E72" s="104">
        <f>$B72      +$C72      +$D72</f>
        <v>389222000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117623646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117623646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30.220194644701483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532270000</v>
      </c>
      <c r="C73" s="104">
        <f>SUM(C9:C14,C17:C23,C26:C29,C32,C35:C39,C42:C52,C55:C58,C61:C65,C69:C70)</f>
        <v>0</v>
      </c>
      <c r="D73" s="104"/>
      <c r="E73" s="104">
        <f>$B73      +$C73      +$D73</f>
        <v>532270000</v>
      </c>
      <c r="F73" s="105">
        <f t="shared" ref="F73:O73" si="46">SUM(F9:F14,F17:F23,F26:F29,F32,F35:F39,F42:F52,F55:F58,F61:F65,F69:F70)</f>
        <v>143048000</v>
      </c>
      <c r="G73" s="106">
        <f t="shared" si="46"/>
        <v>30086000</v>
      </c>
      <c r="H73" s="105">
        <f t="shared" si="46"/>
        <v>18283000</v>
      </c>
      <c r="I73" s="106">
        <f t="shared" si="46"/>
        <v>128548042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18283000</v>
      </c>
      <c r="Q73" s="106">
        <f>$I73      +$K73      +$M73      +$O73</f>
        <v>128548042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3.8344816014932732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26.960296557292811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65569000</v>
      </c>
      <c r="C90" s="113"/>
      <c r="D90" s="113"/>
      <c r="E90" s="113">
        <f t="shared" si="48"/>
        <v>65569000</v>
      </c>
      <c r="F90" s="113">
        <v>0</v>
      </c>
      <c r="G90" s="113">
        <v>0</v>
      </c>
      <c r="H90" s="113">
        <v>55653000</v>
      </c>
      <c r="I90" s="113"/>
      <c r="J90" s="113"/>
      <c r="K90" s="113"/>
      <c r="L90" s="113"/>
      <c r="M90" s="113"/>
      <c r="N90" s="113"/>
      <c r="O90" s="113"/>
      <c r="P90" s="115">
        <f t="shared" si="49"/>
        <v>55653000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84.876999801735579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>
        <v>21000</v>
      </c>
      <c r="I94" s="113"/>
      <c r="J94" s="113"/>
      <c r="K94" s="113"/>
      <c r="L94" s="113"/>
      <c r="M94" s="113"/>
      <c r="N94" s="113"/>
      <c r="O94" s="113"/>
      <c r="P94" s="115">
        <f t="shared" si="49"/>
        <v>21000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mOgRmm7AbohWoM9vH90++oPvqmAAk3tLB94EKoHuiM7v2gTr4pheF5HADDa0B+qq1V64p4z7mY0DgKVWWmReQ==" saltValue="/5FX95KK+z+mv4smdQKl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132000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7.333333333333333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4500000</v>
      </c>
      <c r="C11" s="92"/>
      <c r="D11" s="92"/>
      <c r="E11" s="92">
        <f t="shared" si="0"/>
        <v>4500000</v>
      </c>
      <c r="F11" s="93">
        <v>4500000</v>
      </c>
      <c r="G11" s="94">
        <v>2700000</v>
      </c>
      <c r="H11" s="93">
        <v>950000</v>
      </c>
      <c r="I11" s="94"/>
      <c r="J11" s="93"/>
      <c r="K11" s="94"/>
      <c r="L11" s="93"/>
      <c r="M11" s="94"/>
      <c r="N11" s="93"/>
      <c r="O11" s="94"/>
      <c r="P11" s="93">
        <f t="shared" si="1"/>
        <v>950000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21.111111111111111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6400000</v>
      </c>
      <c r="C15" s="95">
        <f>SUM(C9:C14)</f>
        <v>0</v>
      </c>
      <c r="D15" s="95"/>
      <c r="E15" s="95">
        <f t="shared" si="0"/>
        <v>6400000</v>
      </c>
      <c r="F15" s="96">
        <f t="shared" ref="F15:O15" si="7">SUM(F9:F14)</f>
        <v>6400000</v>
      </c>
      <c r="G15" s="97">
        <f t="shared" si="7"/>
        <v>4500000</v>
      </c>
      <c r="H15" s="96">
        <f t="shared" si="7"/>
        <v>1082000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1082000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17.174603174603178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75229000</v>
      </c>
      <c r="C17" s="92">
        <v>627000</v>
      </c>
      <c r="D17" s="92"/>
      <c r="E17" s="92">
        <f t="shared" ref="E17:E24" si="8">$B17      +$C17      +$D17</f>
        <v>75856000</v>
      </c>
      <c r="F17" s="93">
        <v>75229000</v>
      </c>
      <c r="G17" s="94">
        <v>22568000</v>
      </c>
      <c r="H17" s="93">
        <v>11645000</v>
      </c>
      <c r="I17" s="94">
        <v>10126718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11645000</v>
      </c>
      <c r="Q17" s="94">
        <f t="shared" ref="Q17:Q24" si="10">$I17      +$K17      +$M17      +$O17</f>
        <v>10126718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15.351455389158405</v>
      </c>
      <c r="U17" s="50">
        <f t="shared" ref="U17:U23" si="14">IF(($E17      =0),0,(($Q17      /$E17      )*100))</f>
        <v>13.349923539337693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75229000</v>
      </c>
      <c r="C24" s="95">
        <f>SUM(C17:C23)</f>
        <v>627000</v>
      </c>
      <c r="D24" s="95"/>
      <c r="E24" s="95">
        <f t="shared" si="8"/>
        <v>75856000</v>
      </c>
      <c r="F24" s="96">
        <f t="shared" ref="F24:O24" si="15">SUM(F17:F23)</f>
        <v>75229000</v>
      </c>
      <c r="G24" s="97">
        <f t="shared" si="15"/>
        <v>22568000</v>
      </c>
      <c r="H24" s="96">
        <f t="shared" si="15"/>
        <v>11645000</v>
      </c>
      <c r="I24" s="97">
        <f t="shared" si="15"/>
        <v>10126718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11645000</v>
      </c>
      <c r="Q24" s="97">
        <f t="shared" si="10"/>
        <v>10126718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15.351455389158405</v>
      </c>
      <c r="U24" s="54">
        <f>IF(($E24-$E19-$E23)   =0,0,($Q24   /($E24-$E19-$E23)   )*100)</f>
        <v>13.349923539337693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2267000</v>
      </c>
      <c r="C32" s="92"/>
      <c r="D32" s="92"/>
      <c r="E32" s="92">
        <f>$B32      +$C32      +$D32</f>
        <v>2267000</v>
      </c>
      <c r="F32" s="93">
        <v>2267000</v>
      </c>
      <c r="G32" s="94">
        <v>566000</v>
      </c>
      <c r="H32" s="93">
        <v>566000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566000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24.966916629907367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2267000</v>
      </c>
      <c r="C33" s="95">
        <f>C32</f>
        <v>0</v>
      </c>
      <c r="D33" s="95"/>
      <c r="E33" s="95">
        <f>$B33      +$C33      +$D33</f>
        <v>2267000</v>
      </c>
      <c r="F33" s="96">
        <f t="shared" ref="F33:O33" si="17">F32</f>
        <v>2267000</v>
      </c>
      <c r="G33" s="97">
        <f t="shared" si="17"/>
        <v>566000</v>
      </c>
      <c r="H33" s="96">
        <f t="shared" si="17"/>
        <v>566000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24.966916629907367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1200000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1200000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492000000</v>
      </c>
      <c r="C43" s="92"/>
      <c r="D43" s="92"/>
      <c r="E43" s="92">
        <f t="shared" si="26"/>
        <v>492000000</v>
      </c>
      <c r="F43" s="93">
        <v>492000000</v>
      </c>
      <c r="G43" s="94">
        <v>110000000</v>
      </c>
      <c r="H43" s="93">
        <v>26213000</v>
      </c>
      <c r="I43" s="94">
        <v>26764872</v>
      </c>
      <c r="J43" s="93"/>
      <c r="K43" s="94"/>
      <c r="L43" s="93"/>
      <c r="M43" s="94"/>
      <c r="N43" s="93"/>
      <c r="O43" s="94"/>
      <c r="P43" s="93">
        <f t="shared" si="27"/>
        <v>26213000</v>
      </c>
      <c r="Q43" s="94">
        <f t="shared" si="28"/>
        <v>26764872</v>
      </c>
      <c r="R43" s="48">
        <f t="shared" si="29"/>
        <v>0</v>
      </c>
      <c r="S43" s="49">
        <f t="shared" si="30"/>
        <v>0</v>
      </c>
      <c r="T43" s="48">
        <f t="shared" si="31"/>
        <v>5.3278455284552848</v>
      </c>
      <c r="U43" s="50">
        <f t="shared" si="32"/>
        <v>5.4400146341463413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2000000</v>
      </c>
      <c r="C52" s="92"/>
      <c r="D52" s="92"/>
      <c r="E52" s="92">
        <f t="shared" si="26"/>
        <v>2000000</v>
      </c>
      <c r="F52" s="93">
        <v>2000000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494000000</v>
      </c>
      <c r="C53" s="95">
        <f>SUM(C42:C52)</f>
        <v>0</v>
      </c>
      <c r="D53" s="95"/>
      <c r="E53" s="95">
        <f t="shared" si="26"/>
        <v>494000000</v>
      </c>
      <c r="F53" s="96">
        <f t="shared" ref="F53:O53" si="33">SUM(F42:F52)</f>
        <v>494000000</v>
      </c>
      <c r="G53" s="97">
        <f t="shared" si="33"/>
        <v>110000000</v>
      </c>
      <c r="H53" s="96">
        <f t="shared" si="33"/>
        <v>26213000</v>
      </c>
      <c r="I53" s="97">
        <f t="shared" si="33"/>
        <v>26764872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26213000</v>
      </c>
      <c r="Q53" s="97">
        <f t="shared" si="28"/>
        <v>26764872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5.3278455284552848</v>
      </c>
      <c r="U53" s="54">
        <f>IF((+$E43+$E45+$E47+$E48+$E51) =0,0,(Q53   /(+$E43+$E45+$E47+$E48+$E51) )*100)</f>
        <v>5.4400146341463413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582896000</v>
      </c>
      <c r="C67" s="104">
        <f>SUM(C9:C14,C17:C23,C26:C29,C32,C35:C39,C42:C52,C55:C58,C61:C65)</f>
        <v>627000</v>
      </c>
      <c r="D67" s="104"/>
      <c r="E67" s="104">
        <f t="shared" si="35"/>
        <v>583523000</v>
      </c>
      <c r="F67" s="105">
        <f t="shared" ref="F67:O67" si="43">SUM(F9:F14,F17:F23,F26:F29,F32,F35:F39,F42:F52,F55:F58,F61:F65)</f>
        <v>582896000</v>
      </c>
      <c r="G67" s="106">
        <f t="shared" si="43"/>
        <v>138834000</v>
      </c>
      <c r="H67" s="105">
        <f t="shared" si="43"/>
        <v>39506000</v>
      </c>
      <c r="I67" s="106">
        <f t="shared" si="43"/>
        <v>36891590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39506000</v>
      </c>
      <c r="Q67" s="106">
        <f t="shared" si="37"/>
        <v>36891590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6.7947088436473955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6.3450517093407042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582896000</v>
      </c>
      <c r="C73" s="104">
        <f>SUM(C9:C14,C17:C23,C26:C29,C32,C35:C39,C42:C52,C55:C58,C61:C65,C69:C70)</f>
        <v>627000</v>
      </c>
      <c r="D73" s="104"/>
      <c r="E73" s="104">
        <f>$B73      +$C73      +$D73</f>
        <v>583523000</v>
      </c>
      <c r="F73" s="105">
        <f t="shared" ref="F73:O73" si="46">SUM(F9:F14,F17:F23,F26:F29,F32,F35:F39,F42:F52,F55:F58,F61:F65,F69:F70)</f>
        <v>582896000</v>
      </c>
      <c r="G73" s="106">
        <f t="shared" si="46"/>
        <v>138834000</v>
      </c>
      <c r="H73" s="105">
        <f t="shared" si="46"/>
        <v>39506000</v>
      </c>
      <c r="I73" s="106">
        <f t="shared" si="46"/>
        <v>36891590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39506000</v>
      </c>
      <c r="Q73" s="106">
        <f>$I73      +$K73      +$M73      +$O73</f>
        <v>36891590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6.7947088436473955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6.3450517093407042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59819000</v>
      </c>
      <c r="C90" s="113"/>
      <c r="D90" s="113"/>
      <c r="E90" s="113">
        <f t="shared" si="48"/>
        <v>59819000</v>
      </c>
      <c r="F90" s="113">
        <v>0</v>
      </c>
      <c r="G90" s="113">
        <v>0</v>
      </c>
      <c r="H90" s="113">
        <v>4080000</v>
      </c>
      <c r="I90" s="113"/>
      <c r="J90" s="113"/>
      <c r="K90" s="113"/>
      <c r="L90" s="113"/>
      <c r="M90" s="113"/>
      <c r="N90" s="113"/>
      <c r="O90" s="113"/>
      <c r="P90" s="115">
        <f t="shared" si="49"/>
        <v>4080000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6.8205754024641001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wHzDqGsMRI1vbttB/+xJNtrh8jihBgnLOLtH9dYmDf23TXVFJTMv2T3QgttoCADIwFDLr0Ct3BZ5Fsf3SoZiQ==" saltValue="W+yJl4FHieBfiKzgKku0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84000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2.896551724137931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84000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2.896551724137931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1293000</v>
      </c>
      <c r="C32" s="92"/>
      <c r="D32" s="92"/>
      <c r="E32" s="92">
        <f>$B32      +$C32      +$D32</f>
        <v>1293000</v>
      </c>
      <c r="F32" s="93">
        <v>1293000</v>
      </c>
      <c r="G32" s="94">
        <v>324000</v>
      </c>
      <c r="H32" s="93">
        <v>256000</v>
      </c>
      <c r="I32" s="94">
        <v>256000</v>
      </c>
      <c r="J32" s="93"/>
      <c r="K32" s="94"/>
      <c r="L32" s="93"/>
      <c r="M32" s="94"/>
      <c r="N32" s="93"/>
      <c r="O32" s="94"/>
      <c r="P32" s="93">
        <f>$H32      +$J32      +$L32      +$N32</f>
        <v>256000</v>
      </c>
      <c r="Q32" s="94">
        <f>$I32      +$K32      +$M32      +$O32</f>
        <v>256000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19.798917246713071</v>
      </c>
      <c r="U32" s="50">
        <f>IF(($E32      =0),0,(($Q32      /$E32      )*100))</f>
        <v>19.798917246713071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1293000</v>
      </c>
      <c r="C33" s="95">
        <f>C32</f>
        <v>0</v>
      </c>
      <c r="D33" s="95"/>
      <c r="E33" s="95">
        <f>$B33      +$C33      +$D33</f>
        <v>1293000</v>
      </c>
      <c r="F33" s="96">
        <f t="shared" ref="F33:O33" si="17">F32</f>
        <v>1293000</v>
      </c>
      <c r="G33" s="97">
        <f t="shared" si="17"/>
        <v>324000</v>
      </c>
      <c r="H33" s="96">
        <f t="shared" si="17"/>
        <v>256000</v>
      </c>
      <c r="I33" s="97">
        <f t="shared" si="17"/>
        <v>256000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256000</v>
      </c>
      <c r="Q33" s="97">
        <f>$I33      +$K33      +$M33      +$O33</f>
        <v>256000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19.798917246713071</v>
      </c>
      <c r="U33" s="54">
        <f>IF($E33   =0,0,($Q33   /$E33   )*100)</f>
        <v>19.798917246713071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25184000</v>
      </c>
      <c r="C35" s="92"/>
      <c r="D35" s="92"/>
      <c r="E35" s="92">
        <f t="shared" ref="E35:E40" si="18">$B35      +$C35      +$D35</f>
        <v>25184000</v>
      </c>
      <c r="F35" s="93">
        <v>25184000</v>
      </c>
      <c r="G35" s="94">
        <v>10000000</v>
      </c>
      <c r="H35" s="93">
        <v>10000000</v>
      </c>
      <c r="I35" s="94">
        <v>1842904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1842904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39.707750952986018</v>
      </c>
      <c r="U35" s="50">
        <f t="shared" ref="U35:U39" si="24">IF(($E35      =0),0,(($Q35      /$E35      )*100))</f>
        <v>7.3177573062261745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16019000</v>
      </c>
      <c r="C36" s="92"/>
      <c r="D36" s="92"/>
      <c r="E36" s="92">
        <f t="shared" si="18"/>
        <v>16019000</v>
      </c>
      <c r="F36" s="93">
        <v>16019000</v>
      </c>
      <c r="G36" s="94">
        <v>5767000</v>
      </c>
      <c r="H36" s="93">
        <v>2457000</v>
      </c>
      <c r="I36" s="94"/>
      <c r="J36" s="93"/>
      <c r="K36" s="94"/>
      <c r="L36" s="93"/>
      <c r="M36" s="94"/>
      <c r="N36" s="93"/>
      <c r="O36" s="94"/>
      <c r="P36" s="93">
        <f t="shared" si="19"/>
        <v>2457000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15.338036082152446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41203000</v>
      </c>
      <c r="C40" s="95">
        <f>SUM(C35:C39)</f>
        <v>0</v>
      </c>
      <c r="D40" s="95"/>
      <c r="E40" s="95">
        <f t="shared" si="18"/>
        <v>41203000</v>
      </c>
      <c r="F40" s="96">
        <f t="shared" ref="F40:O40" si="25">SUM(F35:F39)</f>
        <v>41203000</v>
      </c>
      <c r="G40" s="97">
        <f t="shared" si="25"/>
        <v>15767000</v>
      </c>
      <c r="H40" s="96">
        <f t="shared" si="25"/>
        <v>12457000</v>
      </c>
      <c r="I40" s="97">
        <f t="shared" si="25"/>
        <v>1842904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12457000</v>
      </c>
      <c r="Q40" s="97">
        <f t="shared" si="20"/>
        <v>1842904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49.463945362134687</v>
      </c>
      <c r="U40" s="54">
        <f>IF((+$E35+$E38) =0,0,(Q40   /(+$E35+$E38) )*100)</f>
        <v>7.3177573062261745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17650000</v>
      </c>
      <c r="C52" s="92"/>
      <c r="D52" s="92"/>
      <c r="E52" s="92">
        <f t="shared" si="26"/>
        <v>17650000</v>
      </c>
      <c r="F52" s="93">
        <v>17650000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52650000</v>
      </c>
      <c r="C53" s="95">
        <f>SUM(C42:C52)</f>
        <v>0</v>
      </c>
      <c r="D53" s="95"/>
      <c r="E53" s="95">
        <f t="shared" si="26"/>
        <v>52650000</v>
      </c>
      <c r="F53" s="96">
        <f t="shared" ref="F53:O53" si="33">SUM(F42:F52)</f>
        <v>52650000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98046000</v>
      </c>
      <c r="C67" s="104">
        <f>SUM(C9:C14,C17:C23,C26:C29,C32,C35:C39,C42:C52,C55:C58,C61:C65)</f>
        <v>0</v>
      </c>
      <c r="D67" s="104"/>
      <c r="E67" s="104">
        <f t="shared" si="35"/>
        <v>98046000</v>
      </c>
      <c r="F67" s="105">
        <f t="shared" ref="F67:O67" si="43">SUM(F9:F14,F17:F23,F26:F29,F32,F35:F39,F42:F52,F55:F58,F61:F65)</f>
        <v>98046000</v>
      </c>
      <c r="G67" s="106">
        <f t="shared" si="43"/>
        <v>18991000</v>
      </c>
      <c r="H67" s="105">
        <f t="shared" si="43"/>
        <v>12797000</v>
      </c>
      <c r="I67" s="106">
        <f t="shared" si="43"/>
        <v>2098904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12797000</v>
      </c>
      <c r="Q67" s="106">
        <f t="shared" si="37"/>
        <v>2098904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43.561289444122956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7.1447186574531099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329018000</v>
      </c>
      <c r="C69" s="92"/>
      <c r="D69" s="92"/>
      <c r="E69" s="92">
        <f>$B69      +$C69      +$D69</f>
        <v>329018000</v>
      </c>
      <c r="F69" s="93" t="s">
        <v>36</v>
      </c>
      <c r="G69" s="94" t="s">
        <v>36</v>
      </c>
      <c r="H69" s="93"/>
      <c r="I69" s="94">
        <v>35777374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35777374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10.8739868335471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329018000</v>
      </c>
      <c r="C71" s="101">
        <f>SUM(C69:C70)</f>
        <v>0</v>
      </c>
      <c r="D71" s="101"/>
      <c r="E71" s="101">
        <f>$B71      +$C71      +$D71</f>
        <v>329018000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35777374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35777374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10.8739868335471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329018000</v>
      </c>
      <c r="C72" s="104">
        <f>SUM(C69:C70)</f>
        <v>0</v>
      </c>
      <c r="D72" s="104"/>
      <c r="E72" s="104">
        <f>$B72      +$C72      +$D72</f>
        <v>329018000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35777374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35777374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10.8739868335471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427064000</v>
      </c>
      <c r="C73" s="104">
        <f>SUM(C9:C14,C17:C23,C26:C29,C32,C35:C39,C42:C52,C55:C58,C61:C65,C69:C70)</f>
        <v>0</v>
      </c>
      <c r="D73" s="104"/>
      <c r="E73" s="104">
        <f>$B73      +$C73      +$D73</f>
        <v>427064000</v>
      </c>
      <c r="F73" s="105">
        <f t="shared" ref="F73:O73" si="46">SUM(F9:F14,F17:F23,F26:F29,F32,F35:F39,F42:F52,F55:F58,F61:F65,F69:F70)</f>
        <v>98046000</v>
      </c>
      <c r="G73" s="106">
        <f t="shared" si="46"/>
        <v>18991000</v>
      </c>
      <c r="H73" s="105">
        <f t="shared" si="46"/>
        <v>12797000</v>
      </c>
      <c r="I73" s="106">
        <f t="shared" si="46"/>
        <v>37876278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12797000</v>
      </c>
      <c r="Q73" s="106">
        <f>$I73      +$K73      +$M73      +$O73</f>
        <v>37876278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3.5706413314917897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10.568305361402922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51584000</v>
      </c>
      <c r="C90" s="113"/>
      <c r="D90" s="113"/>
      <c r="E90" s="113">
        <f t="shared" si="48"/>
        <v>51584000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1400000</v>
      </c>
      <c r="C92" s="113"/>
      <c r="D92" s="113"/>
      <c r="E92" s="113">
        <f t="shared" si="48"/>
        <v>1400000</v>
      </c>
      <c r="F92" s="113">
        <v>0</v>
      </c>
      <c r="G92" s="113">
        <v>0</v>
      </c>
      <c r="H92" s="113">
        <v>1400000</v>
      </c>
      <c r="I92" s="113"/>
      <c r="J92" s="113"/>
      <c r="K92" s="113"/>
      <c r="L92" s="113"/>
      <c r="M92" s="113"/>
      <c r="N92" s="113"/>
      <c r="O92" s="113"/>
      <c r="P92" s="115">
        <f t="shared" si="49"/>
        <v>1400000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NIiHP3A22I9kUiG42hzpgWHyLWkzh+F9Ji115DuIjk5hJlwOnL01reagC2KBUDJB2ywtOoUrctIFKrrUXOIfg==" saltValue="2z7wUMBzsaPHs8+Eedm9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/>
      <c r="I10" s="94">
        <v>161773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161773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8.9873888888888889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12500000</v>
      </c>
      <c r="C13" s="92"/>
      <c r="D13" s="92"/>
      <c r="E13" s="92">
        <f t="shared" si="0"/>
        <v>12500000</v>
      </c>
      <c r="F13" s="93">
        <v>12500000</v>
      </c>
      <c r="G13" s="94">
        <v>2500000</v>
      </c>
      <c r="H13" s="93">
        <v>2500000</v>
      </c>
      <c r="I13" s="94">
        <v>3120360</v>
      </c>
      <c r="J13" s="93"/>
      <c r="K13" s="94"/>
      <c r="L13" s="93"/>
      <c r="M13" s="94"/>
      <c r="N13" s="93"/>
      <c r="O13" s="94"/>
      <c r="P13" s="93">
        <f t="shared" si="1"/>
        <v>2500000</v>
      </c>
      <c r="Q13" s="94">
        <f t="shared" si="2"/>
        <v>3120360</v>
      </c>
      <c r="R13" s="48">
        <f t="shared" si="3"/>
        <v>0</v>
      </c>
      <c r="S13" s="49">
        <f t="shared" si="4"/>
        <v>0</v>
      </c>
      <c r="T13" s="48">
        <f t="shared" si="5"/>
        <v>20</v>
      </c>
      <c r="U13" s="50">
        <f t="shared" si="6"/>
        <v>24.962880000000002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14400000</v>
      </c>
      <c r="C15" s="95">
        <f>SUM(C9:C14)</f>
        <v>0</v>
      </c>
      <c r="D15" s="95"/>
      <c r="E15" s="95">
        <f t="shared" si="0"/>
        <v>14400000</v>
      </c>
      <c r="F15" s="96">
        <f t="shared" ref="F15:O15" si="7">SUM(F9:F14)</f>
        <v>14400000</v>
      </c>
      <c r="G15" s="97">
        <f t="shared" si="7"/>
        <v>4300000</v>
      </c>
      <c r="H15" s="96">
        <f t="shared" si="7"/>
        <v>2500000</v>
      </c>
      <c r="I15" s="97">
        <f t="shared" si="7"/>
        <v>3282133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2500000</v>
      </c>
      <c r="Q15" s="97">
        <f t="shared" si="2"/>
        <v>3282133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17.482517482517483</v>
      </c>
      <c r="U15" s="54">
        <f>IF((SUM($E9:$E13))=0,0,(Q15/(SUM($E9:$E13))*100))</f>
        <v>22.951979020979021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254763000</v>
      </c>
      <c r="C28" s="92"/>
      <c r="D28" s="92"/>
      <c r="E28" s="92">
        <f>$B28      +$C28      +$D28</f>
        <v>254763000</v>
      </c>
      <c r="F28" s="93">
        <v>254763000</v>
      </c>
      <c r="G28" s="94">
        <v>86619000</v>
      </c>
      <c r="H28" s="93">
        <v>54691000</v>
      </c>
      <c r="I28" s="94">
        <v>51354125</v>
      </c>
      <c r="J28" s="93"/>
      <c r="K28" s="94"/>
      <c r="L28" s="93"/>
      <c r="M28" s="94"/>
      <c r="N28" s="93"/>
      <c r="O28" s="94"/>
      <c r="P28" s="93">
        <f>$H28      +$J28      +$L28      +$N28</f>
        <v>54691000</v>
      </c>
      <c r="Q28" s="94">
        <f>$I28      +$K28      +$M28      +$O28</f>
        <v>51354125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21.467403037332737</v>
      </c>
      <c r="U28" s="50">
        <f>IF(($E28      =0),0,(($Q28      /$E28      )*100))</f>
        <v>20.157607266361286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254763000</v>
      </c>
      <c r="C30" s="95">
        <f>SUM(C26:C29)</f>
        <v>0</v>
      </c>
      <c r="D30" s="95"/>
      <c r="E30" s="95">
        <f>$B30      +$C30      +$D30</f>
        <v>254763000</v>
      </c>
      <c r="F30" s="96">
        <f t="shared" ref="F30:O30" si="16">SUM(F26:F29)</f>
        <v>254763000</v>
      </c>
      <c r="G30" s="97">
        <f t="shared" si="16"/>
        <v>86619000</v>
      </c>
      <c r="H30" s="96">
        <f t="shared" si="16"/>
        <v>54691000</v>
      </c>
      <c r="I30" s="97">
        <f t="shared" si="16"/>
        <v>51354125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54691000</v>
      </c>
      <c r="Q30" s="97">
        <f>$I30      +$K30      +$M30      +$O30</f>
        <v>51354125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21.467403037332737</v>
      </c>
      <c r="U30" s="54">
        <f>IF($E30   =0,0,($Q30   /$E30   )*100)</f>
        <v>20.157607266361286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1572000</v>
      </c>
      <c r="C32" s="92"/>
      <c r="D32" s="92"/>
      <c r="E32" s="92">
        <f>$B32      +$C32      +$D32</f>
        <v>1572000</v>
      </c>
      <c r="F32" s="93">
        <v>1572000</v>
      </c>
      <c r="G32" s="94">
        <v>393000</v>
      </c>
      <c r="H32" s="93">
        <v>393000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393000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1572000</v>
      </c>
      <c r="C33" s="95">
        <f>C32</f>
        <v>0</v>
      </c>
      <c r="D33" s="95"/>
      <c r="E33" s="95">
        <f>$B33      +$C33      +$D33</f>
        <v>1572000</v>
      </c>
      <c r="F33" s="96">
        <f t="shared" ref="F33:O33" si="17">F32</f>
        <v>1572000</v>
      </c>
      <c r="G33" s="97">
        <f t="shared" si="17"/>
        <v>393000</v>
      </c>
      <c r="H33" s="96">
        <f t="shared" si="17"/>
        <v>393000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22223000</v>
      </c>
      <c r="C35" s="92"/>
      <c r="D35" s="92"/>
      <c r="E35" s="92">
        <f t="shared" ref="E35:E40" si="18">$B35      +$C35      +$D35</f>
        <v>22223000</v>
      </c>
      <c r="F35" s="93">
        <v>22223000</v>
      </c>
      <c r="G35" s="94">
        <v>14000000</v>
      </c>
      <c r="H35" s="93">
        <v>5273000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5273000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23.727669531566395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28049000</v>
      </c>
      <c r="C36" s="92"/>
      <c r="D36" s="92"/>
      <c r="E36" s="92">
        <f t="shared" si="18"/>
        <v>28049000</v>
      </c>
      <c r="F36" s="93">
        <v>28049000</v>
      </c>
      <c r="G36" s="94">
        <v>10097000</v>
      </c>
      <c r="H36" s="93">
        <v>4753000</v>
      </c>
      <c r="I36" s="94"/>
      <c r="J36" s="93"/>
      <c r="K36" s="94"/>
      <c r="L36" s="93"/>
      <c r="M36" s="94"/>
      <c r="N36" s="93"/>
      <c r="O36" s="94"/>
      <c r="P36" s="93">
        <f t="shared" si="19"/>
        <v>4753000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16.945345645121037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5200000</v>
      </c>
      <c r="C38" s="92"/>
      <c r="D38" s="92"/>
      <c r="E38" s="92">
        <f t="shared" si="18"/>
        <v>5200000</v>
      </c>
      <c r="F38" s="93">
        <v>5200000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55472000</v>
      </c>
      <c r="C40" s="95">
        <f>SUM(C35:C39)</f>
        <v>0</v>
      </c>
      <c r="D40" s="95"/>
      <c r="E40" s="95">
        <f t="shared" si="18"/>
        <v>55472000</v>
      </c>
      <c r="F40" s="96">
        <f t="shared" ref="F40:O40" si="25">SUM(F35:F39)</f>
        <v>55472000</v>
      </c>
      <c r="G40" s="97">
        <f t="shared" si="25"/>
        <v>25097000</v>
      </c>
      <c r="H40" s="96">
        <f t="shared" si="25"/>
        <v>10026000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10026000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36.560551361995401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20000000</v>
      </c>
      <c r="H51" s="93">
        <v>9597000</v>
      </c>
      <c r="I51" s="94">
        <v>9597460</v>
      </c>
      <c r="J51" s="93"/>
      <c r="K51" s="94"/>
      <c r="L51" s="93"/>
      <c r="M51" s="94"/>
      <c r="N51" s="93"/>
      <c r="O51" s="94"/>
      <c r="P51" s="93">
        <f t="shared" si="27"/>
        <v>9597000</v>
      </c>
      <c r="Q51" s="94">
        <f t="shared" si="28"/>
        <v>9597460</v>
      </c>
      <c r="R51" s="48">
        <f t="shared" si="29"/>
        <v>0</v>
      </c>
      <c r="S51" s="49">
        <f t="shared" si="30"/>
        <v>0</v>
      </c>
      <c r="T51" s="48">
        <f t="shared" si="31"/>
        <v>13.71</v>
      </c>
      <c r="U51" s="50">
        <f t="shared" si="32"/>
        <v>13.710657142857144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20000000</v>
      </c>
      <c r="H53" s="96">
        <f t="shared" si="33"/>
        <v>9597000</v>
      </c>
      <c r="I53" s="97">
        <f t="shared" si="33"/>
        <v>9597460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9597000</v>
      </c>
      <c r="Q53" s="97">
        <f t="shared" si="28"/>
        <v>9597460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13.71</v>
      </c>
      <c r="U53" s="54">
        <f>IF((+$E43+$E45+$E47+$E48+$E51) =0,0,(Q53   /(+$E43+$E45+$E47+$E48+$E51) )*100)</f>
        <v>13.710657142857144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396207000</v>
      </c>
      <c r="C67" s="104">
        <f>SUM(C9:C14,C17:C23,C26:C29,C32,C35:C39,C42:C52,C55:C58,C61:C65)</f>
        <v>0</v>
      </c>
      <c r="D67" s="104"/>
      <c r="E67" s="104">
        <f t="shared" si="35"/>
        <v>396207000</v>
      </c>
      <c r="F67" s="105">
        <f t="shared" ref="F67:O67" si="43">SUM(F9:F14,F17:F23,F26:F29,F32,F35:F39,F42:F52,F55:F58,F61:F65)</f>
        <v>396207000</v>
      </c>
      <c r="G67" s="106">
        <f t="shared" si="43"/>
        <v>136409000</v>
      </c>
      <c r="H67" s="105">
        <f t="shared" si="43"/>
        <v>77207000</v>
      </c>
      <c r="I67" s="106">
        <f t="shared" si="43"/>
        <v>64233718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77207000</v>
      </c>
      <c r="Q67" s="106">
        <f t="shared" si="37"/>
        <v>64233718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20.976856908422043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17.45206407685745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275611000</v>
      </c>
      <c r="C69" s="92"/>
      <c r="D69" s="92"/>
      <c r="E69" s="92">
        <f>$B69      +$C69      +$D69</f>
        <v>275611000</v>
      </c>
      <c r="F69" s="93" t="s">
        <v>36</v>
      </c>
      <c r="G69" s="94" t="s">
        <v>36</v>
      </c>
      <c r="H69" s="93"/>
      <c r="I69" s="94">
        <v>34486421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34486421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12.512715747920074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275611000</v>
      </c>
      <c r="C71" s="101">
        <f>SUM(C69:C70)</f>
        <v>0</v>
      </c>
      <c r="D71" s="101"/>
      <c r="E71" s="101">
        <f>$B71      +$C71      +$D71</f>
        <v>275611000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34486421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34486421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12.512715747920074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275611000</v>
      </c>
      <c r="C72" s="104">
        <f>SUM(C69:C70)</f>
        <v>0</v>
      </c>
      <c r="D72" s="104"/>
      <c r="E72" s="104">
        <f>$B72      +$C72      +$D72</f>
        <v>275611000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34486421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34486421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12.512715747920074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671818000</v>
      </c>
      <c r="C73" s="104">
        <f>SUM(C9:C14,C17:C23,C26:C29,C32,C35:C39,C42:C52,C55:C58,C61:C65,C69:C70)</f>
        <v>0</v>
      </c>
      <c r="D73" s="104"/>
      <c r="E73" s="104">
        <f>$B73      +$C73      +$D73</f>
        <v>671818000</v>
      </c>
      <c r="F73" s="105">
        <f t="shared" ref="F73:O73" si="46">SUM(F9:F14,F17:F23,F26:F29,F32,F35:F39,F42:F52,F55:F58,F61:F65,F69:F70)</f>
        <v>396207000</v>
      </c>
      <c r="G73" s="106">
        <f t="shared" si="46"/>
        <v>136409000</v>
      </c>
      <c r="H73" s="105">
        <f t="shared" si="46"/>
        <v>77207000</v>
      </c>
      <c r="I73" s="106">
        <f t="shared" si="46"/>
        <v>98720139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77207000</v>
      </c>
      <c r="Q73" s="106">
        <f>$I73      +$K73      +$M73      +$O73</f>
        <v>98720139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11.994829640700422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15.337097017255763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12238000</v>
      </c>
      <c r="C90" s="113"/>
      <c r="D90" s="113"/>
      <c r="E90" s="113">
        <f t="shared" si="48"/>
        <v>12238000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1864000</v>
      </c>
      <c r="C92" s="113"/>
      <c r="D92" s="113"/>
      <c r="E92" s="113">
        <f t="shared" si="48"/>
        <v>1864000</v>
      </c>
      <c r="F92" s="113">
        <v>0</v>
      </c>
      <c r="G92" s="113">
        <v>0</v>
      </c>
      <c r="H92" s="113">
        <v>1864000</v>
      </c>
      <c r="I92" s="113"/>
      <c r="J92" s="113"/>
      <c r="K92" s="113"/>
      <c r="L92" s="113"/>
      <c r="M92" s="113"/>
      <c r="N92" s="113"/>
      <c r="O92" s="113"/>
      <c r="P92" s="115">
        <f t="shared" si="49"/>
        <v>1864000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4500000</v>
      </c>
      <c r="C93" s="113"/>
      <c r="D93" s="113"/>
      <c r="E93" s="113">
        <f t="shared" si="48"/>
        <v>4500000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d5O/xcmIIdy8FhSTAZ5ZyPxIhL6eH8POxKUiv1mYCPp3q2EuORXTf85gi24MLc4DqUWw7l8y5cEhbDk5Dp7FA==" saltValue="XXrF9VJl7qbFRjOEBWgs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68000</v>
      </c>
      <c r="I10" s="94">
        <v>67729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68000</v>
      </c>
      <c r="Q10" s="94">
        <f t="shared" ref="Q10:Q15" si="2">$I10      +$K10      +$M10      +$O10</f>
        <v>67729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2.2666666666666666</v>
      </c>
      <c r="U10" s="50">
        <f t="shared" ref="U10:U14" si="6">IF(($E10      =0),0,(($Q10      /$E10      )*100))</f>
        <v>2.2576333333333332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26162000</v>
      </c>
      <c r="C13" s="92"/>
      <c r="D13" s="92"/>
      <c r="E13" s="92">
        <f t="shared" si="0"/>
        <v>26162000</v>
      </c>
      <c r="F13" s="93">
        <v>26162000</v>
      </c>
      <c r="G13" s="94">
        <v>7992000</v>
      </c>
      <c r="H13" s="93">
        <v>6764000</v>
      </c>
      <c r="I13" s="94">
        <v>6408373</v>
      </c>
      <c r="J13" s="93"/>
      <c r="K13" s="94"/>
      <c r="L13" s="93"/>
      <c r="M13" s="94"/>
      <c r="N13" s="93"/>
      <c r="O13" s="94"/>
      <c r="P13" s="93">
        <f t="shared" si="1"/>
        <v>6764000</v>
      </c>
      <c r="Q13" s="94">
        <f t="shared" si="2"/>
        <v>6408373</v>
      </c>
      <c r="R13" s="48">
        <f t="shared" si="3"/>
        <v>0</v>
      </c>
      <c r="S13" s="49">
        <f t="shared" si="4"/>
        <v>0</v>
      </c>
      <c r="T13" s="48">
        <f t="shared" si="5"/>
        <v>25.854292485283999</v>
      </c>
      <c r="U13" s="50">
        <f t="shared" si="6"/>
        <v>24.494965981194099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29262000</v>
      </c>
      <c r="C15" s="95">
        <f>SUM(C9:C14)</f>
        <v>0</v>
      </c>
      <c r="D15" s="95"/>
      <c r="E15" s="95">
        <f t="shared" si="0"/>
        <v>29262000</v>
      </c>
      <c r="F15" s="96">
        <f t="shared" ref="F15:O15" si="7">SUM(F9:F14)</f>
        <v>29262000</v>
      </c>
      <c r="G15" s="97">
        <f t="shared" si="7"/>
        <v>10992000</v>
      </c>
      <c r="H15" s="96">
        <f t="shared" si="7"/>
        <v>6832000</v>
      </c>
      <c r="I15" s="97">
        <f t="shared" si="7"/>
        <v>6476102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6832000</v>
      </c>
      <c r="Q15" s="97">
        <f t="shared" si="2"/>
        <v>6476102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23.42774843975036</v>
      </c>
      <c r="U15" s="54">
        <f>IF((SUM($E9:$E13))=0,0,(Q15/(SUM($E9:$E13))*100))</f>
        <v>22.207331458747685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1555000</v>
      </c>
      <c r="C32" s="92"/>
      <c r="D32" s="92"/>
      <c r="E32" s="92">
        <f>$B32      +$C32      +$D32</f>
        <v>1555000</v>
      </c>
      <c r="F32" s="93">
        <v>1555000</v>
      </c>
      <c r="G32" s="94">
        <v>389000</v>
      </c>
      <c r="H32" s="93">
        <v>120000</v>
      </c>
      <c r="I32" s="94">
        <v>119605</v>
      </c>
      <c r="J32" s="93"/>
      <c r="K32" s="94"/>
      <c r="L32" s="93"/>
      <c r="M32" s="94"/>
      <c r="N32" s="93"/>
      <c r="O32" s="94"/>
      <c r="P32" s="93">
        <f>$H32      +$J32      +$L32      +$N32</f>
        <v>120000</v>
      </c>
      <c r="Q32" s="94">
        <f>$I32      +$K32      +$M32      +$O32</f>
        <v>119605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7.7170418006430879</v>
      </c>
      <c r="U32" s="50">
        <f>IF(($E32      =0),0,(($Q32      /$E32      )*100))</f>
        <v>7.6916398713826366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1555000</v>
      </c>
      <c r="C33" s="95">
        <f>C32</f>
        <v>0</v>
      </c>
      <c r="D33" s="95"/>
      <c r="E33" s="95">
        <f>$B33      +$C33      +$D33</f>
        <v>1555000</v>
      </c>
      <c r="F33" s="96">
        <f t="shared" ref="F33:O33" si="17">F32</f>
        <v>1555000</v>
      </c>
      <c r="G33" s="97">
        <f t="shared" si="17"/>
        <v>389000</v>
      </c>
      <c r="H33" s="96">
        <f t="shared" si="17"/>
        <v>120000</v>
      </c>
      <c r="I33" s="97">
        <f t="shared" si="17"/>
        <v>119605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120000</v>
      </c>
      <c r="Q33" s="97">
        <f>$I33      +$K33      +$M33      +$O33</f>
        <v>119605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7.7170418006430879</v>
      </c>
      <c r="U33" s="54">
        <f>IF($E33   =0,0,($Q33   /$E33   )*100)</f>
        <v>7.6916398713826366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2924000</v>
      </c>
      <c r="C35" s="92"/>
      <c r="D35" s="92"/>
      <c r="E35" s="92">
        <f t="shared" ref="E35:E40" si="18">$B35      +$C35      +$D35</f>
        <v>2924000</v>
      </c>
      <c r="F35" s="93">
        <v>2924000</v>
      </c>
      <c r="G35" s="94">
        <v>1000000</v>
      </c>
      <c r="H35" s="93">
        <v>600000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600000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20.51983584131327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3141000</v>
      </c>
      <c r="C36" s="92"/>
      <c r="D36" s="92"/>
      <c r="E36" s="92">
        <f t="shared" si="18"/>
        <v>3141000</v>
      </c>
      <c r="F36" s="93">
        <v>3141000</v>
      </c>
      <c r="G36" s="94">
        <v>1131000</v>
      </c>
      <c r="H36" s="93">
        <v>1538000</v>
      </c>
      <c r="I36" s="94"/>
      <c r="J36" s="93"/>
      <c r="K36" s="94"/>
      <c r="L36" s="93"/>
      <c r="M36" s="94"/>
      <c r="N36" s="93"/>
      <c r="O36" s="94"/>
      <c r="P36" s="93">
        <f t="shared" si="19"/>
        <v>1538000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48.965297675899393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11065000</v>
      </c>
      <c r="C40" s="95">
        <f>SUM(C35:C39)</f>
        <v>0</v>
      </c>
      <c r="D40" s="95"/>
      <c r="E40" s="95">
        <f t="shared" si="18"/>
        <v>11065000</v>
      </c>
      <c r="F40" s="96">
        <f t="shared" ref="F40:O40" si="25">SUM(F35:F39)</f>
        <v>11065000</v>
      </c>
      <c r="G40" s="97">
        <f t="shared" si="25"/>
        <v>3131000</v>
      </c>
      <c r="H40" s="96">
        <f t="shared" si="25"/>
        <v>2138000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2138000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26.981322564361431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15000000</v>
      </c>
      <c r="H51" s="93">
        <v>5647000</v>
      </c>
      <c r="I51" s="94"/>
      <c r="J51" s="93"/>
      <c r="K51" s="94"/>
      <c r="L51" s="93"/>
      <c r="M51" s="94"/>
      <c r="N51" s="93"/>
      <c r="O51" s="94"/>
      <c r="P51" s="93">
        <f t="shared" si="27"/>
        <v>5647000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11.294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15000000</v>
      </c>
      <c r="H53" s="96">
        <f t="shared" si="33"/>
        <v>5647000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5647000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11.294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91882000</v>
      </c>
      <c r="C67" s="104">
        <f>SUM(C9:C14,C17:C23,C26:C29,C32,C35:C39,C42:C52,C55:C58,C61:C65)</f>
        <v>0</v>
      </c>
      <c r="D67" s="104"/>
      <c r="E67" s="104">
        <f t="shared" si="35"/>
        <v>91882000</v>
      </c>
      <c r="F67" s="105">
        <f t="shared" ref="F67:O67" si="43">SUM(F9:F14,F17:F23,F26:F29,F32,F35:F39,F42:F52,F55:F58,F61:F65)</f>
        <v>91882000</v>
      </c>
      <c r="G67" s="106">
        <f t="shared" si="43"/>
        <v>29512000</v>
      </c>
      <c r="H67" s="105">
        <f t="shared" si="43"/>
        <v>14737000</v>
      </c>
      <c r="I67" s="106">
        <f t="shared" si="43"/>
        <v>6595707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14737000</v>
      </c>
      <c r="Q67" s="106">
        <f t="shared" si="37"/>
        <v>6595707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16.625489333378461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7.4409212441195391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112804000</v>
      </c>
      <c r="C69" s="92"/>
      <c r="D69" s="92"/>
      <c r="E69" s="92">
        <f>$B69      +$C69      +$D69</f>
        <v>112804000</v>
      </c>
      <c r="F69" s="93" t="s">
        <v>36</v>
      </c>
      <c r="G69" s="94" t="s">
        <v>36</v>
      </c>
      <c r="H69" s="93"/>
      <c r="I69" s="94">
        <v>12072134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12072134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10.701866955072516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112804000</v>
      </c>
      <c r="C71" s="101">
        <f>SUM(C69:C70)</f>
        <v>0</v>
      </c>
      <c r="D71" s="101"/>
      <c r="E71" s="101">
        <f>$B71      +$C71      +$D71</f>
        <v>112804000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12072134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12072134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10.701866955072516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112804000</v>
      </c>
      <c r="C72" s="104">
        <f>SUM(C69:C70)</f>
        <v>0</v>
      </c>
      <c r="D72" s="104"/>
      <c r="E72" s="104">
        <f>$B72      +$C72      +$D72</f>
        <v>112804000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12072134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12072134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10.701866955072516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204686000</v>
      </c>
      <c r="C73" s="104">
        <f>SUM(C9:C14,C17:C23,C26:C29,C32,C35:C39,C42:C52,C55:C58,C61:C65,C69:C70)</f>
        <v>0</v>
      </c>
      <c r="D73" s="104"/>
      <c r="E73" s="104">
        <f>$B73      +$C73      +$D73</f>
        <v>204686000</v>
      </c>
      <c r="F73" s="105">
        <f t="shared" ref="F73:O73" si="46">SUM(F9:F14,F17:F23,F26:F29,F32,F35:F39,F42:F52,F55:F58,F61:F65,F69:F70)</f>
        <v>91882000</v>
      </c>
      <c r="G73" s="106">
        <f t="shared" si="46"/>
        <v>29512000</v>
      </c>
      <c r="H73" s="105">
        <f t="shared" si="46"/>
        <v>14737000</v>
      </c>
      <c r="I73" s="106">
        <f t="shared" si="46"/>
        <v>18667841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14737000</v>
      </c>
      <c r="Q73" s="106">
        <f>$I73      +$K73      +$M73      +$O73</f>
        <v>18667841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7.3156444687135451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9.2669666658393108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21420000</v>
      </c>
      <c r="C90" s="113"/>
      <c r="D90" s="113"/>
      <c r="E90" s="113">
        <f t="shared" si="48"/>
        <v>21420000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1400000</v>
      </c>
      <c r="C92" s="113"/>
      <c r="D92" s="113"/>
      <c r="E92" s="113">
        <f t="shared" si="48"/>
        <v>1400000</v>
      </c>
      <c r="F92" s="113">
        <v>0</v>
      </c>
      <c r="G92" s="113">
        <v>0</v>
      </c>
      <c r="H92" s="113">
        <v>1400000</v>
      </c>
      <c r="I92" s="113"/>
      <c r="J92" s="113"/>
      <c r="K92" s="113"/>
      <c r="L92" s="113"/>
      <c r="M92" s="113"/>
      <c r="N92" s="113"/>
      <c r="O92" s="113"/>
      <c r="P92" s="115">
        <f t="shared" si="49"/>
        <v>1400000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100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OKBBsxabjKyiU8HrJx4s/nR1Bk9yj+Gk2ms7W8m7Llize26fw05kj802wlK0WNuAnPFmSeO64kR2LZGLGPbIw==" saltValue="LnZe3O3aGwPYxijFdK+B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229000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229000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7.6333333333333337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8100000</v>
      </c>
      <c r="C15" s="95">
        <f>SUM(C9:C14)</f>
        <v>0</v>
      </c>
      <c r="D15" s="95"/>
      <c r="E15" s="95">
        <f t="shared" si="0"/>
        <v>8100000</v>
      </c>
      <c r="F15" s="96">
        <f t="shared" ref="F15:O15" si="7">SUM(F9:F14)</f>
        <v>8100000</v>
      </c>
      <c r="G15" s="97">
        <f t="shared" si="7"/>
        <v>3000000</v>
      </c>
      <c r="H15" s="96">
        <f t="shared" si="7"/>
        <v>229000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2.8625000000000003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2177000</v>
      </c>
      <c r="C32" s="92"/>
      <c r="D32" s="92"/>
      <c r="E32" s="92">
        <f>$B32      +$C32      +$D32</f>
        <v>2177000</v>
      </c>
      <c r="F32" s="93">
        <v>2177000</v>
      </c>
      <c r="G32" s="94">
        <v>544000</v>
      </c>
      <c r="H32" s="93">
        <v>60000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2.7560863573725314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2177000</v>
      </c>
      <c r="C33" s="95">
        <f>C32</f>
        <v>0</v>
      </c>
      <c r="D33" s="95"/>
      <c r="E33" s="95">
        <f>$B33      +$C33      +$D33</f>
        <v>2177000</v>
      </c>
      <c r="F33" s="96">
        <f t="shared" ref="F33:O33" si="17">F32</f>
        <v>2177000</v>
      </c>
      <c r="G33" s="97">
        <f t="shared" si="17"/>
        <v>544000</v>
      </c>
      <c r="H33" s="96">
        <f t="shared" si="17"/>
        <v>60000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2.7560863573725314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10243000</v>
      </c>
      <c r="C35" s="92"/>
      <c r="D35" s="92"/>
      <c r="E35" s="92">
        <f t="shared" ref="E35:E40" si="18">$B35      +$C35      +$D35</f>
        <v>10243000</v>
      </c>
      <c r="F35" s="93">
        <v>10243000</v>
      </c>
      <c r="G35" s="94">
        <v>3000000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472000</v>
      </c>
      <c r="C36" s="92"/>
      <c r="D36" s="92"/>
      <c r="E36" s="92">
        <f t="shared" si="18"/>
        <v>472000</v>
      </c>
      <c r="F36" s="93">
        <v>472000</v>
      </c>
      <c r="G36" s="94">
        <v>170000</v>
      </c>
      <c r="H36" s="93">
        <v>537000</v>
      </c>
      <c r="I36" s="94"/>
      <c r="J36" s="93"/>
      <c r="K36" s="94"/>
      <c r="L36" s="93"/>
      <c r="M36" s="94"/>
      <c r="N36" s="93"/>
      <c r="O36" s="94"/>
      <c r="P36" s="93">
        <f t="shared" si="19"/>
        <v>537000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113.77118644067797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10715000</v>
      </c>
      <c r="C40" s="95">
        <f>SUM(C35:C39)</f>
        <v>0</v>
      </c>
      <c r="D40" s="95"/>
      <c r="E40" s="95">
        <f t="shared" si="18"/>
        <v>10715000</v>
      </c>
      <c r="F40" s="96">
        <f t="shared" ref="F40:O40" si="25">SUM(F35:F39)</f>
        <v>10715000</v>
      </c>
      <c r="G40" s="97">
        <f t="shared" si="25"/>
        <v>3170000</v>
      </c>
      <c r="H40" s="96">
        <f t="shared" si="25"/>
        <v>537000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537000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5.2426047056526404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53737000</v>
      </c>
      <c r="C44" s="92"/>
      <c r="D44" s="92"/>
      <c r="E44" s="92">
        <f t="shared" si="26"/>
        <v>53737000</v>
      </c>
      <c r="F44" s="93">
        <v>53737000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49996000</v>
      </c>
      <c r="C51" s="92"/>
      <c r="D51" s="92"/>
      <c r="E51" s="92">
        <f t="shared" si="26"/>
        <v>49996000</v>
      </c>
      <c r="F51" s="93">
        <v>49996000</v>
      </c>
      <c r="G51" s="94">
        <v>15000000</v>
      </c>
      <c r="H51" s="93">
        <v>7355000</v>
      </c>
      <c r="I51" s="94"/>
      <c r="J51" s="93"/>
      <c r="K51" s="94"/>
      <c r="L51" s="93"/>
      <c r="M51" s="94"/>
      <c r="N51" s="93"/>
      <c r="O51" s="94"/>
      <c r="P51" s="93">
        <f t="shared" si="27"/>
        <v>7355000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14.711176894151532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103733000</v>
      </c>
      <c r="C53" s="95">
        <f>SUM(C42:C52)</f>
        <v>0</v>
      </c>
      <c r="D53" s="95"/>
      <c r="E53" s="95">
        <f t="shared" si="26"/>
        <v>103733000</v>
      </c>
      <c r="F53" s="96">
        <f t="shared" ref="F53:O53" si="33">SUM(F42:F52)</f>
        <v>103733000</v>
      </c>
      <c r="G53" s="97">
        <f t="shared" si="33"/>
        <v>15000000</v>
      </c>
      <c r="H53" s="96">
        <f t="shared" si="33"/>
        <v>7355000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7355000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14.711176894151532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124725000</v>
      </c>
      <c r="C67" s="104">
        <f>SUM(C9:C14,C17:C23,C26:C29,C32,C35:C39,C42:C52,C55:C58,C61:C65)</f>
        <v>0</v>
      </c>
      <c r="D67" s="104"/>
      <c r="E67" s="104">
        <f t="shared" si="35"/>
        <v>124725000</v>
      </c>
      <c r="F67" s="105">
        <f t="shared" ref="F67:O67" si="43">SUM(F9:F14,F17:F23,F26:F29,F32,F35:F39,F42:F52,F55:F58,F61:F65)</f>
        <v>124725000</v>
      </c>
      <c r="G67" s="106">
        <f t="shared" si="43"/>
        <v>21714000</v>
      </c>
      <c r="H67" s="105">
        <f t="shared" si="43"/>
        <v>8181000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8181000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11.618098159509202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77712000</v>
      </c>
      <c r="C69" s="92"/>
      <c r="D69" s="92"/>
      <c r="E69" s="92">
        <f>$B69      +$C69      +$D69</f>
        <v>77712000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77712000</v>
      </c>
      <c r="C71" s="101">
        <f>SUM(C69:C70)</f>
        <v>0</v>
      </c>
      <c r="D71" s="101"/>
      <c r="E71" s="101">
        <f>$B71      +$C71      +$D71</f>
        <v>77712000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77712000</v>
      </c>
      <c r="C72" s="104">
        <f>SUM(C69:C70)</f>
        <v>0</v>
      </c>
      <c r="D72" s="104"/>
      <c r="E72" s="104">
        <f>$B72      +$C72      +$D72</f>
        <v>77712000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202437000</v>
      </c>
      <c r="C73" s="104">
        <f>SUM(C9:C14,C17:C23,C26:C29,C32,C35:C39,C42:C52,C55:C58,C61:C65,C69:C70)</f>
        <v>0</v>
      </c>
      <c r="D73" s="104"/>
      <c r="E73" s="104">
        <f>$B73      +$C73      +$D73</f>
        <v>202437000</v>
      </c>
      <c r="F73" s="105">
        <f t="shared" ref="F73:O73" si="46">SUM(F9:F14,F17:F23,F26:F29,F32,F35:F39,F42:F52,F55:F58,F61:F65,F69:F70)</f>
        <v>124725000</v>
      </c>
      <c r="G73" s="106">
        <f t="shared" si="46"/>
        <v>21714000</v>
      </c>
      <c r="H73" s="105">
        <f t="shared" si="46"/>
        <v>8181000</v>
      </c>
      <c r="I73" s="106">
        <f t="shared" si="46"/>
        <v>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8181000</v>
      </c>
      <c r="Q73" s="106">
        <f>$I73      +$K73      +$M73      +$O73</f>
        <v>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5.522926117952041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17839000</v>
      </c>
      <c r="C90" s="113"/>
      <c r="D90" s="113"/>
      <c r="E90" s="113">
        <f t="shared" si="48"/>
        <v>17839000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1200000</v>
      </c>
      <c r="C92" s="113"/>
      <c r="D92" s="113"/>
      <c r="E92" s="113">
        <f t="shared" si="48"/>
        <v>1200000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4pfD2Vf9TpfEdyG2q6/kwa+L2K2/9NoQfdxYk1iwKA69SO31NW4kuIUHBYBLoo/R0zv5Cc+nRLK0/cEj3dAqA==" saltValue="7uhLljWbSsj2Aksw6BGB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1600000</v>
      </c>
      <c r="C10" s="92"/>
      <c r="D10" s="92"/>
      <c r="E10" s="92">
        <f t="shared" ref="E10:E15" si="0">$B10      +$C10      +$D10</f>
        <v>1600000</v>
      </c>
      <c r="F10" s="93">
        <v>1600000</v>
      </c>
      <c r="G10" s="94">
        <v>1600000</v>
      </c>
      <c r="H10" s="93">
        <v>231000</v>
      </c>
      <c r="I10" s="94">
        <v>190454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231000</v>
      </c>
      <c r="Q10" s="94">
        <f t="shared" ref="Q10:Q15" si="2">$I10      +$K10      +$M10      +$O10</f>
        <v>190454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14.4375</v>
      </c>
      <c r="U10" s="50">
        <f t="shared" ref="U10:U14" si="6">IF(($E10      =0),0,(($Q10      /$E10      )*100))</f>
        <v>11.903374999999999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/>
      <c r="D13" s="92"/>
      <c r="E13" s="92">
        <f t="shared" si="0"/>
        <v>30000000</v>
      </c>
      <c r="F13" s="93">
        <v>30000000</v>
      </c>
      <c r="G13" s="94">
        <v>5000000</v>
      </c>
      <c r="H13" s="93">
        <v>4032000</v>
      </c>
      <c r="I13" s="94">
        <v>4056184</v>
      </c>
      <c r="J13" s="93"/>
      <c r="K13" s="94"/>
      <c r="L13" s="93"/>
      <c r="M13" s="94"/>
      <c r="N13" s="93"/>
      <c r="O13" s="94"/>
      <c r="P13" s="93">
        <f t="shared" si="1"/>
        <v>4032000</v>
      </c>
      <c r="Q13" s="94">
        <f t="shared" si="2"/>
        <v>4056184</v>
      </c>
      <c r="R13" s="48">
        <f t="shared" si="3"/>
        <v>0</v>
      </c>
      <c r="S13" s="49">
        <f t="shared" si="4"/>
        <v>0</v>
      </c>
      <c r="T13" s="48">
        <f t="shared" si="5"/>
        <v>13.44</v>
      </c>
      <c r="U13" s="50">
        <f t="shared" si="6"/>
        <v>13.520613333333333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32100000</v>
      </c>
      <c r="C15" s="95">
        <f>SUM(C9:C14)</f>
        <v>0</v>
      </c>
      <c r="D15" s="95"/>
      <c r="E15" s="95">
        <f t="shared" si="0"/>
        <v>32100000</v>
      </c>
      <c r="F15" s="96">
        <f t="shared" ref="F15:O15" si="7">SUM(F9:F14)</f>
        <v>32100000</v>
      </c>
      <c r="G15" s="97">
        <f t="shared" si="7"/>
        <v>6600000</v>
      </c>
      <c r="H15" s="96">
        <f t="shared" si="7"/>
        <v>4263000</v>
      </c>
      <c r="I15" s="97">
        <f t="shared" si="7"/>
        <v>4246638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4263000</v>
      </c>
      <c r="Q15" s="97">
        <f t="shared" si="2"/>
        <v>4246638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13.490506329113924</v>
      </c>
      <c r="U15" s="54">
        <f>IF((SUM($E9:$E13))=0,0,(Q15/(SUM($E9:$E13))*100))</f>
        <v>13.438727848101264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60815000</v>
      </c>
      <c r="C17" s="92">
        <v>731000</v>
      </c>
      <c r="D17" s="92"/>
      <c r="E17" s="92">
        <f t="shared" ref="E17:E24" si="8">$B17      +$C17      +$D17</f>
        <v>61546000</v>
      </c>
      <c r="F17" s="93">
        <v>60815000</v>
      </c>
      <c r="G17" s="94">
        <v>18244000</v>
      </c>
      <c r="H17" s="93">
        <v>7792000</v>
      </c>
      <c r="I17" s="94">
        <v>1717036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7792000</v>
      </c>
      <c r="Q17" s="94">
        <f t="shared" ref="Q17:Q24" si="10">$I17      +$K17      +$M17      +$O17</f>
        <v>1717036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12.660449094985864</v>
      </c>
      <c r="U17" s="50">
        <f t="shared" ref="U17:U23" si="14">IF(($E17      =0),0,(($Q17      /$E17      )*100))</f>
        <v>2.7898417443863126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60815000</v>
      </c>
      <c r="C24" s="95">
        <f>SUM(C17:C23)</f>
        <v>731000</v>
      </c>
      <c r="D24" s="95"/>
      <c r="E24" s="95">
        <f t="shared" si="8"/>
        <v>61546000</v>
      </c>
      <c r="F24" s="96">
        <f t="shared" ref="F24:O24" si="15">SUM(F17:F23)</f>
        <v>60815000</v>
      </c>
      <c r="G24" s="97">
        <f t="shared" si="15"/>
        <v>18244000</v>
      </c>
      <c r="H24" s="96">
        <f t="shared" si="15"/>
        <v>7792000</v>
      </c>
      <c r="I24" s="97">
        <f t="shared" si="15"/>
        <v>1717036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7792000</v>
      </c>
      <c r="Q24" s="97">
        <f t="shared" si="10"/>
        <v>1717036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12.660449094985864</v>
      </c>
      <c r="U24" s="54">
        <f>IF(($E24-$E19-$E23)   =0,0,($Q24   /($E24-$E19-$E23)   )*100)</f>
        <v>2.7898417443863126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2062000</v>
      </c>
      <c r="C32" s="92"/>
      <c r="D32" s="92"/>
      <c r="E32" s="92">
        <f>$B32      +$C32      +$D32</f>
        <v>2062000</v>
      </c>
      <c r="F32" s="93">
        <v>2062000</v>
      </c>
      <c r="G32" s="94">
        <v>515000</v>
      </c>
      <c r="H32" s="93">
        <v>515000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515000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24.975751697381181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2062000</v>
      </c>
      <c r="C33" s="95">
        <f>C32</f>
        <v>0</v>
      </c>
      <c r="D33" s="95"/>
      <c r="E33" s="95">
        <f>$B33      +$C33      +$D33</f>
        <v>2062000</v>
      </c>
      <c r="F33" s="96">
        <f t="shared" ref="F33:O33" si="17">F32</f>
        <v>2062000</v>
      </c>
      <c r="G33" s="97">
        <f t="shared" si="17"/>
        <v>515000</v>
      </c>
      <c r="H33" s="96">
        <f t="shared" si="17"/>
        <v>515000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24.975751697381181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3340000</v>
      </c>
      <c r="C35" s="92"/>
      <c r="D35" s="92"/>
      <c r="E35" s="92">
        <f t="shared" ref="E35:E40" si="18">$B35      +$C35      +$D35</f>
        <v>3340000</v>
      </c>
      <c r="F35" s="93">
        <v>3340000</v>
      </c>
      <c r="G35" s="94">
        <v>1000000</v>
      </c>
      <c r="H35" s="93">
        <v>1000000</v>
      </c>
      <c r="I35" s="94">
        <v>2515020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2515020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29.940119760479039</v>
      </c>
      <c r="U35" s="50">
        <f t="shared" ref="U35:U39" si="24">IF(($E35      =0),0,(($Q35      /$E35      )*100))</f>
        <v>75.3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3448000</v>
      </c>
      <c r="C36" s="92"/>
      <c r="D36" s="92"/>
      <c r="E36" s="92">
        <f t="shared" si="18"/>
        <v>3448000</v>
      </c>
      <c r="F36" s="93">
        <v>3448000</v>
      </c>
      <c r="G36" s="94">
        <v>1241000</v>
      </c>
      <c r="H36" s="93">
        <v>192000</v>
      </c>
      <c r="I36" s="94"/>
      <c r="J36" s="93"/>
      <c r="K36" s="94"/>
      <c r="L36" s="93"/>
      <c r="M36" s="94"/>
      <c r="N36" s="93"/>
      <c r="O36" s="94"/>
      <c r="P36" s="93">
        <f t="shared" si="19"/>
        <v>192000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5.5684454756380504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6788000</v>
      </c>
      <c r="C40" s="95">
        <f>SUM(C35:C39)</f>
        <v>0</v>
      </c>
      <c r="D40" s="95"/>
      <c r="E40" s="95">
        <f t="shared" si="18"/>
        <v>6788000</v>
      </c>
      <c r="F40" s="96">
        <f t="shared" ref="F40:O40" si="25">SUM(F35:F39)</f>
        <v>6788000</v>
      </c>
      <c r="G40" s="97">
        <f t="shared" si="25"/>
        <v>2241000</v>
      </c>
      <c r="H40" s="96">
        <f t="shared" si="25"/>
        <v>1192000</v>
      </c>
      <c r="I40" s="97">
        <f t="shared" si="25"/>
        <v>2515020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1192000</v>
      </c>
      <c r="Q40" s="97">
        <f t="shared" si="20"/>
        <v>2515020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35.688622754491014</v>
      </c>
      <c r="U40" s="54">
        <f>IF((+$E35+$E38) =0,0,(Q40   /(+$E35+$E38) )*100)</f>
        <v>75.3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600000000</v>
      </c>
      <c r="C43" s="92"/>
      <c r="D43" s="92"/>
      <c r="E43" s="92">
        <f t="shared" si="26"/>
        <v>600000000</v>
      </c>
      <c r="F43" s="93">
        <v>600000000</v>
      </c>
      <c r="G43" s="94">
        <v>30000000</v>
      </c>
      <c r="H43" s="93">
        <v>9876000</v>
      </c>
      <c r="I43" s="94">
        <v>9876467</v>
      </c>
      <c r="J43" s="93"/>
      <c r="K43" s="94"/>
      <c r="L43" s="93"/>
      <c r="M43" s="94"/>
      <c r="N43" s="93"/>
      <c r="O43" s="94"/>
      <c r="P43" s="93">
        <f t="shared" si="27"/>
        <v>9876000</v>
      </c>
      <c r="Q43" s="94">
        <f t="shared" si="28"/>
        <v>9876467</v>
      </c>
      <c r="R43" s="48">
        <f t="shared" si="29"/>
        <v>0</v>
      </c>
      <c r="S43" s="49">
        <f t="shared" si="30"/>
        <v>0</v>
      </c>
      <c r="T43" s="48">
        <f t="shared" si="31"/>
        <v>1.6459999999999999</v>
      </c>
      <c r="U43" s="50">
        <f t="shared" si="32"/>
        <v>1.6460778333333332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600000000</v>
      </c>
      <c r="C53" s="95">
        <f>SUM(C42:C52)</f>
        <v>0</v>
      </c>
      <c r="D53" s="95"/>
      <c r="E53" s="95">
        <f t="shared" si="26"/>
        <v>600000000</v>
      </c>
      <c r="F53" s="96">
        <f t="shared" ref="F53:O53" si="33">SUM(F42:F52)</f>
        <v>600000000</v>
      </c>
      <c r="G53" s="97">
        <f t="shared" si="33"/>
        <v>30000000</v>
      </c>
      <c r="H53" s="96">
        <f t="shared" si="33"/>
        <v>9876000</v>
      </c>
      <c r="I53" s="97">
        <f t="shared" si="33"/>
        <v>9876467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9876000</v>
      </c>
      <c r="Q53" s="97">
        <f t="shared" si="28"/>
        <v>9876467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1.6459999999999999</v>
      </c>
      <c r="U53" s="54">
        <f>IF((+$E43+$E45+$E47+$E48+$E51) =0,0,(Q53   /(+$E43+$E45+$E47+$E48+$E51) )*100)</f>
        <v>1.6460778333333332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701765000</v>
      </c>
      <c r="C67" s="104">
        <f>SUM(C9:C14,C17:C23,C26:C29,C32,C35:C39,C42:C52,C55:C58,C61:C65)</f>
        <v>731000</v>
      </c>
      <c r="D67" s="104"/>
      <c r="E67" s="104">
        <f t="shared" si="35"/>
        <v>702496000</v>
      </c>
      <c r="F67" s="105">
        <f t="shared" ref="F67:O67" si="43">SUM(F9:F14,F17:F23,F26:F29,F32,F35:F39,F42:F52,F55:F58,F61:F65)</f>
        <v>701765000</v>
      </c>
      <c r="G67" s="106">
        <f t="shared" si="43"/>
        <v>57600000</v>
      </c>
      <c r="H67" s="105">
        <f t="shared" si="43"/>
        <v>23638000</v>
      </c>
      <c r="I67" s="106">
        <f t="shared" si="43"/>
        <v>18355161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23638000</v>
      </c>
      <c r="Q67" s="106">
        <f t="shared" si="37"/>
        <v>18355161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3.3838762690609667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2.6276162840635147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701765000</v>
      </c>
      <c r="C73" s="104">
        <f>SUM(C9:C14,C17:C23,C26:C29,C32,C35:C39,C42:C52,C55:C58,C61:C65,C69:C70)</f>
        <v>731000</v>
      </c>
      <c r="D73" s="104"/>
      <c r="E73" s="104">
        <f>$B73      +$C73      +$D73</f>
        <v>702496000</v>
      </c>
      <c r="F73" s="105">
        <f t="shared" ref="F73:O73" si="46">SUM(F9:F14,F17:F23,F26:F29,F32,F35:F39,F42:F52,F55:F58,F61:F65,F69:F70)</f>
        <v>701765000</v>
      </c>
      <c r="G73" s="106">
        <f t="shared" si="46"/>
        <v>57600000</v>
      </c>
      <c r="H73" s="105">
        <f t="shared" si="46"/>
        <v>23638000</v>
      </c>
      <c r="I73" s="106">
        <f t="shared" si="46"/>
        <v>18355161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23638000</v>
      </c>
      <c r="Q73" s="106">
        <f>$I73      +$K73      +$M73      +$O73</f>
        <v>18355161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3.3838762690609667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2.6276162840635147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31125000</v>
      </c>
      <c r="C90" s="113"/>
      <c r="D90" s="113"/>
      <c r="E90" s="113">
        <f t="shared" si="48"/>
        <v>31125000</v>
      </c>
      <c r="F90" s="113">
        <v>0</v>
      </c>
      <c r="G90" s="113">
        <v>0</v>
      </c>
      <c r="H90" s="113">
        <v>18838000</v>
      </c>
      <c r="I90" s="113"/>
      <c r="J90" s="113"/>
      <c r="K90" s="113"/>
      <c r="L90" s="113"/>
      <c r="M90" s="113"/>
      <c r="N90" s="113"/>
      <c r="O90" s="113"/>
      <c r="P90" s="115">
        <f t="shared" si="49"/>
        <v>18838000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60.523694779116468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20800000</v>
      </c>
      <c r="C92" s="113"/>
      <c r="D92" s="113"/>
      <c r="E92" s="113">
        <f t="shared" si="48"/>
        <v>20800000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113000</v>
      </c>
      <c r="C93" s="113"/>
      <c r="D93" s="113"/>
      <c r="E93" s="113">
        <f t="shared" si="48"/>
        <v>113000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agbxV3BKJ7pI3IRFQ5sGlrO7xH3b8k5oaTJdeBg0NtF194uKQrixg/9XiVYWTTvQY5PComc7VAlzneP8L6N+Q==" saltValue="t2vvtlks9qzQei1ZAXfe6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1600000</v>
      </c>
      <c r="C10" s="92"/>
      <c r="D10" s="92"/>
      <c r="E10" s="92">
        <f t="shared" ref="E10:E15" si="0">$B10      +$C10      +$D10</f>
        <v>1600000</v>
      </c>
      <c r="F10" s="93">
        <v>1600000</v>
      </c>
      <c r="G10" s="94">
        <v>1600000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1600000</v>
      </c>
      <c r="C15" s="95">
        <f>SUM(C9:C14)</f>
        <v>0</v>
      </c>
      <c r="D15" s="95"/>
      <c r="E15" s="95">
        <f t="shared" si="0"/>
        <v>1600000</v>
      </c>
      <c r="F15" s="96">
        <f t="shared" ref="F15:O15" si="7">SUM(F9:F14)</f>
        <v>1600000</v>
      </c>
      <c r="G15" s="97">
        <f t="shared" si="7"/>
        <v>1600000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64495000</v>
      </c>
      <c r="C17" s="92">
        <v>-2194000</v>
      </c>
      <c r="D17" s="92"/>
      <c r="E17" s="92">
        <f t="shared" ref="E17:E24" si="8">$B17      +$C17      +$D17</f>
        <v>62301000</v>
      </c>
      <c r="F17" s="93">
        <v>64495000</v>
      </c>
      <c r="G17" s="94">
        <v>12899000</v>
      </c>
      <c r="H17" s="93">
        <v>902000</v>
      </c>
      <c r="I17" s="94">
        <v>567097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902000</v>
      </c>
      <c r="Q17" s="94">
        <f t="shared" ref="Q17:Q24" si="10">$I17      +$K17      +$M17      +$O17</f>
        <v>567097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1.4478098264875363</v>
      </c>
      <c r="U17" s="50">
        <f t="shared" ref="U17:U23" si="14">IF(($E17      =0),0,(($Q17      /$E17      )*100))</f>
        <v>0.91025344697516897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64495000</v>
      </c>
      <c r="C24" s="95">
        <f>SUM(C17:C23)</f>
        <v>-2194000</v>
      </c>
      <c r="D24" s="95"/>
      <c r="E24" s="95">
        <f t="shared" si="8"/>
        <v>62301000</v>
      </c>
      <c r="F24" s="96">
        <f t="shared" ref="F24:O24" si="15">SUM(F17:F23)</f>
        <v>64495000</v>
      </c>
      <c r="G24" s="97">
        <f t="shared" si="15"/>
        <v>12899000</v>
      </c>
      <c r="H24" s="96">
        <f t="shared" si="15"/>
        <v>902000</v>
      </c>
      <c r="I24" s="97">
        <f t="shared" si="15"/>
        <v>567097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902000</v>
      </c>
      <c r="Q24" s="97">
        <f t="shared" si="10"/>
        <v>567097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1.4478098264875363</v>
      </c>
      <c r="U24" s="54">
        <f>IF(($E24-$E19-$E23)   =0,0,($Q24   /($E24-$E19-$E23)   )*100)</f>
        <v>0.91025344697516897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2021000</v>
      </c>
      <c r="C32" s="92"/>
      <c r="D32" s="92"/>
      <c r="E32" s="92">
        <f>$B32      +$C32      +$D32</f>
        <v>2021000</v>
      </c>
      <c r="F32" s="93">
        <v>2021000</v>
      </c>
      <c r="G32" s="94">
        <v>505000</v>
      </c>
      <c r="H32" s="93">
        <v>291000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291000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14.398812469074715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2021000</v>
      </c>
      <c r="C33" s="95">
        <f>C32</f>
        <v>0</v>
      </c>
      <c r="D33" s="95"/>
      <c r="E33" s="95">
        <f>$B33      +$C33      +$D33</f>
        <v>2021000</v>
      </c>
      <c r="F33" s="96">
        <f t="shared" ref="F33:O33" si="17">F32</f>
        <v>2021000</v>
      </c>
      <c r="G33" s="97">
        <f t="shared" si="17"/>
        <v>505000</v>
      </c>
      <c r="H33" s="96">
        <f t="shared" si="17"/>
        <v>291000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14.398812469074715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5056000</v>
      </c>
      <c r="C35" s="92"/>
      <c r="D35" s="92"/>
      <c r="E35" s="92">
        <f t="shared" ref="E35:E40" si="18">$B35      +$C35      +$D35</f>
        <v>5056000</v>
      </c>
      <c r="F35" s="93">
        <v>5056000</v>
      </c>
      <c r="G35" s="94">
        <v>2000000</v>
      </c>
      <c r="H35" s="93">
        <v>1065000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1065000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21.064082278481013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10056000</v>
      </c>
      <c r="C40" s="95">
        <f>SUM(C35:C39)</f>
        <v>0</v>
      </c>
      <c r="D40" s="95"/>
      <c r="E40" s="95">
        <f t="shared" si="18"/>
        <v>10056000</v>
      </c>
      <c r="F40" s="96">
        <f t="shared" ref="F40:O40" si="25">SUM(F35:F39)</f>
        <v>10056000</v>
      </c>
      <c r="G40" s="97">
        <f t="shared" si="25"/>
        <v>3000000</v>
      </c>
      <c r="H40" s="96">
        <f t="shared" si="25"/>
        <v>1065000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1065000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10.590692124105013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78172000</v>
      </c>
      <c r="C67" s="104">
        <f>SUM(C9:C14,C17:C23,C26:C29,C32,C35:C39,C42:C52,C55:C58,C61:C65)</f>
        <v>-2194000</v>
      </c>
      <c r="D67" s="104"/>
      <c r="E67" s="104">
        <f t="shared" si="35"/>
        <v>75978000</v>
      </c>
      <c r="F67" s="105">
        <f t="shared" ref="F67:O67" si="43">SUM(F9:F14,F17:F23,F26:F29,F32,F35:F39,F42:F52,F55:F58,F61:F65)</f>
        <v>78172000</v>
      </c>
      <c r="G67" s="106">
        <f t="shared" si="43"/>
        <v>18004000</v>
      </c>
      <c r="H67" s="105">
        <f t="shared" si="43"/>
        <v>2258000</v>
      </c>
      <c r="I67" s="106">
        <f t="shared" si="43"/>
        <v>567097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2258000</v>
      </c>
      <c r="Q67" s="106">
        <f t="shared" si="37"/>
        <v>567097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2.9719129221616782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0.74639632525204669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78172000</v>
      </c>
      <c r="C73" s="104">
        <f>SUM(C9:C14,C17:C23,C26:C29,C32,C35:C39,C42:C52,C55:C58,C61:C65,C69:C70)</f>
        <v>-2194000</v>
      </c>
      <c r="D73" s="104"/>
      <c r="E73" s="104">
        <f>$B73      +$C73      +$D73</f>
        <v>75978000</v>
      </c>
      <c r="F73" s="105">
        <f t="shared" ref="F73:O73" si="46">SUM(F9:F14,F17:F23,F26:F29,F32,F35:F39,F42:F52,F55:F58,F61:F65,F69:F70)</f>
        <v>78172000</v>
      </c>
      <c r="G73" s="106">
        <f t="shared" si="46"/>
        <v>18004000</v>
      </c>
      <c r="H73" s="105">
        <f t="shared" si="46"/>
        <v>2258000</v>
      </c>
      <c r="I73" s="106">
        <f t="shared" si="46"/>
        <v>567097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2258000</v>
      </c>
      <c r="Q73" s="106">
        <f>$I73      +$K73      +$M73      +$O73</f>
        <v>567097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2.9719129221616782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0.74639632525204669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12967000</v>
      </c>
      <c r="C90" s="113"/>
      <c r="D90" s="113"/>
      <c r="E90" s="113">
        <f t="shared" si="48"/>
        <v>12967000</v>
      </c>
      <c r="F90" s="113">
        <v>0</v>
      </c>
      <c r="G90" s="113">
        <v>0</v>
      </c>
      <c r="H90" s="113">
        <v>12284000</v>
      </c>
      <c r="I90" s="113"/>
      <c r="J90" s="113"/>
      <c r="K90" s="113"/>
      <c r="L90" s="113"/>
      <c r="M90" s="113"/>
      <c r="N90" s="113"/>
      <c r="O90" s="113"/>
      <c r="P90" s="115">
        <f t="shared" si="49"/>
        <v>12284000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94.732783218940384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21000</v>
      </c>
      <c r="C91" s="113"/>
      <c r="D91" s="113"/>
      <c r="E91" s="113">
        <f t="shared" si="48"/>
        <v>21000</v>
      </c>
      <c r="F91" s="113">
        <v>0</v>
      </c>
      <c r="G91" s="113">
        <v>0</v>
      </c>
      <c r="H91" s="113">
        <v>24000</v>
      </c>
      <c r="I91" s="113"/>
      <c r="J91" s="113"/>
      <c r="K91" s="113"/>
      <c r="L91" s="113"/>
      <c r="M91" s="113"/>
      <c r="N91" s="113"/>
      <c r="O91" s="113"/>
      <c r="P91" s="115">
        <f t="shared" si="49"/>
        <v>24000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114.28571428571428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11333000</v>
      </c>
      <c r="C92" s="113"/>
      <c r="D92" s="113"/>
      <c r="E92" s="113">
        <f t="shared" si="48"/>
        <v>11333000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666000</v>
      </c>
      <c r="C93" s="113"/>
      <c r="D93" s="113"/>
      <c r="E93" s="113">
        <f t="shared" si="48"/>
        <v>666000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/3HnwT0GcR0yn9OHRg8229n8Kpei/01+FzXDkusbJ+yyTFOwwr1RT0z4ik2+XQITKQTWr4B6252Qfi+JyPxIg==" saltValue="3h8tYXQLwAVIWdvX7Uy+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257000</v>
      </c>
      <c r="I10" s="94">
        <v>256846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257000</v>
      </c>
      <c r="Q10" s="94">
        <f t="shared" ref="Q10:Q15" si="2">$I10      +$K10      +$M10      +$O10</f>
        <v>256846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8.5666666666666664</v>
      </c>
      <c r="U10" s="50">
        <f t="shared" ref="U10:U14" si="6">IF(($E10      =0),0,(($Q10      /$E10      )*100))</f>
        <v>8.5615333333333332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1500000</v>
      </c>
      <c r="C14" s="92"/>
      <c r="D14" s="92"/>
      <c r="E14" s="92">
        <f t="shared" si="0"/>
        <v>1500000</v>
      </c>
      <c r="F14" s="93">
        <v>1500000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4500000</v>
      </c>
      <c r="C15" s="95">
        <f>SUM(C9:C14)</f>
        <v>0</v>
      </c>
      <c r="D15" s="95"/>
      <c r="E15" s="95">
        <f t="shared" si="0"/>
        <v>4500000</v>
      </c>
      <c r="F15" s="96">
        <f t="shared" ref="F15:O15" si="7">SUM(F9:F14)</f>
        <v>4500000</v>
      </c>
      <c r="G15" s="97">
        <f t="shared" si="7"/>
        <v>3000000</v>
      </c>
      <c r="H15" s="96">
        <f t="shared" si="7"/>
        <v>257000</v>
      </c>
      <c r="I15" s="97">
        <f t="shared" si="7"/>
        <v>256846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257000</v>
      </c>
      <c r="Q15" s="97">
        <f t="shared" si="2"/>
        <v>256846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8.5666666666666664</v>
      </c>
      <c r="U15" s="54">
        <f>IF((SUM($E9:$E13))=0,0,(Q15/(SUM($E9:$E13))*100))</f>
        <v>8.5615333333333332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1460000</v>
      </c>
      <c r="C32" s="92"/>
      <c r="D32" s="92"/>
      <c r="E32" s="92">
        <f>$B32      +$C32      +$D32</f>
        <v>1460000</v>
      </c>
      <c r="F32" s="93">
        <v>1460000</v>
      </c>
      <c r="G32" s="94">
        <v>365000</v>
      </c>
      <c r="H32" s="93"/>
      <c r="I32" s="94">
        <v>963556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963556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65.996986301369859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1460000</v>
      </c>
      <c r="C33" s="95">
        <f>C32</f>
        <v>0</v>
      </c>
      <c r="D33" s="95"/>
      <c r="E33" s="95">
        <f>$B33      +$C33      +$D33</f>
        <v>1460000</v>
      </c>
      <c r="F33" s="96">
        <f t="shared" ref="F33:O33" si="17">F32</f>
        <v>1460000</v>
      </c>
      <c r="G33" s="97">
        <f t="shared" si="17"/>
        <v>365000</v>
      </c>
      <c r="H33" s="96">
        <f t="shared" si="17"/>
        <v>0</v>
      </c>
      <c r="I33" s="97">
        <f t="shared" si="17"/>
        <v>963556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963556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65.996986301369859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26092000</v>
      </c>
      <c r="C35" s="92"/>
      <c r="D35" s="92"/>
      <c r="E35" s="92">
        <f t="shared" ref="E35:E40" si="18">$B35      +$C35      +$D35</f>
        <v>26092000</v>
      </c>
      <c r="F35" s="93">
        <v>26092000</v>
      </c>
      <c r="G35" s="94">
        <v>10436000</v>
      </c>
      <c r="H35" s="93">
        <v>258000</v>
      </c>
      <c r="I35" s="94">
        <v>4024950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258000</v>
      </c>
      <c r="Q35" s="94">
        <f t="shared" ref="Q35:Q40" si="20">$I35      +$K35      +$M35      +$O35</f>
        <v>4024950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0.98880883029281008</v>
      </c>
      <c r="U35" s="50">
        <f t="shared" ref="U35:U39" si="24">IF(($E35      =0),0,(($Q35      /$E35      )*100))</f>
        <v>15.42599264142266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14121000</v>
      </c>
      <c r="C36" s="92"/>
      <c r="D36" s="92"/>
      <c r="E36" s="92">
        <f t="shared" si="18"/>
        <v>14121000</v>
      </c>
      <c r="F36" s="93">
        <v>14121000</v>
      </c>
      <c r="G36" s="94">
        <v>5084000</v>
      </c>
      <c r="H36" s="93">
        <v>3605000</v>
      </c>
      <c r="I36" s="94"/>
      <c r="J36" s="93"/>
      <c r="K36" s="94"/>
      <c r="L36" s="93"/>
      <c r="M36" s="94"/>
      <c r="N36" s="93"/>
      <c r="O36" s="94"/>
      <c r="P36" s="93">
        <f t="shared" si="19"/>
        <v>3605000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25.529353445223425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40213000</v>
      </c>
      <c r="C40" s="95">
        <f>SUM(C35:C39)</f>
        <v>0</v>
      </c>
      <c r="D40" s="95"/>
      <c r="E40" s="95">
        <f t="shared" si="18"/>
        <v>40213000</v>
      </c>
      <c r="F40" s="96">
        <f t="shared" ref="F40:O40" si="25">SUM(F35:F39)</f>
        <v>40213000</v>
      </c>
      <c r="G40" s="97">
        <f t="shared" si="25"/>
        <v>15520000</v>
      </c>
      <c r="H40" s="96">
        <f t="shared" si="25"/>
        <v>3863000</v>
      </c>
      <c r="I40" s="97">
        <f t="shared" si="25"/>
        <v>4024950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3863000</v>
      </c>
      <c r="Q40" s="97">
        <f t="shared" si="20"/>
        <v>4024950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14.805304307833818</v>
      </c>
      <c r="U40" s="54">
        <f>IF((+$E35+$E38) =0,0,(Q40   /(+$E35+$E38) )*100)</f>
        <v>15.42599264142266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201000000</v>
      </c>
      <c r="C44" s="92"/>
      <c r="D44" s="92"/>
      <c r="E44" s="92">
        <f t="shared" si="26"/>
        <v>201000000</v>
      </c>
      <c r="F44" s="93">
        <v>201000000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17968000</v>
      </c>
      <c r="C51" s="92"/>
      <c r="D51" s="92"/>
      <c r="E51" s="92">
        <f t="shared" si="26"/>
        <v>17968000</v>
      </c>
      <c r="F51" s="93">
        <v>17968000</v>
      </c>
      <c r="G51" s="94">
        <v>5000000</v>
      </c>
      <c r="H51" s="93">
        <v>2493000</v>
      </c>
      <c r="I51" s="94">
        <v>2493750</v>
      </c>
      <c r="J51" s="93"/>
      <c r="K51" s="94"/>
      <c r="L51" s="93"/>
      <c r="M51" s="94"/>
      <c r="N51" s="93"/>
      <c r="O51" s="94"/>
      <c r="P51" s="93">
        <f t="shared" si="27"/>
        <v>2493000</v>
      </c>
      <c r="Q51" s="94">
        <f t="shared" si="28"/>
        <v>2493750</v>
      </c>
      <c r="R51" s="48">
        <f t="shared" si="29"/>
        <v>0</v>
      </c>
      <c r="S51" s="49">
        <f t="shared" si="30"/>
        <v>0</v>
      </c>
      <c r="T51" s="48">
        <f t="shared" si="31"/>
        <v>13.874666073018698</v>
      </c>
      <c r="U51" s="50">
        <f t="shared" si="32"/>
        <v>13.87884016028495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218968000</v>
      </c>
      <c r="C53" s="95">
        <f>SUM(C42:C52)</f>
        <v>0</v>
      </c>
      <c r="D53" s="95"/>
      <c r="E53" s="95">
        <f t="shared" si="26"/>
        <v>218968000</v>
      </c>
      <c r="F53" s="96">
        <f t="shared" ref="F53:O53" si="33">SUM(F42:F52)</f>
        <v>218968000</v>
      </c>
      <c r="G53" s="97">
        <f t="shared" si="33"/>
        <v>5000000</v>
      </c>
      <c r="H53" s="96">
        <f t="shared" si="33"/>
        <v>2493000</v>
      </c>
      <c r="I53" s="97">
        <f t="shared" si="33"/>
        <v>2493750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2493000</v>
      </c>
      <c r="Q53" s="97">
        <f t="shared" si="28"/>
        <v>2493750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13.874666073018698</v>
      </c>
      <c r="U53" s="54">
        <f>IF((+$E43+$E45+$E47+$E48+$E51) =0,0,(Q53   /(+$E43+$E45+$E47+$E48+$E51) )*100)</f>
        <v>13.87884016028495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265141000</v>
      </c>
      <c r="C67" s="104">
        <f>SUM(C9:C14,C17:C23,C26:C29,C32,C35:C39,C42:C52,C55:C58,C61:C65)</f>
        <v>0</v>
      </c>
      <c r="D67" s="104"/>
      <c r="E67" s="104">
        <f t="shared" si="35"/>
        <v>265141000</v>
      </c>
      <c r="F67" s="105">
        <f t="shared" ref="F67:O67" si="43">SUM(F9:F14,F17:F23,F26:F29,F32,F35:F39,F42:F52,F55:F58,F61:F65)</f>
        <v>265141000</v>
      </c>
      <c r="G67" s="106">
        <f t="shared" si="43"/>
        <v>23885000</v>
      </c>
      <c r="H67" s="105">
        <f t="shared" si="43"/>
        <v>6613000</v>
      </c>
      <c r="I67" s="106">
        <f t="shared" si="43"/>
        <v>7739102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6613000</v>
      </c>
      <c r="Q67" s="106">
        <f t="shared" si="37"/>
        <v>7739102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13.629431162407254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15.950333882934872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139514000</v>
      </c>
      <c r="C69" s="92"/>
      <c r="D69" s="92"/>
      <c r="E69" s="92">
        <f>$B69      +$C69      +$D69</f>
        <v>139514000</v>
      </c>
      <c r="F69" s="93" t="s">
        <v>36</v>
      </c>
      <c r="G69" s="94" t="s">
        <v>36</v>
      </c>
      <c r="H69" s="93"/>
      <c r="I69" s="94">
        <v>20795400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20795400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14.905600871597116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139514000</v>
      </c>
      <c r="C71" s="101">
        <f>SUM(C69:C70)</f>
        <v>0</v>
      </c>
      <c r="D71" s="101"/>
      <c r="E71" s="101">
        <f>$B71      +$C71      +$D71</f>
        <v>139514000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20795400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20795400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14.905600871597116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139514000</v>
      </c>
      <c r="C72" s="104">
        <f>SUM(C69:C70)</f>
        <v>0</v>
      </c>
      <c r="D72" s="104"/>
      <c r="E72" s="104">
        <f>$B72      +$C72      +$D72</f>
        <v>139514000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20795400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20795400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14.905600871597116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404655000</v>
      </c>
      <c r="C73" s="104">
        <f>SUM(C9:C14,C17:C23,C26:C29,C32,C35:C39,C42:C52,C55:C58,C61:C65,C69:C70)</f>
        <v>0</v>
      </c>
      <c r="D73" s="104"/>
      <c r="E73" s="104">
        <f>$B73      +$C73      +$D73</f>
        <v>404655000</v>
      </c>
      <c r="F73" s="105">
        <f t="shared" ref="F73:O73" si="46">SUM(F9:F14,F17:F23,F26:F29,F32,F35:F39,F42:F52,F55:F58,F61:F65,F69:F70)</f>
        <v>265141000</v>
      </c>
      <c r="G73" s="106">
        <f t="shared" si="46"/>
        <v>23885000</v>
      </c>
      <c r="H73" s="105">
        <f t="shared" si="46"/>
        <v>6613000</v>
      </c>
      <c r="I73" s="106">
        <f t="shared" si="46"/>
        <v>28534502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6613000</v>
      </c>
      <c r="Q73" s="106">
        <f>$I73      +$K73      +$M73      +$O73</f>
        <v>28534502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3.5169171532807892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15.175182147909421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139560000</v>
      </c>
      <c r="C90" s="113"/>
      <c r="D90" s="113"/>
      <c r="E90" s="113">
        <f t="shared" si="48"/>
        <v>139560000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fYrflsdFAj6wB/rFHGmMy+LD1O6TNoRNDzu2RGosjE8B3klMsI3+IIZXGYN9CXC3Bur1xb3pDQSl7jnrhytqw==" saltValue="XR6HuuWw/YxC7kYc8ljR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86000</v>
      </c>
      <c r="I10" s="94">
        <v>119000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86000</v>
      </c>
      <c r="Q10" s="94">
        <f t="shared" ref="Q10:Q15" si="2">$I10      +$K10      +$M10      +$O10</f>
        <v>119000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4.7777777777777777</v>
      </c>
      <c r="U10" s="50">
        <f t="shared" ref="U10:U14" si="6">IF(($E10      =0),0,(($Q10      /$E10      )*100))</f>
        <v>6.6111111111111107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3600000</v>
      </c>
      <c r="H11" s="93">
        <v>1644000</v>
      </c>
      <c r="I11" s="94">
        <v>1323474</v>
      </c>
      <c r="J11" s="93"/>
      <c r="K11" s="94"/>
      <c r="L11" s="93"/>
      <c r="M11" s="94"/>
      <c r="N11" s="93"/>
      <c r="O11" s="94"/>
      <c r="P11" s="93">
        <f t="shared" si="1"/>
        <v>1644000</v>
      </c>
      <c r="Q11" s="94">
        <f t="shared" si="2"/>
        <v>1323474</v>
      </c>
      <c r="R11" s="48">
        <f t="shared" si="3"/>
        <v>0</v>
      </c>
      <c r="S11" s="49">
        <f t="shared" si="4"/>
        <v>0</v>
      </c>
      <c r="T11" s="48">
        <f t="shared" si="5"/>
        <v>27.400000000000002</v>
      </c>
      <c r="U11" s="50">
        <f t="shared" si="6"/>
        <v>22.0579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3500000</v>
      </c>
      <c r="H13" s="93">
        <v>114000</v>
      </c>
      <c r="I13" s="94">
        <v>114252</v>
      </c>
      <c r="J13" s="93"/>
      <c r="K13" s="94"/>
      <c r="L13" s="93"/>
      <c r="M13" s="94"/>
      <c r="N13" s="93"/>
      <c r="O13" s="94"/>
      <c r="P13" s="93">
        <f t="shared" si="1"/>
        <v>114000</v>
      </c>
      <c r="Q13" s="94">
        <f t="shared" si="2"/>
        <v>114252</v>
      </c>
      <c r="R13" s="48">
        <f t="shared" si="3"/>
        <v>0</v>
      </c>
      <c r="S13" s="49">
        <f t="shared" si="4"/>
        <v>0</v>
      </c>
      <c r="T13" s="48">
        <f t="shared" si="5"/>
        <v>2.2800000000000002</v>
      </c>
      <c r="U13" s="50">
        <f t="shared" si="6"/>
        <v>2.28504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13300000</v>
      </c>
      <c r="C15" s="95">
        <f>SUM(C9:C14)</f>
        <v>0</v>
      </c>
      <c r="D15" s="95"/>
      <c r="E15" s="95">
        <f t="shared" si="0"/>
        <v>13300000</v>
      </c>
      <c r="F15" s="96">
        <f t="shared" ref="F15:O15" si="7">SUM(F9:F14)</f>
        <v>13300000</v>
      </c>
      <c r="G15" s="97">
        <f t="shared" si="7"/>
        <v>8900000</v>
      </c>
      <c r="H15" s="96">
        <f t="shared" si="7"/>
        <v>1844000</v>
      </c>
      <c r="I15" s="97">
        <f t="shared" si="7"/>
        <v>1556726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1844000</v>
      </c>
      <c r="Q15" s="97">
        <f t="shared" si="2"/>
        <v>1556726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14.406250000000002</v>
      </c>
      <c r="U15" s="54">
        <f>IF((SUM($E9:$E13))=0,0,(Q15/(SUM($E9:$E13))*100))</f>
        <v>12.161921874999999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60837000</v>
      </c>
      <c r="C17" s="92">
        <v>6582000</v>
      </c>
      <c r="D17" s="92"/>
      <c r="E17" s="92">
        <f t="shared" ref="E17:E24" si="8">$B17      +$C17      +$D17</f>
        <v>67419000</v>
      </c>
      <c r="F17" s="93">
        <v>60837000</v>
      </c>
      <c r="G17" s="94">
        <v>30419000</v>
      </c>
      <c r="H17" s="93">
        <v>15163000</v>
      </c>
      <c r="I17" s="94">
        <v>14049954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15163000</v>
      </c>
      <c r="Q17" s="94">
        <f t="shared" ref="Q17:Q24" si="10">$I17      +$K17      +$M17      +$O17</f>
        <v>14049954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22.490692534745399</v>
      </c>
      <c r="U17" s="50">
        <f t="shared" ref="U17:U23" si="14">IF(($E17      =0),0,(($Q17      /$E17      )*100))</f>
        <v>20.839754371912964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60837000</v>
      </c>
      <c r="C24" s="95">
        <f>SUM(C17:C23)</f>
        <v>6582000</v>
      </c>
      <c r="D24" s="95"/>
      <c r="E24" s="95">
        <f t="shared" si="8"/>
        <v>67419000</v>
      </c>
      <c r="F24" s="96">
        <f t="shared" ref="F24:O24" si="15">SUM(F17:F23)</f>
        <v>60837000</v>
      </c>
      <c r="G24" s="97">
        <f t="shared" si="15"/>
        <v>30419000</v>
      </c>
      <c r="H24" s="96">
        <f t="shared" si="15"/>
        <v>15163000</v>
      </c>
      <c r="I24" s="97">
        <f t="shared" si="15"/>
        <v>14049954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15163000</v>
      </c>
      <c r="Q24" s="97">
        <f t="shared" si="10"/>
        <v>14049954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22.490692534745399</v>
      </c>
      <c r="U24" s="54">
        <f>IF(($E24-$E19-$E23)   =0,0,($Q24   /($E24-$E19-$E23)   )*100)</f>
        <v>20.839754371912964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184733000</v>
      </c>
      <c r="C28" s="92"/>
      <c r="D28" s="92"/>
      <c r="E28" s="92">
        <f>$B28      +$C28      +$D28</f>
        <v>184733000</v>
      </c>
      <c r="F28" s="93">
        <v>184733000</v>
      </c>
      <c r="G28" s="94">
        <v>62809000</v>
      </c>
      <c r="H28" s="93">
        <v>11304000</v>
      </c>
      <c r="I28" s="94">
        <v>11646654</v>
      </c>
      <c r="J28" s="93"/>
      <c r="K28" s="94"/>
      <c r="L28" s="93"/>
      <c r="M28" s="94"/>
      <c r="N28" s="93"/>
      <c r="O28" s="94"/>
      <c r="P28" s="93">
        <f>$H28      +$J28      +$L28      +$N28</f>
        <v>11304000</v>
      </c>
      <c r="Q28" s="94">
        <f>$I28      +$K28      +$M28      +$O28</f>
        <v>11646654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6.1191016223414341</v>
      </c>
      <c r="U28" s="50">
        <f>IF(($E28      =0),0,(($Q28      /$E28      )*100))</f>
        <v>6.3045877022513572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184733000</v>
      </c>
      <c r="C30" s="95">
        <f>SUM(C26:C29)</f>
        <v>0</v>
      </c>
      <c r="D30" s="95"/>
      <c r="E30" s="95">
        <f>$B30      +$C30      +$D30</f>
        <v>184733000</v>
      </c>
      <c r="F30" s="96">
        <f t="shared" ref="F30:O30" si="16">SUM(F26:F29)</f>
        <v>184733000</v>
      </c>
      <c r="G30" s="97">
        <f t="shared" si="16"/>
        <v>62809000</v>
      </c>
      <c r="H30" s="96">
        <f t="shared" si="16"/>
        <v>11304000</v>
      </c>
      <c r="I30" s="97">
        <f t="shared" si="16"/>
        <v>11646654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11304000</v>
      </c>
      <c r="Q30" s="97">
        <f>$I30      +$K30      +$M30      +$O30</f>
        <v>11646654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6.1191016223414341</v>
      </c>
      <c r="U30" s="54">
        <f>IF($E30   =0,0,($Q30   /$E30   )*100)</f>
        <v>6.3045877022513572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1966000</v>
      </c>
      <c r="C32" s="92"/>
      <c r="D32" s="92"/>
      <c r="E32" s="92">
        <f>$B32      +$C32      +$D32</f>
        <v>1966000</v>
      </c>
      <c r="F32" s="93">
        <v>1966000</v>
      </c>
      <c r="G32" s="94">
        <v>491000</v>
      </c>
      <c r="H32" s="93">
        <v>197000</v>
      </c>
      <c r="I32" s="94">
        <v>355216</v>
      </c>
      <c r="J32" s="93"/>
      <c r="K32" s="94"/>
      <c r="L32" s="93"/>
      <c r="M32" s="94"/>
      <c r="N32" s="93"/>
      <c r="O32" s="94"/>
      <c r="P32" s="93">
        <f>$H32      +$J32      +$L32      +$N32</f>
        <v>197000</v>
      </c>
      <c r="Q32" s="94">
        <f>$I32      +$K32      +$M32      +$O32</f>
        <v>355216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10.020345879959308</v>
      </c>
      <c r="U32" s="50">
        <f>IF(($E32      =0),0,(($Q32      /$E32      )*100))</f>
        <v>18.067955239064091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1966000</v>
      </c>
      <c r="C33" s="95">
        <f>C32</f>
        <v>0</v>
      </c>
      <c r="D33" s="95"/>
      <c r="E33" s="95">
        <f>$B33      +$C33      +$D33</f>
        <v>1966000</v>
      </c>
      <c r="F33" s="96">
        <f t="shared" ref="F33:O33" si="17">F32</f>
        <v>1966000</v>
      </c>
      <c r="G33" s="97">
        <f t="shared" si="17"/>
        <v>491000</v>
      </c>
      <c r="H33" s="96">
        <f t="shared" si="17"/>
        <v>197000</v>
      </c>
      <c r="I33" s="97">
        <f t="shared" si="17"/>
        <v>355216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197000</v>
      </c>
      <c r="Q33" s="97">
        <f>$I33      +$K33      +$M33      +$O33</f>
        <v>355216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10.020345879959308</v>
      </c>
      <c r="U33" s="54">
        <f>IF($E33   =0,0,($Q33   /$E33   )*100)</f>
        <v>18.067955239064091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294000000</v>
      </c>
      <c r="C43" s="92"/>
      <c r="D43" s="92"/>
      <c r="E43" s="92">
        <f t="shared" si="26"/>
        <v>294000000</v>
      </c>
      <c r="F43" s="93">
        <v>294000000</v>
      </c>
      <c r="G43" s="94">
        <v>170000000</v>
      </c>
      <c r="H43" s="93">
        <v>113041000</v>
      </c>
      <c r="I43" s="94">
        <v>113528543</v>
      </c>
      <c r="J43" s="93"/>
      <c r="K43" s="94"/>
      <c r="L43" s="93"/>
      <c r="M43" s="94"/>
      <c r="N43" s="93"/>
      <c r="O43" s="94"/>
      <c r="P43" s="93">
        <f t="shared" si="27"/>
        <v>113041000</v>
      </c>
      <c r="Q43" s="94">
        <f t="shared" si="28"/>
        <v>113528543</v>
      </c>
      <c r="R43" s="48">
        <f t="shared" si="29"/>
        <v>0</v>
      </c>
      <c r="S43" s="49">
        <f t="shared" si="30"/>
        <v>0</v>
      </c>
      <c r="T43" s="48">
        <f t="shared" si="31"/>
        <v>38.449319727891158</v>
      </c>
      <c r="U43" s="50">
        <f t="shared" si="32"/>
        <v>38.615150680272109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4000000</v>
      </c>
      <c r="C51" s="92"/>
      <c r="D51" s="92"/>
      <c r="E51" s="92">
        <f t="shared" si="26"/>
        <v>4000000</v>
      </c>
      <c r="F51" s="93">
        <v>4000000</v>
      </c>
      <c r="G51" s="94">
        <v>250000</v>
      </c>
      <c r="H51" s="93">
        <v>250000</v>
      </c>
      <c r="I51" s="94">
        <v>443087</v>
      </c>
      <c r="J51" s="93"/>
      <c r="K51" s="94"/>
      <c r="L51" s="93"/>
      <c r="M51" s="94"/>
      <c r="N51" s="93"/>
      <c r="O51" s="94"/>
      <c r="P51" s="93">
        <f t="shared" si="27"/>
        <v>250000</v>
      </c>
      <c r="Q51" s="94">
        <f t="shared" si="28"/>
        <v>443087</v>
      </c>
      <c r="R51" s="48">
        <f t="shared" si="29"/>
        <v>0</v>
      </c>
      <c r="S51" s="49">
        <f t="shared" si="30"/>
        <v>0</v>
      </c>
      <c r="T51" s="48">
        <f t="shared" si="31"/>
        <v>6.25</v>
      </c>
      <c r="U51" s="50">
        <f t="shared" si="32"/>
        <v>11.077175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298000000</v>
      </c>
      <c r="C53" s="95">
        <f>SUM(C42:C52)</f>
        <v>0</v>
      </c>
      <c r="D53" s="95"/>
      <c r="E53" s="95">
        <f t="shared" si="26"/>
        <v>298000000</v>
      </c>
      <c r="F53" s="96">
        <f t="shared" ref="F53:O53" si="33">SUM(F42:F52)</f>
        <v>298000000</v>
      </c>
      <c r="G53" s="97">
        <f t="shared" si="33"/>
        <v>170250000</v>
      </c>
      <c r="H53" s="96">
        <f t="shared" si="33"/>
        <v>113291000</v>
      </c>
      <c r="I53" s="97">
        <f t="shared" si="33"/>
        <v>113971630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113291000</v>
      </c>
      <c r="Q53" s="97">
        <f t="shared" si="28"/>
        <v>113971630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38.017114093959734</v>
      </c>
      <c r="U53" s="54">
        <f>IF((+$E43+$E45+$E47+$E48+$E51) =0,0,(Q53   /(+$E43+$E45+$E47+$E48+$E51) )*100)</f>
        <v>38.245513422818796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558836000</v>
      </c>
      <c r="C67" s="104">
        <f>SUM(C9:C14,C17:C23,C26:C29,C32,C35:C39,C42:C52,C55:C58,C61:C65)</f>
        <v>6582000</v>
      </c>
      <c r="D67" s="104"/>
      <c r="E67" s="104">
        <f t="shared" si="35"/>
        <v>565418000</v>
      </c>
      <c r="F67" s="105">
        <f t="shared" ref="F67:O67" si="43">SUM(F9:F14,F17:F23,F26:F29,F32,F35:F39,F42:F52,F55:F58,F61:F65)</f>
        <v>558836000</v>
      </c>
      <c r="G67" s="106">
        <f t="shared" si="43"/>
        <v>272869000</v>
      </c>
      <c r="H67" s="105">
        <f t="shared" si="43"/>
        <v>141799000</v>
      </c>
      <c r="I67" s="106">
        <f t="shared" si="43"/>
        <v>141580180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141799000</v>
      </c>
      <c r="Q67" s="106">
        <f t="shared" si="37"/>
        <v>141580180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25.100811091167213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25.062076265935939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558836000</v>
      </c>
      <c r="C73" s="104">
        <f>SUM(C9:C14,C17:C23,C26:C29,C32,C35:C39,C42:C52,C55:C58,C61:C65,C69:C70)</f>
        <v>6582000</v>
      </c>
      <c r="D73" s="104"/>
      <c r="E73" s="104">
        <f>$B73      +$C73      +$D73</f>
        <v>565418000</v>
      </c>
      <c r="F73" s="105">
        <f t="shared" ref="F73:O73" si="46">SUM(F9:F14,F17:F23,F26:F29,F32,F35:F39,F42:F52,F55:F58,F61:F65,F69:F70)</f>
        <v>558836000</v>
      </c>
      <c r="G73" s="106">
        <f t="shared" si="46"/>
        <v>272869000</v>
      </c>
      <c r="H73" s="105">
        <f t="shared" si="46"/>
        <v>141799000</v>
      </c>
      <c r="I73" s="106">
        <f t="shared" si="46"/>
        <v>141580180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141799000</v>
      </c>
      <c r="Q73" s="106">
        <f>$I73      +$K73      +$M73      +$O73</f>
        <v>141580180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25.100811091167213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25.062076265935939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17046000</v>
      </c>
      <c r="C90" s="113"/>
      <c r="D90" s="113"/>
      <c r="E90" s="113">
        <f t="shared" si="48"/>
        <v>17046000</v>
      </c>
      <c r="F90" s="113">
        <v>0</v>
      </c>
      <c r="G90" s="113">
        <v>0</v>
      </c>
      <c r="H90" s="113">
        <v>18012000</v>
      </c>
      <c r="I90" s="113"/>
      <c r="J90" s="113"/>
      <c r="K90" s="113"/>
      <c r="L90" s="113"/>
      <c r="M90" s="113"/>
      <c r="N90" s="113"/>
      <c r="O90" s="113"/>
      <c r="P90" s="115">
        <f t="shared" si="49"/>
        <v>18012000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105.66701865540303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3000</v>
      </c>
      <c r="C91" s="113"/>
      <c r="D91" s="113"/>
      <c r="E91" s="113">
        <f t="shared" si="48"/>
        <v>3000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12030000</v>
      </c>
      <c r="C92" s="113"/>
      <c r="D92" s="113"/>
      <c r="E92" s="113">
        <f t="shared" si="48"/>
        <v>12030000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258866000</v>
      </c>
      <c r="C93" s="113"/>
      <c r="D93" s="113"/>
      <c r="E93" s="113">
        <f t="shared" si="48"/>
        <v>258866000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GVKuvANbPNvOibgL09/JT9KjL/n2g1AgnlYruS3ZeuZKG/GZMmfayzcEBmg7mViplC1jtF6M+MJHEH068mLqQ==" saltValue="/WGRmLYZIQDQfCeDbe5+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299000</v>
      </c>
      <c r="I10" s="94">
        <v>198095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299000</v>
      </c>
      <c r="Q10" s="94">
        <f t="shared" ref="Q10:Q15" si="2">$I10      +$K10      +$M10      +$O10</f>
        <v>198095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14.95</v>
      </c>
      <c r="U10" s="50">
        <f t="shared" ref="U10:U14" si="6">IF(($E10      =0),0,(($Q10      /$E10      )*100))</f>
        <v>9.9047499999999999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7100000</v>
      </c>
      <c r="C15" s="95">
        <f>SUM(C9:C14)</f>
        <v>0</v>
      </c>
      <c r="D15" s="95"/>
      <c r="E15" s="95">
        <f t="shared" si="0"/>
        <v>7100000</v>
      </c>
      <c r="F15" s="96">
        <f t="shared" ref="F15:O15" si="7">SUM(F9:F14)</f>
        <v>7100000</v>
      </c>
      <c r="G15" s="97">
        <f t="shared" si="7"/>
        <v>2000000</v>
      </c>
      <c r="H15" s="96">
        <f t="shared" si="7"/>
        <v>299000</v>
      </c>
      <c r="I15" s="97">
        <f t="shared" si="7"/>
        <v>198095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299000</v>
      </c>
      <c r="Q15" s="97">
        <f t="shared" si="2"/>
        <v>198095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4.2714285714285714</v>
      </c>
      <c r="U15" s="54">
        <f>IF((SUM($E9:$E13))=0,0,(Q15/(SUM($E9:$E13))*100))</f>
        <v>2.8299285714285713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3869000</v>
      </c>
      <c r="C32" s="92"/>
      <c r="D32" s="92"/>
      <c r="E32" s="92">
        <f>$B32      +$C32      +$D32</f>
        <v>3869000</v>
      </c>
      <c r="F32" s="93">
        <v>3869000</v>
      </c>
      <c r="G32" s="94">
        <v>967000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3869000</v>
      </c>
      <c r="C33" s="95">
        <f>C32</f>
        <v>0</v>
      </c>
      <c r="D33" s="95"/>
      <c r="E33" s="95">
        <f>$B33      +$C33      +$D33</f>
        <v>3869000</v>
      </c>
      <c r="F33" s="96">
        <f t="shared" ref="F33:O33" si="17">F32</f>
        <v>3869000</v>
      </c>
      <c r="G33" s="97">
        <f t="shared" si="17"/>
        <v>967000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47000</v>
      </c>
      <c r="C36" s="92"/>
      <c r="D36" s="92"/>
      <c r="E36" s="92">
        <f t="shared" si="18"/>
        <v>47000</v>
      </c>
      <c r="F36" s="93">
        <v>47000</v>
      </c>
      <c r="G36" s="94">
        <v>17000</v>
      </c>
      <c r="H36" s="93">
        <v>18000</v>
      </c>
      <c r="I36" s="94"/>
      <c r="J36" s="93"/>
      <c r="K36" s="94"/>
      <c r="L36" s="93"/>
      <c r="M36" s="94"/>
      <c r="N36" s="93"/>
      <c r="O36" s="94"/>
      <c r="P36" s="93">
        <f t="shared" si="19"/>
        <v>18000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38.297872340425535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5500000</v>
      </c>
      <c r="C38" s="92"/>
      <c r="D38" s="92"/>
      <c r="E38" s="92">
        <f t="shared" si="18"/>
        <v>5500000</v>
      </c>
      <c r="F38" s="93">
        <v>5500000</v>
      </c>
      <c r="G38" s="94">
        <v>1700000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5547000</v>
      </c>
      <c r="C40" s="95">
        <f>SUM(C35:C39)</f>
        <v>0</v>
      </c>
      <c r="D40" s="95"/>
      <c r="E40" s="95">
        <f t="shared" si="18"/>
        <v>5547000</v>
      </c>
      <c r="F40" s="96">
        <f t="shared" ref="F40:O40" si="25">SUM(F35:F39)</f>
        <v>5547000</v>
      </c>
      <c r="G40" s="97">
        <f t="shared" si="25"/>
        <v>1717000</v>
      </c>
      <c r="H40" s="96">
        <f t="shared" si="25"/>
        <v>18000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0.32727272727272727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556863000</v>
      </c>
      <c r="C44" s="92"/>
      <c r="D44" s="92"/>
      <c r="E44" s="92">
        <f t="shared" si="26"/>
        <v>556863000</v>
      </c>
      <c r="F44" s="93">
        <v>556863000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556863000</v>
      </c>
      <c r="C53" s="95">
        <f>SUM(C42:C52)</f>
        <v>0</v>
      </c>
      <c r="D53" s="95"/>
      <c r="E53" s="95">
        <f t="shared" si="26"/>
        <v>556863000</v>
      </c>
      <c r="F53" s="96">
        <f t="shared" ref="F53:O53" si="33">SUM(F42:F52)</f>
        <v>556863000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573379000</v>
      </c>
      <c r="C67" s="104">
        <f>SUM(C9:C14,C17:C23,C26:C29,C32,C35:C39,C42:C52,C55:C58,C61:C65)</f>
        <v>0</v>
      </c>
      <c r="D67" s="104"/>
      <c r="E67" s="104">
        <f t="shared" si="35"/>
        <v>573379000</v>
      </c>
      <c r="F67" s="105">
        <f t="shared" ref="F67:O67" si="43">SUM(F9:F14,F17:F23,F26:F29,F32,F35:F39,F42:F52,F55:F58,F61:F65)</f>
        <v>573379000</v>
      </c>
      <c r="G67" s="106">
        <f t="shared" si="43"/>
        <v>4684000</v>
      </c>
      <c r="H67" s="105">
        <f t="shared" si="43"/>
        <v>317000</v>
      </c>
      <c r="I67" s="106">
        <f t="shared" si="43"/>
        <v>198095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317000</v>
      </c>
      <c r="Q67" s="106">
        <f t="shared" si="37"/>
        <v>198095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1.9365874518907693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1.2101838841712995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160793000</v>
      </c>
      <c r="C69" s="92"/>
      <c r="D69" s="92"/>
      <c r="E69" s="92">
        <f>$B69      +$C69      +$D69</f>
        <v>160793000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>
        <v>38309000</v>
      </c>
      <c r="C70" s="92"/>
      <c r="D70" s="92"/>
      <c r="E70" s="92">
        <f>$B70      +$C70      +$D70</f>
        <v>38309000</v>
      </c>
      <c r="F70" s="93">
        <v>38309000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199102000</v>
      </c>
      <c r="C71" s="101">
        <f>SUM(C69:C70)</f>
        <v>0</v>
      </c>
      <c r="D71" s="101"/>
      <c r="E71" s="101">
        <f>$B71      +$C71      +$D71</f>
        <v>199102000</v>
      </c>
      <c r="F71" s="102">
        <f t="shared" ref="F71:O71" si="44">SUM(F69:F70)</f>
        <v>38309000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199102000</v>
      </c>
      <c r="C72" s="104">
        <f>SUM(C69:C70)</f>
        <v>0</v>
      </c>
      <c r="D72" s="104"/>
      <c r="E72" s="104">
        <f>$B72      +$C72      +$D72</f>
        <v>199102000</v>
      </c>
      <c r="F72" s="105">
        <f t="shared" ref="F72:O72" si="45">SUM(F69:F70)</f>
        <v>38309000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772481000</v>
      </c>
      <c r="C73" s="104">
        <f>SUM(C9:C14,C17:C23,C26:C29,C32,C35:C39,C42:C52,C55:C58,C61:C65,C69:C70)</f>
        <v>0</v>
      </c>
      <c r="D73" s="104"/>
      <c r="E73" s="104">
        <f>$B73      +$C73      +$D73</f>
        <v>772481000</v>
      </c>
      <c r="F73" s="105">
        <f t="shared" ref="F73:O73" si="46">SUM(F9:F14,F17:F23,F26:F29,F32,F35:F39,F42:F52,F55:F58,F61:F65,F69:F70)</f>
        <v>611688000</v>
      </c>
      <c r="G73" s="106">
        <f t="shared" si="46"/>
        <v>4684000</v>
      </c>
      <c r="H73" s="105">
        <f t="shared" si="46"/>
        <v>317000</v>
      </c>
      <c r="I73" s="106">
        <f t="shared" si="46"/>
        <v>198095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317000</v>
      </c>
      <c r="Q73" s="106">
        <f>$I73      +$K73      +$M73      +$O73</f>
        <v>198095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0.17893227667332726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0.11181573926688566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20895000</v>
      </c>
      <c r="C92" s="113"/>
      <c r="D92" s="113"/>
      <c r="E92" s="113">
        <f t="shared" si="48"/>
        <v>20895000</v>
      </c>
      <c r="F92" s="113">
        <v>0</v>
      </c>
      <c r="G92" s="113">
        <v>0</v>
      </c>
      <c r="H92" s="113">
        <v>18395000</v>
      </c>
      <c r="I92" s="113"/>
      <c r="J92" s="113"/>
      <c r="K92" s="113"/>
      <c r="L92" s="113"/>
      <c r="M92" s="113"/>
      <c r="N92" s="113"/>
      <c r="O92" s="113"/>
      <c r="P92" s="115">
        <f t="shared" si="49"/>
        <v>18395000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88.035415171093561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68000000</v>
      </c>
      <c r="C93" s="113"/>
      <c r="D93" s="113"/>
      <c r="E93" s="113">
        <f t="shared" si="48"/>
        <v>68000000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t6hukQCoyrEMXn0R9/9UoUH3RawU5zkqMuzYQLeLaFPDivdKMeP4guDAM+tbEAmRFHKbiUG/WnABgo66t5LWA==" saltValue="SCM9Fz9UV8fXaRCdogXo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607000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607000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33.722222222222221</v>
      </c>
      <c r="U10" s="50">
        <f t="shared" ref="U10:U14" si="6">IF(($E10      =0),0,(($Q10      /$E10      )*100))</f>
        <v>0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61286000</v>
      </c>
      <c r="C13" s="92"/>
      <c r="D13" s="92"/>
      <c r="E13" s="92">
        <f t="shared" si="0"/>
        <v>61286000</v>
      </c>
      <c r="F13" s="93">
        <v>61286000</v>
      </c>
      <c r="G13" s="94">
        <v>35000000</v>
      </c>
      <c r="H13" s="93">
        <v>35000000</v>
      </c>
      <c r="I13" s="94">
        <v>20665899</v>
      </c>
      <c r="J13" s="93"/>
      <c r="K13" s="94"/>
      <c r="L13" s="93"/>
      <c r="M13" s="94"/>
      <c r="N13" s="93"/>
      <c r="O13" s="94"/>
      <c r="P13" s="93">
        <f t="shared" si="1"/>
        <v>35000000</v>
      </c>
      <c r="Q13" s="94">
        <f t="shared" si="2"/>
        <v>20665899</v>
      </c>
      <c r="R13" s="48">
        <f t="shared" si="3"/>
        <v>0</v>
      </c>
      <c r="S13" s="49">
        <f t="shared" si="4"/>
        <v>0</v>
      </c>
      <c r="T13" s="48">
        <f t="shared" si="5"/>
        <v>57.109290865776849</v>
      </c>
      <c r="U13" s="50">
        <f t="shared" si="6"/>
        <v>33.720423914107627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17790000</v>
      </c>
      <c r="C14" s="92"/>
      <c r="D14" s="92"/>
      <c r="E14" s="92">
        <f t="shared" si="0"/>
        <v>17790000</v>
      </c>
      <c r="F14" s="93">
        <v>17790000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80876000</v>
      </c>
      <c r="C15" s="95">
        <f>SUM(C9:C14)</f>
        <v>0</v>
      </c>
      <c r="D15" s="95"/>
      <c r="E15" s="95">
        <f t="shared" si="0"/>
        <v>80876000</v>
      </c>
      <c r="F15" s="96">
        <f t="shared" ref="F15:O15" si="7">SUM(F9:F14)</f>
        <v>80876000</v>
      </c>
      <c r="G15" s="97">
        <f t="shared" si="7"/>
        <v>36800000</v>
      </c>
      <c r="H15" s="96">
        <f t="shared" si="7"/>
        <v>35607000</v>
      </c>
      <c r="I15" s="97">
        <f t="shared" si="7"/>
        <v>20665899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35607000</v>
      </c>
      <c r="Q15" s="97">
        <f t="shared" si="2"/>
        <v>20665899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56.441999809783475</v>
      </c>
      <c r="U15" s="54">
        <f>IF((SUM($E9:$E13))=0,0,(Q15/(SUM($E9:$E13))*100))</f>
        <v>32.758296610975499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151939000</v>
      </c>
      <c r="C17" s="92">
        <v>522000</v>
      </c>
      <c r="D17" s="92"/>
      <c r="E17" s="92">
        <f t="shared" ref="E17:E24" si="8">$B17      +$C17      +$D17</f>
        <v>152461000</v>
      </c>
      <c r="F17" s="93">
        <v>151939000</v>
      </c>
      <c r="G17" s="94">
        <v>60776000</v>
      </c>
      <c r="H17" s="93">
        <v>10253000</v>
      </c>
      <c r="I17" s="94">
        <v>31014456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10253000</v>
      </c>
      <c r="Q17" s="94">
        <f t="shared" ref="Q17:Q24" si="10">$I17      +$K17      +$M17      +$O17</f>
        <v>31014456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6.7249985242127499</v>
      </c>
      <c r="U17" s="50">
        <f t="shared" ref="U17:U23" si="14">IF(($E17      =0),0,(($Q17      /$E17      )*100))</f>
        <v>20.342550553912147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151939000</v>
      </c>
      <c r="C24" s="95">
        <f>SUM(C17:C23)</f>
        <v>522000</v>
      </c>
      <c r="D24" s="95"/>
      <c r="E24" s="95">
        <f t="shared" si="8"/>
        <v>152461000</v>
      </c>
      <c r="F24" s="96">
        <f t="shared" ref="F24:O24" si="15">SUM(F17:F23)</f>
        <v>151939000</v>
      </c>
      <c r="G24" s="97">
        <f t="shared" si="15"/>
        <v>60776000</v>
      </c>
      <c r="H24" s="96">
        <f t="shared" si="15"/>
        <v>10253000</v>
      </c>
      <c r="I24" s="97">
        <f t="shared" si="15"/>
        <v>31014456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10253000</v>
      </c>
      <c r="Q24" s="97">
        <f t="shared" si="10"/>
        <v>31014456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6.7249985242127499</v>
      </c>
      <c r="U24" s="54">
        <f>IF(($E24-$E19-$E23)   =0,0,($Q24   /($E24-$E19-$E23)   )*100)</f>
        <v>20.342550553912147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2501000</v>
      </c>
      <c r="C32" s="92"/>
      <c r="D32" s="92"/>
      <c r="E32" s="92">
        <f>$B32      +$C32      +$D32</f>
        <v>2501000</v>
      </c>
      <c r="F32" s="93">
        <v>2501000</v>
      </c>
      <c r="G32" s="94">
        <v>625000</v>
      </c>
      <c r="H32" s="93">
        <v>525000</v>
      </c>
      <c r="I32" s="94">
        <v>73001</v>
      </c>
      <c r="J32" s="93"/>
      <c r="K32" s="94"/>
      <c r="L32" s="93"/>
      <c r="M32" s="94"/>
      <c r="N32" s="93"/>
      <c r="O32" s="94"/>
      <c r="P32" s="93">
        <f>$H32      +$J32      +$L32      +$N32</f>
        <v>525000</v>
      </c>
      <c r="Q32" s="94">
        <f>$I32      +$K32      +$M32      +$O32</f>
        <v>73001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20.991603358656537</v>
      </c>
      <c r="U32" s="50">
        <f>IF(($E32      =0),0,(($Q32      /$E32      )*100))</f>
        <v>2.9188724510195923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2501000</v>
      </c>
      <c r="C33" s="95">
        <f>C32</f>
        <v>0</v>
      </c>
      <c r="D33" s="95"/>
      <c r="E33" s="95">
        <f>$B33      +$C33      +$D33</f>
        <v>2501000</v>
      </c>
      <c r="F33" s="96">
        <f t="shared" ref="F33:O33" si="17">F32</f>
        <v>2501000</v>
      </c>
      <c r="G33" s="97">
        <f t="shared" si="17"/>
        <v>625000</v>
      </c>
      <c r="H33" s="96">
        <f t="shared" si="17"/>
        <v>525000</v>
      </c>
      <c r="I33" s="97">
        <f t="shared" si="17"/>
        <v>73001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525000</v>
      </c>
      <c r="Q33" s="97">
        <f>$I33      +$K33      +$M33      +$O33</f>
        <v>73001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20.991603358656537</v>
      </c>
      <c r="U33" s="54">
        <f>IF($E33   =0,0,($Q33   /$E33   )*100)</f>
        <v>2.9188724510195923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26459000</v>
      </c>
      <c r="C36" s="92"/>
      <c r="D36" s="92"/>
      <c r="E36" s="92">
        <f t="shared" si="18"/>
        <v>26459000</v>
      </c>
      <c r="F36" s="93">
        <v>26459000</v>
      </c>
      <c r="G36" s="94">
        <v>9525000</v>
      </c>
      <c r="H36" s="93">
        <v>4063000</v>
      </c>
      <c r="I36" s="94"/>
      <c r="J36" s="93"/>
      <c r="K36" s="94"/>
      <c r="L36" s="93"/>
      <c r="M36" s="94"/>
      <c r="N36" s="93"/>
      <c r="O36" s="94"/>
      <c r="P36" s="93">
        <f t="shared" si="19"/>
        <v>4063000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15.355833553800219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26459000</v>
      </c>
      <c r="C40" s="95">
        <f>SUM(C35:C39)</f>
        <v>0</v>
      </c>
      <c r="D40" s="95"/>
      <c r="E40" s="95">
        <f t="shared" si="18"/>
        <v>26459000</v>
      </c>
      <c r="F40" s="96">
        <f t="shared" ref="F40:O40" si="25">SUM(F35:F39)</f>
        <v>26459000</v>
      </c>
      <c r="G40" s="97">
        <f t="shared" si="25"/>
        <v>9525000</v>
      </c>
      <c r="H40" s="96">
        <f t="shared" si="25"/>
        <v>4063000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4063000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100000000</v>
      </c>
      <c r="C51" s="92"/>
      <c r="D51" s="92"/>
      <c r="E51" s="92">
        <f t="shared" si="26"/>
        <v>100000000</v>
      </c>
      <c r="F51" s="93">
        <v>100000000</v>
      </c>
      <c r="G51" s="94">
        <v>30000000</v>
      </c>
      <c r="H51" s="93">
        <v>30000000</v>
      </c>
      <c r="I51" s="94">
        <v>12258714</v>
      </c>
      <c r="J51" s="93"/>
      <c r="K51" s="94"/>
      <c r="L51" s="93"/>
      <c r="M51" s="94"/>
      <c r="N51" s="93"/>
      <c r="O51" s="94"/>
      <c r="P51" s="93">
        <f t="shared" si="27"/>
        <v>30000000</v>
      </c>
      <c r="Q51" s="94">
        <f t="shared" si="28"/>
        <v>12258714</v>
      </c>
      <c r="R51" s="48">
        <f t="shared" si="29"/>
        <v>0</v>
      </c>
      <c r="S51" s="49">
        <f t="shared" si="30"/>
        <v>0</v>
      </c>
      <c r="T51" s="48">
        <f t="shared" si="31"/>
        <v>30</v>
      </c>
      <c r="U51" s="50">
        <f t="shared" si="32"/>
        <v>12.258713999999999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>
        <v>28425000</v>
      </c>
      <c r="C52" s="92"/>
      <c r="D52" s="92"/>
      <c r="E52" s="92">
        <f t="shared" si="26"/>
        <v>28425000</v>
      </c>
      <c r="F52" s="93">
        <v>28425000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128425000</v>
      </c>
      <c r="C53" s="95">
        <f>SUM(C42:C52)</f>
        <v>0</v>
      </c>
      <c r="D53" s="95"/>
      <c r="E53" s="95">
        <f t="shared" si="26"/>
        <v>128425000</v>
      </c>
      <c r="F53" s="96">
        <f t="shared" ref="F53:O53" si="33">SUM(F42:F52)</f>
        <v>128425000</v>
      </c>
      <c r="G53" s="97">
        <f t="shared" si="33"/>
        <v>30000000</v>
      </c>
      <c r="H53" s="96">
        <f t="shared" si="33"/>
        <v>30000000</v>
      </c>
      <c r="I53" s="97">
        <f t="shared" si="33"/>
        <v>12258714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30000000</v>
      </c>
      <c r="Q53" s="97">
        <f t="shared" si="28"/>
        <v>12258714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30</v>
      </c>
      <c r="U53" s="54">
        <f>IF((+$E43+$E45+$E47+$E48+$E51) =0,0,(Q53   /(+$E43+$E45+$E47+$E48+$E51) )*100)</f>
        <v>12.258713999999999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390200000</v>
      </c>
      <c r="C67" s="104">
        <f>SUM(C9:C14,C17:C23,C26:C29,C32,C35:C39,C42:C52,C55:C58,C61:C65)</f>
        <v>522000</v>
      </c>
      <c r="D67" s="104"/>
      <c r="E67" s="104">
        <f t="shared" si="35"/>
        <v>390722000</v>
      </c>
      <c r="F67" s="105">
        <f t="shared" ref="F67:O67" si="43">SUM(F9:F14,F17:F23,F26:F29,F32,F35:F39,F42:F52,F55:F58,F61:F65)</f>
        <v>390200000</v>
      </c>
      <c r="G67" s="106">
        <f t="shared" si="43"/>
        <v>137726000</v>
      </c>
      <c r="H67" s="105">
        <f t="shared" si="43"/>
        <v>80448000</v>
      </c>
      <c r="I67" s="106">
        <f t="shared" si="43"/>
        <v>64012070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80448000</v>
      </c>
      <c r="Q67" s="106">
        <f t="shared" si="37"/>
        <v>64012070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25.29429520072442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20.126543792132004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390200000</v>
      </c>
      <c r="C73" s="104">
        <f>SUM(C9:C14,C17:C23,C26:C29,C32,C35:C39,C42:C52,C55:C58,C61:C65,C69:C70)</f>
        <v>522000</v>
      </c>
      <c r="D73" s="104"/>
      <c r="E73" s="104">
        <f>$B73      +$C73      +$D73</f>
        <v>390722000</v>
      </c>
      <c r="F73" s="105">
        <f t="shared" ref="F73:O73" si="46">SUM(F9:F14,F17:F23,F26:F29,F32,F35:F39,F42:F52,F55:F58,F61:F65,F69:F70)</f>
        <v>390200000</v>
      </c>
      <c r="G73" s="106">
        <f t="shared" si="46"/>
        <v>137726000</v>
      </c>
      <c r="H73" s="105">
        <f t="shared" si="46"/>
        <v>80448000</v>
      </c>
      <c r="I73" s="106">
        <f t="shared" si="46"/>
        <v>64012070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80448000</v>
      </c>
      <c r="Q73" s="106">
        <f>$I73      +$K73      +$M73      +$O73</f>
        <v>64012070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25.29429520072442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20.126543792132004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24890000</v>
      </c>
      <c r="C92" s="113"/>
      <c r="D92" s="113"/>
      <c r="E92" s="113">
        <f t="shared" si="48"/>
        <v>24890000</v>
      </c>
      <c r="F92" s="113">
        <v>0</v>
      </c>
      <c r="G92" s="113">
        <v>0</v>
      </c>
      <c r="H92" s="113">
        <v>21770000</v>
      </c>
      <c r="I92" s="113"/>
      <c r="J92" s="113"/>
      <c r="K92" s="113"/>
      <c r="L92" s="113"/>
      <c r="M92" s="113"/>
      <c r="N92" s="113"/>
      <c r="O92" s="113"/>
      <c r="P92" s="115">
        <f t="shared" si="49"/>
        <v>21770000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87.464845319405384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8500000</v>
      </c>
      <c r="C93" s="113"/>
      <c r="D93" s="113"/>
      <c r="E93" s="113">
        <f t="shared" si="48"/>
        <v>8500000</v>
      </c>
      <c r="F93" s="113">
        <v>0</v>
      </c>
      <c r="G93" s="113">
        <v>0</v>
      </c>
      <c r="H93" s="113">
        <v>84000</v>
      </c>
      <c r="I93" s="113"/>
      <c r="J93" s="113"/>
      <c r="K93" s="113"/>
      <c r="L93" s="113"/>
      <c r="M93" s="113"/>
      <c r="N93" s="113"/>
      <c r="O93" s="113"/>
      <c r="P93" s="115">
        <f t="shared" si="49"/>
        <v>84000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0.9882352941176471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p22JeBH+Igak6qa1ROsaarPEpeKo9aP/Npm35jL5MCqAFkz+VdYS4BvSvQ30nxTd80slxhH7hBVVl29Lfa44g==" saltValue="kvenoXD2a22Fztac149Q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84000</v>
      </c>
      <c r="I10" s="94">
        <v>263863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84000</v>
      </c>
      <c r="Q10" s="94">
        <f t="shared" ref="Q10:Q15" si="2">$I10      +$K10      +$M10      +$O10</f>
        <v>263863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4.4210526315789469</v>
      </c>
      <c r="U10" s="50">
        <f t="shared" ref="U10:U14" si="6">IF(($E10      =0),0,(($Q10      /$E10      )*100))</f>
        <v>13.887526315789472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5000000</v>
      </c>
      <c r="H13" s="93">
        <v>5000000</v>
      </c>
      <c r="I13" s="94">
        <v>2649248</v>
      </c>
      <c r="J13" s="93"/>
      <c r="K13" s="94"/>
      <c r="L13" s="93"/>
      <c r="M13" s="94"/>
      <c r="N13" s="93"/>
      <c r="O13" s="94"/>
      <c r="P13" s="93">
        <f t="shared" si="1"/>
        <v>5000000</v>
      </c>
      <c r="Q13" s="94">
        <f t="shared" si="2"/>
        <v>2649248</v>
      </c>
      <c r="R13" s="48">
        <f t="shared" si="3"/>
        <v>0</v>
      </c>
      <c r="S13" s="49">
        <f t="shared" si="4"/>
        <v>0</v>
      </c>
      <c r="T13" s="48">
        <f t="shared" si="5"/>
        <v>25</v>
      </c>
      <c r="U13" s="50">
        <f t="shared" si="6"/>
        <v>13.24624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22900000</v>
      </c>
      <c r="C15" s="95">
        <f>SUM(C9:C14)</f>
        <v>0</v>
      </c>
      <c r="D15" s="95"/>
      <c r="E15" s="95">
        <f t="shared" si="0"/>
        <v>22900000</v>
      </c>
      <c r="F15" s="96">
        <f t="shared" ref="F15:O15" si="7">SUM(F9:F14)</f>
        <v>22900000</v>
      </c>
      <c r="G15" s="97">
        <f t="shared" si="7"/>
        <v>6900000</v>
      </c>
      <c r="H15" s="96">
        <f t="shared" si="7"/>
        <v>5084000</v>
      </c>
      <c r="I15" s="97">
        <f t="shared" si="7"/>
        <v>2913111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5084000</v>
      </c>
      <c r="Q15" s="97">
        <f t="shared" si="2"/>
        <v>2913111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23.214611872146119</v>
      </c>
      <c r="U15" s="54">
        <f>IF((SUM($E9:$E13))=0,0,(Q15/(SUM($E9:$E13))*100))</f>
        <v>13.301876712328767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13214000</v>
      </c>
      <c r="C21" s="92"/>
      <c r="D21" s="92"/>
      <c r="E21" s="92">
        <f t="shared" si="8"/>
        <v>13214000</v>
      </c>
      <c r="F21" s="93">
        <v>13214000</v>
      </c>
      <c r="G21" s="94">
        <v>2643000</v>
      </c>
      <c r="H21" s="93"/>
      <c r="I21" s="94">
        <v>6704720</v>
      </c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6704720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50.739518692296045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13214000</v>
      </c>
      <c r="C24" s="95">
        <f>SUM(C17:C23)</f>
        <v>0</v>
      </c>
      <c r="D24" s="95"/>
      <c r="E24" s="95">
        <f t="shared" si="8"/>
        <v>13214000</v>
      </c>
      <c r="F24" s="96">
        <f t="shared" ref="F24:O24" si="15">SUM(F17:F23)</f>
        <v>13214000</v>
      </c>
      <c r="G24" s="97">
        <f t="shared" si="15"/>
        <v>2643000</v>
      </c>
      <c r="H24" s="96">
        <f t="shared" si="15"/>
        <v>0</v>
      </c>
      <c r="I24" s="97">
        <f t="shared" si="15"/>
        <v>6704720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6704720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50.739518692296045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50000000</v>
      </c>
      <c r="C28" s="92"/>
      <c r="D28" s="92"/>
      <c r="E28" s="92">
        <f>$B28      +$C28      +$D28</f>
        <v>50000000</v>
      </c>
      <c r="F28" s="93">
        <v>50000000</v>
      </c>
      <c r="G28" s="94">
        <v>17000000</v>
      </c>
      <c r="H28" s="93">
        <v>783000</v>
      </c>
      <c r="I28" s="94">
        <v>900450</v>
      </c>
      <c r="J28" s="93"/>
      <c r="K28" s="94"/>
      <c r="L28" s="93"/>
      <c r="M28" s="94"/>
      <c r="N28" s="93"/>
      <c r="O28" s="94"/>
      <c r="P28" s="93">
        <f>$H28      +$J28      +$L28      +$N28</f>
        <v>783000</v>
      </c>
      <c r="Q28" s="94">
        <f>$I28      +$K28      +$M28      +$O28</f>
        <v>900450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1.5660000000000001</v>
      </c>
      <c r="U28" s="50">
        <f>IF(($E28      =0),0,(($Q28      /$E28      )*100))</f>
        <v>1.8009000000000002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50000000</v>
      </c>
      <c r="C30" s="95">
        <f>SUM(C26:C29)</f>
        <v>0</v>
      </c>
      <c r="D30" s="95"/>
      <c r="E30" s="95">
        <f>$B30      +$C30      +$D30</f>
        <v>50000000</v>
      </c>
      <c r="F30" s="96">
        <f t="shared" ref="F30:O30" si="16">SUM(F26:F29)</f>
        <v>50000000</v>
      </c>
      <c r="G30" s="97">
        <f t="shared" si="16"/>
        <v>17000000</v>
      </c>
      <c r="H30" s="96">
        <f t="shared" si="16"/>
        <v>783000</v>
      </c>
      <c r="I30" s="97">
        <f t="shared" si="16"/>
        <v>900450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783000</v>
      </c>
      <c r="Q30" s="97">
        <f>$I30      +$K30      +$M30      +$O30</f>
        <v>900450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1.5660000000000001</v>
      </c>
      <c r="U30" s="54">
        <f>IF($E30   =0,0,($Q30   /$E30   )*100)</f>
        <v>1.8009000000000002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2092000</v>
      </c>
      <c r="C32" s="92"/>
      <c r="D32" s="92"/>
      <c r="E32" s="92">
        <f>$B32      +$C32      +$D32</f>
        <v>2092000</v>
      </c>
      <c r="F32" s="93">
        <v>2092000</v>
      </c>
      <c r="G32" s="94">
        <v>522000</v>
      </c>
      <c r="H32" s="93">
        <v>522000</v>
      </c>
      <c r="I32" s="94">
        <v>521467</v>
      </c>
      <c r="J32" s="93"/>
      <c r="K32" s="94"/>
      <c r="L32" s="93"/>
      <c r="M32" s="94"/>
      <c r="N32" s="93"/>
      <c r="O32" s="94"/>
      <c r="P32" s="93">
        <f>$H32      +$J32      +$L32      +$N32</f>
        <v>522000</v>
      </c>
      <c r="Q32" s="94">
        <f>$I32      +$K32      +$M32      +$O32</f>
        <v>521467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24.952198852772469</v>
      </c>
      <c r="U32" s="50">
        <f>IF(($E32      =0),0,(($Q32      /$E32      )*100))</f>
        <v>24.926720841300192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2092000</v>
      </c>
      <c r="C33" s="95">
        <f>C32</f>
        <v>0</v>
      </c>
      <c r="D33" s="95"/>
      <c r="E33" s="95">
        <f>$B33      +$C33      +$D33</f>
        <v>2092000</v>
      </c>
      <c r="F33" s="96">
        <f t="shared" ref="F33:O33" si="17">F32</f>
        <v>2092000</v>
      </c>
      <c r="G33" s="97">
        <f t="shared" si="17"/>
        <v>522000</v>
      </c>
      <c r="H33" s="96">
        <f t="shared" si="17"/>
        <v>522000</v>
      </c>
      <c r="I33" s="97">
        <f t="shared" si="17"/>
        <v>521467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522000</v>
      </c>
      <c r="Q33" s="97">
        <f>$I33      +$K33      +$M33      +$O33</f>
        <v>521467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24.952198852772469</v>
      </c>
      <c r="U33" s="54">
        <f>IF($E33   =0,0,($Q33   /$E33   )*100)</f>
        <v>24.926720841300192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4971000</v>
      </c>
      <c r="C35" s="92"/>
      <c r="D35" s="92"/>
      <c r="E35" s="92">
        <f t="shared" ref="E35:E40" si="18">$B35      +$C35      +$D35</f>
        <v>4971000</v>
      </c>
      <c r="F35" s="93">
        <v>4971000</v>
      </c>
      <c r="G35" s="94">
        <v>2000000</v>
      </c>
      <c r="H35" s="93">
        <v>1119000</v>
      </c>
      <c r="I35" s="94">
        <v>800593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1119000</v>
      </c>
      <c r="Q35" s="94">
        <f t="shared" ref="Q35:Q40" si="20">$I35      +$K35      +$M35      +$O35</f>
        <v>800593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22.510561255280628</v>
      </c>
      <c r="U35" s="50">
        <f t="shared" ref="U35:U39" si="24">IF(($E35      =0),0,(($Q35      /$E35      )*100))</f>
        <v>16.10527056930195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30098000</v>
      </c>
      <c r="C36" s="92"/>
      <c r="D36" s="92"/>
      <c r="E36" s="92">
        <f t="shared" si="18"/>
        <v>30098000</v>
      </c>
      <c r="F36" s="93">
        <v>30098000</v>
      </c>
      <c r="G36" s="94">
        <v>10836000</v>
      </c>
      <c r="H36" s="93">
        <v>375000</v>
      </c>
      <c r="I36" s="94"/>
      <c r="J36" s="93"/>
      <c r="K36" s="94"/>
      <c r="L36" s="93"/>
      <c r="M36" s="94"/>
      <c r="N36" s="93"/>
      <c r="O36" s="94"/>
      <c r="P36" s="93">
        <f t="shared" si="19"/>
        <v>375000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1.245929962123729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>
        <v>15000</v>
      </c>
      <c r="I38" s="94">
        <v>13614</v>
      </c>
      <c r="J38" s="93"/>
      <c r="K38" s="94"/>
      <c r="L38" s="93"/>
      <c r="M38" s="94"/>
      <c r="N38" s="93"/>
      <c r="O38" s="94"/>
      <c r="P38" s="93">
        <f t="shared" si="19"/>
        <v>15000</v>
      </c>
      <c r="Q38" s="94">
        <f t="shared" si="20"/>
        <v>13614</v>
      </c>
      <c r="R38" s="48">
        <f t="shared" si="21"/>
        <v>0</v>
      </c>
      <c r="S38" s="49">
        <f t="shared" si="22"/>
        <v>0</v>
      </c>
      <c r="T38" s="48">
        <f t="shared" si="23"/>
        <v>0.3</v>
      </c>
      <c r="U38" s="50">
        <f t="shared" si="24"/>
        <v>0.27228000000000002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40069000</v>
      </c>
      <c r="C40" s="95">
        <f>SUM(C35:C39)</f>
        <v>0</v>
      </c>
      <c r="D40" s="95"/>
      <c r="E40" s="95">
        <f t="shared" si="18"/>
        <v>40069000</v>
      </c>
      <c r="F40" s="96">
        <f t="shared" ref="F40:O40" si="25">SUM(F35:F39)</f>
        <v>40069000</v>
      </c>
      <c r="G40" s="97">
        <f t="shared" si="25"/>
        <v>13836000</v>
      </c>
      <c r="H40" s="96">
        <f t="shared" si="25"/>
        <v>1509000</v>
      </c>
      <c r="I40" s="97">
        <f t="shared" si="25"/>
        <v>814207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1509000</v>
      </c>
      <c r="Q40" s="97">
        <f t="shared" si="20"/>
        <v>814207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15.133888276000402</v>
      </c>
      <c r="U40" s="54">
        <f>IF((+$E35+$E38) =0,0,(Q40   /(+$E35+$E38) )*100)</f>
        <v>8.165750676963194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25000000</v>
      </c>
      <c r="H51" s="93">
        <v>5087000</v>
      </c>
      <c r="I51" s="94">
        <v>3471715</v>
      </c>
      <c r="J51" s="93"/>
      <c r="K51" s="94"/>
      <c r="L51" s="93"/>
      <c r="M51" s="94"/>
      <c r="N51" s="93"/>
      <c r="O51" s="94"/>
      <c r="P51" s="93">
        <f t="shared" si="27"/>
        <v>5087000</v>
      </c>
      <c r="Q51" s="94">
        <f t="shared" si="28"/>
        <v>3471715</v>
      </c>
      <c r="R51" s="48">
        <f t="shared" si="29"/>
        <v>0</v>
      </c>
      <c r="S51" s="49">
        <f t="shared" si="30"/>
        <v>0</v>
      </c>
      <c r="T51" s="48">
        <f t="shared" si="31"/>
        <v>7.2671428571428569</v>
      </c>
      <c r="U51" s="50">
        <f t="shared" si="32"/>
        <v>4.9595928571428569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25000000</v>
      </c>
      <c r="H53" s="96">
        <f t="shared" si="33"/>
        <v>5087000</v>
      </c>
      <c r="I53" s="97">
        <f t="shared" si="33"/>
        <v>3471715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5087000</v>
      </c>
      <c r="Q53" s="97">
        <f t="shared" si="28"/>
        <v>3471715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7.2671428571428569</v>
      </c>
      <c r="U53" s="54">
        <f>IF((+$E43+$E45+$E47+$E48+$E51) =0,0,(Q53   /(+$E43+$E45+$E47+$E48+$E51) )*100)</f>
        <v>4.9595928571428569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198275000</v>
      </c>
      <c r="C67" s="104">
        <f>SUM(C9:C14,C17:C23,C26:C29,C32,C35:C39,C42:C52,C55:C58,C61:C65)</f>
        <v>0</v>
      </c>
      <c r="D67" s="104"/>
      <c r="E67" s="104">
        <f t="shared" si="35"/>
        <v>198275000</v>
      </c>
      <c r="F67" s="105">
        <f t="shared" ref="F67:O67" si="43">SUM(F9:F14,F17:F23,F26:F29,F32,F35:F39,F42:F52,F55:F58,F61:F65)</f>
        <v>198275000</v>
      </c>
      <c r="G67" s="106">
        <f t="shared" si="43"/>
        <v>65901000</v>
      </c>
      <c r="H67" s="105">
        <f t="shared" si="43"/>
        <v>12985000</v>
      </c>
      <c r="I67" s="106">
        <f t="shared" si="43"/>
        <v>15325670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12985000</v>
      </c>
      <c r="Q67" s="106">
        <f t="shared" si="37"/>
        <v>15325670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7.7672167822128646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9.1673316305472632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231752000</v>
      </c>
      <c r="C69" s="92"/>
      <c r="D69" s="92"/>
      <c r="E69" s="92">
        <f>$B69      +$C69      +$D69</f>
        <v>231752000</v>
      </c>
      <c r="F69" s="93" t="s">
        <v>36</v>
      </c>
      <c r="G69" s="94" t="s">
        <v>36</v>
      </c>
      <c r="H69" s="93"/>
      <c r="I69" s="94">
        <v>26656174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26656174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11.502025440988643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231752000</v>
      </c>
      <c r="C71" s="101">
        <f>SUM(C69:C70)</f>
        <v>0</v>
      </c>
      <c r="D71" s="101"/>
      <c r="E71" s="101">
        <f>$B71      +$C71      +$D71</f>
        <v>231752000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26656174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26656174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11.502025440988643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231752000</v>
      </c>
      <c r="C72" s="104">
        <f>SUM(C69:C70)</f>
        <v>0</v>
      </c>
      <c r="D72" s="104"/>
      <c r="E72" s="104">
        <f>$B72      +$C72      +$D72</f>
        <v>231752000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26656174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26656174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11.502025440988643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430027000</v>
      </c>
      <c r="C73" s="104">
        <f>SUM(C9:C14,C17:C23,C26:C29,C32,C35:C39,C42:C52,C55:C58,C61:C65,C69:C70)</f>
        <v>0</v>
      </c>
      <c r="D73" s="104"/>
      <c r="E73" s="104">
        <f>$B73      +$C73      +$D73</f>
        <v>430027000</v>
      </c>
      <c r="F73" s="105">
        <f t="shared" ref="F73:O73" si="46">SUM(F9:F14,F17:F23,F26:F29,F32,F35:F39,F42:F52,F55:F58,F61:F65,F69:F70)</f>
        <v>198275000</v>
      </c>
      <c r="G73" s="106">
        <f t="shared" si="46"/>
        <v>65901000</v>
      </c>
      <c r="H73" s="105">
        <f t="shared" si="46"/>
        <v>12985000</v>
      </c>
      <c r="I73" s="106">
        <f t="shared" si="46"/>
        <v>41981844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12985000</v>
      </c>
      <c r="Q73" s="106">
        <f>$I73      +$K73      +$M73      +$O73</f>
        <v>41981844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3.2549651692406414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10.523638040854387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90748000</v>
      </c>
      <c r="C90" s="113"/>
      <c r="D90" s="113"/>
      <c r="E90" s="113">
        <f t="shared" si="48"/>
        <v>90748000</v>
      </c>
      <c r="F90" s="113">
        <v>0</v>
      </c>
      <c r="G90" s="113">
        <v>0</v>
      </c>
      <c r="H90" s="113">
        <v>63925000</v>
      </c>
      <c r="I90" s="113"/>
      <c r="J90" s="113"/>
      <c r="K90" s="113"/>
      <c r="L90" s="113"/>
      <c r="M90" s="113"/>
      <c r="N90" s="113"/>
      <c r="O90" s="113"/>
      <c r="P90" s="115">
        <f t="shared" si="49"/>
        <v>63925000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70.442323797769646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4429000</v>
      </c>
      <c r="C93" s="113"/>
      <c r="D93" s="113"/>
      <c r="E93" s="113">
        <f t="shared" si="48"/>
        <v>4429000</v>
      </c>
      <c r="F93" s="113">
        <v>0</v>
      </c>
      <c r="G93" s="113">
        <v>0</v>
      </c>
      <c r="H93" s="113">
        <v>5417000</v>
      </c>
      <c r="I93" s="113"/>
      <c r="J93" s="113"/>
      <c r="K93" s="113"/>
      <c r="L93" s="113"/>
      <c r="M93" s="113"/>
      <c r="N93" s="113"/>
      <c r="O93" s="113"/>
      <c r="P93" s="115">
        <f t="shared" si="49"/>
        <v>5417000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122.30751862722961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uf5hpV2sXNZseSnhW5erNaaTdJKfVYrDDJ0wlm+R6lq894XkA7WxZKX6a21X51bq3ZOiKUrcrnBkXvXDVZQDA==" saltValue="eR0DE+5nJGZTgndp0prj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/>
      <c r="I10" s="94">
        <v>176321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176321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9.7956111111111106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8000000</v>
      </c>
      <c r="H13" s="93">
        <v>5269000</v>
      </c>
      <c r="I13" s="94"/>
      <c r="J13" s="93"/>
      <c r="K13" s="94"/>
      <c r="L13" s="93"/>
      <c r="M13" s="94"/>
      <c r="N13" s="93"/>
      <c r="O13" s="94"/>
      <c r="P13" s="93">
        <f t="shared" si="1"/>
        <v>5269000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26.345000000000002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21900000</v>
      </c>
      <c r="C15" s="95">
        <f>SUM(C9:C14)</f>
        <v>0</v>
      </c>
      <c r="D15" s="95"/>
      <c r="E15" s="95">
        <f t="shared" si="0"/>
        <v>21900000</v>
      </c>
      <c r="F15" s="96">
        <f t="shared" ref="F15:O15" si="7">SUM(F9:F14)</f>
        <v>21900000</v>
      </c>
      <c r="G15" s="97">
        <f t="shared" si="7"/>
        <v>9800000</v>
      </c>
      <c r="H15" s="96">
        <f t="shared" si="7"/>
        <v>5269000</v>
      </c>
      <c r="I15" s="97">
        <f t="shared" si="7"/>
        <v>176321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5269000</v>
      </c>
      <c r="Q15" s="97">
        <f t="shared" si="2"/>
        <v>176321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24.169724770642201</v>
      </c>
      <c r="U15" s="54">
        <f>IF((SUM($E9:$E13))=0,0,(Q15/(SUM($E9:$E13))*100))</f>
        <v>0.80881192660550461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6891000</v>
      </c>
      <c r="C21" s="92"/>
      <c r="D21" s="92"/>
      <c r="E21" s="92">
        <f t="shared" si="8"/>
        <v>6891000</v>
      </c>
      <c r="F21" s="93">
        <v>6891000</v>
      </c>
      <c r="G21" s="94">
        <v>1378000</v>
      </c>
      <c r="H21" s="93">
        <v>594000</v>
      </c>
      <c r="I21" s="94"/>
      <c r="J21" s="93"/>
      <c r="K21" s="94"/>
      <c r="L21" s="93"/>
      <c r="M21" s="94"/>
      <c r="N21" s="93"/>
      <c r="O21" s="94"/>
      <c r="P21" s="93">
        <f t="shared" si="9"/>
        <v>594000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8.6199390509360043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6891000</v>
      </c>
      <c r="C24" s="95">
        <f>SUM(C17:C23)</f>
        <v>0</v>
      </c>
      <c r="D24" s="95"/>
      <c r="E24" s="95">
        <f t="shared" si="8"/>
        <v>6891000</v>
      </c>
      <c r="F24" s="96">
        <f t="shared" ref="F24:O24" si="15">SUM(F17:F23)</f>
        <v>6891000</v>
      </c>
      <c r="G24" s="97">
        <f t="shared" si="15"/>
        <v>1378000</v>
      </c>
      <c r="H24" s="96">
        <f t="shared" si="15"/>
        <v>594000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594000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8.6199390509360043</v>
      </c>
      <c r="U24" s="54">
        <f>IF(($E24-$E19-$E23)   =0,0,($Q24   /($E24-$E19-$E23)   )*100)</f>
        <v>0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1896000</v>
      </c>
      <c r="C32" s="92"/>
      <c r="D32" s="92"/>
      <c r="E32" s="92">
        <f>$B32      +$C32      +$D32</f>
        <v>1896000</v>
      </c>
      <c r="F32" s="93">
        <v>1896000</v>
      </c>
      <c r="G32" s="94">
        <v>473000</v>
      </c>
      <c r="H32" s="93">
        <v>473000</v>
      </c>
      <c r="I32" s="94">
        <v>559499</v>
      </c>
      <c r="J32" s="93"/>
      <c r="K32" s="94"/>
      <c r="L32" s="93"/>
      <c r="M32" s="94"/>
      <c r="N32" s="93"/>
      <c r="O32" s="94"/>
      <c r="P32" s="93">
        <f>$H32      +$J32      +$L32      +$N32</f>
        <v>473000</v>
      </c>
      <c r="Q32" s="94">
        <f>$I32      +$K32      +$M32      +$O32</f>
        <v>559499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24.947257383966246</v>
      </c>
      <c r="U32" s="50">
        <f>IF(($E32      =0),0,(($Q32      /$E32      )*100))</f>
        <v>29.509440928270042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1896000</v>
      </c>
      <c r="C33" s="95">
        <f>C32</f>
        <v>0</v>
      </c>
      <c r="D33" s="95"/>
      <c r="E33" s="95">
        <f>$B33      +$C33      +$D33</f>
        <v>1896000</v>
      </c>
      <c r="F33" s="96">
        <f t="shared" ref="F33:O33" si="17">F32</f>
        <v>1896000</v>
      </c>
      <c r="G33" s="97">
        <f t="shared" si="17"/>
        <v>473000</v>
      </c>
      <c r="H33" s="96">
        <f t="shared" si="17"/>
        <v>473000</v>
      </c>
      <c r="I33" s="97">
        <f t="shared" si="17"/>
        <v>559499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473000</v>
      </c>
      <c r="Q33" s="97">
        <f>$I33      +$K33      +$M33      +$O33</f>
        <v>559499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24.947257383966246</v>
      </c>
      <c r="U33" s="54">
        <f>IF($E33   =0,0,($Q33   /$E33   )*100)</f>
        <v>29.509440928270042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22344000</v>
      </c>
      <c r="C35" s="92"/>
      <c r="D35" s="92"/>
      <c r="E35" s="92">
        <f t="shared" ref="E35:E40" si="18">$B35      +$C35      +$D35</f>
        <v>22344000</v>
      </c>
      <c r="F35" s="93">
        <v>22344000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1269000</v>
      </c>
      <c r="C36" s="92"/>
      <c r="D36" s="92"/>
      <c r="E36" s="92">
        <f t="shared" si="18"/>
        <v>1269000</v>
      </c>
      <c r="F36" s="93">
        <v>1269000</v>
      </c>
      <c r="G36" s="94">
        <v>457000</v>
      </c>
      <c r="H36" s="93">
        <v>15000</v>
      </c>
      <c r="I36" s="94"/>
      <c r="J36" s="93"/>
      <c r="K36" s="94"/>
      <c r="L36" s="93"/>
      <c r="M36" s="94"/>
      <c r="N36" s="93"/>
      <c r="O36" s="94"/>
      <c r="P36" s="93">
        <f t="shared" si="19"/>
        <v>15000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1.1820330969267139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23613000</v>
      </c>
      <c r="C40" s="95">
        <f>SUM(C35:C39)</f>
        <v>0</v>
      </c>
      <c r="D40" s="95"/>
      <c r="E40" s="95">
        <f t="shared" si="18"/>
        <v>23613000</v>
      </c>
      <c r="F40" s="96">
        <f t="shared" ref="F40:O40" si="25">SUM(F35:F39)</f>
        <v>23613000</v>
      </c>
      <c r="G40" s="97">
        <f t="shared" si="25"/>
        <v>5457000</v>
      </c>
      <c r="H40" s="96">
        <f t="shared" si="25"/>
        <v>15000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6.7132116004296458E-2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70000000</v>
      </c>
      <c r="C51" s="92"/>
      <c r="D51" s="92"/>
      <c r="E51" s="92">
        <f t="shared" si="26"/>
        <v>70000000</v>
      </c>
      <c r="F51" s="93">
        <v>70000000</v>
      </c>
      <c r="G51" s="94">
        <v>25000000</v>
      </c>
      <c r="H51" s="93">
        <v>25000000</v>
      </c>
      <c r="I51" s="94">
        <v>21138548</v>
      </c>
      <c r="J51" s="93"/>
      <c r="K51" s="94"/>
      <c r="L51" s="93"/>
      <c r="M51" s="94"/>
      <c r="N51" s="93"/>
      <c r="O51" s="94"/>
      <c r="P51" s="93">
        <f t="shared" si="27"/>
        <v>25000000</v>
      </c>
      <c r="Q51" s="94">
        <f t="shared" si="28"/>
        <v>21138548</v>
      </c>
      <c r="R51" s="48">
        <f t="shared" si="29"/>
        <v>0</v>
      </c>
      <c r="S51" s="49">
        <f t="shared" si="30"/>
        <v>0</v>
      </c>
      <c r="T51" s="48">
        <f t="shared" si="31"/>
        <v>35.714285714285715</v>
      </c>
      <c r="U51" s="50">
        <f t="shared" si="32"/>
        <v>30.197925714285713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25000000</v>
      </c>
      <c r="H53" s="96">
        <f t="shared" si="33"/>
        <v>25000000</v>
      </c>
      <c r="I53" s="97">
        <f t="shared" si="33"/>
        <v>21138548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25000000</v>
      </c>
      <c r="Q53" s="97">
        <f t="shared" si="28"/>
        <v>21138548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35.714285714285715</v>
      </c>
      <c r="U53" s="54">
        <f>IF((+$E43+$E45+$E47+$E48+$E51) =0,0,(Q53   /(+$E43+$E45+$E47+$E48+$E51) )*100)</f>
        <v>30.197925714285713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124300000</v>
      </c>
      <c r="C67" s="104">
        <f>SUM(C9:C14,C17:C23,C26:C29,C32,C35:C39,C42:C52,C55:C58,C61:C65)</f>
        <v>0</v>
      </c>
      <c r="D67" s="104"/>
      <c r="E67" s="104">
        <f t="shared" si="35"/>
        <v>124300000</v>
      </c>
      <c r="F67" s="105">
        <f t="shared" ref="F67:O67" si="43">SUM(F9:F14,F17:F23,F26:F29,F32,F35:F39,F42:F52,F55:F58,F61:F65)</f>
        <v>124300000</v>
      </c>
      <c r="G67" s="106">
        <f t="shared" si="43"/>
        <v>42108000</v>
      </c>
      <c r="H67" s="105">
        <f t="shared" si="43"/>
        <v>31351000</v>
      </c>
      <c r="I67" s="106">
        <f t="shared" si="43"/>
        <v>21874368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31351000</v>
      </c>
      <c r="Q67" s="106">
        <f t="shared" si="37"/>
        <v>21874368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25.502924404747379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17.794021036191037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131792000</v>
      </c>
      <c r="C69" s="92"/>
      <c r="D69" s="92"/>
      <c r="E69" s="92">
        <f>$B69      +$C69      +$D69</f>
        <v>131792000</v>
      </c>
      <c r="F69" s="93" t="s">
        <v>36</v>
      </c>
      <c r="G69" s="94" t="s">
        <v>36</v>
      </c>
      <c r="H69" s="93"/>
      <c r="I69" s="94">
        <v>34781323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34781323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26.391073054510137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131792000</v>
      </c>
      <c r="C71" s="101">
        <f>SUM(C69:C70)</f>
        <v>0</v>
      </c>
      <c r="D71" s="101"/>
      <c r="E71" s="101">
        <f>$B71      +$C71      +$D71</f>
        <v>131792000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34781323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34781323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26.391073054510137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131792000</v>
      </c>
      <c r="C72" s="104">
        <f>SUM(C69:C70)</f>
        <v>0</v>
      </c>
      <c r="D72" s="104"/>
      <c r="E72" s="104">
        <f>$B72      +$C72      +$D72</f>
        <v>131792000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34781323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34781323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26.391073054510137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256092000</v>
      </c>
      <c r="C73" s="104">
        <f>SUM(C9:C14,C17:C23,C26:C29,C32,C35:C39,C42:C52,C55:C58,C61:C65,C69:C70)</f>
        <v>0</v>
      </c>
      <c r="D73" s="104"/>
      <c r="E73" s="104">
        <f>$B73      +$C73      +$D73</f>
        <v>256092000</v>
      </c>
      <c r="F73" s="105">
        <f t="shared" ref="F73:O73" si="46">SUM(F9:F14,F17:F23,F26:F29,F32,F35:F39,F42:F52,F55:F58,F61:F65,F69:F70)</f>
        <v>124300000</v>
      </c>
      <c r="G73" s="106">
        <f t="shared" si="46"/>
        <v>42108000</v>
      </c>
      <c r="H73" s="105">
        <f t="shared" si="46"/>
        <v>31351000</v>
      </c>
      <c r="I73" s="106">
        <f t="shared" si="46"/>
        <v>56655691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31351000</v>
      </c>
      <c r="Q73" s="106">
        <f>$I73      +$K73      +$M73      +$O73</f>
        <v>56655691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12.307879539735319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22.242079042724843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6438000</v>
      </c>
      <c r="C90" s="113"/>
      <c r="D90" s="113"/>
      <c r="E90" s="113">
        <f t="shared" si="48"/>
        <v>6438000</v>
      </c>
      <c r="F90" s="113">
        <v>0</v>
      </c>
      <c r="G90" s="113">
        <v>0</v>
      </c>
      <c r="H90" s="113">
        <v>6438000</v>
      </c>
      <c r="I90" s="113"/>
      <c r="J90" s="113"/>
      <c r="K90" s="113"/>
      <c r="L90" s="113"/>
      <c r="M90" s="113"/>
      <c r="N90" s="113"/>
      <c r="O90" s="113"/>
      <c r="P90" s="115">
        <f t="shared" si="49"/>
        <v>6438000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100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11625000</v>
      </c>
      <c r="C93" s="113"/>
      <c r="D93" s="113"/>
      <c r="E93" s="113">
        <f t="shared" si="48"/>
        <v>11625000</v>
      </c>
      <c r="F93" s="113">
        <v>0</v>
      </c>
      <c r="G93" s="113">
        <v>0</v>
      </c>
      <c r="H93" s="113">
        <v>6376000</v>
      </c>
      <c r="I93" s="113"/>
      <c r="J93" s="113"/>
      <c r="K93" s="113"/>
      <c r="L93" s="113"/>
      <c r="M93" s="113"/>
      <c r="N93" s="113"/>
      <c r="O93" s="113"/>
      <c r="P93" s="115">
        <f t="shared" si="49"/>
        <v>6376000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54.847311827956993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ci1GnWBZ/r4RenQQ4xN/KaDiw4A634ED3JyctZB6fKj26FtMO2Py+4R1f+9cYEqQmef5bQfROQmcnHIQhSeWg==" saltValue="cbwL5rp3+ZX10szcPjDq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2500000</v>
      </c>
      <c r="C10" s="92"/>
      <c r="D10" s="92"/>
      <c r="E10" s="92">
        <f t="shared" ref="E10:E15" si="0">$B10      +$C10      +$D10</f>
        <v>2500000</v>
      </c>
      <c r="F10" s="93">
        <v>2500000</v>
      </c>
      <c r="G10" s="94">
        <v>2500000</v>
      </c>
      <c r="H10" s="93">
        <v>1392000</v>
      </c>
      <c r="I10" s="94">
        <v>283890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1392000</v>
      </c>
      <c r="Q10" s="94">
        <f t="shared" ref="Q10:Q15" si="2">$I10      +$K10      +$M10      +$O10</f>
        <v>283890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55.679999999999993</v>
      </c>
      <c r="U10" s="50">
        <f t="shared" ref="U10:U14" si="6">IF(($E10      =0),0,(($Q10      /$E10      )*100))</f>
        <v>11.355600000000001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2500000</v>
      </c>
      <c r="C15" s="95">
        <f>SUM(C9:C14)</f>
        <v>0</v>
      </c>
      <c r="D15" s="95"/>
      <c r="E15" s="95">
        <f t="shared" si="0"/>
        <v>2500000</v>
      </c>
      <c r="F15" s="96">
        <f t="shared" ref="F15:O15" si="7">SUM(F9:F14)</f>
        <v>2500000</v>
      </c>
      <c r="G15" s="97">
        <f t="shared" si="7"/>
        <v>2500000</v>
      </c>
      <c r="H15" s="96">
        <f t="shared" si="7"/>
        <v>1392000</v>
      </c>
      <c r="I15" s="97">
        <f t="shared" si="7"/>
        <v>283890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1392000</v>
      </c>
      <c r="Q15" s="97">
        <f t="shared" si="2"/>
        <v>283890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55.679999999999993</v>
      </c>
      <c r="U15" s="54">
        <f>IF((SUM($E9:$E13))=0,0,(Q15/(SUM($E9:$E13))*100))</f>
        <v>11.355600000000001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151498000</v>
      </c>
      <c r="C17" s="92">
        <v>940000</v>
      </c>
      <c r="D17" s="92"/>
      <c r="E17" s="92">
        <f t="shared" ref="E17:E24" si="8">$B17      +$C17      +$D17</f>
        <v>152438000</v>
      </c>
      <c r="F17" s="93">
        <v>151498000</v>
      </c>
      <c r="G17" s="94">
        <v>75749000</v>
      </c>
      <c r="H17" s="93">
        <v>58395000</v>
      </c>
      <c r="I17" s="94">
        <v>59447200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58395000</v>
      </c>
      <c r="Q17" s="94">
        <f t="shared" ref="Q17:Q24" si="10">$I17      +$K17      +$M17      +$O17</f>
        <v>59447200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38.307377425576298</v>
      </c>
      <c r="U17" s="50">
        <f t="shared" ref="U17:U23" si="14">IF(($E17      =0),0,(($Q17      /$E17      )*100))</f>
        <v>38.997625264041773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151498000</v>
      </c>
      <c r="C24" s="95">
        <f>SUM(C17:C23)</f>
        <v>940000</v>
      </c>
      <c r="D24" s="95"/>
      <c r="E24" s="95">
        <f t="shared" si="8"/>
        <v>152438000</v>
      </c>
      <c r="F24" s="96">
        <f t="shared" ref="F24:O24" si="15">SUM(F17:F23)</f>
        <v>151498000</v>
      </c>
      <c r="G24" s="97">
        <f t="shared" si="15"/>
        <v>75749000</v>
      </c>
      <c r="H24" s="96">
        <f t="shared" si="15"/>
        <v>58395000</v>
      </c>
      <c r="I24" s="97">
        <f t="shared" si="15"/>
        <v>59447200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58395000</v>
      </c>
      <c r="Q24" s="97">
        <f t="shared" si="10"/>
        <v>59447200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38.307377425576298</v>
      </c>
      <c r="U24" s="54">
        <f>IF(($E24-$E19-$E23)   =0,0,($Q24   /($E24-$E19-$E23)   )*100)</f>
        <v>38.997625264041773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2674000</v>
      </c>
      <c r="C32" s="92"/>
      <c r="D32" s="92"/>
      <c r="E32" s="92">
        <f>$B32      +$C32      +$D32</f>
        <v>2674000</v>
      </c>
      <c r="F32" s="93">
        <v>2674000</v>
      </c>
      <c r="G32" s="94">
        <v>668000</v>
      </c>
      <c r="H32" s="93">
        <v>287000</v>
      </c>
      <c r="I32" s="94">
        <v>274557</v>
      </c>
      <c r="J32" s="93"/>
      <c r="K32" s="94"/>
      <c r="L32" s="93"/>
      <c r="M32" s="94"/>
      <c r="N32" s="93"/>
      <c r="O32" s="94"/>
      <c r="P32" s="93">
        <f>$H32      +$J32      +$L32      +$N32</f>
        <v>287000</v>
      </c>
      <c r="Q32" s="94">
        <f>$I32      +$K32      +$M32      +$O32</f>
        <v>274557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10.732984293193718</v>
      </c>
      <c r="U32" s="50">
        <f>IF(($E32      =0),0,(($Q32      /$E32      )*100))</f>
        <v>10.267651458489155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2674000</v>
      </c>
      <c r="C33" s="95">
        <f>C32</f>
        <v>0</v>
      </c>
      <c r="D33" s="95"/>
      <c r="E33" s="95">
        <f>$B33      +$C33      +$D33</f>
        <v>2674000</v>
      </c>
      <c r="F33" s="96">
        <f t="shared" ref="F33:O33" si="17">F32</f>
        <v>2674000</v>
      </c>
      <c r="G33" s="97">
        <f t="shared" si="17"/>
        <v>668000</v>
      </c>
      <c r="H33" s="96">
        <f t="shared" si="17"/>
        <v>287000</v>
      </c>
      <c r="I33" s="97">
        <f t="shared" si="17"/>
        <v>274557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287000</v>
      </c>
      <c r="Q33" s="97">
        <f>$I33      +$K33      +$M33      +$O33</f>
        <v>274557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10.732984293193718</v>
      </c>
      <c r="U33" s="54">
        <f>IF($E33   =0,0,($Q33   /$E33   )*100)</f>
        <v>10.267651458489155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9850000</v>
      </c>
      <c r="C35" s="92"/>
      <c r="D35" s="92"/>
      <c r="E35" s="92">
        <f t="shared" ref="E35:E40" si="18">$B35      +$C35      +$D35</f>
        <v>9850000</v>
      </c>
      <c r="F35" s="93">
        <v>9850000</v>
      </c>
      <c r="G35" s="94">
        <v>3940000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2492000</v>
      </c>
      <c r="C36" s="92"/>
      <c r="D36" s="92"/>
      <c r="E36" s="92">
        <f t="shared" si="18"/>
        <v>2492000</v>
      </c>
      <c r="F36" s="93">
        <v>2492000</v>
      </c>
      <c r="G36" s="94">
        <v>897000</v>
      </c>
      <c r="H36" s="93">
        <v>567000</v>
      </c>
      <c r="I36" s="94"/>
      <c r="J36" s="93"/>
      <c r="K36" s="94"/>
      <c r="L36" s="93"/>
      <c r="M36" s="94"/>
      <c r="N36" s="93"/>
      <c r="O36" s="94"/>
      <c r="P36" s="93">
        <f t="shared" si="19"/>
        <v>567000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22.752808988764045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>
        <v>5500000</v>
      </c>
      <c r="C38" s="92"/>
      <c r="D38" s="92"/>
      <c r="E38" s="92">
        <f t="shared" si="18"/>
        <v>5500000</v>
      </c>
      <c r="F38" s="93">
        <v>5500000</v>
      </c>
      <c r="G38" s="94">
        <v>1500000</v>
      </c>
      <c r="H38" s="93">
        <v>42000</v>
      </c>
      <c r="I38" s="94">
        <v>83008</v>
      </c>
      <c r="J38" s="93"/>
      <c r="K38" s="94"/>
      <c r="L38" s="93"/>
      <c r="M38" s="94"/>
      <c r="N38" s="93"/>
      <c r="O38" s="94"/>
      <c r="P38" s="93">
        <f t="shared" si="19"/>
        <v>42000</v>
      </c>
      <c r="Q38" s="94">
        <f t="shared" si="20"/>
        <v>83008</v>
      </c>
      <c r="R38" s="48">
        <f t="shared" si="21"/>
        <v>0</v>
      </c>
      <c r="S38" s="49">
        <f t="shared" si="22"/>
        <v>0</v>
      </c>
      <c r="T38" s="48">
        <f t="shared" si="23"/>
        <v>0.76363636363636367</v>
      </c>
      <c r="U38" s="50">
        <f t="shared" si="24"/>
        <v>1.5092363636363637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17842000</v>
      </c>
      <c r="C40" s="95">
        <f>SUM(C35:C39)</f>
        <v>0</v>
      </c>
      <c r="D40" s="95"/>
      <c r="E40" s="95">
        <f t="shared" si="18"/>
        <v>17842000</v>
      </c>
      <c r="F40" s="96">
        <f t="shared" ref="F40:O40" si="25">SUM(F35:F39)</f>
        <v>17842000</v>
      </c>
      <c r="G40" s="97">
        <f t="shared" si="25"/>
        <v>6337000</v>
      </c>
      <c r="H40" s="96">
        <f t="shared" si="25"/>
        <v>609000</v>
      </c>
      <c r="I40" s="97">
        <f t="shared" si="25"/>
        <v>83008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609000</v>
      </c>
      <c r="Q40" s="97">
        <f t="shared" si="20"/>
        <v>83008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3.9674267100977199</v>
      </c>
      <c r="U40" s="54">
        <f>IF((+$E35+$E38) =0,0,(Q40   /(+$E35+$E38) )*100)</f>
        <v>0.54076872964169387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60000000</v>
      </c>
      <c r="C51" s="92"/>
      <c r="D51" s="92"/>
      <c r="E51" s="92">
        <f t="shared" si="26"/>
        <v>60000000</v>
      </c>
      <c r="F51" s="93">
        <v>60000000</v>
      </c>
      <c r="G51" s="94">
        <v>20600000</v>
      </c>
      <c r="H51" s="93">
        <v>20600000</v>
      </c>
      <c r="I51" s="94">
        <v>31570333</v>
      </c>
      <c r="J51" s="93"/>
      <c r="K51" s="94"/>
      <c r="L51" s="93"/>
      <c r="M51" s="94"/>
      <c r="N51" s="93"/>
      <c r="O51" s="94"/>
      <c r="P51" s="93">
        <f t="shared" si="27"/>
        <v>20600000</v>
      </c>
      <c r="Q51" s="94">
        <f t="shared" si="28"/>
        <v>31570333</v>
      </c>
      <c r="R51" s="48">
        <f t="shared" si="29"/>
        <v>0</v>
      </c>
      <c r="S51" s="49">
        <f t="shared" si="30"/>
        <v>0</v>
      </c>
      <c r="T51" s="48">
        <f t="shared" si="31"/>
        <v>34.333333333333336</v>
      </c>
      <c r="U51" s="50">
        <f t="shared" si="32"/>
        <v>52.617221666666666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20600000</v>
      </c>
      <c r="H53" s="96">
        <f t="shared" si="33"/>
        <v>20600000</v>
      </c>
      <c r="I53" s="97">
        <f t="shared" si="33"/>
        <v>31570333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20600000</v>
      </c>
      <c r="Q53" s="97">
        <f t="shared" si="28"/>
        <v>31570333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34.333333333333336</v>
      </c>
      <c r="U53" s="54">
        <f>IF((+$E43+$E45+$E47+$E48+$E51) =0,0,(Q53   /(+$E43+$E45+$E47+$E48+$E51) )*100)</f>
        <v>52.617221666666666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234514000</v>
      </c>
      <c r="C67" s="104">
        <f>SUM(C9:C14,C17:C23,C26:C29,C32,C35:C39,C42:C52,C55:C58,C61:C65)</f>
        <v>940000</v>
      </c>
      <c r="D67" s="104"/>
      <c r="E67" s="104">
        <f t="shared" si="35"/>
        <v>235454000</v>
      </c>
      <c r="F67" s="105">
        <f t="shared" ref="F67:O67" si="43">SUM(F9:F14,F17:F23,F26:F29,F32,F35:F39,F42:F52,F55:F58,F61:F65)</f>
        <v>234514000</v>
      </c>
      <c r="G67" s="106">
        <f t="shared" si="43"/>
        <v>105854000</v>
      </c>
      <c r="H67" s="105">
        <f t="shared" si="43"/>
        <v>81283000</v>
      </c>
      <c r="I67" s="106">
        <f t="shared" si="43"/>
        <v>91658988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81283000</v>
      </c>
      <c r="Q67" s="106">
        <f t="shared" si="37"/>
        <v>91658988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34.891098119006529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39.345038246580991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234514000</v>
      </c>
      <c r="C73" s="104">
        <f>SUM(C9:C14,C17:C23,C26:C29,C32,C35:C39,C42:C52,C55:C58,C61:C65,C69:C70)</f>
        <v>940000</v>
      </c>
      <c r="D73" s="104"/>
      <c r="E73" s="104">
        <f>$B73      +$C73      +$D73</f>
        <v>235454000</v>
      </c>
      <c r="F73" s="105">
        <f t="shared" ref="F73:O73" si="46">SUM(F9:F14,F17:F23,F26:F29,F32,F35:F39,F42:F52,F55:F58,F61:F65,F69:F70)</f>
        <v>234514000</v>
      </c>
      <c r="G73" s="106">
        <f t="shared" si="46"/>
        <v>105854000</v>
      </c>
      <c r="H73" s="105">
        <f t="shared" si="46"/>
        <v>81283000</v>
      </c>
      <c r="I73" s="106">
        <f t="shared" si="46"/>
        <v>91658988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81283000</v>
      </c>
      <c r="Q73" s="106">
        <f>$I73      +$K73      +$M73      +$O73</f>
        <v>91658988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34.891098119006529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39.345038246580991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30161000</v>
      </c>
      <c r="C90" s="113"/>
      <c r="D90" s="113"/>
      <c r="E90" s="113">
        <f t="shared" si="48"/>
        <v>30161000</v>
      </c>
      <c r="F90" s="113">
        <v>0</v>
      </c>
      <c r="G90" s="113">
        <v>0</v>
      </c>
      <c r="H90" s="113">
        <v>26200000</v>
      </c>
      <c r="I90" s="113"/>
      <c r="J90" s="113"/>
      <c r="K90" s="113"/>
      <c r="L90" s="113"/>
      <c r="M90" s="113"/>
      <c r="N90" s="113"/>
      <c r="O90" s="113"/>
      <c r="P90" s="115">
        <f t="shared" si="49"/>
        <v>26200000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86.867146314777372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 t="s">
        <v>36</v>
      </c>
      <c r="G92" s="113" t="s">
        <v>36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4429000</v>
      </c>
      <c r="C93" s="113"/>
      <c r="D93" s="113"/>
      <c r="E93" s="113">
        <f t="shared" si="48"/>
        <v>4429000</v>
      </c>
      <c r="F93" s="113">
        <v>0</v>
      </c>
      <c r="G93" s="113">
        <v>0</v>
      </c>
      <c r="H93" s="113">
        <v>1779000</v>
      </c>
      <c r="I93" s="113"/>
      <c r="J93" s="113"/>
      <c r="K93" s="113"/>
      <c r="L93" s="113"/>
      <c r="M93" s="113"/>
      <c r="N93" s="113"/>
      <c r="O93" s="113"/>
      <c r="P93" s="115">
        <f t="shared" si="49"/>
        <v>1779000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40.167080605102733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UnGbxYHa50uxdmAhOG7JKdn1Oc8FcOUm83VoF8wXjt/M3RW4WDvwRXgNSVJSeneNb+eFJV+UBhZgU5rSsjU9g==" saltValue="PAUkyhWH3B4EMHxktojg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323000</v>
      </c>
      <c r="I10" s="94">
        <v>565883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323000</v>
      </c>
      <c r="Q10" s="94">
        <f t="shared" ref="Q10:Q15" si="2">$I10      +$K10      +$M10      +$O10</f>
        <v>565883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13.458333333333334</v>
      </c>
      <c r="U10" s="50">
        <f t="shared" ref="U10:U14" si="6">IF(($E10      =0),0,(($Q10      /$E10      )*100))</f>
        <v>23.578458333333334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8000000</v>
      </c>
      <c r="C11" s="92"/>
      <c r="D11" s="92"/>
      <c r="E11" s="92">
        <f t="shared" si="0"/>
        <v>8000000</v>
      </c>
      <c r="F11" s="93">
        <v>8000000</v>
      </c>
      <c r="G11" s="94">
        <v>4500000</v>
      </c>
      <c r="H11" s="93">
        <v>509000</v>
      </c>
      <c r="I11" s="94">
        <v>1098892</v>
      </c>
      <c r="J11" s="93"/>
      <c r="K11" s="94"/>
      <c r="L11" s="93"/>
      <c r="M11" s="94"/>
      <c r="N11" s="93"/>
      <c r="O11" s="94"/>
      <c r="P11" s="93">
        <f t="shared" si="1"/>
        <v>509000</v>
      </c>
      <c r="Q11" s="94">
        <f t="shared" si="2"/>
        <v>1098892</v>
      </c>
      <c r="R11" s="48">
        <f t="shared" si="3"/>
        <v>0</v>
      </c>
      <c r="S11" s="49">
        <f t="shared" si="4"/>
        <v>0</v>
      </c>
      <c r="T11" s="48">
        <f t="shared" si="5"/>
        <v>6.3624999999999998</v>
      </c>
      <c r="U11" s="50">
        <f t="shared" si="6"/>
        <v>13.73615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>
        <v>44984000</v>
      </c>
      <c r="C13" s="92"/>
      <c r="D13" s="92"/>
      <c r="E13" s="92">
        <f t="shared" si="0"/>
        <v>44984000</v>
      </c>
      <c r="F13" s="93">
        <v>44984000</v>
      </c>
      <c r="G13" s="94">
        <v>24340000</v>
      </c>
      <c r="H13" s="93">
        <v>9947000</v>
      </c>
      <c r="I13" s="94">
        <v>11377130</v>
      </c>
      <c r="J13" s="93"/>
      <c r="K13" s="94"/>
      <c r="L13" s="93"/>
      <c r="M13" s="94"/>
      <c r="N13" s="93"/>
      <c r="O13" s="94"/>
      <c r="P13" s="93">
        <f t="shared" si="1"/>
        <v>9947000</v>
      </c>
      <c r="Q13" s="94">
        <f t="shared" si="2"/>
        <v>11377130</v>
      </c>
      <c r="R13" s="48">
        <f t="shared" si="3"/>
        <v>0</v>
      </c>
      <c r="S13" s="49">
        <f t="shared" si="4"/>
        <v>0</v>
      </c>
      <c r="T13" s="48">
        <f t="shared" si="5"/>
        <v>22.112306597901476</v>
      </c>
      <c r="U13" s="50">
        <f t="shared" si="6"/>
        <v>25.291503645740711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56384000</v>
      </c>
      <c r="C15" s="95">
        <f>SUM(C9:C14)</f>
        <v>0</v>
      </c>
      <c r="D15" s="95"/>
      <c r="E15" s="95">
        <f t="shared" si="0"/>
        <v>56384000</v>
      </c>
      <c r="F15" s="96">
        <f t="shared" ref="F15:O15" si="7">SUM(F9:F14)</f>
        <v>56384000</v>
      </c>
      <c r="G15" s="97">
        <f t="shared" si="7"/>
        <v>31240000</v>
      </c>
      <c r="H15" s="96">
        <f t="shared" si="7"/>
        <v>10779000</v>
      </c>
      <c r="I15" s="97">
        <f t="shared" si="7"/>
        <v>13041905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10779000</v>
      </c>
      <c r="Q15" s="97">
        <f t="shared" si="2"/>
        <v>13041905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19.462299581106457</v>
      </c>
      <c r="U15" s="54">
        <f>IF((SUM($E9:$E13))=0,0,(Q15/(SUM($E9:$E13))*100))</f>
        <v>23.548145673840821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413544000</v>
      </c>
      <c r="C17" s="92">
        <v>522000</v>
      </c>
      <c r="D17" s="92"/>
      <c r="E17" s="92">
        <f t="shared" ref="E17:E24" si="8">$B17      +$C17      +$D17</f>
        <v>414066000</v>
      </c>
      <c r="F17" s="93">
        <v>413544000</v>
      </c>
      <c r="G17" s="94">
        <v>165418000</v>
      </c>
      <c r="H17" s="93">
        <v>118443000</v>
      </c>
      <c r="I17" s="94">
        <v>122370245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118443000</v>
      </c>
      <c r="Q17" s="94">
        <f t="shared" ref="Q17:Q24" si="10">$I17      +$K17      +$M17      +$O17</f>
        <v>122370245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28.604860094767503</v>
      </c>
      <c r="U17" s="50">
        <f t="shared" ref="U17:U23" si="14">IF(($E17      =0),0,(($Q17      /$E17      )*100))</f>
        <v>29.5533187945883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4765000</v>
      </c>
      <c r="C21" s="92"/>
      <c r="D21" s="92"/>
      <c r="E21" s="92">
        <f t="shared" si="8"/>
        <v>4765000</v>
      </c>
      <c r="F21" s="93">
        <v>4765000</v>
      </c>
      <c r="G21" s="94">
        <v>953000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418309000</v>
      </c>
      <c r="C24" s="95">
        <f>SUM(C17:C23)</f>
        <v>522000</v>
      </c>
      <c r="D24" s="95"/>
      <c r="E24" s="95">
        <f t="shared" si="8"/>
        <v>418831000</v>
      </c>
      <c r="F24" s="96">
        <f t="shared" ref="F24:O24" si="15">SUM(F17:F23)</f>
        <v>418309000</v>
      </c>
      <c r="G24" s="97">
        <f t="shared" si="15"/>
        <v>166371000</v>
      </c>
      <c r="H24" s="96">
        <f t="shared" si="15"/>
        <v>118443000</v>
      </c>
      <c r="I24" s="97">
        <f t="shared" si="15"/>
        <v>122370245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118443000</v>
      </c>
      <c r="Q24" s="97">
        <f t="shared" si="10"/>
        <v>122370245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28.279425352946653</v>
      </c>
      <c r="U24" s="54">
        <f>IF(($E24-$E19-$E23)   =0,0,($Q24   /($E24-$E19-$E23)   )*100)</f>
        <v>29.217093529371034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>
        <v>267249000</v>
      </c>
      <c r="C28" s="92"/>
      <c r="D28" s="92"/>
      <c r="E28" s="92">
        <f>$B28      +$C28      +$D28</f>
        <v>267249000</v>
      </c>
      <c r="F28" s="93">
        <v>267249000</v>
      </c>
      <c r="G28" s="94">
        <v>90865000</v>
      </c>
      <c r="H28" s="93">
        <v>26889000</v>
      </c>
      <c r="I28" s="94">
        <v>10338430</v>
      </c>
      <c r="J28" s="93"/>
      <c r="K28" s="94"/>
      <c r="L28" s="93"/>
      <c r="M28" s="94"/>
      <c r="N28" s="93"/>
      <c r="O28" s="94"/>
      <c r="P28" s="93">
        <f>$H28      +$J28      +$L28      +$N28</f>
        <v>26889000</v>
      </c>
      <c r="Q28" s="94">
        <f>$I28      +$K28      +$M28      +$O28</f>
        <v>10338430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10.06140341030275</v>
      </c>
      <c r="U28" s="50">
        <f>IF(($E28      =0),0,(($Q28      /$E28      )*100))</f>
        <v>3.8684634928474946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267249000</v>
      </c>
      <c r="C30" s="95">
        <f>SUM(C26:C29)</f>
        <v>0</v>
      </c>
      <c r="D30" s="95"/>
      <c r="E30" s="95">
        <f>$B30      +$C30      +$D30</f>
        <v>267249000</v>
      </c>
      <c r="F30" s="96">
        <f t="shared" ref="F30:O30" si="16">SUM(F26:F29)</f>
        <v>267249000</v>
      </c>
      <c r="G30" s="97">
        <f t="shared" si="16"/>
        <v>90865000</v>
      </c>
      <c r="H30" s="96">
        <f t="shared" si="16"/>
        <v>26889000</v>
      </c>
      <c r="I30" s="97">
        <f t="shared" si="16"/>
        <v>10338430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26889000</v>
      </c>
      <c r="Q30" s="97">
        <f>$I30      +$K30      +$M30      +$O30</f>
        <v>10338430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10.06140341030275</v>
      </c>
      <c r="U30" s="54">
        <f>IF($E30   =0,0,($Q30   /$E30   )*100)</f>
        <v>3.8684634928474946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6117000</v>
      </c>
      <c r="C32" s="92"/>
      <c r="D32" s="92"/>
      <c r="E32" s="92">
        <f>$B32      +$C32      +$D32</f>
        <v>6117000</v>
      </c>
      <c r="F32" s="93">
        <v>6117000</v>
      </c>
      <c r="G32" s="94">
        <v>1529000</v>
      </c>
      <c r="H32" s="93">
        <v>416000</v>
      </c>
      <c r="I32" s="94">
        <v>842996</v>
      </c>
      <c r="J32" s="93"/>
      <c r="K32" s="94"/>
      <c r="L32" s="93"/>
      <c r="M32" s="94"/>
      <c r="N32" s="93"/>
      <c r="O32" s="94"/>
      <c r="P32" s="93">
        <f>$H32      +$J32      +$L32      +$N32</f>
        <v>416000</v>
      </c>
      <c r="Q32" s="94">
        <f>$I32      +$K32      +$M32      +$O32</f>
        <v>842996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6.8007193068497633</v>
      </c>
      <c r="U32" s="50">
        <f>IF(($E32      =0),0,(($Q32      /$E32      )*100))</f>
        <v>13.781199934608468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6117000</v>
      </c>
      <c r="C33" s="95">
        <f>C32</f>
        <v>0</v>
      </c>
      <c r="D33" s="95"/>
      <c r="E33" s="95">
        <f>$B33      +$C33      +$D33</f>
        <v>6117000</v>
      </c>
      <c r="F33" s="96">
        <f t="shared" ref="F33:O33" si="17">F32</f>
        <v>6117000</v>
      </c>
      <c r="G33" s="97">
        <f t="shared" si="17"/>
        <v>1529000</v>
      </c>
      <c r="H33" s="96">
        <f t="shared" si="17"/>
        <v>416000</v>
      </c>
      <c r="I33" s="97">
        <f t="shared" si="17"/>
        <v>842996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416000</v>
      </c>
      <c r="Q33" s="97">
        <f>$I33      +$K33      +$M33      +$O33</f>
        <v>842996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6.8007193068497633</v>
      </c>
      <c r="U33" s="54">
        <f>IF($E33   =0,0,($Q33   /$E33   )*100)</f>
        <v>13.781199934608468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12573000</v>
      </c>
      <c r="C35" s="92"/>
      <c r="D35" s="92"/>
      <c r="E35" s="92">
        <f t="shared" ref="E35:E40" si="18">$B35      +$C35      +$D35</f>
        <v>12573000</v>
      </c>
      <c r="F35" s="93">
        <v>12573000</v>
      </c>
      <c r="G35" s="94">
        <v>6000000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41312000</v>
      </c>
      <c r="C36" s="92"/>
      <c r="D36" s="92"/>
      <c r="E36" s="92">
        <f t="shared" si="18"/>
        <v>41312000</v>
      </c>
      <c r="F36" s="93">
        <v>41312000</v>
      </c>
      <c r="G36" s="94">
        <v>14872000</v>
      </c>
      <c r="H36" s="93">
        <v>3555000</v>
      </c>
      <c r="I36" s="94"/>
      <c r="J36" s="93"/>
      <c r="K36" s="94"/>
      <c r="L36" s="93"/>
      <c r="M36" s="94"/>
      <c r="N36" s="93"/>
      <c r="O36" s="94"/>
      <c r="P36" s="93">
        <f t="shared" si="19"/>
        <v>3555000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8.6052478698683199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53885000</v>
      </c>
      <c r="C40" s="95">
        <f>SUM(C35:C39)</f>
        <v>0</v>
      </c>
      <c r="D40" s="95"/>
      <c r="E40" s="95">
        <f t="shared" si="18"/>
        <v>53885000</v>
      </c>
      <c r="F40" s="96">
        <f t="shared" ref="F40:O40" si="25">SUM(F35:F39)</f>
        <v>53885000</v>
      </c>
      <c r="G40" s="97">
        <f t="shared" si="25"/>
        <v>20872000</v>
      </c>
      <c r="H40" s="96">
        <f t="shared" si="25"/>
        <v>3555000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3555000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28.274874731567646</v>
      </c>
      <c r="U40" s="54">
        <f>IF((+$E35+$E38) =0,0,(Q40   /(+$E35+$E38) )*100)</f>
        <v>0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>
        <v>126013000</v>
      </c>
      <c r="C43" s="92"/>
      <c r="D43" s="92"/>
      <c r="E43" s="92">
        <f t="shared" si="26"/>
        <v>126013000</v>
      </c>
      <c r="F43" s="93">
        <v>126013000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>
        <v>76000000</v>
      </c>
      <c r="C51" s="92"/>
      <c r="D51" s="92"/>
      <c r="E51" s="92">
        <f t="shared" si="26"/>
        <v>76000000</v>
      </c>
      <c r="F51" s="93">
        <v>76000000</v>
      </c>
      <c r="G51" s="94">
        <v>36000000</v>
      </c>
      <c r="H51" s="93">
        <v>12991000</v>
      </c>
      <c r="I51" s="94">
        <v>13013130</v>
      </c>
      <c r="J51" s="93"/>
      <c r="K51" s="94"/>
      <c r="L51" s="93"/>
      <c r="M51" s="94"/>
      <c r="N51" s="93"/>
      <c r="O51" s="94"/>
      <c r="P51" s="93">
        <f t="shared" si="27"/>
        <v>12991000</v>
      </c>
      <c r="Q51" s="94">
        <f t="shared" si="28"/>
        <v>13013130</v>
      </c>
      <c r="R51" s="48">
        <f t="shared" si="29"/>
        <v>0</v>
      </c>
      <c r="S51" s="49">
        <f t="shared" si="30"/>
        <v>0</v>
      </c>
      <c r="T51" s="48">
        <f t="shared" si="31"/>
        <v>17.09342105263158</v>
      </c>
      <c r="U51" s="50">
        <f t="shared" si="32"/>
        <v>17.122539473684213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202013000</v>
      </c>
      <c r="C53" s="95">
        <f>SUM(C42:C52)</f>
        <v>0</v>
      </c>
      <c r="D53" s="95"/>
      <c r="E53" s="95">
        <f t="shared" si="26"/>
        <v>202013000</v>
      </c>
      <c r="F53" s="96">
        <f t="shared" ref="F53:O53" si="33">SUM(F42:F52)</f>
        <v>202013000</v>
      </c>
      <c r="G53" s="97">
        <f t="shared" si="33"/>
        <v>36000000</v>
      </c>
      <c r="H53" s="96">
        <f t="shared" si="33"/>
        <v>12991000</v>
      </c>
      <c r="I53" s="97">
        <f t="shared" si="33"/>
        <v>13013130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12991000</v>
      </c>
      <c r="Q53" s="97">
        <f t="shared" si="28"/>
        <v>13013130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6.4307742571022661</v>
      </c>
      <c r="U53" s="54">
        <f>IF((+$E43+$E45+$E47+$E48+$E51) =0,0,(Q53   /(+$E43+$E45+$E47+$E48+$E51) )*100)</f>
        <v>6.4417289976387657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1003957000</v>
      </c>
      <c r="C67" s="104">
        <f>SUM(C9:C14,C17:C23,C26:C29,C32,C35:C39,C42:C52,C55:C58,C61:C65)</f>
        <v>522000</v>
      </c>
      <c r="D67" s="104"/>
      <c r="E67" s="104">
        <f t="shared" si="35"/>
        <v>1004479000</v>
      </c>
      <c r="F67" s="105">
        <f t="shared" ref="F67:O67" si="43">SUM(F9:F14,F17:F23,F26:F29,F32,F35:F39,F42:F52,F55:F58,F61:F65)</f>
        <v>1003957000</v>
      </c>
      <c r="G67" s="106">
        <f t="shared" si="43"/>
        <v>346877000</v>
      </c>
      <c r="H67" s="105">
        <f t="shared" si="43"/>
        <v>173073000</v>
      </c>
      <c r="I67" s="106">
        <f t="shared" si="43"/>
        <v>159606706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173073000</v>
      </c>
      <c r="Q67" s="106">
        <f t="shared" si="37"/>
        <v>159606706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17.987833712858578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16.588254014116053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 t="s">
        <v>36</v>
      </c>
      <c r="G69" s="94" t="s">
        <v>36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1003957000</v>
      </c>
      <c r="C73" s="104">
        <f>SUM(C9:C14,C17:C23,C26:C29,C32,C35:C39,C42:C52,C55:C58,C61:C65,C69:C70)</f>
        <v>522000</v>
      </c>
      <c r="D73" s="104"/>
      <c r="E73" s="104">
        <f>$B73      +$C73      +$D73</f>
        <v>1004479000</v>
      </c>
      <c r="F73" s="105">
        <f t="shared" ref="F73:O73" si="46">SUM(F9:F14,F17:F23,F26:F29,F32,F35:F39,F42:F52,F55:F58,F61:F65,F69:F70)</f>
        <v>1003957000</v>
      </c>
      <c r="G73" s="106">
        <f t="shared" si="46"/>
        <v>346877000</v>
      </c>
      <c r="H73" s="105">
        <f t="shared" si="46"/>
        <v>173073000</v>
      </c>
      <c r="I73" s="106">
        <f t="shared" si="46"/>
        <v>159606706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173073000</v>
      </c>
      <c r="Q73" s="106">
        <f>$I73      +$K73      +$M73      +$O73</f>
        <v>159606706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17.987833712858578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16.588254014116053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972000</v>
      </c>
      <c r="C91" s="113"/>
      <c r="D91" s="113"/>
      <c r="E91" s="113">
        <f t="shared" si="48"/>
        <v>972000</v>
      </c>
      <c r="F91" s="113">
        <v>0</v>
      </c>
      <c r="G91" s="113">
        <v>0</v>
      </c>
      <c r="H91" s="113">
        <v>175000</v>
      </c>
      <c r="I91" s="113"/>
      <c r="J91" s="113"/>
      <c r="K91" s="113"/>
      <c r="L91" s="113"/>
      <c r="M91" s="113"/>
      <c r="N91" s="113"/>
      <c r="O91" s="113"/>
      <c r="P91" s="115">
        <f t="shared" si="49"/>
        <v>175000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18.004115226337451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421000</v>
      </c>
      <c r="C92" s="113"/>
      <c r="D92" s="113"/>
      <c r="E92" s="113">
        <f t="shared" si="48"/>
        <v>421000</v>
      </c>
      <c r="F92" s="113">
        <v>0</v>
      </c>
      <c r="G92" s="113">
        <v>0</v>
      </c>
      <c r="H92" s="113">
        <v>268000</v>
      </c>
      <c r="I92" s="113"/>
      <c r="J92" s="113"/>
      <c r="K92" s="113"/>
      <c r="L92" s="113"/>
      <c r="M92" s="113"/>
      <c r="N92" s="113"/>
      <c r="O92" s="113"/>
      <c r="P92" s="115">
        <f t="shared" si="49"/>
        <v>268000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63.657957244655584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420000</v>
      </c>
      <c r="C93" s="113"/>
      <c r="D93" s="113"/>
      <c r="E93" s="113">
        <f t="shared" si="48"/>
        <v>420000</v>
      </c>
      <c r="F93" s="113">
        <v>0</v>
      </c>
      <c r="G93" s="113">
        <v>0</v>
      </c>
      <c r="H93" s="113">
        <v>23000</v>
      </c>
      <c r="I93" s="113"/>
      <c r="J93" s="113"/>
      <c r="K93" s="113"/>
      <c r="L93" s="113"/>
      <c r="M93" s="113"/>
      <c r="N93" s="113"/>
      <c r="O93" s="113"/>
      <c r="P93" s="115">
        <f t="shared" si="49"/>
        <v>23000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5.4761904761904763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>
        <v>49000</v>
      </c>
      <c r="C94" s="113"/>
      <c r="D94" s="113"/>
      <c r="E94" s="113">
        <f t="shared" si="48"/>
        <v>49000</v>
      </c>
      <c r="F94" s="113">
        <v>0</v>
      </c>
      <c r="G94" s="113">
        <v>0</v>
      </c>
      <c r="H94" s="113">
        <v>12000</v>
      </c>
      <c r="I94" s="113"/>
      <c r="J94" s="113"/>
      <c r="K94" s="113"/>
      <c r="L94" s="113"/>
      <c r="M94" s="113"/>
      <c r="N94" s="113"/>
      <c r="O94" s="113"/>
      <c r="P94" s="115">
        <f t="shared" si="49"/>
        <v>12000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24.489795918367346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7qGpVzXnU9FE8KybAPNHXwiM5HonmNxlCR3abKvWIPIbHWaBL+WHzoKOMvRUpQW1TANwRnd5pXzdD0H11PwHQ==" saltValue="deTpbuAdfU8it1E4Xcso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 t="s">
        <v>36</v>
      </c>
      <c r="G9" s="94" t="s">
        <v>36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 t="s">
        <v>36</v>
      </c>
      <c r="W9" s="94" t="s">
        <v>36</v>
      </c>
    </row>
    <row r="10" spans="1:23" ht="12.95" customHeight="1" x14ac:dyDescent="0.2">
      <c r="A10" s="47" t="s">
        <v>37</v>
      </c>
      <c r="B10" s="92">
        <v>3500000</v>
      </c>
      <c r="C10" s="92"/>
      <c r="D10" s="92"/>
      <c r="E10" s="92">
        <f t="shared" ref="E10:E15" si="0">$B10      +$C10      +$D10</f>
        <v>3500000</v>
      </c>
      <c r="F10" s="93">
        <v>3500000</v>
      </c>
      <c r="G10" s="94">
        <v>3500000</v>
      </c>
      <c r="H10" s="93">
        <v>579000</v>
      </c>
      <c r="I10" s="94">
        <v>760820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579000</v>
      </c>
      <c r="Q10" s="94">
        <f t="shared" ref="Q10:Q15" si="2">$I10      +$K10      +$M10      +$O10</f>
        <v>760820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16.542857142857141</v>
      </c>
      <c r="U10" s="50">
        <f t="shared" ref="U10:U14" si="6">IF(($E10      =0),0,(($Q10      /$E10      )*100))</f>
        <v>21.737714285714286</v>
      </c>
      <c r="V10" s="93" t="s">
        <v>36</v>
      </c>
      <c r="W10" s="94" t="s">
        <v>36</v>
      </c>
    </row>
    <row r="11" spans="1:23" ht="12.95" customHeight="1" x14ac:dyDescent="0.2">
      <c r="A11" s="47" t="s">
        <v>38</v>
      </c>
      <c r="B11" s="92">
        <v>24400000</v>
      </c>
      <c r="C11" s="92"/>
      <c r="D11" s="92"/>
      <c r="E11" s="92">
        <f t="shared" si="0"/>
        <v>24400000</v>
      </c>
      <c r="F11" s="93">
        <v>24400000</v>
      </c>
      <c r="G11" s="94">
        <v>14000000</v>
      </c>
      <c r="H11" s="93">
        <v>6240000</v>
      </c>
      <c r="I11" s="94"/>
      <c r="J11" s="93"/>
      <c r="K11" s="94"/>
      <c r="L11" s="93"/>
      <c r="M11" s="94"/>
      <c r="N11" s="93"/>
      <c r="O11" s="94"/>
      <c r="P11" s="93">
        <f t="shared" si="1"/>
        <v>6240000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25.573770491803277</v>
      </c>
      <c r="U11" s="50">
        <f t="shared" si="6"/>
        <v>0</v>
      </c>
      <c r="V11" s="93" t="s">
        <v>36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 t="s">
        <v>36</v>
      </c>
      <c r="G12" s="94" t="s">
        <v>36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 t="s">
        <v>36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 t="s">
        <v>36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 t="s">
        <v>36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27900000</v>
      </c>
      <c r="C15" s="95">
        <f>SUM(C9:C14)</f>
        <v>0</v>
      </c>
      <c r="D15" s="95"/>
      <c r="E15" s="95">
        <f t="shared" si="0"/>
        <v>27900000</v>
      </c>
      <c r="F15" s="96">
        <f t="shared" ref="F15:O15" si="7">SUM(F9:F14)</f>
        <v>27900000</v>
      </c>
      <c r="G15" s="97">
        <f t="shared" si="7"/>
        <v>17500000</v>
      </c>
      <c r="H15" s="96">
        <f t="shared" si="7"/>
        <v>6819000</v>
      </c>
      <c r="I15" s="97">
        <f t="shared" si="7"/>
        <v>760820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6819000</v>
      </c>
      <c r="Q15" s="97">
        <f t="shared" si="2"/>
        <v>760820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24.440860215053764</v>
      </c>
      <c r="U15" s="54">
        <f>IF((SUM($E9:$E13))=0,0,(Q15/(SUM($E9:$E13))*100))</f>
        <v>2.7269534050179214</v>
      </c>
      <c r="V15" s="96" t="s">
        <v>36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 t="s">
        <v>36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 t="s">
        <v>36</v>
      </c>
      <c r="G18" s="94" t="s">
        <v>36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 t="s">
        <v>36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 t="s">
        <v>36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 t="s">
        <v>36</v>
      </c>
      <c r="W20" s="94" t="s">
        <v>36</v>
      </c>
    </row>
    <row r="21" spans="1:23" ht="12.95" customHeight="1" x14ac:dyDescent="0.2">
      <c r="A21" s="47" t="s">
        <v>48</v>
      </c>
      <c r="B21" s="92">
        <v>7883000</v>
      </c>
      <c r="C21" s="92"/>
      <c r="D21" s="92"/>
      <c r="E21" s="92">
        <f t="shared" si="8"/>
        <v>7883000</v>
      </c>
      <c r="F21" s="93">
        <v>7883000</v>
      </c>
      <c r="G21" s="94">
        <v>1576000</v>
      </c>
      <c r="H21" s="93"/>
      <c r="I21" s="94">
        <v>449494</v>
      </c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449494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5.7020677407078519</v>
      </c>
      <c r="V21" s="93" t="s">
        <v>36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 t="s">
        <v>36</v>
      </c>
      <c r="G22" s="94" t="s">
        <v>36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 t="s">
        <v>36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 t="s">
        <v>36</v>
      </c>
      <c r="G23" s="94" t="s">
        <v>36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 t="s">
        <v>36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7883000</v>
      </c>
      <c r="C24" s="95">
        <f>SUM(C17:C23)</f>
        <v>0</v>
      </c>
      <c r="D24" s="95"/>
      <c r="E24" s="95">
        <f t="shared" si="8"/>
        <v>7883000</v>
      </c>
      <c r="F24" s="96">
        <f t="shared" ref="F24:O24" si="15">SUM(F17:F23)</f>
        <v>7883000</v>
      </c>
      <c r="G24" s="97">
        <f t="shared" si="15"/>
        <v>1576000</v>
      </c>
      <c r="H24" s="96">
        <f t="shared" si="15"/>
        <v>0</v>
      </c>
      <c r="I24" s="97">
        <f t="shared" si="15"/>
        <v>449494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449494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5.7020677407078519</v>
      </c>
      <c r="V24" s="96" t="s">
        <v>36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 t="s">
        <v>36</v>
      </c>
      <c r="G26" s="94" t="s">
        <v>36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 t="s">
        <v>36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 t="s">
        <v>36</v>
      </c>
      <c r="G27" s="94" t="s">
        <v>36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 t="s">
        <v>36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 t="s">
        <v>36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 t="s">
        <v>36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 t="s">
        <v>36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1597000</v>
      </c>
      <c r="C32" s="92"/>
      <c r="D32" s="92"/>
      <c r="E32" s="92">
        <f>$B32      +$C32      +$D32</f>
        <v>1597000</v>
      </c>
      <c r="F32" s="93">
        <v>1597000</v>
      </c>
      <c r="G32" s="94">
        <v>400000</v>
      </c>
      <c r="H32" s="93">
        <v>400000</v>
      </c>
      <c r="I32" s="94">
        <v>4264857</v>
      </c>
      <c r="J32" s="93"/>
      <c r="K32" s="94"/>
      <c r="L32" s="93"/>
      <c r="M32" s="94"/>
      <c r="N32" s="93"/>
      <c r="O32" s="94"/>
      <c r="P32" s="93">
        <f>$H32      +$J32      +$L32      +$N32</f>
        <v>400000</v>
      </c>
      <c r="Q32" s="94">
        <f>$I32      +$K32      +$M32      +$O32</f>
        <v>4264857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25.046963055729492</v>
      </c>
      <c r="U32" s="50">
        <f>IF(($E32      =0),0,(($Q32      /$E32      )*100))</f>
        <v>267.05428929242328</v>
      </c>
      <c r="V32" s="93" t="s">
        <v>36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1597000</v>
      </c>
      <c r="C33" s="95">
        <f>C32</f>
        <v>0</v>
      </c>
      <c r="D33" s="95"/>
      <c r="E33" s="95">
        <f>$B33      +$C33      +$D33</f>
        <v>1597000</v>
      </c>
      <c r="F33" s="96">
        <f t="shared" ref="F33:O33" si="17">F32</f>
        <v>1597000</v>
      </c>
      <c r="G33" s="97">
        <f t="shared" si="17"/>
        <v>400000</v>
      </c>
      <c r="H33" s="96">
        <f t="shared" si="17"/>
        <v>400000</v>
      </c>
      <c r="I33" s="97">
        <f t="shared" si="17"/>
        <v>4264857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400000</v>
      </c>
      <c r="Q33" s="97">
        <f>$I33      +$K33      +$M33      +$O33</f>
        <v>4264857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25.046963055729492</v>
      </c>
      <c r="U33" s="54">
        <f>IF($E33   =0,0,($Q33   /$E33   )*100)</f>
        <v>267.05428929242328</v>
      </c>
      <c r="V33" s="96" t="s">
        <v>36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32240000</v>
      </c>
      <c r="C35" s="92"/>
      <c r="D35" s="92"/>
      <c r="E35" s="92">
        <f t="shared" ref="E35:E40" si="18">$B35      +$C35      +$D35</f>
        <v>32240000</v>
      </c>
      <c r="F35" s="93">
        <v>32240000</v>
      </c>
      <c r="G35" s="94">
        <v>15000000</v>
      </c>
      <c r="H35" s="93">
        <v>5270000</v>
      </c>
      <c r="I35" s="94">
        <v>16687086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5270000</v>
      </c>
      <c r="Q35" s="94">
        <f t="shared" ref="Q35:Q40" si="20">$I35      +$K35      +$M35      +$O35</f>
        <v>16687086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16.346153846153847</v>
      </c>
      <c r="U35" s="50">
        <f t="shared" ref="U35:U39" si="24">IF(($E35      =0),0,(($Q35      /$E35      )*100))</f>
        <v>51.758951612903225</v>
      </c>
      <c r="V35" s="93" t="s">
        <v>36</v>
      </c>
      <c r="W35" s="94" t="s">
        <v>36</v>
      </c>
    </row>
    <row r="36" spans="1:23" ht="12.95" customHeight="1" x14ac:dyDescent="0.2">
      <c r="A36" s="47" t="s">
        <v>60</v>
      </c>
      <c r="B36" s="92">
        <v>253000</v>
      </c>
      <c r="C36" s="92"/>
      <c r="D36" s="92"/>
      <c r="E36" s="92">
        <f t="shared" si="18"/>
        <v>253000</v>
      </c>
      <c r="F36" s="93">
        <v>253000</v>
      </c>
      <c r="G36" s="94">
        <v>91000</v>
      </c>
      <c r="H36" s="93">
        <v>226000</v>
      </c>
      <c r="I36" s="94"/>
      <c r="J36" s="93"/>
      <c r="K36" s="94"/>
      <c r="L36" s="93"/>
      <c r="M36" s="94"/>
      <c r="N36" s="93"/>
      <c r="O36" s="94"/>
      <c r="P36" s="93">
        <f t="shared" si="19"/>
        <v>226000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89.328063241106719</v>
      </c>
      <c r="U36" s="50">
        <f t="shared" si="24"/>
        <v>0</v>
      </c>
      <c r="V36" s="93" t="s">
        <v>36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 t="s">
        <v>36</v>
      </c>
      <c r="G37" s="94" t="s">
        <v>36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 t="s">
        <v>36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 t="s">
        <v>36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 t="s">
        <v>36</v>
      </c>
      <c r="G39" s="94" t="s">
        <v>36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 t="s">
        <v>36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32493000</v>
      </c>
      <c r="C40" s="95">
        <f>SUM(C35:C39)</f>
        <v>0</v>
      </c>
      <c r="D40" s="95"/>
      <c r="E40" s="95">
        <f t="shared" si="18"/>
        <v>32493000</v>
      </c>
      <c r="F40" s="96">
        <f t="shared" ref="F40:O40" si="25">SUM(F35:F39)</f>
        <v>32493000</v>
      </c>
      <c r="G40" s="97">
        <f t="shared" si="25"/>
        <v>15091000</v>
      </c>
      <c r="H40" s="96">
        <f t="shared" si="25"/>
        <v>5496000</v>
      </c>
      <c r="I40" s="97">
        <f t="shared" si="25"/>
        <v>16687086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5496000</v>
      </c>
      <c r="Q40" s="97">
        <f t="shared" si="20"/>
        <v>16687086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17.04714640198511</v>
      </c>
      <c r="U40" s="54">
        <f>IF((+$E35+$E38) =0,0,(Q40   /(+$E35+$E38) )*100)</f>
        <v>51.758951612903225</v>
      </c>
      <c r="V40" s="96" t="s">
        <v>36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 t="s">
        <v>36</v>
      </c>
      <c r="G42" s="94" t="s">
        <v>36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 t="s">
        <v>36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 t="s">
        <v>36</v>
      </c>
      <c r="W43" s="94" t="s">
        <v>36</v>
      </c>
    </row>
    <row r="44" spans="1:23" ht="12.95" customHeight="1" x14ac:dyDescent="0.2">
      <c r="A44" s="47" t="s">
        <v>67</v>
      </c>
      <c r="B44" s="92">
        <v>10000000</v>
      </c>
      <c r="C44" s="92"/>
      <c r="D44" s="92"/>
      <c r="E44" s="92">
        <f t="shared" si="26"/>
        <v>10000000</v>
      </c>
      <c r="F44" s="93">
        <v>10000000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 t="s">
        <v>36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 t="s">
        <v>36</v>
      </c>
      <c r="G45" s="94" t="s">
        <v>36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 t="s">
        <v>36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 t="s">
        <v>36</v>
      </c>
      <c r="G46" s="94" t="s">
        <v>36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 t="s">
        <v>36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 t="s">
        <v>36</v>
      </c>
      <c r="G47" s="94" t="s">
        <v>36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 t="s">
        <v>36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 t="s">
        <v>36</v>
      </c>
      <c r="G48" s="94" t="s">
        <v>36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 t="s">
        <v>36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 t="s">
        <v>36</v>
      </c>
      <c r="G49" s="94" t="s">
        <v>36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 t="s">
        <v>36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 t="s">
        <v>36</v>
      </c>
      <c r="G50" s="94" t="s">
        <v>36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 t="s">
        <v>36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 t="s">
        <v>36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 t="s">
        <v>36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 t="s">
        <v>36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 t="s">
        <v>36</v>
      </c>
      <c r="G55" s="94" t="s">
        <v>36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 t="s">
        <v>36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 t="s">
        <v>36</v>
      </c>
      <c r="G56" s="94" t="s">
        <v>36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 t="s">
        <v>36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 t="s">
        <v>36</v>
      </c>
      <c r="G57" s="94" t="s">
        <v>36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 t="s">
        <v>36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 t="s">
        <v>36</v>
      </c>
      <c r="G58" s="94" t="s">
        <v>36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 t="s">
        <v>36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 t="s">
        <v>36</v>
      </c>
      <c r="G59" s="103" t="s">
        <v>36</v>
      </c>
      <c r="H59" s="102">
        <f t="shared" ref="H59:O59" si="34">SUM(H55:H58)</f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 t="s">
        <v>36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 t="s">
        <v>36</v>
      </c>
      <c r="G61" s="94" t="s">
        <v>36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 t="s">
        <v>36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 t="s">
        <v>36</v>
      </c>
      <c r="G62" s="94" t="s">
        <v>36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 t="s">
        <v>36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 t="s">
        <v>36</v>
      </c>
      <c r="G63" s="94" t="s">
        <v>36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 t="s">
        <v>36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 t="s">
        <v>36</v>
      </c>
      <c r="G64" s="94" t="s">
        <v>36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 t="s">
        <v>36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 t="s">
        <v>36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 t="s">
        <v>36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79873000</v>
      </c>
      <c r="C67" s="104">
        <f>SUM(C9:C14,C17:C23,C26:C29,C32,C35:C39,C42:C52,C55:C58,C61:C65)</f>
        <v>0</v>
      </c>
      <c r="D67" s="104"/>
      <c r="E67" s="104">
        <f t="shared" si="35"/>
        <v>79873000</v>
      </c>
      <c r="F67" s="105">
        <f t="shared" ref="F67:O67" si="43">SUM(F9:F14,F17:F23,F26:F29,F32,F35:F39,F42:F52,F55:F58,F61:F65)</f>
        <v>79873000</v>
      </c>
      <c r="G67" s="106">
        <f t="shared" si="43"/>
        <v>34567000</v>
      </c>
      <c r="H67" s="105">
        <f t="shared" si="43"/>
        <v>12715000</v>
      </c>
      <c r="I67" s="106">
        <f t="shared" si="43"/>
        <v>22162257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12715000</v>
      </c>
      <c r="Q67" s="106">
        <f t="shared" si="37"/>
        <v>22162257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18.26343004883654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31.833175811548404</v>
      </c>
      <c r="V67" s="105" t="s">
        <v>36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77528000</v>
      </c>
      <c r="C69" s="92"/>
      <c r="D69" s="92"/>
      <c r="E69" s="92">
        <f>$B69      +$C69      +$D69</f>
        <v>77528000</v>
      </c>
      <c r="F69" s="93" t="s">
        <v>36</v>
      </c>
      <c r="G69" s="94" t="s">
        <v>36</v>
      </c>
      <c r="H69" s="93"/>
      <c r="I69" s="94">
        <v>19189233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19189233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24.75135821896605</v>
      </c>
      <c r="V69" s="93" t="s">
        <v>36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IF(($H70      =0),0,((($H70      -$H70      )/$H70      )*100))</f>
        <v>0</v>
      </c>
      <c r="S70" s="49">
        <f>IF(($I70      =0),0,((($I70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77528000</v>
      </c>
      <c r="C71" s="101">
        <f>SUM(C69:C70)</f>
        <v>0</v>
      </c>
      <c r="D71" s="101"/>
      <c r="E71" s="101">
        <f>$B71      +$C71      +$D71</f>
        <v>77528000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19189233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19189233</v>
      </c>
      <c r="R71" s="57">
        <f>IF(($H71      =0),0,((($H71      -$H71      )/$H71      )*100))</f>
        <v>0</v>
      </c>
      <c r="S71" s="58">
        <f>IF(($I71      =0),0,((($I71      -$I71      )/$I71      )*100))</f>
        <v>0</v>
      </c>
      <c r="T71" s="57">
        <f>IF(($E69      =0),0,(($P69      /$E69      )*100))</f>
        <v>0</v>
      </c>
      <c r="U71" s="59">
        <f>IF($E69   =0,0,($Q69   /$E69 )*100)</f>
        <v>24.75135821896605</v>
      </c>
      <c r="V71" s="102" t="s">
        <v>36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77528000</v>
      </c>
      <c r="C72" s="104">
        <f>SUM(C69:C70)</f>
        <v>0</v>
      </c>
      <c r="D72" s="104"/>
      <c r="E72" s="104">
        <f>$B72      +$C72      +$D72</f>
        <v>77528000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19189233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19189233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IF(($E69      =0),0,(($P69      /$E69      )*100))</f>
        <v>0</v>
      </c>
      <c r="U72" s="65">
        <f>IF($E69   =0,0,($Q69   /$E69 )*100)</f>
        <v>24.75135821896605</v>
      </c>
      <c r="V72" s="105" t="s">
        <v>36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157401000</v>
      </c>
      <c r="C73" s="104">
        <f>SUM(C9:C14,C17:C23,C26:C29,C32,C35:C39,C42:C52,C55:C58,C61:C65,C69:C70)</f>
        <v>0</v>
      </c>
      <c r="D73" s="104"/>
      <c r="E73" s="104">
        <f>$B73      +$C73      +$D73</f>
        <v>157401000</v>
      </c>
      <c r="F73" s="105">
        <f t="shared" ref="F73:O73" si="46">SUM(F9:F14,F17:F23,F26:F29,F32,F35:F39,F42:F52,F55:F58,F61:F65,F69:F70)</f>
        <v>79873000</v>
      </c>
      <c r="G73" s="106">
        <f t="shared" si="46"/>
        <v>34567000</v>
      </c>
      <c r="H73" s="105">
        <f t="shared" si="46"/>
        <v>12715000</v>
      </c>
      <c r="I73" s="106">
        <f t="shared" si="46"/>
        <v>41351490</v>
      </c>
      <c r="J73" s="105">
        <f t="shared" si="46"/>
        <v>0</v>
      </c>
      <c r="K73" s="106">
        <f t="shared" si="46"/>
        <v>0</v>
      </c>
      <c r="L73" s="105">
        <f t="shared" si="46"/>
        <v>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12715000</v>
      </c>
      <c r="Q73" s="106">
        <f>$I73      +$K73      +$M73      +$O73</f>
        <v>41351490</v>
      </c>
      <c r="R73" s="61">
        <f>IF(($H73      =0),0,((($H73      -$H73      )/$H73      )*100))</f>
        <v>0</v>
      </c>
      <c r="S73" s="62">
        <f>IF(($I73      =0),0,((($I73      -$I73      )/$I73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8.6409601217821521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28.101972164079704</v>
      </c>
      <c r="V73" s="105" t="s">
        <v>36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IF(($H87      =0),0,((($H87      -$H87      )/$H87      )*100))</f>
        <v>0</v>
      </c>
      <c r="S87" s="90">
        <f t="shared" ref="S87:S94" si="52">IF(($I87      =0),0,((($I87      -$I87      )/$I87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9975000</v>
      </c>
      <c r="C90" s="113"/>
      <c r="D90" s="113"/>
      <c r="E90" s="113">
        <f t="shared" si="48"/>
        <v>9975000</v>
      </c>
      <c r="F90" s="113">
        <v>0</v>
      </c>
      <c r="G90" s="113">
        <v>0</v>
      </c>
      <c r="H90" s="113">
        <v>2762000</v>
      </c>
      <c r="I90" s="113"/>
      <c r="J90" s="113"/>
      <c r="K90" s="113"/>
      <c r="L90" s="113"/>
      <c r="M90" s="113"/>
      <c r="N90" s="113"/>
      <c r="O90" s="113"/>
      <c r="P90" s="115">
        <f t="shared" si="49"/>
        <v>2762000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27.689223057644107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S2thcghZQ75luMtEkGItfvTNnaboDbj0/HoI+SkhW556jPS07tEpy3P02OZpjctvLfpVDCZyCHxnWyOpbn1ag==" saltValue="3H9WBfY/si1q7G7b+ZZG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E401D7-F543-476C-AAF5-784996401302}"/>
</file>

<file path=customXml/itemProps2.xml><?xml version="1.0" encoding="utf-8"?>
<ds:datastoreItem xmlns:ds="http://schemas.openxmlformats.org/officeDocument/2006/customXml" ds:itemID="{EA2E6CE2-D6E1-4200-BD1C-2CB81C6174FC}"/>
</file>

<file path=customXml/itemProps3.xml><?xml version="1.0" encoding="utf-8"?>
<ds:datastoreItem xmlns:ds="http://schemas.openxmlformats.org/officeDocument/2006/customXml" ds:itemID="{123A7DC8-56FE-470C-811C-25149D0EE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2024-12-02T13:59:45Z</dcterms:created>
  <dcterms:modified xsi:type="dcterms:W3CDTF">2024-12-02T14:01:31Z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