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8_{AB0B7290-B322-4A43-8FF4-82E7D2D4CF40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Summary per Province" sheetId="1" r:id="rId1"/>
    <sheet name="Summary per Metro" sheetId="2" r:id="rId2"/>
    <sheet name="EC" sheetId="3" r:id="rId3"/>
    <sheet name="FS" sheetId="4" r:id="rId4"/>
    <sheet name="GT" sheetId="5" r:id="rId5"/>
    <sheet name="KZ" sheetId="6" r:id="rId6"/>
    <sheet name="LP" sheetId="7" r:id="rId7"/>
    <sheet name="MP" sheetId="8" r:id="rId8"/>
    <sheet name="NC" sheetId="9" r:id="rId9"/>
    <sheet name="NW" sheetId="10" r:id="rId10"/>
    <sheet name="WC" sheetId="11" r:id="rId11"/>
  </sheets>
  <definedNames>
    <definedName name="_xlnm.Print_Area" localSheetId="2">EC!$A$1:$M$83</definedName>
    <definedName name="_xlnm.Print_Area" localSheetId="3">FS!$A$1:$M$83</definedName>
    <definedName name="_xlnm.Print_Area" localSheetId="4">GT!$A$1:$M$83</definedName>
    <definedName name="_xlnm.Print_Area" localSheetId="5">KZ!$A$1:$M$83</definedName>
    <definedName name="_xlnm.Print_Area" localSheetId="6">LP!$A$1:$M$83</definedName>
    <definedName name="_xlnm.Print_Area" localSheetId="7">MP!$A$1:$M$83</definedName>
    <definedName name="_xlnm.Print_Area" localSheetId="8">NC!$A$1:$M$83</definedName>
    <definedName name="_xlnm.Print_Area" localSheetId="9">NW!$A$1:$M$83</definedName>
    <definedName name="_xlnm.Print_Area" localSheetId="1">'Summary per Metro'!$A$1:$M$83</definedName>
    <definedName name="_xlnm.Print_Area" localSheetId="0">'Summary per Province'!$A$1:$M$83</definedName>
    <definedName name="_xlnm.Print_Area" localSheetId="10">WC!$A$1:$M$83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1" l="1"/>
  <c r="L45" i="11"/>
  <c r="K45" i="11"/>
  <c r="J45" i="11"/>
  <c r="I45" i="11"/>
  <c r="H45" i="11"/>
  <c r="G45" i="11"/>
  <c r="F45" i="11"/>
  <c r="E45" i="11"/>
  <c r="D45" i="11"/>
  <c r="M44" i="11"/>
  <c r="L44" i="11"/>
  <c r="K44" i="11"/>
  <c r="J44" i="11"/>
  <c r="I44" i="11"/>
  <c r="H44" i="11"/>
  <c r="G44" i="11"/>
  <c r="F44" i="11"/>
  <c r="E44" i="11"/>
  <c r="D44" i="11"/>
  <c r="M39" i="11"/>
  <c r="L39" i="11"/>
  <c r="K39" i="11"/>
  <c r="J39" i="11"/>
  <c r="I39" i="11"/>
  <c r="H39" i="11"/>
  <c r="G39" i="11"/>
  <c r="F39" i="11"/>
  <c r="E39" i="11"/>
  <c r="D39" i="11"/>
  <c r="M30" i="11"/>
  <c r="L30" i="11"/>
  <c r="K30" i="11"/>
  <c r="J30" i="11"/>
  <c r="I30" i="11"/>
  <c r="H30" i="11"/>
  <c r="G30" i="11"/>
  <c r="F30" i="11"/>
  <c r="E30" i="11"/>
  <c r="D30" i="11"/>
  <c r="M24" i="11"/>
  <c r="L24" i="11"/>
  <c r="K24" i="11"/>
  <c r="J24" i="11"/>
  <c r="I24" i="11"/>
  <c r="H24" i="11"/>
  <c r="G24" i="11"/>
  <c r="F24" i="11"/>
  <c r="E24" i="11"/>
  <c r="D24" i="11"/>
  <c r="M17" i="11"/>
  <c r="L17" i="11"/>
  <c r="K17" i="11"/>
  <c r="J17" i="11"/>
  <c r="I17" i="11"/>
  <c r="H17" i="11"/>
  <c r="G17" i="11"/>
  <c r="F17" i="11"/>
  <c r="E17" i="11"/>
  <c r="D17" i="11"/>
  <c r="M10" i="11"/>
  <c r="L10" i="11"/>
  <c r="K10" i="11"/>
  <c r="J10" i="11"/>
  <c r="I10" i="11"/>
  <c r="H10" i="11"/>
  <c r="G10" i="11"/>
  <c r="F10" i="11"/>
  <c r="E10" i="11"/>
  <c r="D10" i="11"/>
  <c r="M35" i="10"/>
  <c r="L35" i="10"/>
  <c r="K35" i="10"/>
  <c r="J35" i="10"/>
  <c r="I35" i="10"/>
  <c r="H35" i="10"/>
  <c r="G35" i="10"/>
  <c r="F35" i="10"/>
  <c r="E35" i="10"/>
  <c r="D35" i="10"/>
  <c r="M34" i="10"/>
  <c r="L34" i="10"/>
  <c r="K34" i="10"/>
  <c r="J34" i="10"/>
  <c r="I34" i="10"/>
  <c r="H34" i="10"/>
  <c r="G34" i="10"/>
  <c r="F34" i="10"/>
  <c r="E34" i="10"/>
  <c r="D34" i="10"/>
  <c r="M29" i="10"/>
  <c r="L29" i="10"/>
  <c r="K29" i="10"/>
  <c r="J29" i="10"/>
  <c r="I29" i="10"/>
  <c r="H29" i="10"/>
  <c r="G29" i="10"/>
  <c r="F29" i="10"/>
  <c r="E29" i="10"/>
  <c r="D29" i="10"/>
  <c r="M22" i="10"/>
  <c r="L22" i="10"/>
  <c r="K22" i="10"/>
  <c r="J22" i="10"/>
  <c r="I22" i="10"/>
  <c r="H22" i="10"/>
  <c r="G22" i="10"/>
  <c r="F22" i="10"/>
  <c r="E22" i="10"/>
  <c r="D22" i="10"/>
  <c r="M15" i="10"/>
  <c r="L15" i="10"/>
  <c r="K15" i="10"/>
  <c r="J15" i="10"/>
  <c r="I15" i="10"/>
  <c r="H15" i="10"/>
  <c r="G15" i="10"/>
  <c r="F15" i="10"/>
  <c r="E15" i="10"/>
  <c r="D15" i="10"/>
  <c r="M45" i="9"/>
  <c r="L45" i="9"/>
  <c r="K45" i="9"/>
  <c r="J45" i="9"/>
  <c r="I45" i="9"/>
  <c r="H45" i="9"/>
  <c r="G45" i="9"/>
  <c r="F45" i="9"/>
  <c r="E45" i="9"/>
  <c r="D45" i="9"/>
  <c r="M44" i="9"/>
  <c r="L44" i="9"/>
  <c r="K44" i="9"/>
  <c r="J44" i="9"/>
  <c r="I44" i="9"/>
  <c r="H44" i="9"/>
  <c r="G44" i="9"/>
  <c r="F44" i="9"/>
  <c r="E44" i="9"/>
  <c r="D44" i="9"/>
  <c r="M38" i="9"/>
  <c r="L38" i="9"/>
  <c r="K38" i="9"/>
  <c r="J38" i="9"/>
  <c r="I38" i="9"/>
  <c r="H38" i="9"/>
  <c r="G38" i="9"/>
  <c r="F38" i="9"/>
  <c r="E38" i="9"/>
  <c r="D38" i="9"/>
  <c r="M31" i="9"/>
  <c r="L31" i="9"/>
  <c r="K31" i="9"/>
  <c r="J31" i="9"/>
  <c r="I31" i="9"/>
  <c r="H31" i="9"/>
  <c r="G31" i="9"/>
  <c r="F31" i="9"/>
  <c r="E31" i="9"/>
  <c r="D31" i="9"/>
  <c r="M21" i="9"/>
  <c r="L21" i="9"/>
  <c r="K21" i="9"/>
  <c r="J21" i="9"/>
  <c r="I21" i="9"/>
  <c r="H21" i="9"/>
  <c r="G21" i="9"/>
  <c r="F21" i="9"/>
  <c r="E21" i="9"/>
  <c r="D21" i="9"/>
  <c r="M13" i="9"/>
  <c r="L13" i="9"/>
  <c r="K13" i="9"/>
  <c r="J13" i="9"/>
  <c r="I13" i="9"/>
  <c r="H13" i="9"/>
  <c r="G13" i="9"/>
  <c r="F13" i="9"/>
  <c r="E13" i="9"/>
  <c r="D13" i="9"/>
  <c r="M32" i="8"/>
  <c r="L32" i="8"/>
  <c r="K32" i="8"/>
  <c r="J32" i="8"/>
  <c r="I32" i="8"/>
  <c r="H32" i="8"/>
  <c r="G32" i="8"/>
  <c r="F32" i="8"/>
  <c r="E32" i="8"/>
  <c r="D32" i="8"/>
  <c r="M31" i="8"/>
  <c r="L31" i="8"/>
  <c r="K31" i="8"/>
  <c r="J31" i="8"/>
  <c r="I31" i="8"/>
  <c r="H31" i="8"/>
  <c r="G31" i="8"/>
  <c r="F31" i="8"/>
  <c r="E31" i="8"/>
  <c r="D31" i="8"/>
  <c r="M25" i="8"/>
  <c r="L25" i="8"/>
  <c r="K25" i="8"/>
  <c r="J25" i="8"/>
  <c r="I25" i="8"/>
  <c r="H25" i="8"/>
  <c r="G25" i="8"/>
  <c r="F25" i="8"/>
  <c r="E25" i="8"/>
  <c r="D25" i="8"/>
  <c r="M17" i="8"/>
  <c r="L17" i="8"/>
  <c r="K17" i="8"/>
  <c r="J17" i="8"/>
  <c r="I17" i="8"/>
  <c r="H17" i="8"/>
  <c r="G17" i="8"/>
  <c r="F17" i="8"/>
  <c r="E17" i="8"/>
  <c r="D17" i="8"/>
  <c r="M41" i="7"/>
  <c r="L41" i="7"/>
  <c r="K41" i="7"/>
  <c r="J41" i="7"/>
  <c r="I41" i="7"/>
  <c r="H41" i="7"/>
  <c r="G41" i="7"/>
  <c r="F41" i="7"/>
  <c r="E41" i="7"/>
  <c r="D41" i="7"/>
  <c r="M40" i="7"/>
  <c r="L40" i="7"/>
  <c r="K40" i="7"/>
  <c r="J40" i="7"/>
  <c r="I40" i="7"/>
  <c r="H40" i="7"/>
  <c r="G40" i="7"/>
  <c r="F40" i="7"/>
  <c r="E40" i="7"/>
  <c r="D40" i="7"/>
  <c r="M34" i="7"/>
  <c r="L34" i="7"/>
  <c r="K34" i="7"/>
  <c r="J34" i="7"/>
  <c r="I34" i="7"/>
  <c r="H34" i="7"/>
  <c r="G34" i="7"/>
  <c r="F34" i="7"/>
  <c r="E34" i="7"/>
  <c r="D34" i="7"/>
  <c r="M27" i="7"/>
  <c r="L27" i="7"/>
  <c r="K27" i="7"/>
  <c r="J27" i="7"/>
  <c r="I27" i="7"/>
  <c r="H27" i="7"/>
  <c r="G27" i="7"/>
  <c r="F27" i="7"/>
  <c r="E27" i="7"/>
  <c r="D27" i="7"/>
  <c r="M21" i="7"/>
  <c r="L21" i="7"/>
  <c r="K21" i="7"/>
  <c r="J21" i="7"/>
  <c r="I21" i="7"/>
  <c r="H21" i="7"/>
  <c r="G21" i="7"/>
  <c r="F21" i="7"/>
  <c r="E21" i="7"/>
  <c r="D21" i="7"/>
  <c r="M15" i="7"/>
  <c r="L15" i="7"/>
  <c r="K15" i="7"/>
  <c r="J15" i="7"/>
  <c r="I15" i="7"/>
  <c r="H15" i="7"/>
  <c r="G15" i="7"/>
  <c r="F15" i="7"/>
  <c r="E15" i="7"/>
  <c r="D15" i="7"/>
  <c r="M74" i="6"/>
  <c r="L74" i="6"/>
  <c r="K74" i="6"/>
  <c r="J74" i="6"/>
  <c r="I74" i="6"/>
  <c r="H74" i="6"/>
  <c r="G74" i="6"/>
  <c r="F74" i="6"/>
  <c r="E74" i="6"/>
  <c r="D74" i="6"/>
  <c r="M73" i="6"/>
  <c r="L73" i="6"/>
  <c r="K73" i="6"/>
  <c r="J73" i="6"/>
  <c r="I73" i="6"/>
  <c r="H73" i="6"/>
  <c r="G73" i="6"/>
  <c r="F73" i="6"/>
  <c r="E73" i="6"/>
  <c r="D73" i="6"/>
  <c r="M67" i="6"/>
  <c r="L67" i="6"/>
  <c r="K67" i="6"/>
  <c r="J67" i="6"/>
  <c r="I67" i="6"/>
  <c r="H67" i="6"/>
  <c r="G67" i="6"/>
  <c r="F67" i="6"/>
  <c r="E67" i="6"/>
  <c r="D67" i="6"/>
  <c r="M61" i="6"/>
  <c r="L61" i="6"/>
  <c r="K61" i="6"/>
  <c r="J61" i="6"/>
  <c r="I61" i="6"/>
  <c r="H61" i="6"/>
  <c r="G61" i="6"/>
  <c r="F61" i="6"/>
  <c r="E61" i="6"/>
  <c r="D61" i="6"/>
  <c r="M54" i="6"/>
  <c r="L54" i="6"/>
  <c r="K54" i="6"/>
  <c r="J54" i="6"/>
  <c r="I54" i="6"/>
  <c r="H54" i="6"/>
  <c r="G54" i="6"/>
  <c r="F54" i="6"/>
  <c r="E54" i="6"/>
  <c r="D54" i="6"/>
  <c r="M48" i="6"/>
  <c r="L48" i="6"/>
  <c r="K48" i="6"/>
  <c r="J48" i="6"/>
  <c r="I48" i="6"/>
  <c r="H48" i="6"/>
  <c r="G48" i="6"/>
  <c r="F48" i="6"/>
  <c r="E48" i="6"/>
  <c r="D48" i="6"/>
  <c r="M41" i="6"/>
  <c r="L41" i="6"/>
  <c r="K41" i="6"/>
  <c r="J41" i="6"/>
  <c r="I41" i="6"/>
  <c r="H41" i="6"/>
  <c r="G41" i="6"/>
  <c r="F41" i="6"/>
  <c r="E41" i="6"/>
  <c r="D41" i="6"/>
  <c r="M36" i="6"/>
  <c r="L36" i="6"/>
  <c r="K36" i="6"/>
  <c r="J36" i="6"/>
  <c r="I36" i="6"/>
  <c r="H36" i="6"/>
  <c r="G36" i="6"/>
  <c r="F36" i="6"/>
  <c r="E36" i="6"/>
  <c r="D36" i="6"/>
  <c r="M30" i="6"/>
  <c r="L30" i="6"/>
  <c r="K30" i="6"/>
  <c r="J30" i="6"/>
  <c r="I30" i="6"/>
  <c r="H30" i="6"/>
  <c r="G30" i="6"/>
  <c r="F30" i="6"/>
  <c r="E30" i="6"/>
  <c r="D30" i="6"/>
  <c r="M25" i="6"/>
  <c r="L25" i="6"/>
  <c r="K25" i="6"/>
  <c r="J25" i="6"/>
  <c r="I25" i="6"/>
  <c r="H25" i="6"/>
  <c r="G25" i="6"/>
  <c r="F25" i="6"/>
  <c r="E25" i="6"/>
  <c r="D25" i="6"/>
  <c r="M16" i="6"/>
  <c r="L16" i="6"/>
  <c r="K16" i="6"/>
  <c r="J16" i="6"/>
  <c r="I16" i="6"/>
  <c r="H16" i="6"/>
  <c r="G16" i="6"/>
  <c r="F16" i="6"/>
  <c r="E16" i="6"/>
  <c r="D16" i="6"/>
  <c r="M10" i="6"/>
  <c r="L10" i="6"/>
  <c r="K10" i="6"/>
  <c r="J10" i="6"/>
  <c r="I10" i="6"/>
  <c r="H10" i="6"/>
  <c r="G10" i="6"/>
  <c r="F10" i="6"/>
  <c r="E10" i="6"/>
  <c r="D10" i="6"/>
  <c r="M23" i="5"/>
  <c r="L23" i="5"/>
  <c r="K23" i="5"/>
  <c r="J23" i="5"/>
  <c r="I23" i="5"/>
  <c r="H23" i="5"/>
  <c r="G23" i="5"/>
  <c r="F23" i="5"/>
  <c r="E23" i="5"/>
  <c r="D23" i="5"/>
  <c r="M22" i="5"/>
  <c r="L22" i="5"/>
  <c r="K22" i="5"/>
  <c r="J22" i="5"/>
  <c r="I22" i="5"/>
  <c r="H22" i="5"/>
  <c r="G22" i="5"/>
  <c r="F22" i="5"/>
  <c r="E22" i="5"/>
  <c r="D22" i="5"/>
  <c r="M17" i="5"/>
  <c r="L17" i="5"/>
  <c r="K17" i="5"/>
  <c r="J17" i="5"/>
  <c r="I17" i="5"/>
  <c r="H17" i="5"/>
  <c r="G17" i="5"/>
  <c r="F17" i="5"/>
  <c r="E17" i="5"/>
  <c r="D17" i="5"/>
  <c r="M12" i="5"/>
  <c r="L12" i="5"/>
  <c r="K12" i="5"/>
  <c r="J12" i="5"/>
  <c r="I12" i="5"/>
  <c r="H12" i="5"/>
  <c r="G12" i="5"/>
  <c r="F12" i="5"/>
  <c r="E12" i="5"/>
  <c r="D12" i="5"/>
  <c r="M37" i="4"/>
  <c r="L37" i="4"/>
  <c r="K37" i="4"/>
  <c r="J37" i="4"/>
  <c r="I37" i="4"/>
  <c r="H37" i="4"/>
  <c r="G37" i="4"/>
  <c r="F37" i="4"/>
  <c r="E37" i="4"/>
  <c r="D37" i="4"/>
  <c r="M36" i="4"/>
  <c r="L36" i="4"/>
  <c r="K36" i="4"/>
  <c r="J36" i="4"/>
  <c r="I36" i="4"/>
  <c r="H36" i="4"/>
  <c r="G36" i="4"/>
  <c r="F36" i="4"/>
  <c r="E36" i="4"/>
  <c r="D36" i="4"/>
  <c r="M30" i="4"/>
  <c r="L30" i="4"/>
  <c r="K30" i="4"/>
  <c r="J30" i="4"/>
  <c r="I30" i="4"/>
  <c r="H30" i="4"/>
  <c r="G30" i="4"/>
  <c r="F30" i="4"/>
  <c r="E30" i="4"/>
  <c r="D30" i="4"/>
  <c r="M22" i="4"/>
  <c r="L22" i="4"/>
  <c r="K22" i="4"/>
  <c r="J22" i="4"/>
  <c r="I22" i="4"/>
  <c r="H22" i="4"/>
  <c r="G22" i="4"/>
  <c r="F22" i="4"/>
  <c r="E22" i="4"/>
  <c r="D22" i="4"/>
  <c r="M15" i="4"/>
  <c r="L15" i="4"/>
  <c r="K15" i="4"/>
  <c r="J15" i="4"/>
  <c r="I15" i="4"/>
  <c r="H15" i="4"/>
  <c r="G15" i="4"/>
  <c r="F15" i="4"/>
  <c r="E15" i="4"/>
  <c r="D15" i="4"/>
  <c r="M10" i="4"/>
  <c r="L10" i="4"/>
  <c r="K10" i="4"/>
  <c r="J10" i="4"/>
  <c r="I10" i="4"/>
  <c r="H10" i="4"/>
  <c r="G10" i="4"/>
  <c r="F10" i="4"/>
  <c r="E10" i="4"/>
  <c r="D10" i="4"/>
  <c r="M55" i="3"/>
  <c r="L55" i="3"/>
  <c r="K55" i="3"/>
  <c r="J55" i="3"/>
  <c r="I55" i="3"/>
  <c r="H55" i="3"/>
  <c r="G55" i="3"/>
  <c r="F55" i="3"/>
  <c r="E55" i="3"/>
  <c r="D55" i="3"/>
  <c r="M54" i="3"/>
  <c r="L54" i="3"/>
  <c r="K54" i="3"/>
  <c r="J54" i="3"/>
  <c r="I54" i="3"/>
  <c r="H54" i="3"/>
  <c r="G54" i="3"/>
  <c r="F54" i="3"/>
  <c r="E54" i="3"/>
  <c r="D54" i="3"/>
  <c r="M48" i="3"/>
  <c r="L48" i="3"/>
  <c r="K48" i="3"/>
  <c r="J48" i="3"/>
  <c r="I48" i="3"/>
  <c r="H48" i="3"/>
  <c r="G48" i="3"/>
  <c r="F48" i="3"/>
  <c r="E48" i="3"/>
  <c r="D48" i="3"/>
  <c r="M41" i="3"/>
  <c r="L41" i="3"/>
  <c r="K41" i="3"/>
  <c r="J41" i="3"/>
  <c r="I41" i="3"/>
  <c r="H41" i="3"/>
  <c r="G41" i="3"/>
  <c r="F41" i="3"/>
  <c r="E41" i="3"/>
  <c r="D41" i="3"/>
  <c r="M36" i="3"/>
  <c r="L36" i="3"/>
  <c r="K36" i="3"/>
  <c r="J36" i="3"/>
  <c r="I36" i="3"/>
  <c r="H36" i="3"/>
  <c r="G36" i="3"/>
  <c r="F36" i="3"/>
  <c r="E36" i="3"/>
  <c r="D36" i="3"/>
  <c r="M28" i="3"/>
  <c r="L28" i="3"/>
  <c r="K28" i="3"/>
  <c r="J28" i="3"/>
  <c r="I28" i="3"/>
  <c r="H28" i="3"/>
  <c r="G28" i="3"/>
  <c r="F28" i="3"/>
  <c r="E28" i="3"/>
  <c r="D28" i="3"/>
  <c r="M20" i="3"/>
  <c r="L20" i="3"/>
  <c r="K20" i="3"/>
  <c r="J20" i="3"/>
  <c r="I20" i="3"/>
  <c r="H20" i="3"/>
  <c r="G20" i="3"/>
  <c r="F20" i="3"/>
  <c r="E20" i="3"/>
  <c r="D20" i="3"/>
  <c r="M11" i="3"/>
  <c r="L11" i="3"/>
  <c r="K11" i="3"/>
  <c r="J11" i="3"/>
  <c r="I11" i="3"/>
  <c r="H11" i="3"/>
  <c r="G11" i="3"/>
  <c r="F11" i="3"/>
  <c r="E11" i="3"/>
  <c r="D11" i="3"/>
  <c r="M17" i="2"/>
  <c r="L17" i="2"/>
  <c r="K17" i="2"/>
  <c r="J17" i="2"/>
  <c r="I17" i="2"/>
  <c r="H17" i="2"/>
  <c r="G17" i="2"/>
  <c r="F17" i="2"/>
  <c r="E17" i="2"/>
  <c r="D17" i="2"/>
  <c r="M18" i="1"/>
  <c r="L18" i="1"/>
  <c r="K18" i="1"/>
  <c r="J18" i="1"/>
  <c r="I1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<sst xmlns="http://schemas.openxmlformats.org/spreadsheetml/2006/main" count="1378" uniqueCount="615">
  <si>
    <t/>
  </si>
  <si>
    <t/>
  </si>
  <si>
    <t>ANALYSIS OF SOURCES OF REVENUE AS AT 1st Quarter Ended 30 September 2024</t>
  </si>
  <si>
    <t>First Quarter 2024/25</t>
  </si>
  <si>
    <t>First Quarter 2023/24</t>
  </si>
  <si>
    <t>Own Revenue</t>
  </si>
  <si>
    <t>R thousands</t>
  </si>
  <si>
    <t>Code</t>
  </si>
  <si>
    <t>Property Rates</t>
  </si>
  <si>
    <t>Service Charges</t>
  </si>
  <si>
    <t>Other</t>
  </si>
  <si>
    <t>Grants Revenue</t>
  </si>
  <si>
    <t>Total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</si>
  <si>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</si>
  <si>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</si>
  <si>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</si>
  <si>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</si>
  <si>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</si>
  <si>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</si>
  <si>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</si>
  <si>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</si>
  <si>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</si>
  <si>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</si>
  <si>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</si>
  <si>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</si>
  <si>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</si>
  <si>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</si>
  <si>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</si>
  <si>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</si>
  <si>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</si>
  <si>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</si>
  <si>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</si>
  <si>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</si>
  <si>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</si>
  <si>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</si>
  <si>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</si>
  <si>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</si>
  <si>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</si>
  <si>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</si>
  <si>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</si>
  <si>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</si>
  <si>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</si>
  <si>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</si>
  <si>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</si>
  <si>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</si>
  <si>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</si>
  <si>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</si>
  <si>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</si>
  <si>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</si>
  <si>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</si>
  <si>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EASTERN CAPE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</si>
  <si>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</si>
  <si>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</si>
  <si>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</si>
  <si>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</si>
  <si>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</si>
  <si>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</si>
  <si>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</si>
  <si>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</si>
  <si>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</si>
  <si>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</si>
  <si>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</si>
  <si>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</si>
  <si>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</si>
  <si>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</si>
  <si>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</si>
  <si>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</si>
  <si>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</si>
  <si>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</si>
  <si>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</si>
  <si>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</si>
  <si>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</si>
  <si>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</si>
  <si>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</si>
  <si>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</si>
  <si>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</si>
  <si>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</si>
  <si>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</si>
  <si>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</si>
  <si>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</si>
  <si>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</si>
  <si>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</si>
  <si>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</si>
  <si>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</si>
  <si>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</si>
  <si>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</si>
  <si>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</si>
  <si>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</si>
  <si>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</si>
  <si>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</si>
  <si>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</si>
  <si>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</si>
  <si>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</si>
  <si>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</si>
  <si>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</si>
  <si>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</si>
  <si>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</si>
  <si>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</si>
  <si>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</si>
  <si>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</si>
  <si>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</si>
  <si>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</si>
  <si>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</si>
  <si>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</si>
  <si>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</si>
  <si>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</si>
  <si>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</si>
  <si>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</si>
  <si>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</si>
  <si>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</si>
  <si>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</si>
  <si>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</si>
  <si>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</si>
  <si>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</si>
  <si>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</si>
  <si>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</si>
  <si>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</si>
  <si>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</si>
  <si>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</si>
  <si>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</si>
  <si>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</si>
  <si>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</si>
  <si>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</si>
  <si>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</si>
  <si>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</si>
  <si>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</si>
  <si>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</si>
  <si>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</si>
  <si>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</si>
  <si>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</si>
  <si>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</si>
  <si>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</si>
  <si>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</si>
  <si>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</si>
  <si>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</si>
  <si>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</si>
  <si>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</si>
  <si>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</si>
  <si>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</si>
  <si>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</si>
  <si>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</si>
  <si>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</si>
  <si>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</si>
  <si>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</si>
  <si>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</si>
  <si>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</si>
  <si>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</si>
  <si>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</si>
  <si>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</si>
  <si>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</si>
  <si>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</si>
  <si>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</si>
  <si>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</si>
  <si>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</si>
  <si>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</si>
  <si>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</si>
  <si>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</si>
  <si>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</si>
  <si>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</si>
  <si>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</si>
  <si>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</si>
  <si>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</si>
  <si>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</si>
  <si>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</si>
  <si>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</si>
  <si>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</si>
  <si>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</si>
  <si>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</si>
  <si>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</si>
  <si>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</si>
  <si>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</si>
  <si>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</si>
  <si>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</si>
  <si>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</si>
  <si>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</si>
  <si>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</si>
  <si>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</si>
  <si>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</si>
  <si>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</si>
  <si>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</si>
  <si>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</si>
  <si>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</si>
  <si>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</si>
  <si>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</si>
  <si>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</si>
  <si>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</si>
  <si>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</si>
  <si>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</si>
  <si>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</si>
  <si>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</si>
  <si>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</si>
  <si>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</si>
  <si>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</si>
  <si>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</si>
  <si>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</si>
  <si>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</si>
  <si>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</si>
  <si>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</si>
  <si>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</si>
  <si>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</si>
  <si>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</si>
  <si>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</si>
  <si>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</si>
  <si>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</si>
  <si>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</si>
  <si>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</si>
  <si>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</si>
  <si>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</si>
  <si>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</si>
  <si>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</si>
  <si>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</si>
  <si>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</si>
  <si>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</si>
  <si>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</si>
  <si>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</si>
  <si>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</si>
  <si>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</si>
  <si>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</si>
  <si>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</si>
  <si>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</si>
  <si>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</si>
  <si>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</si>
  <si>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</si>
  <si>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</si>
  <si>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</si>
  <si>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</si>
  <si>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</si>
  <si>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</si>
  <si>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</si>
  <si>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</si>
  <si>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</si>
  <si>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</si>
  <si>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</si>
  <si>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</si>
  <si>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</si>
  <si>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</si>
  <si>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</si>
  <si>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</si>
  <si>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</si>
  <si>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</si>
  <si>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</si>
  <si>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</si>
  <si>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</si>
  <si>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</si>
  <si>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</si>
  <si>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</si>
  <si>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</si>
  <si>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</si>
  <si>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</si>
  <si>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</si>
  <si>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</si>
  <si>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</si>
  <si>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</si>
  <si>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</si>
  <si>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</si>
  <si>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</si>
  <si>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</si>
  <si>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</si>
  <si>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</si>
  <si>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</si>
  <si>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</si>
  <si>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</si>
  <si>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</si>
  <si>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</si>
  <si>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</si>
  <si>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</si>
  <si>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</si>
  <si>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</si>
  <si>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</si>
  <si>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</si>
  <si>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</si>
  <si>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</si>
  <si>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</si>
  <si>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</si>
  <si>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</si>
  <si>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</si>
  <si>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</si>
  <si>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</si>
  <si>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</si>
  <si>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</si>
  <si>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</si>
  <si>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</si>
  <si>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</si>
  <si>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</si>
  <si>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</si>
  <si>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</si>
  <si>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</si>
  <si>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</si>
  <si>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</si>
  <si>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</si>
  <si>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</si>
  <si>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</si>
  <si>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</si>
  <si>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</si>
  <si>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</si>
  <si>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</si>
  <si>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</si>
  <si>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</si>
  <si>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</si>
  <si>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</si>
  <si>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</si>
  <si>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</si>
  <si>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</si>
  <si>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</si>
  <si>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</si>
  <si>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</si>
  <si>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</si>
  <si>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</si>
  <si>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</si>
  <si>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</si>
  <si>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</si>
  <si>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</si>
  <si>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</si>
  <si>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</si>
  <si>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</si>
  <si>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</si>
  <si>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</si>
  <si>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</si>
  <si>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</si>
  <si>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</si>
  <si>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</si>
  <si>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</si>
  <si>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</si>
  <si>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</si>
  <si>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</si>
  <si>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</si>
  <si>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</si>
  <si>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</si>
  <si>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</si>
  <si>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</si>
  <si>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</si>
  <si>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</si>
  <si>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</si>
  <si>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</si>
  <si>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</si>
  <si>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</si>
  <si>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</si>
  <si>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</si>
  <si>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</si>
  <si>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</si>
  <si>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</si>
  <si>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</si>
  <si>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</si>
  <si>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</si>
  <si>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</si>
  <si>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</si>
  <si>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</si>
  <si>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</si>
  <si>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</si>
  <si>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</si>
  <si>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</si>
  <si>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</si>
  <si>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</si>
  <si>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</si>
  <si>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</si>
  <si>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</si>
  <si>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</si>
  <si>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</si>
  <si>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</si>
  <si>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</si>
  <si>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</si>
  <si>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</si>
  <si>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</si>
  <si>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</si>
  <si>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</si>
  <si>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</si>
  <si>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</si>
  <si>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</si>
  <si>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</si>
  <si>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</si>
  <si>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</si>
  <si>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</si>
  <si>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</si>
  <si>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</si>
  <si>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</si>
  <si>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</si>
  <si>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</si>
  <si>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</si>
  <si>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</si>
  <si>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</si>
  <si>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</si>
  <si>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</si>
  <si>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</si>
  <si>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</si>
  <si>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</si>
  <si>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</si>
  <si>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</si>
  <si>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</si>
  <si>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</si>
  <si>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</si>
  <si>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</si>
  <si>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</si>
  <si>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</si>
  <si>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</si>
  <si>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</si>
  <si>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</si>
  <si>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</si>
  <si>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</si>
  <si>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</si>
  <si>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</si>
  <si>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</si>
  <si>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</si>
  <si>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</si>
  <si>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</si>
  <si>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</si>
  <si>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</si>
  <si>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</si>
  <si>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</si>
  <si>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</si>
  <si>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</si>
  <si>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</si>
  <si>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</si>
  <si>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</si>
  <si>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</si>
  <si>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</si>
  <si>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</si>
  <si>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</si>
  <si>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</si>
  <si>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</si>
  <si>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</si>
  <si>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</si>
  <si>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</si>
  <si>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</si>
  <si>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</si>
  <si>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</si>
  <si>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</si>
  <si>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</si>
  <si>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</si>
  <si>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</si>
  <si>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</si>
  <si>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</si>
  <si>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</si>
  <si>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</si>
  <si>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</si>
  <si>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</si>
  <si>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</si>
  <si>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</si>
  <si>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</si>
  <si>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</si>
  <si>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</si>
  <si>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</si>
  <si>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</si>
  <si>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</si>
  <si>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</si>
  <si>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</si>
  <si>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</si>
  <si>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</si>
  <si>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</si>
  <si>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</si>
  <si>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</si>
  <si>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</si>
  <si>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</si>
  <si>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</si>
  <si>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</si>
  <si>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</si>
  <si>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</si>
  <si>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</si>
  <si>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</si>
  <si>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</si>
  <si>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</si>
  <si>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</si>
  <si>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</si>
  <si>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</si>
  <si>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</si>
  <si>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</si>
  <si>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</si>
  <si>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</si>
  <si>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</si>
  <si>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</si>
  <si>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</si>
  <si>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</si>
  <si>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</si>
  <si>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</si>
  <si>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</si>
  <si>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</si>
  <si>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</si>
  <si>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</si>
  <si>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</si>
  <si>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</si>
  <si>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</si>
  <si>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</si>
  <si>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</si>
  <si>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</si>
  <si>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</si>
  <si>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</si>
  <si>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</si>
  <si>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</si>
  <si>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</si>
  <si>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</si>
  <si>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</si>
  <si>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</si>
  <si>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</si>
  <si>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</si>
  <si>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</si>
  <si>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</si>
  <si>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</si>
  <si>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</si>
  <si>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</si>
  <si>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</si>
  <si>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</si>
  <si>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</si>
  <si>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</si>
  <si>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</si>
  <si>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</si>
  <si>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</si>
  <si>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</si>
  <si>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</si>
  <si>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</si>
  <si>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</si>
  <si>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</si>
  <si>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</si>
  <si>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</si>
  <si>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</si>
  <si>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</si>
  <si>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</si>
  <si>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</si>
  <si>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</si>
  <si>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</si>
  <si>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</si>
  <si>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</si>
  <si>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</si>
  <si>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</si>
  <si>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</si>
  <si>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</si>
  <si>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</si>
  <si>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</si>
  <si>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</si>
  <si>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</si>
  <si>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</si>
  <si>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</si>
  <si>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</si>
  <si>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</si>
  <si>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</si>
  <si>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</si>
  <si>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</si>
  <si>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</si>
  <si>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</si>
  <si>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</si>
  <si>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</si>
  <si>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</si>
  <si>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</si>
  <si>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</si>
  <si>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</si>
  <si>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</si>
  <si>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</si>
  <si>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</si>
  <si>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</si>
  <si>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</si>
  <si>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</si>
  <si>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WESTERN CAPE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</si>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</sst>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 &quot;?_);_(@_)"/>
    <numFmt numFmtId="165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name val="Arial"/>
    </font>
    <font>
      <sz val="10"/>
      <name val="Arial Narrow"/>
      <family val="2"/>
    </font>
    <font>
      <sz val="10"/>
      <color indexed="8"/>
      <name val="Arial Narrow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9" fillId="0" borderId="0" xfId="0" applyFont="1"/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center"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horizontal="center" wrapText="1"/>
    </xf>
    <xf numFmtId="0" fontId="9" fillId="0" borderId="2" xfId="0" applyFont="1" applyBorder="1"/>
    <xf numFmtId="0" fontId="9" fillId="0" borderId="9" xfId="0" applyFont="1" applyBorder="1"/>
    <xf numFmtId="164" fontId="9" fillId="0" borderId="20" xfId="0" applyNumberFormat="1" applyFont="1" applyBorder="1"/>
    <xf numFmtId="164" fontId="9" fillId="0" borderId="12" xfId="0" applyNumberFormat="1" applyFont="1" applyBorder="1"/>
    <xf numFmtId="164" fontId="9" fillId="0" borderId="21" xfId="0" applyNumberFormat="1" applyFont="1" applyBorder="1"/>
    <xf numFmtId="164" fontId="9" fillId="0" borderId="22" xfId="0" applyNumberFormat="1" applyFont="1" applyBorder="1"/>
    <xf numFmtId="164" fontId="9" fillId="0" borderId="23" xfId="0" applyNumberFormat="1" applyFont="1" applyBorder="1"/>
    <xf numFmtId="164" fontId="9" fillId="0" borderId="24" xfId="0" applyNumberFormat="1" applyFont="1" applyBorder="1"/>
    <xf numFmtId="0" fontId="9" fillId="0" borderId="8" xfId="0" applyFont="1" applyBorder="1"/>
    <xf numFmtId="0" fontId="9" fillId="0" borderId="7" xfId="0" applyFont="1" applyBorder="1"/>
    <xf numFmtId="0" fontId="6" fillId="0" borderId="7" xfId="0" applyFont="1" applyBorder="1"/>
    <xf numFmtId="0" fontId="9" fillId="0" borderId="13" xfId="0" applyFont="1" applyBorder="1"/>
    <xf numFmtId="0" fontId="0" fillId="0" borderId="1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9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26" xfId="0" applyFont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0" fillId="0" borderId="7" xfId="0" applyBorder="1"/>
    <xf numFmtId="0" fontId="0" fillId="0" borderId="0" xfId="0" applyAlignment="1">
      <alignment horizontal="left" indent="1"/>
    </xf>
    <xf numFmtId="0" fontId="0" fillId="0" borderId="22" xfId="0" applyBorder="1"/>
    <xf numFmtId="0" fontId="0" fillId="0" borderId="23" xfId="0" applyBorder="1"/>
    <xf numFmtId="0" fontId="0" fillId="0" borderId="27" xfId="0" applyBorder="1"/>
    <xf numFmtId="0" fontId="0" fillId="0" borderId="24" xfId="0" applyBorder="1"/>
    <xf numFmtId="0" fontId="2" fillId="0" borderId="7" xfId="0" applyFont="1" applyBorder="1" applyAlignment="1">
      <alignment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wrapText="1"/>
    </xf>
    <xf numFmtId="0" fontId="1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65" fontId="10" fillId="0" borderId="8" xfId="0" applyNumberFormat="1" applyFont="1" applyBorder="1" applyAlignment="1">
      <alignment horizontal="left" indent="1"/>
    </xf>
    <xf numFmtId="165" fontId="10" fillId="0" borderId="7" xfId="0" applyNumberFormat="1" applyFont="1" applyBorder="1" applyAlignment="1">
      <alignment wrapText="1"/>
    </xf>
    <xf numFmtId="165" fontId="9" fillId="0" borderId="22" xfId="0" applyNumberFormat="1" applyFont="1" applyBorder="1"/>
    <xf numFmtId="165" fontId="9" fillId="0" borderId="23" xfId="0" applyNumberFormat="1" applyFont="1" applyBorder="1"/>
    <xf numFmtId="165" fontId="10" fillId="0" borderId="24" xfId="0" applyNumberFormat="1" applyFont="1" applyBorder="1" applyAlignment="1">
      <alignment wrapText="1"/>
    </xf>
    <xf numFmtId="165" fontId="10" fillId="0" borderId="22" xfId="0" applyNumberFormat="1" applyFont="1" applyBorder="1" applyAlignment="1">
      <alignment wrapText="1"/>
    </xf>
    <xf numFmtId="165" fontId="10" fillId="0" borderId="23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horizontal="left" indent="1"/>
    </xf>
    <xf numFmtId="165" fontId="6" fillId="0" borderId="8" xfId="0" applyNumberFormat="1" applyFont="1" applyBorder="1"/>
    <xf numFmtId="165" fontId="6" fillId="0" borderId="7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6" fillId="0" borderId="24" xfId="0" applyNumberFormat="1" applyFont="1" applyBorder="1"/>
    <xf numFmtId="165" fontId="6" fillId="0" borderId="22" xfId="0" applyNumberFormat="1" applyFont="1" applyBorder="1"/>
    <xf numFmtId="165" fontId="6" fillId="0" borderId="23" xfId="0" applyNumberFormat="1" applyFont="1" applyBorder="1"/>
    <xf numFmtId="165" fontId="9" fillId="0" borderId="14" xfId="0" applyNumberFormat="1" applyFont="1" applyBorder="1"/>
    <xf numFmtId="165" fontId="9" fillId="0" borderId="15" xfId="0" applyNumberFormat="1" applyFont="1" applyBorder="1"/>
    <xf numFmtId="165" fontId="7" fillId="0" borderId="25" xfId="0" applyNumberFormat="1" applyFont="1" applyBorder="1"/>
    <xf numFmtId="165" fontId="7" fillId="0" borderId="18" xfId="0" applyNumberFormat="1" applyFont="1" applyBorder="1"/>
    <xf numFmtId="165" fontId="7" fillId="0" borderId="19" xfId="0" applyNumberFormat="1" applyFont="1" applyBorder="1"/>
    <xf numFmtId="165" fontId="0" fillId="0" borderId="0" xfId="0" applyNumberFormat="1"/>
    <xf numFmtId="165" fontId="1" fillId="0" borderId="0" xfId="0" applyNumberFormat="1" applyFont="1" applyAlignment="1">
      <alignment horizontal="left" wrapText="1" indent="1"/>
    </xf>
    <xf numFmtId="165" fontId="1" fillId="0" borderId="0" xfId="0" applyNumberFormat="1" applyFont="1" applyAlignment="1">
      <alignment horizontal="left" wrapText="1"/>
    </xf>
    <xf numFmtId="165" fontId="1" fillId="0" borderId="22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1" fillId="0" borderId="27" xfId="0" applyNumberFormat="1" applyFont="1" applyBorder="1" applyAlignment="1">
      <alignment horizontal="right"/>
    </xf>
    <xf numFmtId="165" fontId="1" fillId="0" borderId="24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165" fontId="3" fillId="0" borderId="22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left"/>
    </xf>
    <xf numFmtId="165" fontId="3" fillId="0" borderId="26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9" fillId="0" borderId="24" xfId="0" applyNumberFormat="1" applyFont="1" applyBorder="1"/>
    <xf numFmtId="165" fontId="6" fillId="0" borderId="8" xfId="0" applyNumberFormat="1" applyFont="1" applyBorder="1" applyAlignment="1">
      <alignment horizontal="left"/>
    </xf>
    <xf numFmtId="165" fontId="6" fillId="0" borderId="24" xfId="0" applyNumberFormat="1" applyFont="1" applyBorder="1" applyAlignment="1">
      <alignment wrapText="1"/>
    </xf>
    <xf numFmtId="165" fontId="6" fillId="0" borderId="22" xfId="0" applyNumberFormat="1" applyFont="1" applyBorder="1" applyAlignment="1">
      <alignment wrapText="1"/>
    </xf>
    <xf numFmtId="165" fontId="6" fillId="0" borderId="23" xfId="0" applyNumberFormat="1" applyFont="1" applyBorder="1" applyAlignment="1">
      <alignment wrapText="1"/>
    </xf>
    <xf numFmtId="165" fontId="7" fillId="0" borderId="24" xfId="0" applyNumberFormat="1" applyFont="1" applyBorder="1"/>
    <xf numFmtId="165" fontId="10" fillId="0" borderId="14" xfId="0" applyNumberFormat="1" applyFont="1" applyBorder="1" applyAlignment="1">
      <alignment horizontal="left" indent="1"/>
    </xf>
    <xf numFmtId="165" fontId="10" fillId="0" borderId="13" xfId="0" applyNumberFormat="1" applyFont="1" applyBorder="1" applyAlignment="1">
      <alignment wrapText="1"/>
    </xf>
    <xf numFmtId="165" fontId="9" fillId="0" borderId="25" xfId="0" applyNumberFormat="1" applyFont="1" applyBorder="1"/>
    <xf numFmtId="165" fontId="9" fillId="0" borderId="18" xfId="0" applyNumberFormat="1" applyFont="1" applyBorder="1"/>
    <xf numFmtId="165" fontId="10" fillId="0" borderId="19" xfId="0" applyNumberFormat="1" applyFont="1" applyBorder="1" applyAlignment="1">
      <alignment wrapText="1"/>
    </xf>
    <xf numFmtId="165" fontId="10" fillId="0" borderId="25" xfId="0" applyNumberFormat="1" applyFont="1" applyBorder="1" applyAlignment="1">
      <alignment wrapText="1"/>
    </xf>
    <xf numFmtId="165" fontId="10" fillId="0" borderId="18" xfId="0" applyNumberFormat="1" applyFont="1" applyBorder="1" applyAlignment="1">
      <alignment wrapText="1"/>
    </xf>
    <xf numFmtId="165" fontId="9" fillId="0" borderId="19" xfId="0" applyNumberFormat="1" applyFont="1" applyBorder="1"/>
    <xf numFmtId="165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right" wrapText="1"/>
    </xf>
    <xf numFmtId="0" fontId="6" fillId="0" borderId="4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5" fillId="0" borderId="0" xfId="0" applyFont="1" applyAlignment="1">
      <alignment horizontal="left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showGridLines="0" tabSelected="1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0" width="10.7109375" customWidth="1"/>
    <col min="11" max="11" width="11.7109375" customWidth="1"/>
    <col min="12" max="13" width="10.7109375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s="6" customFormat="1" ht="16.5" customHeight="1" x14ac:dyDescent="0.2">
      <c r="A3" s="3" t="s">
        <v>0</v>
      </c>
      <c r="B3" s="4" t="s">
        <v>0</v>
      </c>
      <c r="C3" s="5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s="6" customFormat="1" ht="16.5" customHeight="1" x14ac:dyDescent="0.2">
      <c r="A4" s="7" t="s">
        <v>0</v>
      </c>
      <c r="B4" s="8" t="s">
        <v>0</v>
      </c>
      <c r="C4" s="9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s="6" customFormat="1" ht="81.75" customHeight="1" x14ac:dyDescent="0.2">
      <c r="A5" s="10" t="s">
        <v>0</v>
      </c>
      <c r="B5" s="11" t="s">
        <v>6</v>
      </c>
      <c r="C5" s="12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s="6" customFormat="1" x14ac:dyDescent="0.2">
      <c r="A6" s="3" t="s">
        <v>0</v>
      </c>
      <c r="B6" s="13"/>
      <c r="C6" s="14"/>
      <c r="D6" s="15"/>
      <c r="E6" s="16"/>
      <c r="F6" s="16"/>
      <c r="G6" s="16"/>
      <c r="H6" s="17"/>
      <c r="I6" s="15"/>
      <c r="J6" s="16"/>
      <c r="K6" s="16"/>
      <c r="L6" s="16"/>
      <c r="M6" s="17"/>
    </row>
    <row r="7" spans="1:13" s="6" customFormat="1" x14ac:dyDescent="0.2">
      <c r="A7" s="7" t="s">
        <v>0</v>
      </c>
      <c r="B7" s="8" t="s">
        <v>13</v>
      </c>
      <c r="C7" s="14"/>
      <c r="D7" s="18"/>
      <c r="E7" s="19"/>
      <c r="F7" s="19"/>
      <c r="G7" s="19"/>
      <c r="H7" s="20"/>
      <c r="I7" s="18"/>
      <c r="J7" s="19"/>
      <c r="K7" s="19"/>
      <c r="L7" s="19"/>
      <c r="M7" s="20"/>
    </row>
    <row r="8" spans="1:13" s="6" customFormat="1" x14ac:dyDescent="0.2">
      <c r="A8" s="7" t="s">
        <v>0</v>
      </c>
      <c r="B8" s="21"/>
      <c r="C8" s="14"/>
      <c r="D8" s="18"/>
      <c r="E8" s="19"/>
      <c r="F8" s="19"/>
      <c r="G8" s="19"/>
      <c r="H8" s="20"/>
      <c r="I8" s="18"/>
      <c r="J8" s="19"/>
      <c r="K8" s="19"/>
      <c r="L8" s="19"/>
      <c r="M8" s="20"/>
    </row>
    <row r="9" spans="1:13" s="6" customFormat="1" x14ac:dyDescent="0.2">
      <c r="A9" s="22" t="s">
        <v>14</v>
      </c>
      <c r="B9" s="50" t="s">
        <v>15</v>
      </c>
      <c r="C9" s="51" t="s">
        <v>16</v>
      </c>
      <c r="D9" s="52">
        <v>5170816069</v>
      </c>
      <c r="E9" s="53">
        <v>5278877044</v>
      </c>
      <c r="F9" s="53">
        <v>6454273465</v>
      </c>
      <c r="G9" s="53">
        <v>1227571000</v>
      </c>
      <c r="H9" s="54">
        <v>18131537578</v>
      </c>
      <c r="I9" s="55">
        <v>11774339329</v>
      </c>
      <c r="J9" s="56">
        <v>4636066024</v>
      </c>
      <c r="K9" s="53">
        <v>5861706955</v>
      </c>
      <c r="L9" s="56">
        <v>889264000</v>
      </c>
      <c r="M9" s="54">
        <v>23161376308</v>
      </c>
    </row>
    <row r="10" spans="1:13" s="6" customFormat="1" x14ac:dyDescent="0.2">
      <c r="A10" s="22" t="s">
        <v>14</v>
      </c>
      <c r="B10" s="50" t="s">
        <v>17</v>
      </c>
      <c r="C10" s="51" t="s">
        <v>18</v>
      </c>
      <c r="D10" s="52">
        <v>691550687</v>
      </c>
      <c r="E10" s="53">
        <v>3281171480</v>
      </c>
      <c r="F10" s="53">
        <v>2777703464</v>
      </c>
      <c r="G10" s="53">
        <v>510742000</v>
      </c>
      <c r="H10" s="54">
        <v>7261167631</v>
      </c>
      <c r="I10" s="55">
        <v>773278613</v>
      </c>
      <c r="J10" s="56">
        <v>2794266743</v>
      </c>
      <c r="K10" s="53">
        <v>2093284751</v>
      </c>
      <c r="L10" s="56">
        <v>472361000</v>
      </c>
      <c r="M10" s="54">
        <v>6133191107</v>
      </c>
    </row>
    <row r="11" spans="1:13" s="6" customFormat="1" x14ac:dyDescent="0.2">
      <c r="A11" s="22" t="s">
        <v>14</v>
      </c>
      <c r="B11" s="50" t="s">
        <v>19</v>
      </c>
      <c r="C11" s="51" t="s">
        <v>20</v>
      </c>
      <c r="D11" s="52">
        <v>10215536496</v>
      </c>
      <c r="E11" s="53">
        <v>31993676910</v>
      </c>
      <c r="F11" s="53">
        <v>13247270634</v>
      </c>
      <c r="G11" s="53">
        <v>1561483000</v>
      </c>
      <c r="H11" s="54">
        <v>57017967040</v>
      </c>
      <c r="I11" s="55">
        <v>9830790243</v>
      </c>
      <c r="J11" s="56">
        <v>29618389087</v>
      </c>
      <c r="K11" s="53">
        <v>13760810859</v>
      </c>
      <c r="L11" s="56">
        <v>1791625000</v>
      </c>
      <c r="M11" s="54">
        <v>55001615189</v>
      </c>
    </row>
    <row r="12" spans="1:13" s="6" customFormat="1" x14ac:dyDescent="0.2">
      <c r="A12" s="22" t="s">
        <v>14</v>
      </c>
      <c r="B12" s="50" t="s">
        <v>21</v>
      </c>
      <c r="C12" s="51" t="s">
        <v>22</v>
      </c>
      <c r="D12" s="52">
        <v>6110854777</v>
      </c>
      <c r="E12" s="53">
        <v>11372415097</v>
      </c>
      <c r="F12" s="53">
        <v>9888572017</v>
      </c>
      <c r="G12" s="53">
        <v>1665527000</v>
      </c>
      <c r="H12" s="54">
        <v>29037368891</v>
      </c>
      <c r="I12" s="55">
        <v>5364617827</v>
      </c>
      <c r="J12" s="56">
        <v>10434472590</v>
      </c>
      <c r="K12" s="53">
        <v>9462721868</v>
      </c>
      <c r="L12" s="56">
        <v>1743256000</v>
      </c>
      <c r="M12" s="54">
        <v>27005068285</v>
      </c>
    </row>
    <row r="13" spans="1:13" s="6" customFormat="1" x14ac:dyDescent="0.2">
      <c r="A13" s="22" t="s">
        <v>14</v>
      </c>
      <c r="B13" s="50" t="s">
        <v>23</v>
      </c>
      <c r="C13" s="51" t="s">
        <v>24</v>
      </c>
      <c r="D13" s="52">
        <v>721082816</v>
      </c>
      <c r="E13" s="53">
        <v>1727334428</v>
      </c>
      <c r="F13" s="53">
        <v>5545127867</v>
      </c>
      <c r="G13" s="53">
        <v>770468000</v>
      </c>
      <c r="H13" s="54">
        <v>8764013111</v>
      </c>
      <c r="I13" s="55">
        <v>650446710</v>
      </c>
      <c r="J13" s="56">
        <v>1382800284</v>
      </c>
      <c r="K13" s="53">
        <v>4980069942</v>
      </c>
      <c r="L13" s="56">
        <v>742706000</v>
      </c>
      <c r="M13" s="54">
        <v>7756022936</v>
      </c>
    </row>
    <row r="14" spans="1:13" s="6" customFormat="1" x14ac:dyDescent="0.2">
      <c r="A14" s="22" t="s">
        <v>14</v>
      </c>
      <c r="B14" s="50" t="s">
        <v>25</v>
      </c>
      <c r="C14" s="51" t="s">
        <v>26</v>
      </c>
      <c r="D14" s="52">
        <v>1114458131</v>
      </c>
      <c r="E14" s="53">
        <v>2743400621</v>
      </c>
      <c r="F14" s="53">
        <v>3223363871</v>
      </c>
      <c r="G14" s="53">
        <v>561050000</v>
      </c>
      <c r="H14" s="54">
        <v>7642272623</v>
      </c>
      <c r="I14" s="55">
        <v>1062765034</v>
      </c>
      <c r="J14" s="56">
        <v>2259059539</v>
      </c>
      <c r="K14" s="53">
        <v>3237803386</v>
      </c>
      <c r="L14" s="56">
        <v>586892000</v>
      </c>
      <c r="M14" s="54">
        <v>7146519959</v>
      </c>
    </row>
    <row r="15" spans="1:13" s="6" customFormat="1" x14ac:dyDescent="0.2">
      <c r="A15" s="22" t="s">
        <v>14</v>
      </c>
      <c r="B15" s="50" t="s">
        <v>27</v>
      </c>
      <c r="C15" s="51" t="s">
        <v>28</v>
      </c>
      <c r="D15" s="52">
        <v>693983793</v>
      </c>
      <c r="E15" s="53">
        <v>2662664666</v>
      </c>
      <c r="F15" s="53">
        <v>3621513830</v>
      </c>
      <c r="G15" s="53">
        <v>557534000</v>
      </c>
      <c r="H15" s="54">
        <v>7535696289</v>
      </c>
      <c r="I15" s="55">
        <v>606936264</v>
      </c>
      <c r="J15" s="56">
        <v>1839463585</v>
      </c>
      <c r="K15" s="53">
        <v>2799200699</v>
      </c>
      <c r="L15" s="56">
        <v>385317000</v>
      </c>
      <c r="M15" s="54">
        <v>5630917548</v>
      </c>
    </row>
    <row r="16" spans="1:13" s="6" customFormat="1" x14ac:dyDescent="0.2">
      <c r="A16" s="22" t="s">
        <v>14</v>
      </c>
      <c r="B16" s="50" t="s">
        <v>29</v>
      </c>
      <c r="C16" s="51" t="s">
        <v>30</v>
      </c>
      <c r="D16" s="52">
        <v>525510170</v>
      </c>
      <c r="E16" s="53">
        <v>1002949059</v>
      </c>
      <c r="F16" s="53">
        <v>553158524</v>
      </c>
      <c r="G16" s="53">
        <v>578294000</v>
      </c>
      <c r="H16" s="54">
        <v>2659911753</v>
      </c>
      <c r="I16" s="55">
        <v>552125412</v>
      </c>
      <c r="J16" s="56">
        <v>656148555</v>
      </c>
      <c r="K16" s="53">
        <v>667000668</v>
      </c>
      <c r="L16" s="56">
        <v>336945000</v>
      </c>
      <c r="M16" s="54">
        <v>2212219635</v>
      </c>
    </row>
    <row r="17" spans="1:13" s="6" customFormat="1" x14ac:dyDescent="0.2">
      <c r="A17" s="22" t="s">
        <v>14</v>
      </c>
      <c r="B17" s="57" t="s">
        <v>31</v>
      </c>
      <c r="C17" s="51" t="s">
        <v>32</v>
      </c>
      <c r="D17" s="52">
        <v>4742235914</v>
      </c>
      <c r="E17" s="53">
        <v>12525820143</v>
      </c>
      <c r="F17" s="53">
        <v>6422352476</v>
      </c>
      <c r="G17" s="53">
        <v>1679217000</v>
      </c>
      <c r="H17" s="54">
        <v>25369625533</v>
      </c>
      <c r="I17" s="55">
        <v>4627617031</v>
      </c>
      <c r="J17" s="56">
        <v>10838094127</v>
      </c>
      <c r="K17" s="53">
        <v>5510809470</v>
      </c>
      <c r="L17" s="56">
        <v>1254446000</v>
      </c>
      <c r="M17" s="54">
        <v>22230966628</v>
      </c>
    </row>
    <row r="18" spans="1:13" s="6" customFormat="1" x14ac:dyDescent="0.2">
      <c r="A18" s="23" t="s">
        <v>0</v>
      </c>
      <c r="B18" s="58" t="s">
        <v>614</v>
      </c>
      <c r="C18" s="59" t="s">
        <v>0</v>
      </c>
      <c r="D18" s="60">
        <f t="shared" ref="D18:M18" si="0">SUM(D9:D17)</f>
        <v>29986028853</v>
      </c>
      <c r="E18" s="61">
        <f t="shared" si="0"/>
        <v>72588309448</v>
      </c>
      <c r="F18" s="61">
        <f t="shared" si="0"/>
        <v>51733336148</v>
      </c>
      <c r="G18" s="61">
        <f t="shared" si="0"/>
        <v>9111886000</v>
      </c>
      <c r="H18" s="62">
        <f t="shared" si="0"/>
        <v>163419560449</v>
      </c>
      <c r="I18" s="63">
        <f t="shared" si="0"/>
        <v>35242916463</v>
      </c>
      <c r="J18" s="64">
        <f t="shared" si="0"/>
        <v>64458760534</v>
      </c>
      <c r="K18" s="61">
        <f t="shared" si="0"/>
        <v>48373408598</v>
      </c>
      <c r="L18" s="64">
        <f t="shared" si="0"/>
        <v>8202812000</v>
      </c>
      <c r="M18" s="62">
        <f t="shared" si="0"/>
        <v>156277897595</v>
      </c>
    </row>
    <row r="19" spans="1:13" s="6" customFormat="1" ht="12.75" customHeight="1" x14ac:dyDescent="0.2">
      <c r="A19" s="24"/>
      <c r="B19" s="65"/>
      <c r="C19" s="66"/>
      <c r="D19" s="67"/>
      <c r="E19" s="68"/>
      <c r="F19" s="68"/>
      <c r="G19" s="68"/>
      <c r="H19" s="69"/>
      <c r="I19" s="67"/>
      <c r="J19" s="68"/>
      <c r="K19" s="68"/>
      <c r="L19" s="68"/>
      <c r="M19" s="69"/>
    </row>
    <row r="20" spans="1:13" s="6" customFormat="1" x14ac:dyDescent="0.2"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</row>
    <row r="21" spans="1:13" x14ac:dyDescent="0.2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7">
    <mergeCell ref="B20:M20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499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500</v>
      </c>
      <c r="C9" s="72" t="s">
        <v>501</v>
      </c>
      <c r="D9" s="73">
        <v>4255950</v>
      </c>
      <c r="E9" s="74">
        <v>16570924</v>
      </c>
      <c r="F9" s="74">
        <v>176878104</v>
      </c>
      <c r="G9" s="74">
        <v>32859000</v>
      </c>
      <c r="H9" s="75">
        <v>230563978</v>
      </c>
      <c r="I9" s="73">
        <v>4186209</v>
      </c>
      <c r="J9" s="74">
        <v>15771159</v>
      </c>
      <c r="K9" s="74">
        <v>190320086</v>
      </c>
      <c r="L9" s="74">
        <v>8619000</v>
      </c>
      <c r="M9" s="76">
        <v>218896454</v>
      </c>
    </row>
    <row r="10" spans="1:13" x14ac:dyDescent="0.2">
      <c r="A10" s="47" t="s">
        <v>53</v>
      </c>
      <c r="B10" s="71" t="s">
        <v>502</v>
      </c>
      <c r="C10" s="72" t="s">
        <v>503</v>
      </c>
      <c r="D10" s="73">
        <v>116535565</v>
      </c>
      <c r="E10" s="74">
        <v>265435766</v>
      </c>
      <c r="F10" s="74">
        <v>497825586</v>
      </c>
      <c r="G10" s="74">
        <v>18991000</v>
      </c>
      <c r="H10" s="75">
        <v>898787917</v>
      </c>
      <c r="I10" s="73">
        <v>90969135</v>
      </c>
      <c r="J10" s="74">
        <v>170629880</v>
      </c>
      <c r="K10" s="74">
        <v>462756236</v>
      </c>
      <c r="L10" s="74">
        <v>10644000</v>
      </c>
      <c r="M10" s="76">
        <v>734999251</v>
      </c>
    </row>
    <row r="11" spans="1:13" x14ac:dyDescent="0.2">
      <c r="A11" s="47" t="s">
        <v>53</v>
      </c>
      <c r="B11" s="71" t="s">
        <v>504</v>
      </c>
      <c r="C11" s="72" t="s">
        <v>505</v>
      </c>
      <c r="D11" s="73">
        <v>140175881</v>
      </c>
      <c r="E11" s="74">
        <v>964883616</v>
      </c>
      <c r="F11" s="74">
        <v>614425203</v>
      </c>
      <c r="G11" s="74">
        <v>136409000</v>
      </c>
      <c r="H11" s="75">
        <v>1855893700</v>
      </c>
      <c r="I11" s="73">
        <v>71580421</v>
      </c>
      <c r="J11" s="74">
        <v>530878848</v>
      </c>
      <c r="K11" s="74">
        <v>17058446</v>
      </c>
      <c r="L11" s="74">
        <v>125034000</v>
      </c>
      <c r="M11" s="76">
        <v>744551715</v>
      </c>
    </row>
    <row r="12" spans="1:13" x14ac:dyDescent="0.2">
      <c r="A12" s="47" t="s">
        <v>53</v>
      </c>
      <c r="B12" s="71" t="s">
        <v>506</v>
      </c>
      <c r="C12" s="72" t="s">
        <v>507</v>
      </c>
      <c r="D12" s="73">
        <v>5184950</v>
      </c>
      <c r="E12" s="74">
        <v>6604278</v>
      </c>
      <c r="F12" s="74">
        <v>61717873</v>
      </c>
      <c r="G12" s="74">
        <v>3371000</v>
      </c>
      <c r="H12" s="75">
        <v>76878101</v>
      </c>
      <c r="I12" s="73">
        <v>3792600</v>
      </c>
      <c r="J12" s="74">
        <v>4753744</v>
      </c>
      <c r="K12" s="74">
        <v>56592936</v>
      </c>
      <c r="L12" s="74">
        <v>3338000</v>
      </c>
      <c r="M12" s="76">
        <v>68477280</v>
      </c>
    </row>
    <row r="13" spans="1:13" x14ac:dyDescent="0.2">
      <c r="A13" s="47" t="s">
        <v>53</v>
      </c>
      <c r="B13" s="71" t="s">
        <v>508</v>
      </c>
      <c r="C13" s="72" t="s">
        <v>509</v>
      </c>
      <c r="D13" s="73">
        <v>41733619</v>
      </c>
      <c r="E13" s="74">
        <v>50496447</v>
      </c>
      <c r="F13" s="74">
        <v>251566039</v>
      </c>
      <c r="G13" s="74">
        <v>29969000</v>
      </c>
      <c r="H13" s="75">
        <v>373765105</v>
      </c>
      <c r="I13" s="73">
        <v>36715448</v>
      </c>
      <c r="J13" s="74">
        <v>46741588</v>
      </c>
      <c r="K13" s="74">
        <v>242559446</v>
      </c>
      <c r="L13" s="74">
        <v>23357000</v>
      </c>
      <c r="M13" s="76">
        <v>349373482</v>
      </c>
    </row>
    <row r="14" spans="1:13" x14ac:dyDescent="0.2">
      <c r="A14" s="47" t="s">
        <v>68</v>
      </c>
      <c r="B14" s="71" t="s">
        <v>510</v>
      </c>
      <c r="C14" s="72" t="s">
        <v>511</v>
      </c>
      <c r="D14" s="73">
        <v>0</v>
      </c>
      <c r="E14" s="74">
        <v>0</v>
      </c>
      <c r="F14" s="74">
        <v>-3998000</v>
      </c>
      <c r="G14" s="74">
        <v>3998000</v>
      </c>
      <c r="H14" s="75">
        <v>0</v>
      </c>
      <c r="I14" s="73">
        <v>0</v>
      </c>
      <c r="J14" s="74">
        <v>0</v>
      </c>
      <c r="K14" s="74">
        <v>1434698</v>
      </c>
      <c r="L14" s="74">
        <v>2164000</v>
      </c>
      <c r="M14" s="76">
        <v>3598698</v>
      </c>
    </row>
    <row r="15" spans="1:13" ht="16.5" x14ac:dyDescent="0.3">
      <c r="A15" s="48" t="s">
        <v>0</v>
      </c>
      <c r="B15" s="77" t="s">
        <v>512</v>
      </c>
      <c r="C15" s="78" t="s">
        <v>0</v>
      </c>
      <c r="D15" s="79">
        <f t="shared" ref="D15:M15" si="0">SUM(D9:D14)</f>
        <v>307885965</v>
      </c>
      <c r="E15" s="80">
        <f t="shared" si="0"/>
        <v>1303991031</v>
      </c>
      <c r="F15" s="80">
        <f t="shared" si="0"/>
        <v>1598414805</v>
      </c>
      <c r="G15" s="80">
        <f t="shared" si="0"/>
        <v>225597000</v>
      </c>
      <c r="H15" s="81">
        <f t="shared" si="0"/>
        <v>3435888801</v>
      </c>
      <c r="I15" s="79">
        <f t="shared" si="0"/>
        <v>207243813</v>
      </c>
      <c r="J15" s="80">
        <f t="shared" si="0"/>
        <v>768775219</v>
      </c>
      <c r="K15" s="80">
        <f t="shared" si="0"/>
        <v>970721848</v>
      </c>
      <c r="L15" s="80">
        <f t="shared" si="0"/>
        <v>173156000</v>
      </c>
      <c r="M15" s="82">
        <f t="shared" si="0"/>
        <v>2119896880</v>
      </c>
    </row>
    <row r="16" spans="1:13" x14ac:dyDescent="0.2">
      <c r="A16" s="47" t="s">
        <v>53</v>
      </c>
      <c r="B16" s="71" t="s">
        <v>513</v>
      </c>
      <c r="C16" s="72" t="s">
        <v>514</v>
      </c>
      <c r="D16" s="73">
        <v>23194</v>
      </c>
      <c r="E16" s="74">
        <v>57837</v>
      </c>
      <c r="F16" s="74">
        <v>66170383</v>
      </c>
      <c r="G16" s="74">
        <v>9998000</v>
      </c>
      <c r="H16" s="75">
        <v>76249414</v>
      </c>
      <c r="I16" s="73">
        <v>79193</v>
      </c>
      <c r="J16" s="74">
        <v>49774</v>
      </c>
      <c r="K16" s="74">
        <v>55541736</v>
      </c>
      <c r="L16" s="74">
        <v>2199000</v>
      </c>
      <c r="M16" s="76">
        <v>57869703</v>
      </c>
    </row>
    <row r="17" spans="1:13" x14ac:dyDescent="0.2">
      <c r="A17" s="47" t="s">
        <v>53</v>
      </c>
      <c r="B17" s="71" t="s">
        <v>515</v>
      </c>
      <c r="C17" s="72" t="s">
        <v>516</v>
      </c>
      <c r="D17" s="73">
        <v>8539201</v>
      </c>
      <c r="E17" s="74">
        <v>31846717</v>
      </c>
      <c r="F17" s="74">
        <v>61830799</v>
      </c>
      <c r="G17" s="74">
        <v>6501000</v>
      </c>
      <c r="H17" s="75">
        <v>108717717</v>
      </c>
      <c r="I17" s="73">
        <v>8452233</v>
      </c>
      <c r="J17" s="74">
        <v>18045882</v>
      </c>
      <c r="K17" s="74">
        <v>60985779</v>
      </c>
      <c r="L17" s="74">
        <v>3375000</v>
      </c>
      <c r="M17" s="76">
        <v>90858894</v>
      </c>
    </row>
    <row r="18" spans="1:13" x14ac:dyDescent="0.2">
      <c r="A18" s="47" t="s">
        <v>53</v>
      </c>
      <c r="B18" s="71" t="s">
        <v>517</v>
      </c>
      <c r="C18" s="72" t="s">
        <v>518</v>
      </c>
      <c r="D18" s="73">
        <v>51173190</v>
      </c>
      <c r="E18" s="74">
        <v>88352008</v>
      </c>
      <c r="F18" s="74">
        <v>172065651</v>
      </c>
      <c r="G18" s="74">
        <v>28455000</v>
      </c>
      <c r="H18" s="75">
        <v>340045849</v>
      </c>
      <c r="I18" s="73">
        <v>106202075</v>
      </c>
      <c r="J18" s="74">
        <v>69510158</v>
      </c>
      <c r="K18" s="74">
        <v>195056275</v>
      </c>
      <c r="L18" s="74">
        <v>4879000</v>
      </c>
      <c r="M18" s="76">
        <v>375647508</v>
      </c>
    </row>
    <row r="19" spans="1:13" x14ac:dyDescent="0.2">
      <c r="A19" s="47" t="s">
        <v>53</v>
      </c>
      <c r="B19" s="71" t="s">
        <v>519</v>
      </c>
      <c r="C19" s="72" t="s">
        <v>520</v>
      </c>
      <c r="D19" s="73">
        <v>14819717</v>
      </c>
      <c r="E19" s="74">
        <v>25151590</v>
      </c>
      <c r="F19" s="74">
        <v>154255193</v>
      </c>
      <c r="G19" s="74">
        <v>6761000</v>
      </c>
      <c r="H19" s="75">
        <v>200987500</v>
      </c>
      <c r="I19" s="73">
        <v>0</v>
      </c>
      <c r="J19" s="74">
        <v>0</v>
      </c>
      <c r="K19" s="74">
        <v>-3100000</v>
      </c>
      <c r="L19" s="74">
        <v>3100000</v>
      </c>
      <c r="M19" s="76">
        <v>0</v>
      </c>
    </row>
    <row r="20" spans="1:13" x14ac:dyDescent="0.2">
      <c r="A20" s="47" t="s">
        <v>53</v>
      </c>
      <c r="B20" s="71" t="s">
        <v>521</v>
      </c>
      <c r="C20" s="72" t="s">
        <v>522</v>
      </c>
      <c r="D20" s="73">
        <v>23716545</v>
      </c>
      <c r="E20" s="74">
        <v>15899076</v>
      </c>
      <c r="F20" s="74">
        <v>-10659411</v>
      </c>
      <c r="G20" s="74">
        <v>11248000</v>
      </c>
      <c r="H20" s="75">
        <v>40204210</v>
      </c>
      <c r="I20" s="73">
        <v>3484886</v>
      </c>
      <c r="J20" s="74">
        <v>24094818</v>
      </c>
      <c r="K20" s="74">
        <v>86355578</v>
      </c>
      <c r="L20" s="74">
        <v>2728000</v>
      </c>
      <c r="M20" s="76">
        <v>116663282</v>
      </c>
    </row>
    <row r="21" spans="1:13" x14ac:dyDescent="0.2">
      <c r="A21" s="47" t="s">
        <v>68</v>
      </c>
      <c r="B21" s="71" t="s">
        <v>523</v>
      </c>
      <c r="C21" s="72" t="s">
        <v>524</v>
      </c>
      <c r="D21" s="73">
        <v>0</v>
      </c>
      <c r="E21" s="74">
        <v>33731</v>
      </c>
      <c r="F21" s="74">
        <v>466141112</v>
      </c>
      <c r="G21" s="74">
        <v>5568000</v>
      </c>
      <c r="H21" s="75">
        <v>471742843</v>
      </c>
      <c r="I21" s="73">
        <v>0</v>
      </c>
      <c r="J21" s="74">
        <v>19858</v>
      </c>
      <c r="K21" s="74">
        <v>443816114</v>
      </c>
      <c r="L21" s="74">
        <v>5370000</v>
      </c>
      <c r="M21" s="76">
        <v>449205972</v>
      </c>
    </row>
    <row r="22" spans="1:13" ht="16.5" x14ac:dyDescent="0.3">
      <c r="A22" s="48" t="s">
        <v>0</v>
      </c>
      <c r="B22" s="77" t="s">
        <v>525</v>
      </c>
      <c r="C22" s="78" t="s">
        <v>0</v>
      </c>
      <c r="D22" s="79">
        <f t="shared" ref="D22:M22" si="1">SUM(D16:D21)</f>
        <v>98271847</v>
      </c>
      <c r="E22" s="80">
        <f t="shared" si="1"/>
        <v>161340959</v>
      </c>
      <c r="F22" s="80">
        <f t="shared" si="1"/>
        <v>909803727</v>
      </c>
      <c r="G22" s="80">
        <f t="shared" si="1"/>
        <v>68531000</v>
      </c>
      <c r="H22" s="81">
        <f t="shared" si="1"/>
        <v>1237947533</v>
      </c>
      <c r="I22" s="79">
        <f t="shared" si="1"/>
        <v>118218387</v>
      </c>
      <c r="J22" s="80">
        <f t="shared" si="1"/>
        <v>111720490</v>
      </c>
      <c r="K22" s="80">
        <f t="shared" si="1"/>
        <v>838655482</v>
      </c>
      <c r="L22" s="80">
        <f t="shared" si="1"/>
        <v>21651000</v>
      </c>
      <c r="M22" s="82">
        <f t="shared" si="1"/>
        <v>1090245359</v>
      </c>
    </row>
    <row r="23" spans="1:13" x14ac:dyDescent="0.2">
      <c r="A23" s="47" t="s">
        <v>53</v>
      </c>
      <c r="B23" s="71" t="s">
        <v>526</v>
      </c>
      <c r="C23" s="72" t="s">
        <v>527</v>
      </c>
      <c r="D23" s="73">
        <v>20835542</v>
      </c>
      <c r="E23" s="74">
        <v>64691659</v>
      </c>
      <c r="F23" s="74">
        <v>36982942</v>
      </c>
      <c r="G23" s="74">
        <v>12169000</v>
      </c>
      <c r="H23" s="75">
        <v>134679143</v>
      </c>
      <c r="I23" s="73">
        <v>192786</v>
      </c>
      <c r="J23" s="74">
        <v>10743706</v>
      </c>
      <c r="K23" s="74">
        <v>25555632</v>
      </c>
      <c r="L23" s="74">
        <v>4133000</v>
      </c>
      <c r="M23" s="76">
        <v>40625124</v>
      </c>
    </row>
    <row r="24" spans="1:13" x14ac:dyDescent="0.2">
      <c r="A24" s="47" t="s">
        <v>53</v>
      </c>
      <c r="B24" s="71" t="s">
        <v>528</v>
      </c>
      <c r="C24" s="72" t="s">
        <v>529</v>
      </c>
      <c r="D24" s="73">
        <v>1063519</v>
      </c>
      <c r="E24" s="74">
        <v>10029010</v>
      </c>
      <c r="F24" s="74">
        <v>33870261</v>
      </c>
      <c r="G24" s="74">
        <v>3447000</v>
      </c>
      <c r="H24" s="75">
        <v>48409790</v>
      </c>
      <c r="I24" s="73">
        <v>9037404</v>
      </c>
      <c r="J24" s="74">
        <v>19340642</v>
      </c>
      <c r="K24" s="74">
        <v>4225322</v>
      </c>
      <c r="L24" s="74">
        <v>3374000</v>
      </c>
      <c r="M24" s="76">
        <v>35977368</v>
      </c>
    </row>
    <row r="25" spans="1:13" x14ac:dyDescent="0.2">
      <c r="A25" s="47" t="s">
        <v>53</v>
      </c>
      <c r="B25" s="71" t="s">
        <v>530</v>
      </c>
      <c r="C25" s="72" t="s">
        <v>531</v>
      </c>
      <c r="D25" s="73">
        <v>17380798</v>
      </c>
      <c r="E25" s="74">
        <v>3299486</v>
      </c>
      <c r="F25" s="74">
        <v>85285895</v>
      </c>
      <c r="G25" s="74">
        <v>33337000</v>
      </c>
      <c r="H25" s="75">
        <v>139303179</v>
      </c>
      <c r="I25" s="73">
        <v>1415636</v>
      </c>
      <c r="J25" s="74">
        <v>2132774</v>
      </c>
      <c r="K25" s="74">
        <v>207390</v>
      </c>
      <c r="L25" s="74">
        <v>3908000</v>
      </c>
      <c r="M25" s="76">
        <v>7663800</v>
      </c>
    </row>
    <row r="26" spans="1:13" x14ac:dyDescent="0.2">
      <c r="A26" s="47" t="s">
        <v>53</v>
      </c>
      <c r="B26" s="71" t="s">
        <v>532</v>
      </c>
      <c r="C26" s="72" t="s">
        <v>533</v>
      </c>
      <c r="D26" s="73">
        <v>8869958</v>
      </c>
      <c r="E26" s="74">
        <v>40825209</v>
      </c>
      <c r="F26" s="74">
        <v>19037483</v>
      </c>
      <c r="G26" s="74">
        <v>12083000</v>
      </c>
      <c r="H26" s="75">
        <v>80815650</v>
      </c>
      <c r="I26" s="73">
        <v>9297986</v>
      </c>
      <c r="J26" s="74">
        <v>37970362</v>
      </c>
      <c r="K26" s="74">
        <v>16347063</v>
      </c>
      <c r="L26" s="74">
        <v>15796000</v>
      </c>
      <c r="M26" s="76">
        <v>79411411</v>
      </c>
    </row>
    <row r="27" spans="1:13" x14ac:dyDescent="0.2">
      <c r="A27" s="47" t="s">
        <v>53</v>
      </c>
      <c r="B27" s="71" t="s">
        <v>534</v>
      </c>
      <c r="C27" s="72" t="s">
        <v>535</v>
      </c>
      <c r="D27" s="73">
        <v>0</v>
      </c>
      <c r="E27" s="74">
        <v>0</v>
      </c>
      <c r="F27" s="74">
        <v>-7293906</v>
      </c>
      <c r="G27" s="74">
        <v>7588000</v>
      </c>
      <c r="H27" s="75">
        <v>294094</v>
      </c>
      <c r="I27" s="73">
        <v>10464345</v>
      </c>
      <c r="J27" s="74">
        <v>0</v>
      </c>
      <c r="K27" s="74">
        <v>62501768</v>
      </c>
      <c r="L27" s="74">
        <v>3330000</v>
      </c>
      <c r="M27" s="76">
        <v>76296113</v>
      </c>
    </row>
    <row r="28" spans="1:13" x14ac:dyDescent="0.2">
      <c r="A28" s="47" t="s">
        <v>68</v>
      </c>
      <c r="B28" s="71" t="s">
        <v>536</v>
      </c>
      <c r="C28" s="72" t="s">
        <v>537</v>
      </c>
      <c r="D28" s="73">
        <v>0</v>
      </c>
      <c r="E28" s="74">
        <v>0</v>
      </c>
      <c r="F28" s="74">
        <v>107113431</v>
      </c>
      <c r="G28" s="74">
        <v>123175000</v>
      </c>
      <c r="H28" s="75">
        <v>230288431</v>
      </c>
      <c r="I28" s="73">
        <v>0</v>
      </c>
      <c r="J28" s="74">
        <v>0</v>
      </c>
      <c r="K28" s="74">
        <v>114222863</v>
      </c>
      <c r="L28" s="74">
        <v>92570000</v>
      </c>
      <c r="M28" s="76">
        <v>206792863</v>
      </c>
    </row>
    <row r="29" spans="1:13" ht="16.5" x14ac:dyDescent="0.3">
      <c r="A29" s="48" t="s">
        <v>0</v>
      </c>
      <c r="B29" s="77" t="s">
        <v>538</v>
      </c>
      <c r="C29" s="78" t="s">
        <v>0</v>
      </c>
      <c r="D29" s="79">
        <f t="shared" ref="D29:M29" si="2">SUM(D23:D28)</f>
        <v>48149817</v>
      </c>
      <c r="E29" s="80">
        <f t="shared" si="2"/>
        <v>118845364</v>
      </c>
      <c r="F29" s="80">
        <f t="shared" si="2"/>
        <v>274996106</v>
      </c>
      <c r="G29" s="80">
        <f t="shared" si="2"/>
        <v>191799000</v>
      </c>
      <c r="H29" s="81">
        <f t="shared" si="2"/>
        <v>633790287</v>
      </c>
      <c r="I29" s="79">
        <f t="shared" si="2"/>
        <v>30408157</v>
      </c>
      <c r="J29" s="80">
        <f t="shared" si="2"/>
        <v>70187484</v>
      </c>
      <c r="K29" s="80">
        <f t="shared" si="2"/>
        <v>223060038</v>
      </c>
      <c r="L29" s="80">
        <f t="shared" si="2"/>
        <v>123111000</v>
      </c>
      <c r="M29" s="82">
        <f t="shared" si="2"/>
        <v>446766679</v>
      </c>
    </row>
    <row r="30" spans="1:13" x14ac:dyDescent="0.2">
      <c r="A30" s="47" t="s">
        <v>53</v>
      </c>
      <c r="B30" s="71" t="s">
        <v>539</v>
      </c>
      <c r="C30" s="72" t="s">
        <v>540</v>
      </c>
      <c r="D30" s="73">
        <v>173682733</v>
      </c>
      <c r="E30" s="74">
        <v>605301993</v>
      </c>
      <c r="F30" s="74">
        <v>445279864</v>
      </c>
      <c r="G30" s="74">
        <v>29512000</v>
      </c>
      <c r="H30" s="75">
        <v>1253776590</v>
      </c>
      <c r="I30" s="73">
        <v>167177460</v>
      </c>
      <c r="J30" s="74">
        <v>516453754</v>
      </c>
      <c r="K30" s="74">
        <v>393300260</v>
      </c>
      <c r="L30" s="74">
        <v>35978000</v>
      </c>
      <c r="M30" s="76">
        <v>1112909474</v>
      </c>
    </row>
    <row r="31" spans="1:13" x14ac:dyDescent="0.2">
      <c r="A31" s="47" t="s">
        <v>53</v>
      </c>
      <c r="B31" s="71" t="s">
        <v>541</v>
      </c>
      <c r="C31" s="72" t="s">
        <v>542</v>
      </c>
      <c r="D31" s="73">
        <v>-5487115</v>
      </c>
      <c r="E31" s="74">
        <v>52113087</v>
      </c>
      <c r="F31" s="74">
        <v>108913092</v>
      </c>
      <c r="G31" s="74">
        <v>16085000</v>
      </c>
      <c r="H31" s="75">
        <v>171624064</v>
      </c>
      <c r="I31" s="73">
        <v>18528649</v>
      </c>
      <c r="J31" s="74">
        <v>43996941</v>
      </c>
      <c r="K31" s="74">
        <v>118160733</v>
      </c>
      <c r="L31" s="74">
        <v>13429000</v>
      </c>
      <c r="M31" s="76">
        <v>194115323</v>
      </c>
    </row>
    <row r="32" spans="1:13" x14ac:dyDescent="0.2">
      <c r="A32" s="47" t="s">
        <v>53</v>
      </c>
      <c r="B32" s="71" t="s">
        <v>543</v>
      </c>
      <c r="C32" s="72" t="s">
        <v>544</v>
      </c>
      <c r="D32" s="73">
        <v>71480546</v>
      </c>
      <c r="E32" s="74">
        <v>421072232</v>
      </c>
      <c r="F32" s="74">
        <v>195633637</v>
      </c>
      <c r="G32" s="74">
        <v>21714000</v>
      </c>
      <c r="H32" s="75">
        <v>709900415</v>
      </c>
      <c r="I32" s="73">
        <v>65359798</v>
      </c>
      <c r="J32" s="74">
        <v>328329697</v>
      </c>
      <c r="K32" s="74">
        <v>166070418</v>
      </c>
      <c r="L32" s="74">
        <v>16415000</v>
      </c>
      <c r="M32" s="76">
        <v>576174913</v>
      </c>
    </row>
    <row r="33" spans="1:13" x14ac:dyDescent="0.2">
      <c r="A33" s="47" t="s">
        <v>68</v>
      </c>
      <c r="B33" s="71" t="s">
        <v>545</v>
      </c>
      <c r="C33" s="72" t="s">
        <v>546</v>
      </c>
      <c r="D33" s="73">
        <v>0</v>
      </c>
      <c r="E33" s="74">
        <v>0</v>
      </c>
      <c r="F33" s="74">
        <v>88472599</v>
      </c>
      <c r="G33" s="74">
        <v>4296000</v>
      </c>
      <c r="H33" s="75">
        <v>92768599</v>
      </c>
      <c r="I33" s="73">
        <v>0</v>
      </c>
      <c r="J33" s="74">
        <v>0</v>
      </c>
      <c r="K33" s="74">
        <v>89231920</v>
      </c>
      <c r="L33" s="74">
        <v>1577000</v>
      </c>
      <c r="M33" s="76">
        <v>90808920</v>
      </c>
    </row>
    <row r="34" spans="1:13" ht="16.5" x14ac:dyDescent="0.3">
      <c r="A34" s="48" t="s">
        <v>0</v>
      </c>
      <c r="B34" s="77" t="s">
        <v>547</v>
      </c>
      <c r="C34" s="78" t="s">
        <v>0</v>
      </c>
      <c r="D34" s="79">
        <f t="shared" ref="D34:M34" si="3">SUM(D30:D33)</f>
        <v>239676164</v>
      </c>
      <c r="E34" s="80">
        <f t="shared" si="3"/>
        <v>1078487312</v>
      </c>
      <c r="F34" s="80">
        <f t="shared" si="3"/>
        <v>838299192</v>
      </c>
      <c r="G34" s="80">
        <f t="shared" si="3"/>
        <v>71607000</v>
      </c>
      <c r="H34" s="81">
        <f t="shared" si="3"/>
        <v>2228069668</v>
      </c>
      <c r="I34" s="79">
        <f t="shared" si="3"/>
        <v>251065907</v>
      </c>
      <c r="J34" s="80">
        <f t="shared" si="3"/>
        <v>888780392</v>
      </c>
      <c r="K34" s="80">
        <f t="shared" si="3"/>
        <v>766763331</v>
      </c>
      <c r="L34" s="80">
        <f t="shared" si="3"/>
        <v>67399000</v>
      </c>
      <c r="M34" s="82">
        <f t="shared" si="3"/>
        <v>1974008630</v>
      </c>
    </row>
    <row r="35" spans="1:13" ht="16.5" x14ac:dyDescent="0.3">
      <c r="A35" s="49" t="s">
        <v>0</v>
      </c>
      <c r="B35" s="83" t="s">
        <v>548</v>
      </c>
      <c r="C35" s="84" t="s">
        <v>0</v>
      </c>
      <c r="D35" s="85">
        <f t="shared" ref="D35:M35" si="4">SUM(D9:D14,D16:D21,D23:D28,D30:D33)</f>
        <v>693983793</v>
      </c>
      <c r="E35" s="86">
        <f t="shared" si="4"/>
        <v>2662664666</v>
      </c>
      <c r="F35" s="86">
        <f t="shared" si="4"/>
        <v>3621513830</v>
      </c>
      <c r="G35" s="86">
        <f t="shared" si="4"/>
        <v>557534000</v>
      </c>
      <c r="H35" s="87">
        <f t="shared" si="4"/>
        <v>7535696289</v>
      </c>
      <c r="I35" s="85">
        <f t="shared" si="4"/>
        <v>606936264</v>
      </c>
      <c r="J35" s="86">
        <f t="shared" si="4"/>
        <v>1839463585</v>
      </c>
      <c r="K35" s="86">
        <f t="shared" si="4"/>
        <v>2799200699</v>
      </c>
      <c r="L35" s="86">
        <f t="shared" si="4"/>
        <v>385317000</v>
      </c>
      <c r="M35" s="88">
        <f t="shared" si="4"/>
        <v>5630917548</v>
      </c>
    </row>
    <row r="36" spans="1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1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549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36</v>
      </c>
      <c r="C9" s="72" t="s">
        <v>37</v>
      </c>
      <c r="D9" s="73">
        <v>3146975112</v>
      </c>
      <c r="E9" s="74">
        <v>8567697108</v>
      </c>
      <c r="F9" s="74">
        <v>4493666107</v>
      </c>
      <c r="G9" s="74">
        <v>1167144000</v>
      </c>
      <c r="H9" s="75">
        <v>17375482327</v>
      </c>
      <c r="I9" s="73">
        <v>2987278204</v>
      </c>
      <c r="J9" s="74">
        <v>7395949316</v>
      </c>
      <c r="K9" s="74">
        <v>3776535877</v>
      </c>
      <c r="L9" s="74">
        <v>797081000</v>
      </c>
      <c r="M9" s="76">
        <v>14956844397</v>
      </c>
    </row>
    <row r="10" spans="1:13" ht="16.5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3146975112</v>
      </c>
      <c r="E10" s="80">
        <f t="shared" si="0"/>
        <v>8567697108</v>
      </c>
      <c r="F10" s="80">
        <f t="shared" si="0"/>
        <v>4493666107</v>
      </c>
      <c r="G10" s="80">
        <f t="shared" si="0"/>
        <v>1167144000</v>
      </c>
      <c r="H10" s="81">
        <f t="shared" si="0"/>
        <v>17375482327</v>
      </c>
      <c r="I10" s="79">
        <f t="shared" si="0"/>
        <v>2987278204</v>
      </c>
      <c r="J10" s="80">
        <f t="shared" si="0"/>
        <v>7395949316</v>
      </c>
      <c r="K10" s="80">
        <f t="shared" si="0"/>
        <v>3776535877</v>
      </c>
      <c r="L10" s="80">
        <f t="shared" si="0"/>
        <v>797081000</v>
      </c>
      <c r="M10" s="82">
        <f t="shared" si="0"/>
        <v>14956844397</v>
      </c>
    </row>
    <row r="11" spans="1:13" x14ac:dyDescent="0.2">
      <c r="A11" s="47" t="s">
        <v>53</v>
      </c>
      <c r="B11" s="71" t="s">
        <v>550</v>
      </c>
      <c r="C11" s="72" t="s">
        <v>551</v>
      </c>
      <c r="D11" s="73">
        <v>18341533</v>
      </c>
      <c r="E11" s="74">
        <v>70647357</v>
      </c>
      <c r="F11" s="74">
        <v>48894786</v>
      </c>
      <c r="G11" s="74">
        <v>3196000</v>
      </c>
      <c r="H11" s="75">
        <v>141079676</v>
      </c>
      <c r="I11" s="73">
        <v>17997281</v>
      </c>
      <c r="J11" s="74">
        <v>56342336</v>
      </c>
      <c r="K11" s="74">
        <v>37101707</v>
      </c>
      <c r="L11" s="74">
        <v>10028000</v>
      </c>
      <c r="M11" s="76">
        <v>121469324</v>
      </c>
    </row>
    <row r="12" spans="1:13" x14ac:dyDescent="0.2">
      <c r="A12" s="47" t="s">
        <v>53</v>
      </c>
      <c r="B12" s="71" t="s">
        <v>552</v>
      </c>
      <c r="C12" s="72" t="s">
        <v>553</v>
      </c>
      <c r="D12" s="73">
        <v>25234466</v>
      </c>
      <c r="E12" s="74">
        <v>53453001</v>
      </c>
      <c r="F12" s="74">
        <v>31875974</v>
      </c>
      <c r="G12" s="74">
        <v>14351000</v>
      </c>
      <c r="H12" s="75">
        <v>124914441</v>
      </c>
      <c r="I12" s="73">
        <v>25485236</v>
      </c>
      <c r="J12" s="74">
        <v>49572910</v>
      </c>
      <c r="K12" s="74">
        <v>24073981</v>
      </c>
      <c r="L12" s="74">
        <v>15046000</v>
      </c>
      <c r="M12" s="76">
        <v>114178127</v>
      </c>
    </row>
    <row r="13" spans="1:13" x14ac:dyDescent="0.2">
      <c r="A13" s="47" t="s">
        <v>53</v>
      </c>
      <c r="B13" s="71" t="s">
        <v>554</v>
      </c>
      <c r="C13" s="72" t="s">
        <v>555</v>
      </c>
      <c r="D13" s="73">
        <v>36315060</v>
      </c>
      <c r="E13" s="74">
        <v>78130411</v>
      </c>
      <c r="F13" s="74">
        <v>43430950</v>
      </c>
      <c r="G13" s="74">
        <v>10673000</v>
      </c>
      <c r="H13" s="75">
        <v>168549421</v>
      </c>
      <c r="I13" s="73">
        <v>32960228</v>
      </c>
      <c r="J13" s="74">
        <v>64368434</v>
      </c>
      <c r="K13" s="74">
        <v>40844183</v>
      </c>
      <c r="L13" s="74">
        <v>2369000</v>
      </c>
      <c r="M13" s="76">
        <v>140541845</v>
      </c>
    </row>
    <row r="14" spans="1:13" x14ac:dyDescent="0.2">
      <c r="A14" s="47" t="s">
        <v>53</v>
      </c>
      <c r="B14" s="71" t="s">
        <v>556</v>
      </c>
      <c r="C14" s="72" t="s">
        <v>557</v>
      </c>
      <c r="D14" s="73">
        <v>96955047</v>
      </c>
      <c r="E14" s="74">
        <v>205052765</v>
      </c>
      <c r="F14" s="74">
        <v>104480987</v>
      </c>
      <c r="G14" s="74">
        <v>6240000</v>
      </c>
      <c r="H14" s="75">
        <v>412728799</v>
      </c>
      <c r="I14" s="73">
        <v>88955187</v>
      </c>
      <c r="J14" s="74">
        <v>179593948</v>
      </c>
      <c r="K14" s="74">
        <v>99183592</v>
      </c>
      <c r="L14" s="74">
        <v>6957000</v>
      </c>
      <c r="M14" s="76">
        <v>374689727</v>
      </c>
    </row>
    <row r="15" spans="1:13" x14ac:dyDescent="0.2">
      <c r="A15" s="47" t="s">
        <v>53</v>
      </c>
      <c r="B15" s="71" t="s">
        <v>558</v>
      </c>
      <c r="C15" s="72" t="s">
        <v>559</v>
      </c>
      <c r="D15" s="73">
        <v>50128263</v>
      </c>
      <c r="E15" s="74">
        <v>180324888</v>
      </c>
      <c r="F15" s="74">
        <v>78958628</v>
      </c>
      <c r="G15" s="74">
        <v>9106000</v>
      </c>
      <c r="H15" s="75">
        <v>318517779</v>
      </c>
      <c r="I15" s="73">
        <v>45186522</v>
      </c>
      <c r="J15" s="74">
        <v>152559781</v>
      </c>
      <c r="K15" s="74">
        <v>71864580</v>
      </c>
      <c r="L15" s="74">
        <v>8508000</v>
      </c>
      <c r="M15" s="76">
        <v>278118883</v>
      </c>
    </row>
    <row r="16" spans="1:13" x14ac:dyDescent="0.2">
      <c r="A16" s="47" t="s">
        <v>68</v>
      </c>
      <c r="B16" s="71" t="s">
        <v>560</v>
      </c>
      <c r="C16" s="72" t="s">
        <v>561</v>
      </c>
      <c r="D16" s="73">
        <v>0</v>
      </c>
      <c r="E16" s="74">
        <v>38023201</v>
      </c>
      <c r="F16" s="74">
        <v>91546749</v>
      </c>
      <c r="G16" s="74">
        <v>3309000</v>
      </c>
      <c r="H16" s="75">
        <v>132878950</v>
      </c>
      <c r="I16" s="73">
        <v>0</v>
      </c>
      <c r="J16" s="74">
        <v>32530217</v>
      </c>
      <c r="K16" s="74">
        <v>48825761</v>
      </c>
      <c r="L16" s="74">
        <v>3214000</v>
      </c>
      <c r="M16" s="76">
        <v>84569978</v>
      </c>
    </row>
    <row r="17" spans="1:13" ht="16.5" x14ac:dyDescent="0.3">
      <c r="A17" s="48" t="s">
        <v>0</v>
      </c>
      <c r="B17" s="77" t="s">
        <v>562</v>
      </c>
      <c r="C17" s="78" t="s">
        <v>0</v>
      </c>
      <c r="D17" s="79">
        <f t="shared" ref="D17:M17" si="1">SUM(D11:D16)</f>
        <v>226974369</v>
      </c>
      <c r="E17" s="80">
        <f t="shared" si="1"/>
        <v>625631623</v>
      </c>
      <c r="F17" s="80">
        <f t="shared" si="1"/>
        <v>399188074</v>
      </c>
      <c r="G17" s="80">
        <f t="shared" si="1"/>
        <v>46875000</v>
      </c>
      <c r="H17" s="81">
        <f t="shared" si="1"/>
        <v>1298669066</v>
      </c>
      <c r="I17" s="79">
        <f t="shared" si="1"/>
        <v>210584454</v>
      </c>
      <c r="J17" s="80">
        <f t="shared" si="1"/>
        <v>534967626</v>
      </c>
      <c r="K17" s="80">
        <f t="shared" si="1"/>
        <v>321893804</v>
      </c>
      <c r="L17" s="80">
        <f t="shared" si="1"/>
        <v>46122000</v>
      </c>
      <c r="M17" s="82">
        <f t="shared" si="1"/>
        <v>1113567884</v>
      </c>
    </row>
    <row r="18" spans="1:13" x14ac:dyDescent="0.2">
      <c r="A18" s="47" t="s">
        <v>53</v>
      </c>
      <c r="B18" s="71" t="s">
        <v>563</v>
      </c>
      <c r="C18" s="72" t="s">
        <v>564</v>
      </c>
      <c r="D18" s="73">
        <v>56216207</v>
      </c>
      <c r="E18" s="74">
        <v>174144318</v>
      </c>
      <c r="F18" s="74">
        <v>80756503</v>
      </c>
      <c r="G18" s="74">
        <v>7990000</v>
      </c>
      <c r="H18" s="75">
        <v>319107028</v>
      </c>
      <c r="I18" s="73">
        <v>54430905</v>
      </c>
      <c r="J18" s="74">
        <v>139080844</v>
      </c>
      <c r="K18" s="74">
        <v>76667943</v>
      </c>
      <c r="L18" s="74">
        <v>3310000</v>
      </c>
      <c r="M18" s="76">
        <v>273489692</v>
      </c>
    </row>
    <row r="19" spans="1:13" x14ac:dyDescent="0.2">
      <c r="A19" s="47" t="s">
        <v>53</v>
      </c>
      <c r="B19" s="71" t="s">
        <v>565</v>
      </c>
      <c r="C19" s="72" t="s">
        <v>566</v>
      </c>
      <c r="D19" s="73">
        <v>153070904</v>
      </c>
      <c r="E19" s="74">
        <v>596281476</v>
      </c>
      <c r="F19" s="74">
        <v>86045080</v>
      </c>
      <c r="G19" s="74">
        <v>57600000</v>
      </c>
      <c r="H19" s="75">
        <v>892997460</v>
      </c>
      <c r="I19" s="73">
        <v>143364353</v>
      </c>
      <c r="J19" s="74">
        <v>512688539</v>
      </c>
      <c r="K19" s="74">
        <v>88371928</v>
      </c>
      <c r="L19" s="74">
        <v>41274000</v>
      </c>
      <c r="M19" s="76">
        <v>785698820</v>
      </c>
    </row>
    <row r="20" spans="1:13" x14ac:dyDescent="0.2">
      <c r="A20" s="47" t="s">
        <v>53</v>
      </c>
      <c r="B20" s="71" t="s">
        <v>567</v>
      </c>
      <c r="C20" s="72" t="s">
        <v>568</v>
      </c>
      <c r="D20" s="73">
        <v>188178336</v>
      </c>
      <c r="E20" s="74">
        <v>414526039</v>
      </c>
      <c r="F20" s="74">
        <v>113979096</v>
      </c>
      <c r="G20" s="74">
        <v>18004000</v>
      </c>
      <c r="H20" s="75">
        <v>734687471</v>
      </c>
      <c r="I20" s="73">
        <v>176481541</v>
      </c>
      <c r="J20" s="74">
        <v>342108416</v>
      </c>
      <c r="K20" s="74">
        <v>117919781</v>
      </c>
      <c r="L20" s="74">
        <v>32747000</v>
      </c>
      <c r="M20" s="76">
        <v>669256738</v>
      </c>
    </row>
    <row r="21" spans="1:13" x14ac:dyDescent="0.2">
      <c r="A21" s="47" t="s">
        <v>53</v>
      </c>
      <c r="B21" s="71" t="s">
        <v>569</v>
      </c>
      <c r="C21" s="72" t="s">
        <v>570</v>
      </c>
      <c r="D21" s="73">
        <v>83455292</v>
      </c>
      <c r="E21" s="74">
        <v>201349055</v>
      </c>
      <c r="F21" s="74">
        <v>92476178</v>
      </c>
      <c r="G21" s="74">
        <v>4266000</v>
      </c>
      <c r="H21" s="75">
        <v>381546525</v>
      </c>
      <c r="I21" s="73">
        <v>78419981</v>
      </c>
      <c r="J21" s="74">
        <v>167089239</v>
      </c>
      <c r="K21" s="74">
        <v>84629108</v>
      </c>
      <c r="L21" s="74">
        <v>7318000</v>
      </c>
      <c r="M21" s="76">
        <v>337456328</v>
      </c>
    </row>
    <row r="22" spans="1:13" x14ac:dyDescent="0.2">
      <c r="A22" s="47" t="s">
        <v>53</v>
      </c>
      <c r="B22" s="71" t="s">
        <v>571</v>
      </c>
      <c r="C22" s="72" t="s">
        <v>572</v>
      </c>
      <c r="D22" s="73">
        <v>28098763</v>
      </c>
      <c r="E22" s="74">
        <v>154153577</v>
      </c>
      <c r="F22" s="74">
        <v>56692438</v>
      </c>
      <c r="G22" s="74">
        <v>4012000</v>
      </c>
      <c r="H22" s="75">
        <v>242956778</v>
      </c>
      <c r="I22" s="73">
        <v>100825428</v>
      </c>
      <c r="J22" s="74">
        <v>148776729</v>
      </c>
      <c r="K22" s="74">
        <v>56308581</v>
      </c>
      <c r="L22" s="74">
        <v>12123000</v>
      </c>
      <c r="M22" s="76">
        <v>318033738</v>
      </c>
    </row>
    <row r="23" spans="1:13" x14ac:dyDescent="0.2">
      <c r="A23" s="47" t="s">
        <v>68</v>
      </c>
      <c r="B23" s="71" t="s">
        <v>573</v>
      </c>
      <c r="C23" s="72" t="s">
        <v>574</v>
      </c>
      <c r="D23" s="73">
        <v>0</v>
      </c>
      <c r="E23" s="74">
        <v>0</v>
      </c>
      <c r="F23" s="74">
        <v>127882873</v>
      </c>
      <c r="G23" s="74">
        <v>3426000</v>
      </c>
      <c r="H23" s="75">
        <v>131308873</v>
      </c>
      <c r="I23" s="73">
        <v>0</v>
      </c>
      <c r="J23" s="74">
        <v>0</v>
      </c>
      <c r="K23" s="74">
        <v>113849865</v>
      </c>
      <c r="L23" s="74">
        <v>1602000</v>
      </c>
      <c r="M23" s="76">
        <v>115451865</v>
      </c>
    </row>
    <row r="24" spans="1:13" ht="16.5" x14ac:dyDescent="0.3">
      <c r="A24" s="48" t="s">
        <v>0</v>
      </c>
      <c r="B24" s="77" t="s">
        <v>575</v>
      </c>
      <c r="C24" s="78" t="s">
        <v>0</v>
      </c>
      <c r="D24" s="79">
        <f t="shared" ref="D24:M24" si="2">SUM(D18:D23)</f>
        <v>509019502</v>
      </c>
      <c r="E24" s="80">
        <f t="shared" si="2"/>
        <v>1540454465</v>
      </c>
      <c r="F24" s="80">
        <f t="shared" si="2"/>
        <v>557832168</v>
      </c>
      <c r="G24" s="80">
        <f t="shared" si="2"/>
        <v>95298000</v>
      </c>
      <c r="H24" s="81">
        <f t="shared" si="2"/>
        <v>2702604135</v>
      </c>
      <c r="I24" s="79">
        <f t="shared" si="2"/>
        <v>553522208</v>
      </c>
      <c r="J24" s="80">
        <f t="shared" si="2"/>
        <v>1309743767</v>
      </c>
      <c r="K24" s="80">
        <f t="shared" si="2"/>
        <v>537747206</v>
      </c>
      <c r="L24" s="80">
        <f t="shared" si="2"/>
        <v>98374000</v>
      </c>
      <c r="M24" s="82">
        <f t="shared" si="2"/>
        <v>2499387181</v>
      </c>
    </row>
    <row r="25" spans="1:13" x14ac:dyDescent="0.2">
      <c r="A25" s="47" t="s">
        <v>53</v>
      </c>
      <c r="B25" s="71" t="s">
        <v>576</v>
      </c>
      <c r="C25" s="72" t="s">
        <v>577</v>
      </c>
      <c r="D25" s="73">
        <v>68032114</v>
      </c>
      <c r="E25" s="74">
        <v>90565227</v>
      </c>
      <c r="F25" s="74">
        <v>70970524</v>
      </c>
      <c r="G25" s="74">
        <v>4864000</v>
      </c>
      <c r="H25" s="75">
        <v>234431865</v>
      </c>
      <c r="I25" s="73">
        <v>66177115</v>
      </c>
      <c r="J25" s="74">
        <v>81640966</v>
      </c>
      <c r="K25" s="74">
        <v>68951267</v>
      </c>
      <c r="L25" s="74">
        <v>5121000</v>
      </c>
      <c r="M25" s="76">
        <v>221890348</v>
      </c>
    </row>
    <row r="26" spans="1:13" x14ac:dyDescent="0.2">
      <c r="A26" s="47" t="s">
        <v>53</v>
      </c>
      <c r="B26" s="71" t="s">
        <v>578</v>
      </c>
      <c r="C26" s="72" t="s">
        <v>579</v>
      </c>
      <c r="D26" s="73">
        <v>94338822</v>
      </c>
      <c r="E26" s="74">
        <v>281734472</v>
      </c>
      <c r="F26" s="74">
        <v>134502102</v>
      </c>
      <c r="G26" s="74">
        <v>7674000</v>
      </c>
      <c r="H26" s="75">
        <v>518249396</v>
      </c>
      <c r="I26" s="73">
        <v>87189635</v>
      </c>
      <c r="J26" s="74">
        <v>241699605</v>
      </c>
      <c r="K26" s="74">
        <v>101450982</v>
      </c>
      <c r="L26" s="74">
        <v>11942000</v>
      </c>
      <c r="M26" s="76">
        <v>442282222</v>
      </c>
    </row>
    <row r="27" spans="1:13" x14ac:dyDescent="0.2">
      <c r="A27" s="47" t="s">
        <v>53</v>
      </c>
      <c r="B27" s="71" t="s">
        <v>580</v>
      </c>
      <c r="C27" s="72" t="s">
        <v>581</v>
      </c>
      <c r="D27" s="73">
        <v>47975632</v>
      </c>
      <c r="E27" s="74">
        <v>71564659</v>
      </c>
      <c r="F27" s="74">
        <v>27439179</v>
      </c>
      <c r="G27" s="74">
        <v>4341000</v>
      </c>
      <c r="H27" s="75">
        <v>151320470</v>
      </c>
      <c r="I27" s="73">
        <v>45753929</v>
      </c>
      <c r="J27" s="74">
        <v>62885399</v>
      </c>
      <c r="K27" s="74">
        <v>28236683</v>
      </c>
      <c r="L27" s="74">
        <v>2647000</v>
      </c>
      <c r="M27" s="76">
        <v>139523011</v>
      </c>
    </row>
    <row r="28" spans="1:13" x14ac:dyDescent="0.2">
      <c r="A28" s="47" t="s">
        <v>53</v>
      </c>
      <c r="B28" s="71" t="s">
        <v>582</v>
      </c>
      <c r="C28" s="72" t="s">
        <v>583</v>
      </c>
      <c r="D28" s="73">
        <v>18317934</v>
      </c>
      <c r="E28" s="74">
        <v>53858343</v>
      </c>
      <c r="F28" s="74">
        <v>38346787</v>
      </c>
      <c r="G28" s="74">
        <v>8127000</v>
      </c>
      <c r="H28" s="75">
        <v>118650064</v>
      </c>
      <c r="I28" s="73">
        <v>16767618</v>
      </c>
      <c r="J28" s="74">
        <v>43473157</v>
      </c>
      <c r="K28" s="74">
        <v>26899306</v>
      </c>
      <c r="L28" s="74">
        <v>2506000</v>
      </c>
      <c r="M28" s="76">
        <v>89646081</v>
      </c>
    </row>
    <row r="29" spans="1:13" x14ac:dyDescent="0.2">
      <c r="A29" s="47" t="s">
        <v>68</v>
      </c>
      <c r="B29" s="71" t="s">
        <v>584</v>
      </c>
      <c r="C29" s="72" t="s">
        <v>585</v>
      </c>
      <c r="D29" s="73">
        <v>0</v>
      </c>
      <c r="E29" s="74">
        <v>3427921</v>
      </c>
      <c r="F29" s="74">
        <v>76210624</v>
      </c>
      <c r="G29" s="74">
        <v>1317000</v>
      </c>
      <c r="H29" s="75">
        <v>80955545</v>
      </c>
      <c r="I29" s="73">
        <v>0</v>
      </c>
      <c r="J29" s="74">
        <v>4167588</v>
      </c>
      <c r="K29" s="74">
        <v>57303836</v>
      </c>
      <c r="L29" s="74">
        <v>3290000</v>
      </c>
      <c r="M29" s="76">
        <v>64761424</v>
      </c>
    </row>
    <row r="30" spans="1:13" ht="16.5" x14ac:dyDescent="0.3">
      <c r="A30" s="48" t="s">
        <v>0</v>
      </c>
      <c r="B30" s="77" t="s">
        <v>586</v>
      </c>
      <c r="C30" s="78" t="s">
        <v>0</v>
      </c>
      <c r="D30" s="79">
        <f t="shared" ref="D30:M30" si="3">SUM(D25:D29)</f>
        <v>228664502</v>
      </c>
      <c r="E30" s="80">
        <f t="shared" si="3"/>
        <v>501150622</v>
      </c>
      <c r="F30" s="80">
        <f t="shared" si="3"/>
        <v>347469216</v>
      </c>
      <c r="G30" s="80">
        <f t="shared" si="3"/>
        <v>26323000</v>
      </c>
      <c r="H30" s="81">
        <f t="shared" si="3"/>
        <v>1103607340</v>
      </c>
      <c r="I30" s="79">
        <f t="shared" si="3"/>
        <v>215888297</v>
      </c>
      <c r="J30" s="80">
        <f t="shared" si="3"/>
        <v>433866715</v>
      </c>
      <c r="K30" s="80">
        <f t="shared" si="3"/>
        <v>282842074</v>
      </c>
      <c r="L30" s="80">
        <f t="shared" si="3"/>
        <v>25506000</v>
      </c>
      <c r="M30" s="82">
        <f t="shared" si="3"/>
        <v>958103086</v>
      </c>
    </row>
    <row r="31" spans="1:13" x14ac:dyDescent="0.2">
      <c r="A31" s="47" t="s">
        <v>53</v>
      </c>
      <c r="B31" s="71" t="s">
        <v>587</v>
      </c>
      <c r="C31" s="72" t="s">
        <v>588</v>
      </c>
      <c r="D31" s="73">
        <v>4706815</v>
      </c>
      <c r="E31" s="74">
        <v>24275151</v>
      </c>
      <c r="F31" s="74">
        <v>-1713927</v>
      </c>
      <c r="G31" s="74">
        <v>8052000</v>
      </c>
      <c r="H31" s="75">
        <v>35320039</v>
      </c>
      <c r="I31" s="73">
        <v>7118847</v>
      </c>
      <c r="J31" s="74">
        <v>29381526</v>
      </c>
      <c r="K31" s="74">
        <v>16789482</v>
      </c>
      <c r="L31" s="74">
        <v>3737000</v>
      </c>
      <c r="M31" s="76">
        <v>57026855</v>
      </c>
    </row>
    <row r="32" spans="1:13" x14ac:dyDescent="0.2">
      <c r="A32" s="47" t="s">
        <v>53</v>
      </c>
      <c r="B32" s="71" t="s">
        <v>589</v>
      </c>
      <c r="C32" s="72" t="s">
        <v>590</v>
      </c>
      <c r="D32" s="73">
        <v>45164953</v>
      </c>
      <c r="E32" s="74">
        <v>81447477</v>
      </c>
      <c r="F32" s="74">
        <v>51402288</v>
      </c>
      <c r="G32" s="74">
        <v>5034000</v>
      </c>
      <c r="H32" s="75">
        <v>183048718</v>
      </c>
      <c r="I32" s="73">
        <v>129727626</v>
      </c>
      <c r="J32" s="74">
        <v>76229484</v>
      </c>
      <c r="K32" s="74">
        <v>55056661</v>
      </c>
      <c r="L32" s="74">
        <v>6293000</v>
      </c>
      <c r="M32" s="76">
        <v>267306771</v>
      </c>
    </row>
    <row r="33" spans="1:13" x14ac:dyDescent="0.2">
      <c r="A33" s="47" t="s">
        <v>53</v>
      </c>
      <c r="B33" s="71" t="s">
        <v>591</v>
      </c>
      <c r="C33" s="72" t="s">
        <v>592</v>
      </c>
      <c r="D33" s="73">
        <v>67081000</v>
      </c>
      <c r="E33" s="74">
        <v>252423377</v>
      </c>
      <c r="F33" s="74">
        <v>144050597</v>
      </c>
      <c r="G33" s="74">
        <v>2191000</v>
      </c>
      <c r="H33" s="75">
        <v>465745974</v>
      </c>
      <c r="I33" s="73">
        <v>57984095</v>
      </c>
      <c r="J33" s="74">
        <v>211568256</v>
      </c>
      <c r="K33" s="74">
        <v>95882474</v>
      </c>
      <c r="L33" s="74">
        <v>6216000</v>
      </c>
      <c r="M33" s="76">
        <v>371650825</v>
      </c>
    </row>
    <row r="34" spans="1:13" x14ac:dyDescent="0.2">
      <c r="A34" s="47" t="s">
        <v>53</v>
      </c>
      <c r="B34" s="71" t="s">
        <v>593</v>
      </c>
      <c r="C34" s="72" t="s">
        <v>594</v>
      </c>
      <c r="D34" s="73">
        <v>137008228</v>
      </c>
      <c r="E34" s="74">
        <v>378097118</v>
      </c>
      <c r="F34" s="74">
        <v>-16555019</v>
      </c>
      <c r="G34" s="74">
        <v>272869000</v>
      </c>
      <c r="H34" s="75">
        <v>771419327</v>
      </c>
      <c r="I34" s="73">
        <v>127719548</v>
      </c>
      <c r="J34" s="74">
        <v>343257489</v>
      </c>
      <c r="K34" s="74">
        <v>-1277437</v>
      </c>
      <c r="L34" s="74">
        <v>221309000</v>
      </c>
      <c r="M34" s="76">
        <v>691008600</v>
      </c>
    </row>
    <row r="35" spans="1:13" x14ac:dyDescent="0.2">
      <c r="A35" s="47" t="s">
        <v>53</v>
      </c>
      <c r="B35" s="71" t="s">
        <v>595</v>
      </c>
      <c r="C35" s="72" t="s">
        <v>596</v>
      </c>
      <c r="D35" s="73">
        <v>161589071</v>
      </c>
      <c r="E35" s="74">
        <v>200166976</v>
      </c>
      <c r="F35" s="74">
        <v>55194898</v>
      </c>
      <c r="G35" s="74">
        <v>6434000</v>
      </c>
      <c r="H35" s="75">
        <v>423384945</v>
      </c>
      <c r="I35" s="73">
        <v>127906711</v>
      </c>
      <c r="J35" s="74">
        <v>183038904</v>
      </c>
      <c r="K35" s="74">
        <v>48377396</v>
      </c>
      <c r="L35" s="74">
        <v>7691000</v>
      </c>
      <c r="M35" s="76">
        <v>367014011</v>
      </c>
    </row>
    <row r="36" spans="1:13" x14ac:dyDescent="0.2">
      <c r="A36" s="47" t="s">
        <v>53</v>
      </c>
      <c r="B36" s="71" t="s">
        <v>597</v>
      </c>
      <c r="C36" s="72" t="s">
        <v>598</v>
      </c>
      <c r="D36" s="73">
        <v>51490250</v>
      </c>
      <c r="E36" s="74">
        <v>115487868</v>
      </c>
      <c r="F36" s="74">
        <v>80691571</v>
      </c>
      <c r="G36" s="74">
        <v>8255000</v>
      </c>
      <c r="H36" s="75">
        <v>255924689</v>
      </c>
      <c r="I36" s="73">
        <v>45780811</v>
      </c>
      <c r="J36" s="74">
        <v>109647048</v>
      </c>
      <c r="K36" s="74">
        <v>80867795</v>
      </c>
      <c r="L36" s="74">
        <v>3014000</v>
      </c>
      <c r="M36" s="76">
        <v>239309654</v>
      </c>
    </row>
    <row r="37" spans="1:13" x14ac:dyDescent="0.2">
      <c r="A37" s="47" t="s">
        <v>53</v>
      </c>
      <c r="B37" s="71" t="s">
        <v>599</v>
      </c>
      <c r="C37" s="72" t="s">
        <v>600</v>
      </c>
      <c r="D37" s="73">
        <v>143047545</v>
      </c>
      <c r="E37" s="74">
        <v>182021007</v>
      </c>
      <c r="F37" s="74">
        <v>71352871</v>
      </c>
      <c r="G37" s="74">
        <v>14620000</v>
      </c>
      <c r="H37" s="75">
        <v>411041423</v>
      </c>
      <c r="I37" s="73">
        <v>139162473</v>
      </c>
      <c r="J37" s="74">
        <v>153419672</v>
      </c>
      <c r="K37" s="74">
        <v>76203034</v>
      </c>
      <c r="L37" s="74">
        <v>18487000</v>
      </c>
      <c r="M37" s="76">
        <v>387272179</v>
      </c>
    </row>
    <row r="38" spans="1:13" x14ac:dyDescent="0.2">
      <c r="A38" s="47" t="s">
        <v>68</v>
      </c>
      <c r="B38" s="71" t="s">
        <v>601</v>
      </c>
      <c r="C38" s="72" t="s">
        <v>602</v>
      </c>
      <c r="D38" s="73">
        <v>0</v>
      </c>
      <c r="E38" s="74">
        <v>0</v>
      </c>
      <c r="F38" s="74">
        <v>128493079</v>
      </c>
      <c r="G38" s="74">
        <v>3292000</v>
      </c>
      <c r="H38" s="75">
        <v>131785079</v>
      </c>
      <c r="I38" s="73">
        <v>0</v>
      </c>
      <c r="J38" s="74">
        <v>0</v>
      </c>
      <c r="K38" s="74">
        <v>130703601</v>
      </c>
      <c r="L38" s="74">
        <v>3473000</v>
      </c>
      <c r="M38" s="76">
        <v>134176601</v>
      </c>
    </row>
    <row r="39" spans="1:13" ht="16.5" x14ac:dyDescent="0.3">
      <c r="A39" s="48" t="s">
        <v>0</v>
      </c>
      <c r="B39" s="77" t="s">
        <v>603</v>
      </c>
      <c r="C39" s="78" t="s">
        <v>0</v>
      </c>
      <c r="D39" s="79">
        <f t="shared" ref="D39:M39" si="4">SUM(D31:D38)</f>
        <v>610087862</v>
      </c>
      <c r="E39" s="80">
        <f t="shared" si="4"/>
        <v>1233918974</v>
      </c>
      <c r="F39" s="80">
        <f t="shared" si="4"/>
        <v>512916358</v>
      </c>
      <c r="G39" s="80">
        <f t="shared" si="4"/>
        <v>320747000</v>
      </c>
      <c r="H39" s="81">
        <f t="shared" si="4"/>
        <v>2677670194</v>
      </c>
      <c r="I39" s="79">
        <f t="shared" si="4"/>
        <v>635400111</v>
      </c>
      <c r="J39" s="80">
        <f t="shared" si="4"/>
        <v>1106542379</v>
      </c>
      <c r="K39" s="80">
        <f t="shared" si="4"/>
        <v>502603006</v>
      </c>
      <c r="L39" s="80">
        <f t="shared" si="4"/>
        <v>270220000</v>
      </c>
      <c r="M39" s="82">
        <f t="shared" si="4"/>
        <v>2514765496</v>
      </c>
    </row>
    <row r="40" spans="1:13" x14ac:dyDescent="0.2">
      <c r="A40" s="47" t="s">
        <v>53</v>
      </c>
      <c r="B40" s="71" t="s">
        <v>604</v>
      </c>
      <c r="C40" s="72" t="s">
        <v>605</v>
      </c>
      <c r="D40" s="73">
        <v>5596162</v>
      </c>
      <c r="E40" s="74">
        <v>8742074</v>
      </c>
      <c r="F40" s="74">
        <v>12174267</v>
      </c>
      <c r="G40" s="74">
        <v>8103000</v>
      </c>
      <c r="H40" s="75">
        <v>34615503</v>
      </c>
      <c r="I40" s="73">
        <v>4951095</v>
      </c>
      <c r="J40" s="74">
        <v>7309893</v>
      </c>
      <c r="K40" s="74">
        <v>10519802</v>
      </c>
      <c r="L40" s="74">
        <v>8093000</v>
      </c>
      <c r="M40" s="76">
        <v>30873790</v>
      </c>
    </row>
    <row r="41" spans="1:13" x14ac:dyDescent="0.2">
      <c r="A41" s="47" t="s">
        <v>53</v>
      </c>
      <c r="B41" s="71" t="s">
        <v>606</v>
      </c>
      <c r="C41" s="72" t="s">
        <v>607</v>
      </c>
      <c r="D41" s="73">
        <v>2486763</v>
      </c>
      <c r="E41" s="74">
        <v>7943277</v>
      </c>
      <c r="F41" s="74">
        <v>14433684</v>
      </c>
      <c r="G41" s="74">
        <v>6300000</v>
      </c>
      <c r="H41" s="75">
        <v>31163724</v>
      </c>
      <c r="I41" s="73">
        <v>2364153</v>
      </c>
      <c r="J41" s="74">
        <v>9842374</v>
      </c>
      <c r="K41" s="74">
        <v>12970097</v>
      </c>
      <c r="L41" s="74">
        <v>3465000</v>
      </c>
      <c r="M41" s="76">
        <v>28641624</v>
      </c>
    </row>
    <row r="42" spans="1:13" x14ac:dyDescent="0.2">
      <c r="A42" s="47" t="s">
        <v>53</v>
      </c>
      <c r="B42" s="71" t="s">
        <v>608</v>
      </c>
      <c r="C42" s="72" t="s">
        <v>609</v>
      </c>
      <c r="D42" s="73">
        <v>12431642</v>
      </c>
      <c r="E42" s="74">
        <v>40282000</v>
      </c>
      <c r="F42" s="74">
        <v>52935513</v>
      </c>
      <c r="G42" s="74">
        <v>5617000</v>
      </c>
      <c r="H42" s="75">
        <v>111266155</v>
      </c>
      <c r="I42" s="73">
        <v>17628509</v>
      </c>
      <c r="J42" s="74">
        <v>39872057</v>
      </c>
      <c r="K42" s="74">
        <v>51418063</v>
      </c>
      <c r="L42" s="74">
        <v>2528000</v>
      </c>
      <c r="M42" s="76">
        <v>111446629</v>
      </c>
    </row>
    <row r="43" spans="1:13" x14ac:dyDescent="0.2">
      <c r="A43" s="47" t="s">
        <v>68</v>
      </c>
      <c r="B43" s="71" t="s">
        <v>610</v>
      </c>
      <c r="C43" s="72" t="s">
        <v>611</v>
      </c>
      <c r="D43" s="73">
        <v>0</v>
      </c>
      <c r="E43" s="74">
        <v>0</v>
      </c>
      <c r="F43" s="74">
        <v>31737089</v>
      </c>
      <c r="G43" s="74">
        <v>2810000</v>
      </c>
      <c r="H43" s="75">
        <v>34547089</v>
      </c>
      <c r="I43" s="73">
        <v>0</v>
      </c>
      <c r="J43" s="74">
        <v>0</v>
      </c>
      <c r="K43" s="74">
        <v>14279541</v>
      </c>
      <c r="L43" s="74">
        <v>3057000</v>
      </c>
      <c r="M43" s="76">
        <v>17336541</v>
      </c>
    </row>
    <row r="44" spans="1:13" ht="16.5" x14ac:dyDescent="0.3">
      <c r="A44" s="48" t="s">
        <v>0</v>
      </c>
      <c r="B44" s="77" t="s">
        <v>612</v>
      </c>
      <c r="C44" s="78" t="s">
        <v>0</v>
      </c>
      <c r="D44" s="79">
        <f t="shared" ref="D44:M44" si="5">SUM(D40:D43)</f>
        <v>20514567</v>
      </c>
      <c r="E44" s="80">
        <f t="shared" si="5"/>
        <v>56967351</v>
      </c>
      <c r="F44" s="80">
        <f t="shared" si="5"/>
        <v>111280553</v>
      </c>
      <c r="G44" s="80">
        <f t="shared" si="5"/>
        <v>22830000</v>
      </c>
      <c r="H44" s="81">
        <f t="shared" si="5"/>
        <v>211592471</v>
      </c>
      <c r="I44" s="79">
        <f t="shared" si="5"/>
        <v>24943757</v>
      </c>
      <c r="J44" s="80">
        <f t="shared" si="5"/>
        <v>57024324</v>
      </c>
      <c r="K44" s="80">
        <f t="shared" si="5"/>
        <v>89187503</v>
      </c>
      <c r="L44" s="80">
        <f t="shared" si="5"/>
        <v>17143000</v>
      </c>
      <c r="M44" s="82">
        <f t="shared" si="5"/>
        <v>188298584</v>
      </c>
    </row>
    <row r="45" spans="1:13" ht="16.5" x14ac:dyDescent="0.3">
      <c r="A45" s="49" t="s">
        <v>0</v>
      </c>
      <c r="B45" s="83" t="s">
        <v>613</v>
      </c>
      <c r="C45" s="84" t="s">
        <v>0</v>
      </c>
      <c r="D45" s="85">
        <f t="shared" ref="D45:M45" si="6">SUM(D9,D11:D16,D18:D23,D25:D29,D31:D38,D40:D43)</f>
        <v>4742235914</v>
      </c>
      <c r="E45" s="86">
        <f t="shared" si="6"/>
        <v>12525820143</v>
      </c>
      <c r="F45" s="86">
        <f t="shared" si="6"/>
        <v>6422352476</v>
      </c>
      <c r="G45" s="86">
        <f t="shared" si="6"/>
        <v>1679217000</v>
      </c>
      <c r="H45" s="87">
        <f t="shared" si="6"/>
        <v>25369625533</v>
      </c>
      <c r="I45" s="85">
        <f t="shared" si="6"/>
        <v>4627617031</v>
      </c>
      <c r="J45" s="86">
        <f t="shared" si="6"/>
        <v>10838094127</v>
      </c>
      <c r="K45" s="86">
        <f t="shared" si="6"/>
        <v>5510809470</v>
      </c>
      <c r="L45" s="86">
        <f t="shared" si="6"/>
        <v>1254446000</v>
      </c>
      <c r="M45" s="88">
        <f t="shared" si="6"/>
        <v>22230966628</v>
      </c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1"/>
  <sheetViews>
    <sheetView showGridLines="0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0" width="10.7109375" customWidth="1"/>
    <col min="11" max="11" width="11.7109375" customWidth="1"/>
    <col min="12" max="12" width="10.7109375" customWidth="1"/>
    <col min="13" max="13" width="11.7109375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6.5" customHeight="1" x14ac:dyDescent="0.2">
      <c r="A3" s="3" t="s">
        <v>0</v>
      </c>
      <c r="B3" s="4" t="s">
        <v>0</v>
      </c>
      <c r="C3" s="5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s="6" customFormat="1" ht="16.5" customHeight="1" x14ac:dyDescent="0.2">
      <c r="A4" s="7" t="s">
        <v>0</v>
      </c>
      <c r="B4" s="8" t="s">
        <v>0</v>
      </c>
      <c r="C4" s="9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s="6" customFormat="1" ht="81.75" customHeight="1" x14ac:dyDescent="0.2">
      <c r="A5" s="10" t="s">
        <v>0</v>
      </c>
      <c r="B5" s="11" t="s">
        <v>6</v>
      </c>
      <c r="C5" s="12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s="6" customFormat="1" x14ac:dyDescent="0.2">
      <c r="A6" s="3" t="s">
        <v>0</v>
      </c>
      <c r="B6" s="13"/>
      <c r="C6" s="14"/>
      <c r="D6" s="15"/>
      <c r="E6" s="16"/>
      <c r="F6" s="16"/>
      <c r="G6" s="16"/>
      <c r="H6" s="17"/>
      <c r="I6" s="15"/>
      <c r="J6" s="16"/>
      <c r="K6" s="16"/>
      <c r="L6" s="16"/>
      <c r="M6" s="17"/>
    </row>
    <row r="7" spans="1:13" s="6" customFormat="1" x14ac:dyDescent="0.2">
      <c r="A7" s="7" t="s">
        <v>0</v>
      </c>
      <c r="B7" s="8" t="s">
        <v>33</v>
      </c>
      <c r="C7" s="14"/>
      <c r="D7" s="18"/>
      <c r="E7" s="19"/>
      <c r="F7" s="19"/>
      <c r="G7" s="19"/>
      <c r="H7" s="20"/>
      <c r="I7" s="18"/>
      <c r="J7" s="19"/>
      <c r="K7" s="19"/>
      <c r="L7" s="19"/>
      <c r="M7" s="20"/>
    </row>
    <row r="8" spans="1:13" s="6" customFormat="1" x14ac:dyDescent="0.2">
      <c r="A8" s="7" t="s">
        <v>0</v>
      </c>
      <c r="B8" s="21"/>
      <c r="C8" s="14"/>
      <c r="D8" s="18"/>
      <c r="E8" s="19"/>
      <c r="F8" s="19"/>
      <c r="G8" s="19"/>
      <c r="H8" s="20"/>
      <c r="I8" s="18"/>
      <c r="J8" s="19"/>
      <c r="K8" s="19"/>
      <c r="L8" s="19"/>
      <c r="M8" s="20"/>
    </row>
    <row r="9" spans="1:13" s="6" customFormat="1" x14ac:dyDescent="0.2">
      <c r="A9" s="22" t="s">
        <v>14</v>
      </c>
      <c r="B9" s="50" t="s">
        <v>34</v>
      </c>
      <c r="C9" s="51" t="s">
        <v>35</v>
      </c>
      <c r="D9" s="52">
        <v>656518926</v>
      </c>
      <c r="E9" s="53">
        <v>1286007634</v>
      </c>
      <c r="F9" s="53">
        <v>828759483</v>
      </c>
      <c r="G9" s="53">
        <v>150253000</v>
      </c>
      <c r="H9" s="54">
        <v>2921539043</v>
      </c>
      <c r="I9" s="55">
        <v>661355164</v>
      </c>
      <c r="J9" s="56">
        <v>1087475771</v>
      </c>
      <c r="K9" s="53">
        <v>799592553</v>
      </c>
      <c r="L9" s="56">
        <v>118600000</v>
      </c>
      <c r="M9" s="89">
        <v>2667023488</v>
      </c>
    </row>
    <row r="10" spans="1:13" s="6" customFormat="1" x14ac:dyDescent="0.2">
      <c r="A10" s="22" t="s">
        <v>14</v>
      </c>
      <c r="B10" s="50" t="s">
        <v>36</v>
      </c>
      <c r="C10" s="51" t="s">
        <v>37</v>
      </c>
      <c r="D10" s="52">
        <v>3146975112</v>
      </c>
      <c r="E10" s="53">
        <v>8567697108</v>
      </c>
      <c r="F10" s="53">
        <v>4493666107</v>
      </c>
      <c r="G10" s="53">
        <v>1167144000</v>
      </c>
      <c r="H10" s="54">
        <v>17375482327</v>
      </c>
      <c r="I10" s="55">
        <v>2987278204</v>
      </c>
      <c r="J10" s="56">
        <v>7395949316</v>
      </c>
      <c r="K10" s="53">
        <v>3776535877</v>
      </c>
      <c r="L10" s="56">
        <v>797081000</v>
      </c>
      <c r="M10" s="89">
        <v>14956844397</v>
      </c>
    </row>
    <row r="11" spans="1:13" s="6" customFormat="1" x14ac:dyDescent="0.2">
      <c r="A11" s="22" t="s">
        <v>14</v>
      </c>
      <c r="B11" s="50" t="s">
        <v>38</v>
      </c>
      <c r="C11" s="51" t="s">
        <v>39</v>
      </c>
      <c r="D11" s="52">
        <v>2325377772</v>
      </c>
      <c r="E11" s="53">
        <v>10010645419</v>
      </c>
      <c r="F11" s="53">
        <v>3600395104</v>
      </c>
      <c r="G11" s="53">
        <v>431424000</v>
      </c>
      <c r="H11" s="54">
        <v>16367842295</v>
      </c>
      <c r="I11" s="55">
        <v>2187387989</v>
      </c>
      <c r="J11" s="56">
        <v>8797827912</v>
      </c>
      <c r="K11" s="53">
        <v>3617968482</v>
      </c>
      <c r="L11" s="56">
        <v>413185000</v>
      </c>
      <c r="M11" s="89">
        <v>15016369383</v>
      </c>
    </row>
    <row r="12" spans="1:13" s="6" customFormat="1" x14ac:dyDescent="0.2">
      <c r="A12" s="22" t="s">
        <v>14</v>
      </c>
      <c r="B12" s="50" t="s">
        <v>40</v>
      </c>
      <c r="C12" s="51" t="s">
        <v>41</v>
      </c>
      <c r="D12" s="52">
        <v>4022014757</v>
      </c>
      <c r="E12" s="53">
        <v>7187529289</v>
      </c>
      <c r="F12" s="53">
        <v>4090658893</v>
      </c>
      <c r="G12" s="53">
        <v>476539000</v>
      </c>
      <c r="H12" s="54">
        <v>15776741939</v>
      </c>
      <c r="I12" s="55">
        <v>3498982914</v>
      </c>
      <c r="J12" s="56">
        <v>6589486729</v>
      </c>
      <c r="K12" s="53">
        <v>3663597668</v>
      </c>
      <c r="L12" s="56">
        <v>656149000</v>
      </c>
      <c r="M12" s="89">
        <v>14408216311</v>
      </c>
    </row>
    <row r="13" spans="1:13" s="6" customFormat="1" x14ac:dyDescent="0.2">
      <c r="A13" s="22" t="s">
        <v>14</v>
      </c>
      <c r="B13" s="50" t="s">
        <v>42</v>
      </c>
      <c r="C13" s="51" t="s">
        <v>43</v>
      </c>
      <c r="D13" s="52">
        <v>4372940524</v>
      </c>
      <c r="E13" s="53">
        <v>11295701876</v>
      </c>
      <c r="F13" s="53">
        <v>7038725334</v>
      </c>
      <c r="G13" s="53">
        <v>472972000</v>
      </c>
      <c r="H13" s="54">
        <v>23180339734</v>
      </c>
      <c r="I13" s="55">
        <v>3954330029</v>
      </c>
      <c r="J13" s="56">
        <v>9972705355</v>
      </c>
      <c r="K13" s="53">
        <v>6082244271</v>
      </c>
      <c r="L13" s="56">
        <v>698431000</v>
      </c>
      <c r="M13" s="89">
        <v>20707710655</v>
      </c>
    </row>
    <row r="14" spans="1:13" s="6" customFormat="1" x14ac:dyDescent="0.2">
      <c r="A14" s="22" t="s">
        <v>14</v>
      </c>
      <c r="B14" s="50" t="s">
        <v>44</v>
      </c>
      <c r="C14" s="51" t="s">
        <v>45</v>
      </c>
      <c r="D14" s="52">
        <v>264851252</v>
      </c>
      <c r="E14" s="53">
        <v>1646158649</v>
      </c>
      <c r="F14" s="53">
        <v>683076954</v>
      </c>
      <c r="G14" s="53">
        <v>197248000</v>
      </c>
      <c r="H14" s="54">
        <v>2791334855</v>
      </c>
      <c r="I14" s="55">
        <v>403984470</v>
      </c>
      <c r="J14" s="56">
        <v>1491419135</v>
      </c>
      <c r="K14" s="53">
        <v>595489976</v>
      </c>
      <c r="L14" s="56">
        <v>178575000</v>
      </c>
      <c r="M14" s="89">
        <v>2669468581</v>
      </c>
    </row>
    <row r="15" spans="1:13" s="6" customFormat="1" x14ac:dyDescent="0.2">
      <c r="A15" s="22" t="s">
        <v>14</v>
      </c>
      <c r="B15" s="50" t="s">
        <v>46</v>
      </c>
      <c r="C15" s="51" t="s">
        <v>47</v>
      </c>
      <c r="D15" s="52">
        <v>3173007260</v>
      </c>
      <c r="E15" s="53">
        <v>2528560904</v>
      </c>
      <c r="F15" s="53">
        <v>1149754428</v>
      </c>
      <c r="G15" s="53">
        <v>202429000</v>
      </c>
      <c r="H15" s="54">
        <v>7053751592</v>
      </c>
      <c r="I15" s="55">
        <v>9927686149</v>
      </c>
      <c r="J15" s="56">
        <v>2286430627</v>
      </c>
      <c r="K15" s="53">
        <v>970751605</v>
      </c>
      <c r="L15" s="56">
        <v>218088000</v>
      </c>
      <c r="M15" s="89">
        <v>13402956381</v>
      </c>
    </row>
    <row r="16" spans="1:13" s="6" customFormat="1" x14ac:dyDescent="0.2">
      <c r="A16" s="22" t="s">
        <v>14</v>
      </c>
      <c r="B16" s="50" t="s">
        <v>48</v>
      </c>
      <c r="C16" s="51" t="s">
        <v>49</v>
      </c>
      <c r="D16" s="52">
        <v>2590351505</v>
      </c>
      <c r="E16" s="53">
        <v>7768955155</v>
      </c>
      <c r="F16" s="53">
        <v>1128087153</v>
      </c>
      <c r="G16" s="53">
        <v>367288000</v>
      </c>
      <c r="H16" s="54">
        <v>11854681813</v>
      </c>
      <c r="I16" s="55">
        <v>2807707167</v>
      </c>
      <c r="J16" s="56">
        <v>7937620060</v>
      </c>
      <c r="K16" s="53">
        <v>2392984798</v>
      </c>
      <c r="L16" s="56">
        <v>420903000</v>
      </c>
      <c r="M16" s="89">
        <v>13559215025</v>
      </c>
    </row>
    <row r="17" spans="1:13" s="6" customFormat="1" x14ac:dyDescent="0.2">
      <c r="A17" s="22" t="s">
        <v>0</v>
      </c>
      <c r="B17" s="90" t="s">
        <v>52</v>
      </c>
      <c r="C17" s="51" t="s">
        <v>0</v>
      </c>
      <c r="D17" s="60">
        <f t="shared" ref="D17:M17" si="0">SUM(D9:D16)</f>
        <v>20552037108</v>
      </c>
      <c r="E17" s="61">
        <f t="shared" si="0"/>
        <v>50291256034</v>
      </c>
      <c r="F17" s="61">
        <f t="shared" si="0"/>
        <v>23013123456</v>
      </c>
      <c r="G17" s="61">
        <f t="shared" si="0"/>
        <v>3465297000</v>
      </c>
      <c r="H17" s="91">
        <f t="shared" si="0"/>
        <v>97321713598</v>
      </c>
      <c r="I17" s="92">
        <f t="shared" si="0"/>
        <v>26428712086</v>
      </c>
      <c r="J17" s="93">
        <f t="shared" si="0"/>
        <v>45558914905</v>
      </c>
      <c r="K17" s="61">
        <f t="shared" si="0"/>
        <v>21899165230</v>
      </c>
      <c r="L17" s="93">
        <f t="shared" si="0"/>
        <v>3501012000</v>
      </c>
      <c r="M17" s="94">
        <f t="shared" si="0"/>
        <v>97387804221</v>
      </c>
    </row>
    <row r="18" spans="1:13" s="6" customFormat="1" x14ac:dyDescent="0.2">
      <c r="A18" s="24"/>
      <c r="B18" s="95"/>
      <c r="C18" s="96"/>
      <c r="D18" s="97"/>
      <c r="E18" s="98"/>
      <c r="F18" s="98"/>
      <c r="G18" s="98"/>
      <c r="H18" s="99"/>
      <c r="I18" s="100"/>
      <c r="J18" s="101"/>
      <c r="K18" s="98"/>
      <c r="L18" s="101"/>
      <c r="M18" s="102"/>
    </row>
    <row r="19" spans="1:13" x14ac:dyDescent="0.2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pans="1:13" x14ac:dyDescent="0.2"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</row>
    <row r="21" spans="1:13" x14ac:dyDescent="0.2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7">
    <mergeCell ref="B19:M19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50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34</v>
      </c>
      <c r="C9" s="72" t="s">
        <v>35</v>
      </c>
      <c r="D9" s="73">
        <v>656518926</v>
      </c>
      <c r="E9" s="74">
        <v>1286007634</v>
      </c>
      <c r="F9" s="74">
        <v>828759483</v>
      </c>
      <c r="G9" s="74">
        <v>150253000</v>
      </c>
      <c r="H9" s="75">
        <v>2921539043</v>
      </c>
      <c r="I9" s="73">
        <v>661355164</v>
      </c>
      <c r="J9" s="74">
        <v>1087475771</v>
      </c>
      <c r="K9" s="74">
        <v>799592553</v>
      </c>
      <c r="L9" s="74">
        <v>118600000</v>
      </c>
      <c r="M9" s="76">
        <v>2667023488</v>
      </c>
    </row>
    <row r="10" spans="1:13" x14ac:dyDescent="0.2">
      <c r="A10" s="47" t="s">
        <v>51</v>
      </c>
      <c r="B10" s="71" t="s">
        <v>46</v>
      </c>
      <c r="C10" s="72" t="s">
        <v>47</v>
      </c>
      <c r="D10" s="73">
        <v>3173007260</v>
      </c>
      <c r="E10" s="74">
        <v>2528560904</v>
      </c>
      <c r="F10" s="74">
        <v>1149754428</v>
      </c>
      <c r="G10" s="74">
        <v>202429000</v>
      </c>
      <c r="H10" s="75">
        <v>7053751592</v>
      </c>
      <c r="I10" s="73">
        <v>9927686149</v>
      </c>
      <c r="J10" s="74">
        <v>2286430627</v>
      </c>
      <c r="K10" s="74">
        <v>970751605</v>
      </c>
      <c r="L10" s="74">
        <v>218088000</v>
      </c>
      <c r="M10" s="76">
        <v>13402956381</v>
      </c>
    </row>
    <row r="11" spans="1:13" ht="16.5" x14ac:dyDescent="0.3">
      <c r="A11" s="48" t="s">
        <v>0</v>
      </c>
      <c r="B11" s="77" t="s">
        <v>52</v>
      </c>
      <c r="C11" s="78" t="s">
        <v>0</v>
      </c>
      <c r="D11" s="79">
        <f t="shared" ref="D11:M11" si="0">SUM(D9:D10)</f>
        <v>3829526186</v>
      </c>
      <c r="E11" s="80">
        <f t="shared" si="0"/>
        <v>3814568538</v>
      </c>
      <c r="F11" s="80">
        <f t="shared" si="0"/>
        <v>1978513911</v>
      </c>
      <c r="G11" s="80">
        <f t="shared" si="0"/>
        <v>352682000</v>
      </c>
      <c r="H11" s="81">
        <f t="shared" si="0"/>
        <v>9975290635</v>
      </c>
      <c r="I11" s="79">
        <f t="shared" si="0"/>
        <v>10589041313</v>
      </c>
      <c r="J11" s="80">
        <f t="shared" si="0"/>
        <v>3373906398</v>
      </c>
      <c r="K11" s="80">
        <f t="shared" si="0"/>
        <v>1770344158</v>
      </c>
      <c r="L11" s="80">
        <f t="shared" si="0"/>
        <v>336688000</v>
      </c>
      <c r="M11" s="82">
        <f t="shared" si="0"/>
        <v>16069979869</v>
      </c>
    </row>
    <row r="12" spans="1:13" x14ac:dyDescent="0.2">
      <c r="A12" s="47" t="s">
        <v>53</v>
      </c>
      <c r="B12" s="71" t="s">
        <v>54</v>
      </c>
      <c r="C12" s="72" t="s">
        <v>55</v>
      </c>
      <c r="D12" s="73">
        <v>55478621</v>
      </c>
      <c r="E12" s="74">
        <v>78753546</v>
      </c>
      <c r="F12" s="74">
        <v>47745889</v>
      </c>
      <c r="G12" s="74">
        <v>17841000</v>
      </c>
      <c r="H12" s="75">
        <v>199819056</v>
      </c>
      <c r="I12" s="73">
        <v>45507511</v>
      </c>
      <c r="J12" s="74">
        <v>88223478</v>
      </c>
      <c r="K12" s="74">
        <v>60144545</v>
      </c>
      <c r="L12" s="74">
        <v>12928000</v>
      </c>
      <c r="M12" s="76">
        <v>206803534</v>
      </c>
    </row>
    <row r="13" spans="1:13" x14ac:dyDescent="0.2">
      <c r="A13" s="47" t="s">
        <v>53</v>
      </c>
      <c r="B13" s="71" t="s">
        <v>56</v>
      </c>
      <c r="C13" s="72" t="s">
        <v>57</v>
      </c>
      <c r="D13" s="73">
        <v>26458995</v>
      </c>
      <c r="E13" s="74">
        <v>43972581</v>
      </c>
      <c r="F13" s="74">
        <v>26190541</v>
      </c>
      <c r="G13" s="74">
        <v>11146000</v>
      </c>
      <c r="H13" s="75">
        <v>107768117</v>
      </c>
      <c r="I13" s="73">
        <v>24054174</v>
      </c>
      <c r="J13" s="74">
        <v>37017524</v>
      </c>
      <c r="K13" s="74">
        <v>21593779</v>
      </c>
      <c r="L13" s="74">
        <v>10035000</v>
      </c>
      <c r="M13" s="76">
        <v>92700477</v>
      </c>
    </row>
    <row r="14" spans="1:13" x14ac:dyDescent="0.2">
      <c r="A14" s="47" t="s">
        <v>53</v>
      </c>
      <c r="B14" s="71" t="s">
        <v>58</v>
      </c>
      <c r="C14" s="72" t="s">
        <v>59</v>
      </c>
      <c r="D14" s="73">
        <v>43690287</v>
      </c>
      <c r="E14" s="74">
        <v>95511850</v>
      </c>
      <c r="F14" s="74">
        <v>59410750</v>
      </c>
      <c r="G14" s="74">
        <v>11257000</v>
      </c>
      <c r="H14" s="75">
        <v>209869887</v>
      </c>
      <c r="I14" s="73">
        <v>27851483</v>
      </c>
      <c r="J14" s="74">
        <v>52004020</v>
      </c>
      <c r="K14" s="74">
        <v>46572957</v>
      </c>
      <c r="L14" s="74">
        <v>9937000</v>
      </c>
      <c r="M14" s="76">
        <v>136365460</v>
      </c>
    </row>
    <row r="15" spans="1:13" x14ac:dyDescent="0.2">
      <c r="A15" s="47" t="s">
        <v>53</v>
      </c>
      <c r="B15" s="71" t="s">
        <v>60</v>
      </c>
      <c r="C15" s="72" t="s">
        <v>61</v>
      </c>
      <c r="D15" s="73">
        <v>47659747</v>
      </c>
      <c r="E15" s="74">
        <v>61526348</v>
      </c>
      <c r="F15" s="74">
        <v>68194937</v>
      </c>
      <c r="G15" s="74">
        <v>17145000</v>
      </c>
      <c r="H15" s="75">
        <v>194526032</v>
      </c>
      <c r="I15" s="73">
        <v>37944632</v>
      </c>
      <c r="J15" s="74">
        <v>45857568</v>
      </c>
      <c r="K15" s="74">
        <v>73965883</v>
      </c>
      <c r="L15" s="74">
        <v>12021000</v>
      </c>
      <c r="M15" s="76">
        <v>169789083</v>
      </c>
    </row>
    <row r="16" spans="1:13" x14ac:dyDescent="0.2">
      <c r="A16" s="47" t="s">
        <v>53</v>
      </c>
      <c r="B16" s="71" t="s">
        <v>62</v>
      </c>
      <c r="C16" s="72" t="s">
        <v>63</v>
      </c>
      <c r="D16" s="73">
        <v>23399763</v>
      </c>
      <c r="E16" s="74">
        <v>17665980</v>
      </c>
      <c r="F16" s="74">
        <v>36335453</v>
      </c>
      <c r="G16" s="74">
        <v>19843000</v>
      </c>
      <c r="H16" s="75">
        <v>97244196</v>
      </c>
      <c r="I16" s="73">
        <v>12634308</v>
      </c>
      <c r="J16" s="74">
        <v>13799759</v>
      </c>
      <c r="K16" s="74">
        <v>41050107</v>
      </c>
      <c r="L16" s="74">
        <v>7845000</v>
      </c>
      <c r="M16" s="76">
        <v>75329174</v>
      </c>
    </row>
    <row r="17" spans="1:13" x14ac:dyDescent="0.2">
      <c r="A17" s="47" t="s">
        <v>53</v>
      </c>
      <c r="B17" s="71" t="s">
        <v>64</v>
      </c>
      <c r="C17" s="72" t="s">
        <v>65</v>
      </c>
      <c r="D17" s="73">
        <v>116089669</v>
      </c>
      <c r="E17" s="74">
        <v>172271121</v>
      </c>
      <c r="F17" s="74">
        <v>99629388</v>
      </c>
      <c r="G17" s="74">
        <v>10142000</v>
      </c>
      <c r="H17" s="75">
        <v>398132178</v>
      </c>
      <c r="I17" s="73">
        <v>112862316</v>
      </c>
      <c r="J17" s="74">
        <v>152595565</v>
      </c>
      <c r="K17" s="74">
        <v>86448720</v>
      </c>
      <c r="L17" s="74">
        <v>16334000</v>
      </c>
      <c r="M17" s="76">
        <v>368240601</v>
      </c>
    </row>
    <row r="18" spans="1:13" x14ac:dyDescent="0.2">
      <c r="A18" s="47" t="s">
        <v>53</v>
      </c>
      <c r="B18" s="71" t="s">
        <v>66</v>
      </c>
      <c r="C18" s="72" t="s">
        <v>67</v>
      </c>
      <c r="D18" s="73">
        <v>33400017</v>
      </c>
      <c r="E18" s="74">
        <v>11369079</v>
      </c>
      <c r="F18" s="74">
        <v>-13842158</v>
      </c>
      <c r="G18" s="74">
        <v>20213000</v>
      </c>
      <c r="H18" s="75">
        <v>51139938</v>
      </c>
      <c r="I18" s="73">
        <v>32605159</v>
      </c>
      <c r="J18" s="74">
        <v>10030006</v>
      </c>
      <c r="K18" s="74">
        <v>26289589</v>
      </c>
      <c r="L18" s="74">
        <v>5912000</v>
      </c>
      <c r="M18" s="76">
        <v>74836754</v>
      </c>
    </row>
    <row r="19" spans="1:13" x14ac:dyDescent="0.2">
      <c r="A19" s="47" t="s">
        <v>68</v>
      </c>
      <c r="B19" s="71" t="s">
        <v>69</v>
      </c>
      <c r="C19" s="72" t="s">
        <v>70</v>
      </c>
      <c r="D19" s="73">
        <v>0</v>
      </c>
      <c r="E19" s="74">
        <v>0</v>
      </c>
      <c r="F19" s="74">
        <v>86632189</v>
      </c>
      <c r="G19" s="74">
        <v>3060000</v>
      </c>
      <c r="H19" s="75">
        <v>89692189</v>
      </c>
      <c r="I19" s="73">
        <v>0</v>
      </c>
      <c r="J19" s="74">
        <v>0</v>
      </c>
      <c r="K19" s="74">
        <v>19381142</v>
      </c>
      <c r="L19" s="74">
        <v>1546000</v>
      </c>
      <c r="M19" s="76">
        <v>20927142</v>
      </c>
    </row>
    <row r="20" spans="1:13" ht="16.5" x14ac:dyDescent="0.3">
      <c r="A20" s="48" t="s">
        <v>0</v>
      </c>
      <c r="B20" s="77" t="s">
        <v>71</v>
      </c>
      <c r="C20" s="78" t="s">
        <v>0</v>
      </c>
      <c r="D20" s="79">
        <f t="shared" ref="D20:M20" si="1">SUM(D12:D19)</f>
        <v>346177099</v>
      </c>
      <c r="E20" s="80">
        <f t="shared" si="1"/>
        <v>481070505</v>
      </c>
      <c r="F20" s="80">
        <f t="shared" si="1"/>
        <v>410296989</v>
      </c>
      <c r="G20" s="80">
        <f t="shared" si="1"/>
        <v>110647000</v>
      </c>
      <c r="H20" s="81">
        <f t="shared" si="1"/>
        <v>1348191593</v>
      </c>
      <c r="I20" s="79">
        <f t="shared" si="1"/>
        <v>293459583</v>
      </c>
      <c r="J20" s="80">
        <f t="shared" si="1"/>
        <v>399527920</v>
      </c>
      <c r="K20" s="80">
        <f t="shared" si="1"/>
        <v>375446722</v>
      </c>
      <c r="L20" s="80">
        <f t="shared" si="1"/>
        <v>76558000</v>
      </c>
      <c r="M20" s="82">
        <f t="shared" si="1"/>
        <v>1144992225</v>
      </c>
    </row>
    <row r="21" spans="1:13" x14ac:dyDescent="0.2">
      <c r="A21" s="47" t="s">
        <v>53</v>
      </c>
      <c r="B21" s="71" t="s">
        <v>72</v>
      </c>
      <c r="C21" s="72" t="s">
        <v>73</v>
      </c>
      <c r="D21" s="73">
        <v>710532</v>
      </c>
      <c r="E21" s="74">
        <v>318469</v>
      </c>
      <c r="F21" s="74">
        <v>142614873</v>
      </c>
      <c r="G21" s="74">
        <v>19530000</v>
      </c>
      <c r="H21" s="75">
        <v>163173874</v>
      </c>
      <c r="I21" s="73">
        <v>633132</v>
      </c>
      <c r="J21" s="74">
        <v>255139</v>
      </c>
      <c r="K21" s="74">
        <v>46333647</v>
      </c>
      <c r="L21" s="74">
        <v>12692000</v>
      </c>
      <c r="M21" s="76">
        <v>59913918</v>
      </c>
    </row>
    <row r="22" spans="1:13" x14ac:dyDescent="0.2">
      <c r="A22" s="47" t="s">
        <v>53</v>
      </c>
      <c r="B22" s="71" t="s">
        <v>74</v>
      </c>
      <c r="C22" s="72" t="s">
        <v>75</v>
      </c>
      <c r="D22" s="73">
        <v>54901488</v>
      </c>
      <c r="E22" s="74">
        <v>4256572</v>
      </c>
      <c r="F22" s="74">
        <v>147019562</v>
      </c>
      <c r="G22" s="74">
        <v>10363000</v>
      </c>
      <c r="H22" s="75">
        <v>216540622</v>
      </c>
      <c r="I22" s="73">
        <v>46955404</v>
      </c>
      <c r="J22" s="74">
        <v>1927918</v>
      </c>
      <c r="K22" s="74">
        <v>142879758</v>
      </c>
      <c r="L22" s="74">
        <v>8778000</v>
      </c>
      <c r="M22" s="76">
        <v>200541080</v>
      </c>
    </row>
    <row r="23" spans="1:13" x14ac:dyDescent="0.2">
      <c r="A23" s="47" t="s">
        <v>53</v>
      </c>
      <c r="B23" s="71" t="s">
        <v>76</v>
      </c>
      <c r="C23" s="72" t="s">
        <v>77</v>
      </c>
      <c r="D23" s="73">
        <v>7598500</v>
      </c>
      <c r="E23" s="74">
        <v>4153824</v>
      </c>
      <c r="F23" s="74">
        <v>25168736</v>
      </c>
      <c r="G23" s="74">
        <v>2937000</v>
      </c>
      <c r="H23" s="75">
        <v>39858060</v>
      </c>
      <c r="I23" s="73">
        <v>10911966</v>
      </c>
      <c r="J23" s="74">
        <v>3743180</v>
      </c>
      <c r="K23" s="74">
        <v>23380288</v>
      </c>
      <c r="L23" s="74">
        <v>3943000</v>
      </c>
      <c r="M23" s="76">
        <v>41978434</v>
      </c>
    </row>
    <row r="24" spans="1:13" x14ac:dyDescent="0.2">
      <c r="A24" s="47" t="s">
        <v>53</v>
      </c>
      <c r="B24" s="71" t="s">
        <v>78</v>
      </c>
      <c r="C24" s="72" t="s">
        <v>79</v>
      </c>
      <c r="D24" s="73">
        <v>5040177</v>
      </c>
      <c r="E24" s="74">
        <v>21482940</v>
      </c>
      <c r="F24" s="74">
        <v>46591995</v>
      </c>
      <c r="G24" s="74">
        <v>20219000</v>
      </c>
      <c r="H24" s="75">
        <v>93334112</v>
      </c>
      <c r="I24" s="73">
        <v>8353404</v>
      </c>
      <c r="J24" s="74">
        <v>13522382</v>
      </c>
      <c r="K24" s="74">
        <v>53716331</v>
      </c>
      <c r="L24" s="74">
        <v>7227000</v>
      </c>
      <c r="M24" s="76">
        <v>82819117</v>
      </c>
    </row>
    <row r="25" spans="1:13" x14ac:dyDescent="0.2">
      <c r="A25" s="47" t="s">
        <v>53</v>
      </c>
      <c r="B25" s="71" t="s">
        <v>80</v>
      </c>
      <c r="C25" s="72" t="s">
        <v>81</v>
      </c>
      <c r="D25" s="73">
        <v>18667484</v>
      </c>
      <c r="E25" s="74">
        <v>702289</v>
      </c>
      <c r="F25" s="74">
        <v>55460611</v>
      </c>
      <c r="G25" s="74">
        <v>8853000</v>
      </c>
      <c r="H25" s="75">
        <v>83683384</v>
      </c>
      <c r="I25" s="73">
        <v>17218534</v>
      </c>
      <c r="J25" s="74">
        <v>584865</v>
      </c>
      <c r="K25" s="74">
        <v>39482969</v>
      </c>
      <c r="L25" s="74">
        <v>10424000</v>
      </c>
      <c r="M25" s="76">
        <v>67710368</v>
      </c>
    </row>
    <row r="26" spans="1:13" x14ac:dyDescent="0.2">
      <c r="A26" s="47" t="s">
        <v>53</v>
      </c>
      <c r="B26" s="71" t="s">
        <v>82</v>
      </c>
      <c r="C26" s="72" t="s">
        <v>83</v>
      </c>
      <c r="D26" s="73">
        <v>76189567</v>
      </c>
      <c r="E26" s="74">
        <v>28162902</v>
      </c>
      <c r="F26" s="74">
        <v>105172816</v>
      </c>
      <c r="G26" s="74">
        <v>16656000</v>
      </c>
      <c r="H26" s="75">
        <v>226181285</v>
      </c>
      <c r="I26" s="73">
        <v>71831569</v>
      </c>
      <c r="J26" s="74">
        <v>25857015</v>
      </c>
      <c r="K26" s="74">
        <v>108691759</v>
      </c>
      <c r="L26" s="74">
        <v>5171000</v>
      </c>
      <c r="M26" s="76">
        <v>211551343</v>
      </c>
    </row>
    <row r="27" spans="1:13" x14ac:dyDescent="0.2">
      <c r="A27" s="47" t="s">
        <v>68</v>
      </c>
      <c r="B27" s="71" t="s">
        <v>84</v>
      </c>
      <c r="C27" s="72" t="s">
        <v>85</v>
      </c>
      <c r="D27" s="73">
        <v>0</v>
      </c>
      <c r="E27" s="74">
        <v>154704875</v>
      </c>
      <c r="F27" s="74">
        <v>572090639</v>
      </c>
      <c r="G27" s="74">
        <v>25530000</v>
      </c>
      <c r="H27" s="75">
        <v>752325514</v>
      </c>
      <c r="I27" s="73">
        <v>0</v>
      </c>
      <c r="J27" s="74">
        <v>133113844</v>
      </c>
      <c r="K27" s="74">
        <v>474082888</v>
      </c>
      <c r="L27" s="74">
        <v>21701000</v>
      </c>
      <c r="M27" s="76">
        <v>628897732</v>
      </c>
    </row>
    <row r="28" spans="1:13" ht="16.5" x14ac:dyDescent="0.3">
      <c r="A28" s="48" t="s">
        <v>0</v>
      </c>
      <c r="B28" s="77" t="s">
        <v>86</v>
      </c>
      <c r="C28" s="78" t="s">
        <v>0</v>
      </c>
      <c r="D28" s="79">
        <f t="shared" ref="D28:M28" si="2">SUM(D21:D27)</f>
        <v>163107748</v>
      </c>
      <c r="E28" s="80">
        <f t="shared" si="2"/>
        <v>213781871</v>
      </c>
      <c r="F28" s="80">
        <f t="shared" si="2"/>
        <v>1094119232</v>
      </c>
      <c r="G28" s="80">
        <f t="shared" si="2"/>
        <v>104088000</v>
      </c>
      <c r="H28" s="81">
        <f t="shared" si="2"/>
        <v>1575096851</v>
      </c>
      <c r="I28" s="79">
        <f t="shared" si="2"/>
        <v>155904009</v>
      </c>
      <c r="J28" s="80">
        <f t="shared" si="2"/>
        <v>179004343</v>
      </c>
      <c r="K28" s="80">
        <f t="shared" si="2"/>
        <v>888567640</v>
      </c>
      <c r="L28" s="80">
        <f t="shared" si="2"/>
        <v>69936000</v>
      </c>
      <c r="M28" s="82">
        <f t="shared" si="2"/>
        <v>1293411992</v>
      </c>
    </row>
    <row r="29" spans="1:13" x14ac:dyDescent="0.2">
      <c r="A29" s="47" t="s">
        <v>53</v>
      </c>
      <c r="B29" s="71" t="s">
        <v>87</v>
      </c>
      <c r="C29" s="72" t="s">
        <v>88</v>
      </c>
      <c r="D29" s="73">
        <v>50570534</v>
      </c>
      <c r="E29" s="74">
        <v>47831207</v>
      </c>
      <c r="F29" s="74">
        <v>78113425</v>
      </c>
      <c r="G29" s="74">
        <v>7372000</v>
      </c>
      <c r="H29" s="75">
        <v>183887166</v>
      </c>
      <c r="I29" s="73">
        <v>41860934</v>
      </c>
      <c r="J29" s="74">
        <v>41808589</v>
      </c>
      <c r="K29" s="74">
        <v>21844917</v>
      </c>
      <c r="L29" s="74">
        <v>11150000</v>
      </c>
      <c r="M29" s="76">
        <v>116664440</v>
      </c>
    </row>
    <row r="30" spans="1:13" x14ac:dyDescent="0.2">
      <c r="A30" s="47" t="s">
        <v>53</v>
      </c>
      <c r="B30" s="71" t="s">
        <v>89</v>
      </c>
      <c r="C30" s="72" t="s">
        <v>90</v>
      </c>
      <c r="D30" s="73">
        <v>2427534</v>
      </c>
      <c r="E30" s="74">
        <v>380061</v>
      </c>
      <c r="F30" s="74">
        <v>76494949</v>
      </c>
      <c r="G30" s="74">
        <v>15674000</v>
      </c>
      <c r="H30" s="75">
        <v>94976544</v>
      </c>
      <c r="I30" s="73">
        <v>6392298</v>
      </c>
      <c r="J30" s="74">
        <v>363501</v>
      </c>
      <c r="K30" s="74">
        <v>78290194</v>
      </c>
      <c r="L30" s="74">
        <v>13227000</v>
      </c>
      <c r="M30" s="76">
        <v>98272993</v>
      </c>
    </row>
    <row r="31" spans="1:13" x14ac:dyDescent="0.2">
      <c r="A31" s="47" t="s">
        <v>53</v>
      </c>
      <c r="B31" s="71" t="s">
        <v>91</v>
      </c>
      <c r="C31" s="72" t="s">
        <v>92</v>
      </c>
      <c r="D31" s="73">
        <v>6509401</v>
      </c>
      <c r="E31" s="74">
        <v>9370851</v>
      </c>
      <c r="F31" s="74">
        <v>54986038</v>
      </c>
      <c r="G31" s="74">
        <v>24579000</v>
      </c>
      <c r="H31" s="75">
        <v>95445290</v>
      </c>
      <c r="I31" s="73">
        <v>5277637</v>
      </c>
      <c r="J31" s="74">
        <v>5218426</v>
      </c>
      <c r="K31" s="74">
        <v>57929935</v>
      </c>
      <c r="L31" s="74">
        <v>11849000</v>
      </c>
      <c r="M31" s="76">
        <v>80274998</v>
      </c>
    </row>
    <row r="32" spans="1:13" x14ac:dyDescent="0.2">
      <c r="A32" s="47" t="s">
        <v>53</v>
      </c>
      <c r="B32" s="71" t="s">
        <v>93</v>
      </c>
      <c r="C32" s="72" t="s">
        <v>94</v>
      </c>
      <c r="D32" s="73">
        <v>15186561</v>
      </c>
      <c r="E32" s="74">
        <v>308742</v>
      </c>
      <c r="F32" s="74">
        <v>68638077</v>
      </c>
      <c r="G32" s="74">
        <v>28420000</v>
      </c>
      <c r="H32" s="75">
        <v>112553380</v>
      </c>
      <c r="I32" s="73">
        <v>8779898</v>
      </c>
      <c r="J32" s="74">
        <v>289959</v>
      </c>
      <c r="K32" s="74">
        <v>63968854</v>
      </c>
      <c r="L32" s="74">
        <v>12281000</v>
      </c>
      <c r="M32" s="76">
        <v>85319711</v>
      </c>
    </row>
    <row r="33" spans="1:13" x14ac:dyDescent="0.2">
      <c r="A33" s="47" t="s">
        <v>53</v>
      </c>
      <c r="B33" s="71" t="s">
        <v>95</v>
      </c>
      <c r="C33" s="72" t="s">
        <v>96</v>
      </c>
      <c r="D33" s="73">
        <v>3148730</v>
      </c>
      <c r="E33" s="74">
        <v>12286326</v>
      </c>
      <c r="F33" s="74">
        <v>24702631</v>
      </c>
      <c r="G33" s="74">
        <v>17804000</v>
      </c>
      <c r="H33" s="75">
        <v>57941687</v>
      </c>
      <c r="I33" s="73">
        <v>3113840</v>
      </c>
      <c r="J33" s="74">
        <v>5577979</v>
      </c>
      <c r="K33" s="74">
        <v>32262222</v>
      </c>
      <c r="L33" s="74">
        <v>8494000</v>
      </c>
      <c r="M33" s="76">
        <v>49448041</v>
      </c>
    </row>
    <row r="34" spans="1:13" x14ac:dyDescent="0.2">
      <c r="A34" s="47" t="s">
        <v>53</v>
      </c>
      <c r="B34" s="71" t="s">
        <v>97</v>
      </c>
      <c r="C34" s="72" t="s">
        <v>98</v>
      </c>
      <c r="D34" s="73">
        <v>175499326</v>
      </c>
      <c r="E34" s="74">
        <v>105236736</v>
      </c>
      <c r="F34" s="74">
        <v>113102768</v>
      </c>
      <c r="G34" s="74">
        <v>32338000</v>
      </c>
      <c r="H34" s="75">
        <v>426176830</v>
      </c>
      <c r="I34" s="73">
        <v>162470667</v>
      </c>
      <c r="J34" s="74">
        <v>80460916</v>
      </c>
      <c r="K34" s="74">
        <v>134433888</v>
      </c>
      <c r="L34" s="74">
        <v>11024000</v>
      </c>
      <c r="M34" s="76">
        <v>388389471</v>
      </c>
    </row>
    <row r="35" spans="1:13" x14ac:dyDescent="0.2">
      <c r="A35" s="47" t="s">
        <v>68</v>
      </c>
      <c r="B35" s="71" t="s">
        <v>99</v>
      </c>
      <c r="C35" s="72" t="s">
        <v>100</v>
      </c>
      <c r="D35" s="73">
        <v>0</v>
      </c>
      <c r="E35" s="74">
        <v>96648889</v>
      </c>
      <c r="F35" s="74">
        <v>292390569</v>
      </c>
      <c r="G35" s="74">
        <v>78842000</v>
      </c>
      <c r="H35" s="75">
        <v>467881458</v>
      </c>
      <c r="I35" s="73">
        <v>0</v>
      </c>
      <c r="J35" s="74">
        <v>108060084</v>
      </c>
      <c r="K35" s="74">
        <v>282388360</v>
      </c>
      <c r="L35" s="74">
        <v>98171000</v>
      </c>
      <c r="M35" s="76">
        <v>488619444</v>
      </c>
    </row>
    <row r="36" spans="1:13" ht="16.5" x14ac:dyDescent="0.3">
      <c r="A36" s="48" t="s">
        <v>0</v>
      </c>
      <c r="B36" s="77" t="s">
        <v>101</v>
      </c>
      <c r="C36" s="78" t="s">
        <v>0</v>
      </c>
      <c r="D36" s="79">
        <f t="shared" ref="D36:M36" si="3">SUM(D29:D35)</f>
        <v>253342086</v>
      </c>
      <c r="E36" s="80">
        <f t="shared" si="3"/>
        <v>272062812</v>
      </c>
      <c r="F36" s="80">
        <f t="shared" si="3"/>
        <v>708428457</v>
      </c>
      <c r="G36" s="80">
        <f t="shared" si="3"/>
        <v>205029000</v>
      </c>
      <c r="H36" s="81">
        <f t="shared" si="3"/>
        <v>1438862355</v>
      </c>
      <c r="I36" s="79">
        <f t="shared" si="3"/>
        <v>227895274</v>
      </c>
      <c r="J36" s="80">
        <f t="shared" si="3"/>
        <v>241779454</v>
      </c>
      <c r="K36" s="80">
        <f t="shared" si="3"/>
        <v>671118370</v>
      </c>
      <c r="L36" s="80">
        <f t="shared" si="3"/>
        <v>166196000</v>
      </c>
      <c r="M36" s="82">
        <f t="shared" si="3"/>
        <v>1306989098</v>
      </c>
    </row>
    <row r="37" spans="1:13" x14ac:dyDescent="0.2">
      <c r="A37" s="47" t="s">
        <v>53</v>
      </c>
      <c r="B37" s="71" t="s">
        <v>102</v>
      </c>
      <c r="C37" s="72" t="s">
        <v>103</v>
      </c>
      <c r="D37" s="73">
        <v>9473445</v>
      </c>
      <c r="E37" s="74">
        <v>11512498</v>
      </c>
      <c r="F37" s="74">
        <v>79897116</v>
      </c>
      <c r="G37" s="74">
        <v>12167000</v>
      </c>
      <c r="H37" s="75">
        <v>113050059</v>
      </c>
      <c r="I37" s="73">
        <v>9016837</v>
      </c>
      <c r="J37" s="74">
        <v>7179544</v>
      </c>
      <c r="K37" s="74">
        <v>79876437</v>
      </c>
      <c r="L37" s="74">
        <v>6095000</v>
      </c>
      <c r="M37" s="76">
        <v>102167818</v>
      </c>
    </row>
    <row r="38" spans="1:13" x14ac:dyDescent="0.2">
      <c r="A38" s="47" t="s">
        <v>53</v>
      </c>
      <c r="B38" s="71" t="s">
        <v>104</v>
      </c>
      <c r="C38" s="72" t="s">
        <v>105</v>
      </c>
      <c r="D38" s="73">
        <v>10608193</v>
      </c>
      <c r="E38" s="74">
        <v>13620117</v>
      </c>
      <c r="F38" s="74">
        <v>116743680</v>
      </c>
      <c r="G38" s="74">
        <v>3410000</v>
      </c>
      <c r="H38" s="75">
        <v>144381990</v>
      </c>
      <c r="I38" s="73">
        <v>11692438</v>
      </c>
      <c r="J38" s="74">
        <v>17813420</v>
      </c>
      <c r="K38" s="74">
        <v>86559375</v>
      </c>
      <c r="L38" s="74">
        <v>8400000</v>
      </c>
      <c r="M38" s="76">
        <v>124465233</v>
      </c>
    </row>
    <row r="39" spans="1:13" x14ac:dyDescent="0.2">
      <c r="A39" s="47" t="s">
        <v>53</v>
      </c>
      <c r="B39" s="71" t="s">
        <v>106</v>
      </c>
      <c r="C39" s="72" t="s">
        <v>107</v>
      </c>
      <c r="D39" s="73">
        <v>31966938</v>
      </c>
      <c r="E39" s="74">
        <v>52865005</v>
      </c>
      <c r="F39" s="74">
        <v>52656156</v>
      </c>
      <c r="G39" s="74">
        <v>6295000</v>
      </c>
      <c r="H39" s="75">
        <v>143783099</v>
      </c>
      <c r="I39" s="73">
        <v>5264694</v>
      </c>
      <c r="J39" s="74">
        <v>34276434</v>
      </c>
      <c r="K39" s="74">
        <v>5510282</v>
      </c>
      <c r="L39" s="74">
        <v>2500000</v>
      </c>
      <c r="M39" s="76">
        <v>47551410</v>
      </c>
    </row>
    <row r="40" spans="1:13" x14ac:dyDescent="0.2">
      <c r="A40" s="47" t="s">
        <v>68</v>
      </c>
      <c r="B40" s="71" t="s">
        <v>108</v>
      </c>
      <c r="C40" s="72" t="s">
        <v>109</v>
      </c>
      <c r="D40" s="73">
        <v>0</v>
      </c>
      <c r="E40" s="74">
        <v>43841925</v>
      </c>
      <c r="F40" s="74">
        <v>165154991</v>
      </c>
      <c r="G40" s="74">
        <v>47069000</v>
      </c>
      <c r="H40" s="75">
        <v>256065916</v>
      </c>
      <c r="I40" s="73">
        <v>0</v>
      </c>
      <c r="J40" s="74">
        <v>24622106</v>
      </c>
      <c r="K40" s="74">
        <v>145262219</v>
      </c>
      <c r="L40" s="74">
        <v>23946000</v>
      </c>
      <c r="M40" s="76">
        <v>193830325</v>
      </c>
    </row>
    <row r="41" spans="1:13" ht="16.5" x14ac:dyDescent="0.3">
      <c r="A41" s="48" t="s">
        <v>0</v>
      </c>
      <c r="B41" s="77" t="s">
        <v>110</v>
      </c>
      <c r="C41" s="78" t="s">
        <v>0</v>
      </c>
      <c r="D41" s="79">
        <f t="shared" ref="D41:M41" si="4">SUM(D37:D40)</f>
        <v>52048576</v>
      </c>
      <c r="E41" s="80">
        <f t="shared" si="4"/>
        <v>121839545</v>
      </c>
      <c r="F41" s="80">
        <f t="shared" si="4"/>
        <v>414451943</v>
      </c>
      <c r="G41" s="80">
        <f t="shared" si="4"/>
        <v>68941000</v>
      </c>
      <c r="H41" s="81">
        <f t="shared" si="4"/>
        <v>657281064</v>
      </c>
      <c r="I41" s="79">
        <f t="shared" si="4"/>
        <v>25973969</v>
      </c>
      <c r="J41" s="80">
        <f t="shared" si="4"/>
        <v>83891504</v>
      </c>
      <c r="K41" s="80">
        <f t="shared" si="4"/>
        <v>317208313</v>
      </c>
      <c r="L41" s="80">
        <f t="shared" si="4"/>
        <v>40941000</v>
      </c>
      <c r="M41" s="82">
        <f t="shared" si="4"/>
        <v>468014786</v>
      </c>
    </row>
    <row r="42" spans="1:13" x14ac:dyDescent="0.2">
      <c r="A42" s="47" t="s">
        <v>53</v>
      </c>
      <c r="B42" s="71" t="s">
        <v>111</v>
      </c>
      <c r="C42" s="72" t="s">
        <v>112</v>
      </c>
      <c r="D42" s="73">
        <v>22114525</v>
      </c>
      <c r="E42" s="74">
        <v>349257</v>
      </c>
      <c r="F42" s="74">
        <v>147835316</v>
      </c>
      <c r="G42" s="74">
        <v>16254000</v>
      </c>
      <c r="H42" s="75">
        <v>186553098</v>
      </c>
      <c r="I42" s="73">
        <v>16143728</v>
      </c>
      <c r="J42" s="74">
        <v>142145</v>
      </c>
      <c r="K42" s="74">
        <v>142864992</v>
      </c>
      <c r="L42" s="74">
        <v>6634000</v>
      </c>
      <c r="M42" s="76">
        <v>165784865</v>
      </c>
    </row>
    <row r="43" spans="1:13" x14ac:dyDescent="0.2">
      <c r="A43" s="47" t="s">
        <v>53</v>
      </c>
      <c r="B43" s="71" t="s">
        <v>113</v>
      </c>
      <c r="C43" s="72" t="s">
        <v>114</v>
      </c>
      <c r="D43" s="73">
        <v>15230214</v>
      </c>
      <c r="E43" s="74">
        <v>300811</v>
      </c>
      <c r="F43" s="74">
        <v>88917649</v>
      </c>
      <c r="G43" s="74">
        <v>19751000</v>
      </c>
      <c r="H43" s="75">
        <v>124199674</v>
      </c>
      <c r="I43" s="73">
        <v>15645800</v>
      </c>
      <c r="J43" s="74">
        <v>283971</v>
      </c>
      <c r="K43" s="74">
        <v>57019742</v>
      </c>
      <c r="L43" s="74">
        <v>30568000</v>
      </c>
      <c r="M43" s="76">
        <v>103517513</v>
      </c>
    </row>
    <row r="44" spans="1:13" x14ac:dyDescent="0.2">
      <c r="A44" s="47" t="s">
        <v>53</v>
      </c>
      <c r="B44" s="71" t="s">
        <v>115</v>
      </c>
      <c r="C44" s="72" t="s">
        <v>116</v>
      </c>
      <c r="D44" s="73">
        <v>0</v>
      </c>
      <c r="E44" s="74">
        <v>55924</v>
      </c>
      <c r="F44" s="74">
        <v>139426398</v>
      </c>
      <c r="G44" s="74">
        <v>35669000</v>
      </c>
      <c r="H44" s="75">
        <v>175151322</v>
      </c>
      <c r="I44" s="73">
        <v>20165444</v>
      </c>
      <c r="J44" s="74">
        <v>107840</v>
      </c>
      <c r="K44" s="74">
        <v>153409757</v>
      </c>
      <c r="L44" s="74">
        <v>11177000</v>
      </c>
      <c r="M44" s="76">
        <v>184860041</v>
      </c>
    </row>
    <row r="45" spans="1:13" x14ac:dyDescent="0.2">
      <c r="A45" s="47" t="s">
        <v>53</v>
      </c>
      <c r="B45" s="71" t="s">
        <v>117</v>
      </c>
      <c r="C45" s="72" t="s">
        <v>118</v>
      </c>
      <c r="D45" s="73">
        <v>43187815</v>
      </c>
      <c r="E45" s="74">
        <v>1019965</v>
      </c>
      <c r="F45" s="74">
        <v>92314928</v>
      </c>
      <c r="G45" s="74">
        <v>21105000</v>
      </c>
      <c r="H45" s="75">
        <v>157627708</v>
      </c>
      <c r="I45" s="73">
        <v>35589361</v>
      </c>
      <c r="J45" s="74">
        <v>642501</v>
      </c>
      <c r="K45" s="74">
        <v>89615013</v>
      </c>
      <c r="L45" s="74">
        <v>11183000</v>
      </c>
      <c r="M45" s="76">
        <v>137029875</v>
      </c>
    </row>
    <row r="46" spans="1:13" x14ac:dyDescent="0.2">
      <c r="A46" s="47" t="s">
        <v>53</v>
      </c>
      <c r="B46" s="71" t="s">
        <v>119</v>
      </c>
      <c r="C46" s="72" t="s">
        <v>120</v>
      </c>
      <c r="D46" s="73">
        <v>325098867</v>
      </c>
      <c r="E46" s="74">
        <v>242583103</v>
      </c>
      <c r="F46" s="74">
        <v>207117751</v>
      </c>
      <c r="G46" s="74">
        <v>37328000</v>
      </c>
      <c r="H46" s="75">
        <v>812127721</v>
      </c>
      <c r="I46" s="73">
        <v>297082003</v>
      </c>
      <c r="J46" s="74">
        <v>288377150</v>
      </c>
      <c r="K46" s="74">
        <v>217407251</v>
      </c>
      <c r="L46" s="74">
        <v>13269000</v>
      </c>
      <c r="M46" s="76">
        <v>816135404</v>
      </c>
    </row>
    <row r="47" spans="1:13" x14ac:dyDescent="0.2">
      <c r="A47" s="47" t="s">
        <v>68</v>
      </c>
      <c r="B47" s="71" t="s">
        <v>121</v>
      </c>
      <c r="C47" s="72" t="s">
        <v>122</v>
      </c>
      <c r="D47" s="73">
        <v>0</v>
      </c>
      <c r="E47" s="74">
        <v>81716034</v>
      </c>
      <c r="F47" s="74">
        <v>408612236</v>
      </c>
      <c r="G47" s="74">
        <v>124291000</v>
      </c>
      <c r="H47" s="75">
        <v>614619270</v>
      </c>
      <c r="I47" s="73">
        <v>0</v>
      </c>
      <c r="J47" s="74">
        <v>29368228</v>
      </c>
      <c r="K47" s="74">
        <v>433170774</v>
      </c>
      <c r="L47" s="74">
        <v>45398000</v>
      </c>
      <c r="M47" s="76">
        <v>507937002</v>
      </c>
    </row>
    <row r="48" spans="1:13" ht="16.5" x14ac:dyDescent="0.3">
      <c r="A48" s="48" t="s">
        <v>0</v>
      </c>
      <c r="B48" s="77" t="s">
        <v>123</v>
      </c>
      <c r="C48" s="78" t="s">
        <v>0</v>
      </c>
      <c r="D48" s="79">
        <f t="shared" ref="D48:M48" si="5">SUM(D42:D47)</f>
        <v>405631421</v>
      </c>
      <c r="E48" s="80">
        <f t="shared" si="5"/>
        <v>326025094</v>
      </c>
      <c r="F48" s="80">
        <f t="shared" si="5"/>
        <v>1084224278</v>
      </c>
      <c r="G48" s="80">
        <f t="shared" si="5"/>
        <v>254398000</v>
      </c>
      <c r="H48" s="81">
        <f t="shared" si="5"/>
        <v>2070278793</v>
      </c>
      <c r="I48" s="79">
        <f t="shared" si="5"/>
        <v>384626336</v>
      </c>
      <c r="J48" s="80">
        <f t="shared" si="5"/>
        <v>318921835</v>
      </c>
      <c r="K48" s="80">
        <f t="shared" si="5"/>
        <v>1093487529</v>
      </c>
      <c r="L48" s="80">
        <f t="shared" si="5"/>
        <v>118229000</v>
      </c>
      <c r="M48" s="82">
        <f t="shared" si="5"/>
        <v>1915264700</v>
      </c>
    </row>
    <row r="49" spans="1:13" x14ac:dyDescent="0.2">
      <c r="A49" s="47" t="s">
        <v>53</v>
      </c>
      <c r="B49" s="71" t="s">
        <v>124</v>
      </c>
      <c r="C49" s="72" t="s">
        <v>125</v>
      </c>
      <c r="D49" s="73">
        <v>39972460</v>
      </c>
      <c r="E49" s="74">
        <v>23650605</v>
      </c>
      <c r="F49" s="74">
        <v>137497419</v>
      </c>
      <c r="G49" s="74">
        <v>27213000</v>
      </c>
      <c r="H49" s="75">
        <v>228333484</v>
      </c>
      <c r="I49" s="73">
        <v>39711431</v>
      </c>
      <c r="J49" s="74">
        <v>17675894</v>
      </c>
      <c r="K49" s="74">
        <v>120745875</v>
      </c>
      <c r="L49" s="74">
        <v>20904000</v>
      </c>
      <c r="M49" s="76">
        <v>199037200</v>
      </c>
    </row>
    <row r="50" spans="1:13" x14ac:dyDescent="0.2">
      <c r="A50" s="47" t="s">
        <v>53</v>
      </c>
      <c r="B50" s="71" t="s">
        <v>126</v>
      </c>
      <c r="C50" s="72" t="s">
        <v>127</v>
      </c>
      <c r="D50" s="73">
        <v>57237444</v>
      </c>
      <c r="E50" s="74">
        <v>331764</v>
      </c>
      <c r="F50" s="74">
        <v>118432308</v>
      </c>
      <c r="G50" s="74">
        <v>17744000</v>
      </c>
      <c r="H50" s="75">
        <v>193745516</v>
      </c>
      <c r="I50" s="73">
        <v>38777541</v>
      </c>
      <c r="J50" s="74">
        <v>1457310</v>
      </c>
      <c r="K50" s="74">
        <v>113687245</v>
      </c>
      <c r="L50" s="74">
        <v>9449000</v>
      </c>
      <c r="M50" s="76">
        <v>163371096</v>
      </c>
    </row>
    <row r="51" spans="1:13" x14ac:dyDescent="0.2">
      <c r="A51" s="47" t="s">
        <v>53</v>
      </c>
      <c r="B51" s="71" t="s">
        <v>128</v>
      </c>
      <c r="C51" s="72" t="s">
        <v>129</v>
      </c>
      <c r="D51" s="73">
        <v>17871799</v>
      </c>
      <c r="E51" s="74">
        <v>13626340</v>
      </c>
      <c r="F51" s="74">
        <v>149399964</v>
      </c>
      <c r="G51" s="74">
        <v>19291000</v>
      </c>
      <c r="H51" s="75">
        <v>200189103</v>
      </c>
      <c r="I51" s="73">
        <v>16290491</v>
      </c>
      <c r="J51" s="74">
        <v>12169425</v>
      </c>
      <c r="K51" s="74">
        <v>152766180</v>
      </c>
      <c r="L51" s="74">
        <v>5705000</v>
      </c>
      <c r="M51" s="76">
        <v>186931096</v>
      </c>
    </row>
    <row r="52" spans="1:13" x14ac:dyDescent="0.2">
      <c r="A52" s="47" t="s">
        <v>53</v>
      </c>
      <c r="B52" s="71" t="s">
        <v>130</v>
      </c>
      <c r="C52" s="72" t="s">
        <v>131</v>
      </c>
      <c r="D52" s="73">
        <v>5901250</v>
      </c>
      <c r="E52" s="74">
        <v>187754</v>
      </c>
      <c r="F52" s="74">
        <v>53445319</v>
      </c>
      <c r="G52" s="74">
        <v>17475000</v>
      </c>
      <c r="H52" s="75">
        <v>77009323</v>
      </c>
      <c r="I52" s="73">
        <v>2659382</v>
      </c>
      <c r="J52" s="74">
        <v>165490</v>
      </c>
      <c r="K52" s="74">
        <v>63544794</v>
      </c>
      <c r="L52" s="74">
        <v>4760000</v>
      </c>
      <c r="M52" s="76">
        <v>71129666</v>
      </c>
    </row>
    <row r="53" spans="1:13" x14ac:dyDescent="0.2">
      <c r="A53" s="47" t="s">
        <v>68</v>
      </c>
      <c r="B53" s="71" t="s">
        <v>132</v>
      </c>
      <c r="C53" s="72" t="s">
        <v>133</v>
      </c>
      <c r="D53" s="73">
        <v>0</v>
      </c>
      <c r="E53" s="74">
        <v>11732216</v>
      </c>
      <c r="F53" s="74">
        <v>305463645</v>
      </c>
      <c r="G53" s="74">
        <v>50063000</v>
      </c>
      <c r="H53" s="75">
        <v>367258861</v>
      </c>
      <c r="I53" s="73">
        <v>0</v>
      </c>
      <c r="J53" s="74">
        <v>7566451</v>
      </c>
      <c r="K53" s="74">
        <v>294790129</v>
      </c>
      <c r="L53" s="74">
        <v>39898000</v>
      </c>
      <c r="M53" s="76">
        <v>342254580</v>
      </c>
    </row>
    <row r="54" spans="1:13" ht="16.5" x14ac:dyDescent="0.3">
      <c r="A54" s="48" t="s">
        <v>0</v>
      </c>
      <c r="B54" s="77" t="s">
        <v>134</v>
      </c>
      <c r="C54" s="78" t="s">
        <v>0</v>
      </c>
      <c r="D54" s="79">
        <f t="shared" ref="D54:M54" si="6">SUM(D49:D53)</f>
        <v>120982953</v>
      </c>
      <c r="E54" s="80">
        <f t="shared" si="6"/>
        <v>49528679</v>
      </c>
      <c r="F54" s="80">
        <f t="shared" si="6"/>
        <v>764238655</v>
      </c>
      <c r="G54" s="80">
        <f t="shared" si="6"/>
        <v>131786000</v>
      </c>
      <c r="H54" s="81">
        <f t="shared" si="6"/>
        <v>1066536287</v>
      </c>
      <c r="I54" s="79">
        <f t="shared" si="6"/>
        <v>97438845</v>
      </c>
      <c r="J54" s="80">
        <f t="shared" si="6"/>
        <v>39034570</v>
      </c>
      <c r="K54" s="80">
        <f t="shared" si="6"/>
        <v>745534223</v>
      </c>
      <c r="L54" s="80">
        <f t="shared" si="6"/>
        <v>80716000</v>
      </c>
      <c r="M54" s="82">
        <f t="shared" si="6"/>
        <v>962723638</v>
      </c>
    </row>
    <row r="55" spans="1:13" ht="16.5" x14ac:dyDescent="0.3">
      <c r="A55" s="49" t="s">
        <v>0</v>
      </c>
      <c r="B55" s="83" t="s">
        <v>135</v>
      </c>
      <c r="C55" s="84" t="s">
        <v>0</v>
      </c>
      <c r="D55" s="85">
        <f t="shared" ref="D55:M55" si="7">SUM(D9:D10,D12:D19,D21:D27,D29:D35,D37:D40,D42:D47,D49:D53)</f>
        <v>5170816069</v>
      </c>
      <c r="E55" s="86">
        <f t="shared" si="7"/>
        <v>5278877044</v>
      </c>
      <c r="F55" s="86">
        <f t="shared" si="7"/>
        <v>6454273465</v>
      </c>
      <c r="G55" s="86">
        <f t="shared" si="7"/>
        <v>1227571000</v>
      </c>
      <c r="H55" s="87">
        <f t="shared" si="7"/>
        <v>18131537578</v>
      </c>
      <c r="I55" s="85">
        <f t="shared" si="7"/>
        <v>11774339329</v>
      </c>
      <c r="J55" s="86">
        <f t="shared" si="7"/>
        <v>4636066024</v>
      </c>
      <c r="K55" s="86">
        <f t="shared" si="7"/>
        <v>5861706955</v>
      </c>
      <c r="L55" s="86">
        <f t="shared" si="7"/>
        <v>889264000</v>
      </c>
      <c r="M55" s="88">
        <f t="shared" si="7"/>
        <v>23161376308</v>
      </c>
    </row>
    <row r="56" spans="1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1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1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1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1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1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1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1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136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44</v>
      </c>
      <c r="C9" s="72" t="s">
        <v>45</v>
      </c>
      <c r="D9" s="73">
        <v>264851252</v>
      </c>
      <c r="E9" s="74">
        <v>1646158649</v>
      </c>
      <c r="F9" s="74">
        <v>683076954</v>
      </c>
      <c r="G9" s="74">
        <v>197248000</v>
      </c>
      <c r="H9" s="75">
        <v>2791334855</v>
      </c>
      <c r="I9" s="73">
        <v>403984470</v>
      </c>
      <c r="J9" s="74">
        <v>1491419135</v>
      </c>
      <c r="K9" s="74">
        <v>595489976</v>
      </c>
      <c r="L9" s="74">
        <v>178575000</v>
      </c>
      <c r="M9" s="76">
        <v>2669468581</v>
      </c>
    </row>
    <row r="10" spans="1:13" ht="16.5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264851252</v>
      </c>
      <c r="E10" s="80">
        <f t="shared" si="0"/>
        <v>1646158649</v>
      </c>
      <c r="F10" s="80">
        <f t="shared" si="0"/>
        <v>683076954</v>
      </c>
      <c r="G10" s="80">
        <f t="shared" si="0"/>
        <v>197248000</v>
      </c>
      <c r="H10" s="81">
        <f t="shared" si="0"/>
        <v>2791334855</v>
      </c>
      <c r="I10" s="79">
        <f t="shared" si="0"/>
        <v>403984470</v>
      </c>
      <c r="J10" s="80">
        <f t="shared" si="0"/>
        <v>1491419135</v>
      </c>
      <c r="K10" s="80">
        <f t="shared" si="0"/>
        <v>595489976</v>
      </c>
      <c r="L10" s="80">
        <f t="shared" si="0"/>
        <v>178575000</v>
      </c>
      <c r="M10" s="82">
        <f t="shared" si="0"/>
        <v>2669468581</v>
      </c>
    </row>
    <row r="11" spans="1:13" x14ac:dyDescent="0.2">
      <c r="A11" s="47" t="s">
        <v>53</v>
      </c>
      <c r="B11" s="71" t="s">
        <v>137</v>
      </c>
      <c r="C11" s="72" t="s">
        <v>138</v>
      </c>
      <c r="D11" s="73">
        <v>6918316</v>
      </c>
      <c r="E11" s="74">
        <v>17573760</v>
      </c>
      <c r="F11" s="74">
        <v>46879839</v>
      </c>
      <c r="G11" s="74">
        <v>8311000</v>
      </c>
      <c r="H11" s="75">
        <v>79682915</v>
      </c>
      <c r="I11" s="73">
        <v>2189342</v>
      </c>
      <c r="J11" s="74">
        <v>4669834</v>
      </c>
      <c r="K11" s="74">
        <v>13202073</v>
      </c>
      <c r="L11" s="74">
        <v>16265000</v>
      </c>
      <c r="M11" s="76">
        <v>36326249</v>
      </c>
    </row>
    <row r="12" spans="1:13" x14ac:dyDescent="0.2">
      <c r="A12" s="47" t="s">
        <v>53</v>
      </c>
      <c r="B12" s="71" t="s">
        <v>139</v>
      </c>
      <c r="C12" s="72" t="s">
        <v>140</v>
      </c>
      <c r="D12" s="73">
        <v>0</v>
      </c>
      <c r="E12" s="74">
        <v>0</v>
      </c>
      <c r="F12" s="74">
        <v>-4612000</v>
      </c>
      <c r="G12" s="74">
        <v>4612000</v>
      </c>
      <c r="H12" s="75">
        <v>0</v>
      </c>
      <c r="I12" s="73">
        <v>0</v>
      </c>
      <c r="J12" s="74">
        <v>0</v>
      </c>
      <c r="K12" s="74">
        <v>-8235503</v>
      </c>
      <c r="L12" s="74">
        <v>8277000</v>
      </c>
      <c r="M12" s="76">
        <v>41497</v>
      </c>
    </row>
    <row r="13" spans="1:13" x14ac:dyDescent="0.2">
      <c r="A13" s="47" t="s">
        <v>53</v>
      </c>
      <c r="B13" s="71" t="s">
        <v>141</v>
      </c>
      <c r="C13" s="72" t="s">
        <v>142</v>
      </c>
      <c r="D13" s="73">
        <v>7047828</v>
      </c>
      <c r="E13" s="74">
        <v>4657878</v>
      </c>
      <c r="F13" s="74">
        <v>35886084</v>
      </c>
      <c r="G13" s="74">
        <v>9258000</v>
      </c>
      <c r="H13" s="75">
        <v>56849790</v>
      </c>
      <c r="I13" s="73">
        <v>924753</v>
      </c>
      <c r="J13" s="74">
        <v>3991472</v>
      </c>
      <c r="K13" s="74">
        <v>26295007</v>
      </c>
      <c r="L13" s="74">
        <v>6966000</v>
      </c>
      <c r="M13" s="76">
        <v>38177232</v>
      </c>
    </row>
    <row r="14" spans="1:13" x14ac:dyDescent="0.2">
      <c r="A14" s="47" t="s">
        <v>68</v>
      </c>
      <c r="B14" s="71" t="s">
        <v>143</v>
      </c>
      <c r="C14" s="72" t="s">
        <v>144</v>
      </c>
      <c r="D14" s="73">
        <v>0</v>
      </c>
      <c r="E14" s="74">
        <v>0</v>
      </c>
      <c r="F14" s="74">
        <v>25324459</v>
      </c>
      <c r="G14" s="74">
        <v>3699000</v>
      </c>
      <c r="H14" s="75">
        <v>29023459</v>
      </c>
      <c r="I14" s="73">
        <v>0</v>
      </c>
      <c r="J14" s="74">
        <v>0</v>
      </c>
      <c r="K14" s="74">
        <v>-7728966</v>
      </c>
      <c r="L14" s="74">
        <v>8952000</v>
      </c>
      <c r="M14" s="76">
        <v>1223034</v>
      </c>
    </row>
    <row r="15" spans="1:13" ht="16.5" x14ac:dyDescent="0.3">
      <c r="A15" s="48" t="s">
        <v>0</v>
      </c>
      <c r="B15" s="77" t="s">
        <v>145</v>
      </c>
      <c r="C15" s="78" t="s">
        <v>0</v>
      </c>
      <c r="D15" s="79">
        <f t="shared" ref="D15:M15" si="1">SUM(D11:D14)</f>
        <v>13966144</v>
      </c>
      <c r="E15" s="80">
        <f t="shared" si="1"/>
        <v>22231638</v>
      </c>
      <c r="F15" s="80">
        <f t="shared" si="1"/>
        <v>103478382</v>
      </c>
      <c r="G15" s="80">
        <f t="shared" si="1"/>
        <v>25880000</v>
      </c>
      <c r="H15" s="81">
        <f t="shared" si="1"/>
        <v>165556164</v>
      </c>
      <c r="I15" s="79">
        <f t="shared" si="1"/>
        <v>3114095</v>
      </c>
      <c r="J15" s="80">
        <f t="shared" si="1"/>
        <v>8661306</v>
      </c>
      <c r="K15" s="80">
        <f t="shared" si="1"/>
        <v>23532611</v>
      </c>
      <c r="L15" s="80">
        <f t="shared" si="1"/>
        <v>40460000</v>
      </c>
      <c r="M15" s="82">
        <f t="shared" si="1"/>
        <v>75768012</v>
      </c>
    </row>
    <row r="16" spans="1:13" x14ac:dyDescent="0.2">
      <c r="A16" s="47" t="s">
        <v>53</v>
      </c>
      <c r="B16" s="71" t="s">
        <v>146</v>
      </c>
      <c r="C16" s="72" t="s">
        <v>147</v>
      </c>
      <c r="D16" s="73">
        <v>-114233</v>
      </c>
      <c r="E16" s="74">
        <v>5347894</v>
      </c>
      <c r="F16" s="74">
        <v>-16115625</v>
      </c>
      <c r="G16" s="74">
        <v>16528000</v>
      </c>
      <c r="H16" s="75">
        <v>5646036</v>
      </c>
      <c r="I16" s="73">
        <v>17837839</v>
      </c>
      <c r="J16" s="74">
        <v>27326360</v>
      </c>
      <c r="K16" s="74">
        <v>-6927786</v>
      </c>
      <c r="L16" s="74">
        <v>7126000</v>
      </c>
      <c r="M16" s="76">
        <v>45362413</v>
      </c>
    </row>
    <row r="17" spans="1:13" x14ac:dyDescent="0.2">
      <c r="A17" s="47" t="s">
        <v>53</v>
      </c>
      <c r="B17" s="71" t="s">
        <v>148</v>
      </c>
      <c r="C17" s="72" t="s">
        <v>149</v>
      </c>
      <c r="D17" s="73">
        <v>4580372</v>
      </c>
      <c r="E17" s="74">
        <v>12189299</v>
      </c>
      <c r="F17" s="74">
        <v>6880255</v>
      </c>
      <c r="G17" s="74">
        <v>10421000</v>
      </c>
      <c r="H17" s="75">
        <v>34070926</v>
      </c>
      <c r="I17" s="73">
        <v>2838259</v>
      </c>
      <c r="J17" s="74">
        <v>7121361</v>
      </c>
      <c r="K17" s="74">
        <v>-1739071</v>
      </c>
      <c r="L17" s="74">
        <v>8942000</v>
      </c>
      <c r="M17" s="76">
        <v>17162549</v>
      </c>
    </row>
    <row r="18" spans="1:13" x14ac:dyDescent="0.2">
      <c r="A18" s="47" t="s">
        <v>53</v>
      </c>
      <c r="B18" s="71" t="s">
        <v>150</v>
      </c>
      <c r="C18" s="72" t="s">
        <v>151</v>
      </c>
      <c r="D18" s="73">
        <v>22153737</v>
      </c>
      <c r="E18" s="74">
        <v>25022261</v>
      </c>
      <c r="F18" s="74">
        <v>37174835</v>
      </c>
      <c r="G18" s="74">
        <v>9915000</v>
      </c>
      <c r="H18" s="75">
        <v>94265833</v>
      </c>
      <c r="I18" s="73">
        <v>27316053</v>
      </c>
      <c r="J18" s="74">
        <v>16593236</v>
      </c>
      <c r="K18" s="74">
        <v>34632723</v>
      </c>
      <c r="L18" s="74">
        <v>9368000</v>
      </c>
      <c r="M18" s="76">
        <v>87910012</v>
      </c>
    </row>
    <row r="19" spans="1:13" x14ac:dyDescent="0.2">
      <c r="A19" s="47" t="s">
        <v>53</v>
      </c>
      <c r="B19" s="71" t="s">
        <v>152</v>
      </c>
      <c r="C19" s="72" t="s">
        <v>153</v>
      </c>
      <c r="D19" s="73">
        <v>127101559</v>
      </c>
      <c r="E19" s="74">
        <v>471728819</v>
      </c>
      <c r="F19" s="74">
        <v>438860016</v>
      </c>
      <c r="G19" s="74">
        <v>23885000</v>
      </c>
      <c r="H19" s="75">
        <v>1061575394</v>
      </c>
      <c r="I19" s="73">
        <v>119232522</v>
      </c>
      <c r="J19" s="74">
        <v>436416200</v>
      </c>
      <c r="K19" s="74">
        <v>410503234</v>
      </c>
      <c r="L19" s="74">
        <v>12600000</v>
      </c>
      <c r="M19" s="76">
        <v>978751956</v>
      </c>
    </row>
    <row r="20" spans="1:13" x14ac:dyDescent="0.2">
      <c r="A20" s="47" t="s">
        <v>53</v>
      </c>
      <c r="B20" s="71" t="s">
        <v>154</v>
      </c>
      <c r="C20" s="72" t="s">
        <v>155</v>
      </c>
      <c r="D20" s="73">
        <v>7097872</v>
      </c>
      <c r="E20" s="74">
        <v>65622878</v>
      </c>
      <c r="F20" s="74">
        <v>73672698</v>
      </c>
      <c r="G20" s="74">
        <v>9817000</v>
      </c>
      <c r="H20" s="75">
        <v>156210448</v>
      </c>
      <c r="I20" s="73">
        <v>4461133</v>
      </c>
      <c r="J20" s="74">
        <v>41374194</v>
      </c>
      <c r="K20" s="74">
        <v>-5421424</v>
      </c>
      <c r="L20" s="74">
        <v>10280000</v>
      </c>
      <c r="M20" s="76">
        <v>50693903</v>
      </c>
    </row>
    <row r="21" spans="1:13" x14ac:dyDescent="0.2">
      <c r="A21" s="47" t="s">
        <v>68</v>
      </c>
      <c r="B21" s="71" t="s">
        <v>156</v>
      </c>
      <c r="C21" s="72" t="s">
        <v>157</v>
      </c>
      <c r="D21" s="73">
        <v>0</v>
      </c>
      <c r="E21" s="74">
        <v>0</v>
      </c>
      <c r="F21" s="74">
        <v>63711245</v>
      </c>
      <c r="G21" s="74">
        <v>3124000</v>
      </c>
      <c r="H21" s="75">
        <v>66835245</v>
      </c>
      <c r="I21" s="73">
        <v>0</v>
      </c>
      <c r="J21" s="74">
        <v>0</v>
      </c>
      <c r="K21" s="74">
        <v>60654204</v>
      </c>
      <c r="L21" s="74">
        <v>3011000</v>
      </c>
      <c r="M21" s="76">
        <v>63665204</v>
      </c>
    </row>
    <row r="22" spans="1:13" ht="16.5" x14ac:dyDescent="0.3">
      <c r="A22" s="48" t="s">
        <v>0</v>
      </c>
      <c r="B22" s="77" t="s">
        <v>158</v>
      </c>
      <c r="C22" s="78" t="s">
        <v>0</v>
      </c>
      <c r="D22" s="79">
        <f t="shared" ref="D22:M22" si="2">SUM(D16:D21)</f>
        <v>160819307</v>
      </c>
      <c r="E22" s="80">
        <f t="shared" si="2"/>
        <v>579911151</v>
      </c>
      <c r="F22" s="80">
        <f t="shared" si="2"/>
        <v>604183424</v>
      </c>
      <c r="G22" s="80">
        <f t="shared" si="2"/>
        <v>73690000</v>
      </c>
      <c r="H22" s="81">
        <f t="shared" si="2"/>
        <v>1418603882</v>
      </c>
      <c r="I22" s="79">
        <f t="shared" si="2"/>
        <v>171685806</v>
      </c>
      <c r="J22" s="80">
        <f t="shared" si="2"/>
        <v>528831351</v>
      </c>
      <c r="K22" s="80">
        <f t="shared" si="2"/>
        <v>491701880</v>
      </c>
      <c r="L22" s="80">
        <f t="shared" si="2"/>
        <v>51327000</v>
      </c>
      <c r="M22" s="82">
        <f t="shared" si="2"/>
        <v>1243546037</v>
      </c>
    </row>
    <row r="23" spans="1:13" x14ac:dyDescent="0.2">
      <c r="A23" s="47" t="s">
        <v>53</v>
      </c>
      <c r="B23" s="71" t="s">
        <v>159</v>
      </c>
      <c r="C23" s="72" t="s">
        <v>160</v>
      </c>
      <c r="D23" s="73">
        <v>21713199</v>
      </c>
      <c r="E23" s="74">
        <v>77168795</v>
      </c>
      <c r="F23" s="74">
        <v>66523664</v>
      </c>
      <c r="G23" s="74">
        <v>61928000</v>
      </c>
      <c r="H23" s="75">
        <v>227333658</v>
      </c>
      <c r="I23" s="73">
        <v>20471073</v>
      </c>
      <c r="J23" s="74">
        <v>74069710</v>
      </c>
      <c r="K23" s="74">
        <v>57359222</v>
      </c>
      <c r="L23" s="74">
        <v>66810000</v>
      </c>
      <c r="M23" s="76">
        <v>218710005</v>
      </c>
    </row>
    <row r="24" spans="1:13" x14ac:dyDescent="0.2">
      <c r="A24" s="47" t="s">
        <v>53</v>
      </c>
      <c r="B24" s="71" t="s">
        <v>161</v>
      </c>
      <c r="C24" s="72" t="s">
        <v>162</v>
      </c>
      <c r="D24" s="73">
        <v>48666871</v>
      </c>
      <c r="E24" s="74">
        <v>131447561</v>
      </c>
      <c r="F24" s="74">
        <v>128966989</v>
      </c>
      <c r="G24" s="74">
        <v>13219000</v>
      </c>
      <c r="H24" s="75">
        <v>322300421</v>
      </c>
      <c r="I24" s="73">
        <v>45631213</v>
      </c>
      <c r="J24" s="74">
        <v>118385294</v>
      </c>
      <c r="K24" s="74">
        <v>110595092</v>
      </c>
      <c r="L24" s="74">
        <v>10022000</v>
      </c>
      <c r="M24" s="76">
        <v>284633599</v>
      </c>
    </row>
    <row r="25" spans="1:13" x14ac:dyDescent="0.2">
      <c r="A25" s="47" t="s">
        <v>53</v>
      </c>
      <c r="B25" s="71" t="s">
        <v>163</v>
      </c>
      <c r="C25" s="72" t="s">
        <v>164</v>
      </c>
      <c r="D25" s="73">
        <v>4791549</v>
      </c>
      <c r="E25" s="74">
        <v>77783514</v>
      </c>
      <c r="F25" s="74">
        <v>75016368</v>
      </c>
      <c r="G25" s="74">
        <v>13555000</v>
      </c>
      <c r="H25" s="75">
        <v>171146431</v>
      </c>
      <c r="I25" s="73">
        <v>4614002</v>
      </c>
      <c r="J25" s="74">
        <v>60911881</v>
      </c>
      <c r="K25" s="74">
        <v>85772359</v>
      </c>
      <c r="L25" s="74">
        <v>10777000</v>
      </c>
      <c r="M25" s="76">
        <v>162075242</v>
      </c>
    </row>
    <row r="26" spans="1:13" x14ac:dyDescent="0.2">
      <c r="A26" s="47" t="s">
        <v>53</v>
      </c>
      <c r="B26" s="71" t="s">
        <v>165</v>
      </c>
      <c r="C26" s="72" t="s">
        <v>166</v>
      </c>
      <c r="D26" s="73">
        <v>27547105</v>
      </c>
      <c r="E26" s="74">
        <v>115949453</v>
      </c>
      <c r="F26" s="74">
        <v>386234381</v>
      </c>
      <c r="G26" s="74">
        <v>28536000</v>
      </c>
      <c r="H26" s="75">
        <v>558266939</v>
      </c>
      <c r="I26" s="73">
        <v>21789527</v>
      </c>
      <c r="J26" s="74">
        <v>151677936</v>
      </c>
      <c r="K26" s="74">
        <v>324339581</v>
      </c>
      <c r="L26" s="74">
        <v>16741000</v>
      </c>
      <c r="M26" s="76">
        <v>514548044</v>
      </c>
    </row>
    <row r="27" spans="1:13" x14ac:dyDescent="0.2">
      <c r="A27" s="47" t="s">
        <v>53</v>
      </c>
      <c r="B27" s="71" t="s">
        <v>167</v>
      </c>
      <c r="C27" s="72" t="s">
        <v>168</v>
      </c>
      <c r="D27" s="73">
        <v>17046479</v>
      </c>
      <c r="E27" s="74">
        <v>15172301</v>
      </c>
      <c r="F27" s="74">
        <v>36069777</v>
      </c>
      <c r="G27" s="74">
        <v>9862000</v>
      </c>
      <c r="H27" s="75">
        <v>78150557</v>
      </c>
      <c r="I27" s="73">
        <v>9805734</v>
      </c>
      <c r="J27" s="74">
        <v>11803799</v>
      </c>
      <c r="K27" s="74">
        <v>30144163</v>
      </c>
      <c r="L27" s="74">
        <v>12384000</v>
      </c>
      <c r="M27" s="76">
        <v>64137696</v>
      </c>
    </row>
    <row r="28" spans="1:13" x14ac:dyDescent="0.2">
      <c r="A28" s="47" t="s">
        <v>53</v>
      </c>
      <c r="B28" s="71" t="s">
        <v>169</v>
      </c>
      <c r="C28" s="72" t="s">
        <v>170</v>
      </c>
      <c r="D28" s="73">
        <v>9761986</v>
      </c>
      <c r="E28" s="74">
        <v>48835287</v>
      </c>
      <c r="F28" s="74">
        <v>47261229</v>
      </c>
      <c r="G28" s="74">
        <v>11338000</v>
      </c>
      <c r="H28" s="75">
        <v>117196502</v>
      </c>
      <c r="I28" s="73">
        <v>0</v>
      </c>
      <c r="J28" s="74">
        <v>3627</v>
      </c>
      <c r="K28" s="74">
        <v>-5785618</v>
      </c>
      <c r="L28" s="74">
        <v>5825000</v>
      </c>
      <c r="M28" s="76">
        <v>43009</v>
      </c>
    </row>
    <row r="29" spans="1:13" x14ac:dyDescent="0.2">
      <c r="A29" s="47" t="s">
        <v>68</v>
      </c>
      <c r="B29" s="71" t="s">
        <v>171</v>
      </c>
      <c r="C29" s="72" t="s">
        <v>172</v>
      </c>
      <c r="D29" s="73">
        <v>0</v>
      </c>
      <c r="E29" s="74">
        <v>0</v>
      </c>
      <c r="F29" s="74">
        <v>55730087</v>
      </c>
      <c r="G29" s="74">
        <v>6667000</v>
      </c>
      <c r="H29" s="75">
        <v>62397087</v>
      </c>
      <c r="I29" s="73">
        <v>0</v>
      </c>
      <c r="J29" s="74">
        <v>0</v>
      </c>
      <c r="K29" s="74">
        <v>51679006</v>
      </c>
      <c r="L29" s="74">
        <v>7004000</v>
      </c>
      <c r="M29" s="76">
        <v>58683006</v>
      </c>
    </row>
    <row r="30" spans="1:13" ht="16.5" x14ac:dyDescent="0.3">
      <c r="A30" s="48" t="s">
        <v>0</v>
      </c>
      <c r="B30" s="77" t="s">
        <v>173</v>
      </c>
      <c r="C30" s="78" t="s">
        <v>0</v>
      </c>
      <c r="D30" s="79">
        <f t="shared" ref="D30:M30" si="3">SUM(D23:D29)</f>
        <v>129527189</v>
      </c>
      <c r="E30" s="80">
        <f t="shared" si="3"/>
        <v>466356911</v>
      </c>
      <c r="F30" s="80">
        <f t="shared" si="3"/>
        <v>795802495</v>
      </c>
      <c r="G30" s="80">
        <f t="shared" si="3"/>
        <v>145105000</v>
      </c>
      <c r="H30" s="81">
        <f t="shared" si="3"/>
        <v>1536791595</v>
      </c>
      <c r="I30" s="79">
        <f t="shared" si="3"/>
        <v>102311549</v>
      </c>
      <c r="J30" s="80">
        <f t="shared" si="3"/>
        <v>416852247</v>
      </c>
      <c r="K30" s="80">
        <f t="shared" si="3"/>
        <v>654103805</v>
      </c>
      <c r="L30" s="80">
        <f t="shared" si="3"/>
        <v>129563000</v>
      </c>
      <c r="M30" s="82">
        <f t="shared" si="3"/>
        <v>1302830601</v>
      </c>
    </row>
    <row r="31" spans="1:13" x14ac:dyDescent="0.2">
      <c r="A31" s="47" t="s">
        <v>53</v>
      </c>
      <c r="B31" s="71" t="s">
        <v>174</v>
      </c>
      <c r="C31" s="72" t="s">
        <v>175</v>
      </c>
      <c r="D31" s="73">
        <v>23298834</v>
      </c>
      <c r="E31" s="74">
        <v>155225018</v>
      </c>
      <c r="F31" s="74">
        <v>135787896</v>
      </c>
      <c r="G31" s="74">
        <v>12534000</v>
      </c>
      <c r="H31" s="75">
        <v>326845748</v>
      </c>
      <c r="I31" s="73">
        <v>0</v>
      </c>
      <c r="J31" s="74">
        <v>0</v>
      </c>
      <c r="K31" s="74">
        <v>-9750000</v>
      </c>
      <c r="L31" s="74">
        <v>9750000</v>
      </c>
      <c r="M31" s="76">
        <v>0</v>
      </c>
    </row>
    <row r="32" spans="1:13" x14ac:dyDescent="0.2">
      <c r="A32" s="47" t="s">
        <v>53</v>
      </c>
      <c r="B32" s="71" t="s">
        <v>176</v>
      </c>
      <c r="C32" s="72" t="s">
        <v>177</v>
      </c>
      <c r="D32" s="73">
        <v>27345116</v>
      </c>
      <c r="E32" s="74">
        <v>123679896</v>
      </c>
      <c r="F32" s="74">
        <v>87421356</v>
      </c>
      <c r="G32" s="74">
        <v>28211000</v>
      </c>
      <c r="H32" s="75">
        <v>266657368</v>
      </c>
      <c r="I32" s="73">
        <v>25300095</v>
      </c>
      <c r="J32" s="74">
        <v>80245823</v>
      </c>
      <c r="K32" s="74">
        <v>69487296</v>
      </c>
      <c r="L32" s="74">
        <v>34600000</v>
      </c>
      <c r="M32" s="76">
        <v>209633214</v>
      </c>
    </row>
    <row r="33" spans="1:13" x14ac:dyDescent="0.2">
      <c r="A33" s="47" t="s">
        <v>53</v>
      </c>
      <c r="B33" s="71" t="s">
        <v>178</v>
      </c>
      <c r="C33" s="72" t="s">
        <v>179</v>
      </c>
      <c r="D33" s="73">
        <v>61208786</v>
      </c>
      <c r="E33" s="74">
        <v>257535200</v>
      </c>
      <c r="F33" s="74">
        <v>174542391</v>
      </c>
      <c r="G33" s="74">
        <v>14455000</v>
      </c>
      <c r="H33" s="75">
        <v>507741377</v>
      </c>
      <c r="I33" s="73">
        <v>59286196</v>
      </c>
      <c r="J33" s="74">
        <v>244518927</v>
      </c>
      <c r="K33" s="74">
        <v>140892286</v>
      </c>
      <c r="L33" s="74">
        <v>16767000</v>
      </c>
      <c r="M33" s="76">
        <v>461464409</v>
      </c>
    </row>
    <row r="34" spans="1:13" x14ac:dyDescent="0.2">
      <c r="A34" s="47" t="s">
        <v>53</v>
      </c>
      <c r="B34" s="71" t="s">
        <v>180</v>
      </c>
      <c r="C34" s="72" t="s">
        <v>181</v>
      </c>
      <c r="D34" s="73">
        <v>10534059</v>
      </c>
      <c r="E34" s="74">
        <v>30073017</v>
      </c>
      <c r="F34" s="74">
        <v>119269121</v>
      </c>
      <c r="G34" s="74">
        <v>10300000</v>
      </c>
      <c r="H34" s="75">
        <v>170176197</v>
      </c>
      <c r="I34" s="73">
        <v>7596402</v>
      </c>
      <c r="J34" s="74">
        <v>23737954</v>
      </c>
      <c r="K34" s="74">
        <v>56480162</v>
      </c>
      <c r="L34" s="74">
        <v>8100000</v>
      </c>
      <c r="M34" s="76">
        <v>95914518</v>
      </c>
    </row>
    <row r="35" spans="1:13" x14ac:dyDescent="0.2">
      <c r="A35" s="47" t="s">
        <v>68</v>
      </c>
      <c r="B35" s="71" t="s">
        <v>182</v>
      </c>
      <c r="C35" s="72" t="s">
        <v>183</v>
      </c>
      <c r="D35" s="73">
        <v>0</v>
      </c>
      <c r="E35" s="74">
        <v>0</v>
      </c>
      <c r="F35" s="74">
        <v>74141445</v>
      </c>
      <c r="G35" s="74">
        <v>3319000</v>
      </c>
      <c r="H35" s="75">
        <v>77460445</v>
      </c>
      <c r="I35" s="73">
        <v>0</v>
      </c>
      <c r="J35" s="74">
        <v>0</v>
      </c>
      <c r="K35" s="74">
        <v>71346735</v>
      </c>
      <c r="L35" s="74">
        <v>3219000</v>
      </c>
      <c r="M35" s="76">
        <v>74565735</v>
      </c>
    </row>
    <row r="36" spans="1:13" ht="16.5" x14ac:dyDescent="0.3">
      <c r="A36" s="48" t="s">
        <v>0</v>
      </c>
      <c r="B36" s="77" t="s">
        <v>184</v>
      </c>
      <c r="C36" s="78" t="s">
        <v>0</v>
      </c>
      <c r="D36" s="79">
        <f t="shared" ref="D36:M36" si="4">SUM(D31:D35)</f>
        <v>122386795</v>
      </c>
      <c r="E36" s="80">
        <f t="shared" si="4"/>
        <v>566513131</v>
      </c>
      <c r="F36" s="80">
        <f t="shared" si="4"/>
        <v>591162209</v>
      </c>
      <c r="G36" s="80">
        <f t="shared" si="4"/>
        <v>68819000</v>
      </c>
      <c r="H36" s="81">
        <f t="shared" si="4"/>
        <v>1348881135</v>
      </c>
      <c r="I36" s="79">
        <f t="shared" si="4"/>
        <v>92182693</v>
      </c>
      <c r="J36" s="80">
        <f t="shared" si="4"/>
        <v>348502704</v>
      </c>
      <c r="K36" s="80">
        <f t="shared" si="4"/>
        <v>328456479</v>
      </c>
      <c r="L36" s="80">
        <f t="shared" si="4"/>
        <v>72436000</v>
      </c>
      <c r="M36" s="82">
        <f t="shared" si="4"/>
        <v>841577876</v>
      </c>
    </row>
    <row r="37" spans="1:13" ht="16.5" x14ac:dyDescent="0.3">
      <c r="A37" s="49" t="s">
        <v>0</v>
      </c>
      <c r="B37" s="83" t="s">
        <v>185</v>
      </c>
      <c r="C37" s="84" t="s">
        <v>0</v>
      </c>
      <c r="D37" s="85">
        <f t="shared" ref="D37:M37" si="5">SUM(D9,D11:D14,D16:D21,D23:D29,D31:D35)</f>
        <v>691550687</v>
      </c>
      <c r="E37" s="86">
        <f t="shared" si="5"/>
        <v>3281171480</v>
      </c>
      <c r="F37" s="86">
        <f t="shared" si="5"/>
        <v>2777703464</v>
      </c>
      <c r="G37" s="86">
        <f t="shared" si="5"/>
        <v>510742000</v>
      </c>
      <c r="H37" s="87">
        <f t="shared" si="5"/>
        <v>7261167631</v>
      </c>
      <c r="I37" s="85">
        <f t="shared" si="5"/>
        <v>773278613</v>
      </c>
      <c r="J37" s="86">
        <f t="shared" si="5"/>
        <v>2794266743</v>
      </c>
      <c r="K37" s="86">
        <f t="shared" si="5"/>
        <v>2093284751</v>
      </c>
      <c r="L37" s="86">
        <f t="shared" si="5"/>
        <v>472361000</v>
      </c>
      <c r="M37" s="88">
        <f t="shared" si="5"/>
        <v>6133191107</v>
      </c>
    </row>
    <row r="38" spans="1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186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38</v>
      </c>
      <c r="C9" s="72" t="s">
        <v>39</v>
      </c>
      <c r="D9" s="73">
        <v>2325377772</v>
      </c>
      <c r="E9" s="74">
        <v>10010645419</v>
      </c>
      <c r="F9" s="74">
        <v>3600395104</v>
      </c>
      <c r="G9" s="74">
        <v>431424000</v>
      </c>
      <c r="H9" s="75">
        <v>16367842295</v>
      </c>
      <c r="I9" s="73">
        <v>2187387989</v>
      </c>
      <c r="J9" s="74">
        <v>8797827912</v>
      </c>
      <c r="K9" s="74">
        <v>3617968482</v>
      </c>
      <c r="L9" s="74">
        <v>413185000</v>
      </c>
      <c r="M9" s="76">
        <v>15016369383</v>
      </c>
    </row>
    <row r="10" spans="1:13" x14ac:dyDescent="0.2">
      <c r="A10" s="47" t="s">
        <v>51</v>
      </c>
      <c r="B10" s="71" t="s">
        <v>42</v>
      </c>
      <c r="C10" s="72" t="s">
        <v>43</v>
      </c>
      <c r="D10" s="73">
        <v>4372940524</v>
      </c>
      <c r="E10" s="74">
        <v>11295701876</v>
      </c>
      <c r="F10" s="74">
        <v>7038725334</v>
      </c>
      <c r="G10" s="74">
        <v>472972000</v>
      </c>
      <c r="H10" s="75">
        <v>23180339734</v>
      </c>
      <c r="I10" s="73">
        <v>3954330029</v>
      </c>
      <c r="J10" s="74">
        <v>9972705355</v>
      </c>
      <c r="K10" s="74">
        <v>6082244271</v>
      </c>
      <c r="L10" s="74">
        <v>698431000</v>
      </c>
      <c r="M10" s="76">
        <v>20707710655</v>
      </c>
    </row>
    <row r="11" spans="1:13" x14ac:dyDescent="0.2">
      <c r="A11" s="47" t="s">
        <v>51</v>
      </c>
      <c r="B11" s="71" t="s">
        <v>48</v>
      </c>
      <c r="C11" s="72" t="s">
        <v>49</v>
      </c>
      <c r="D11" s="73">
        <v>2590351505</v>
      </c>
      <c r="E11" s="74">
        <v>7768955155</v>
      </c>
      <c r="F11" s="74">
        <v>1128087153</v>
      </c>
      <c r="G11" s="74">
        <v>367288000</v>
      </c>
      <c r="H11" s="75">
        <v>11854681813</v>
      </c>
      <c r="I11" s="73">
        <v>2807707167</v>
      </c>
      <c r="J11" s="74">
        <v>7937620060</v>
      </c>
      <c r="K11" s="74">
        <v>2392984798</v>
      </c>
      <c r="L11" s="74">
        <v>420903000</v>
      </c>
      <c r="M11" s="76">
        <v>13559215025</v>
      </c>
    </row>
    <row r="12" spans="1:13" ht="16.5" x14ac:dyDescent="0.3">
      <c r="A12" s="48" t="s">
        <v>0</v>
      </c>
      <c r="B12" s="77" t="s">
        <v>52</v>
      </c>
      <c r="C12" s="78" t="s">
        <v>0</v>
      </c>
      <c r="D12" s="79">
        <f t="shared" ref="D12:M12" si="0">SUM(D9:D11)</f>
        <v>9288669801</v>
      </c>
      <c r="E12" s="80">
        <f t="shared" si="0"/>
        <v>29075302450</v>
      </c>
      <c r="F12" s="80">
        <f t="shared" si="0"/>
        <v>11767207591</v>
      </c>
      <c r="G12" s="80">
        <f t="shared" si="0"/>
        <v>1271684000</v>
      </c>
      <c r="H12" s="81">
        <f t="shared" si="0"/>
        <v>51402863842</v>
      </c>
      <c r="I12" s="79">
        <f t="shared" si="0"/>
        <v>8949425185</v>
      </c>
      <c r="J12" s="80">
        <f t="shared" si="0"/>
        <v>26708153327</v>
      </c>
      <c r="K12" s="80">
        <f t="shared" si="0"/>
        <v>12093197551</v>
      </c>
      <c r="L12" s="80">
        <f t="shared" si="0"/>
        <v>1532519000</v>
      </c>
      <c r="M12" s="82">
        <f t="shared" si="0"/>
        <v>49283295063</v>
      </c>
    </row>
    <row r="13" spans="1:13" x14ac:dyDescent="0.2">
      <c r="A13" s="47" t="s">
        <v>53</v>
      </c>
      <c r="B13" s="71" t="s">
        <v>187</v>
      </c>
      <c r="C13" s="72" t="s">
        <v>188</v>
      </c>
      <c r="D13" s="73">
        <v>326649760</v>
      </c>
      <c r="E13" s="74">
        <v>1481804684</v>
      </c>
      <c r="F13" s="74">
        <v>619529452</v>
      </c>
      <c r="G13" s="74">
        <v>4684000</v>
      </c>
      <c r="H13" s="75">
        <v>2432667896</v>
      </c>
      <c r="I13" s="73">
        <v>295440572</v>
      </c>
      <c r="J13" s="74">
        <v>1393009617</v>
      </c>
      <c r="K13" s="74">
        <v>540842877</v>
      </c>
      <c r="L13" s="74">
        <v>3068000</v>
      </c>
      <c r="M13" s="76">
        <v>2232361066</v>
      </c>
    </row>
    <row r="14" spans="1:13" x14ac:dyDescent="0.2">
      <c r="A14" s="47" t="s">
        <v>53</v>
      </c>
      <c r="B14" s="71" t="s">
        <v>189</v>
      </c>
      <c r="C14" s="72" t="s">
        <v>190</v>
      </c>
      <c r="D14" s="73">
        <v>87221012</v>
      </c>
      <c r="E14" s="74">
        <v>270444353</v>
      </c>
      <c r="F14" s="74">
        <v>92608043</v>
      </c>
      <c r="G14" s="74">
        <v>23315000</v>
      </c>
      <c r="H14" s="75">
        <v>473588408</v>
      </c>
      <c r="I14" s="73">
        <v>80936205</v>
      </c>
      <c r="J14" s="74">
        <v>236185511</v>
      </c>
      <c r="K14" s="74">
        <v>106051263</v>
      </c>
      <c r="L14" s="74">
        <v>18916000</v>
      </c>
      <c r="M14" s="76">
        <v>442088979</v>
      </c>
    </row>
    <row r="15" spans="1:13" x14ac:dyDescent="0.2">
      <c r="A15" s="47" t="s">
        <v>53</v>
      </c>
      <c r="B15" s="71" t="s">
        <v>191</v>
      </c>
      <c r="C15" s="72" t="s">
        <v>192</v>
      </c>
      <c r="D15" s="73">
        <v>59166001</v>
      </c>
      <c r="E15" s="74">
        <v>199645044</v>
      </c>
      <c r="F15" s="74">
        <v>93902193</v>
      </c>
      <c r="G15" s="74">
        <v>20258000</v>
      </c>
      <c r="H15" s="75">
        <v>372971238</v>
      </c>
      <c r="I15" s="73">
        <v>41707287</v>
      </c>
      <c r="J15" s="74">
        <v>209955703</v>
      </c>
      <c r="K15" s="74">
        <v>85209737</v>
      </c>
      <c r="L15" s="74">
        <v>21031000</v>
      </c>
      <c r="M15" s="76">
        <v>357903727</v>
      </c>
    </row>
    <row r="16" spans="1:13" x14ac:dyDescent="0.2">
      <c r="A16" s="47" t="s">
        <v>68</v>
      </c>
      <c r="B16" s="71" t="s">
        <v>193</v>
      </c>
      <c r="C16" s="72" t="s">
        <v>194</v>
      </c>
      <c r="D16" s="73">
        <v>0</v>
      </c>
      <c r="E16" s="74">
        <v>0</v>
      </c>
      <c r="F16" s="74">
        <v>144285703</v>
      </c>
      <c r="G16" s="74">
        <v>5319000</v>
      </c>
      <c r="H16" s="75">
        <v>149604703</v>
      </c>
      <c r="I16" s="73">
        <v>0</v>
      </c>
      <c r="J16" s="74">
        <v>0</v>
      </c>
      <c r="K16" s="74">
        <v>141270282</v>
      </c>
      <c r="L16" s="74">
        <v>3501000</v>
      </c>
      <c r="M16" s="76">
        <v>144771282</v>
      </c>
    </row>
    <row r="17" spans="1:13" ht="16.5" x14ac:dyDescent="0.3">
      <c r="A17" s="48" t="s">
        <v>0</v>
      </c>
      <c r="B17" s="77" t="s">
        <v>195</v>
      </c>
      <c r="C17" s="78" t="s">
        <v>0</v>
      </c>
      <c r="D17" s="79">
        <f t="shared" ref="D17:M17" si="1">SUM(D13:D16)</f>
        <v>473036773</v>
      </c>
      <c r="E17" s="80">
        <f t="shared" si="1"/>
        <v>1951894081</v>
      </c>
      <c r="F17" s="80">
        <f t="shared" si="1"/>
        <v>950325391</v>
      </c>
      <c r="G17" s="80">
        <f t="shared" si="1"/>
        <v>53576000</v>
      </c>
      <c r="H17" s="81">
        <f t="shared" si="1"/>
        <v>3428832245</v>
      </c>
      <c r="I17" s="79">
        <f t="shared" si="1"/>
        <v>418084064</v>
      </c>
      <c r="J17" s="80">
        <f t="shared" si="1"/>
        <v>1839150831</v>
      </c>
      <c r="K17" s="80">
        <f t="shared" si="1"/>
        <v>873374159</v>
      </c>
      <c r="L17" s="80">
        <f t="shared" si="1"/>
        <v>46516000</v>
      </c>
      <c r="M17" s="82">
        <f t="shared" si="1"/>
        <v>3177125054</v>
      </c>
    </row>
    <row r="18" spans="1:13" x14ac:dyDescent="0.2">
      <c r="A18" s="47" t="s">
        <v>53</v>
      </c>
      <c r="B18" s="71" t="s">
        <v>196</v>
      </c>
      <c r="C18" s="72" t="s">
        <v>197</v>
      </c>
      <c r="D18" s="73">
        <v>115861861</v>
      </c>
      <c r="E18" s="74">
        <v>472818104</v>
      </c>
      <c r="F18" s="74">
        <v>-54870984</v>
      </c>
      <c r="G18" s="74">
        <v>137726000</v>
      </c>
      <c r="H18" s="75">
        <v>671534981</v>
      </c>
      <c r="I18" s="73">
        <v>161257628</v>
      </c>
      <c r="J18" s="74">
        <v>559756693</v>
      </c>
      <c r="K18" s="74">
        <v>223960110</v>
      </c>
      <c r="L18" s="74">
        <v>111609000</v>
      </c>
      <c r="M18" s="76">
        <v>1056583431</v>
      </c>
    </row>
    <row r="19" spans="1:13" x14ac:dyDescent="0.2">
      <c r="A19" s="47" t="s">
        <v>53</v>
      </c>
      <c r="B19" s="71" t="s">
        <v>198</v>
      </c>
      <c r="C19" s="72" t="s">
        <v>199</v>
      </c>
      <c r="D19" s="73">
        <v>182790850</v>
      </c>
      <c r="E19" s="74">
        <v>219618274</v>
      </c>
      <c r="F19" s="74">
        <v>103529930</v>
      </c>
      <c r="G19" s="74">
        <v>23606000</v>
      </c>
      <c r="H19" s="75">
        <v>529545054</v>
      </c>
      <c r="I19" s="73">
        <v>173900947</v>
      </c>
      <c r="J19" s="74">
        <v>208099560</v>
      </c>
      <c r="K19" s="74">
        <v>211478464</v>
      </c>
      <c r="L19" s="74">
        <v>26414000</v>
      </c>
      <c r="M19" s="76">
        <v>619892971</v>
      </c>
    </row>
    <row r="20" spans="1:13" x14ac:dyDescent="0.2">
      <c r="A20" s="47" t="s">
        <v>53</v>
      </c>
      <c r="B20" s="71" t="s">
        <v>200</v>
      </c>
      <c r="C20" s="72" t="s">
        <v>201</v>
      </c>
      <c r="D20" s="73">
        <v>155177211</v>
      </c>
      <c r="E20" s="74">
        <v>273908008</v>
      </c>
      <c r="F20" s="74">
        <v>397802631</v>
      </c>
      <c r="G20" s="74">
        <v>26857000</v>
      </c>
      <c r="H20" s="75">
        <v>853744850</v>
      </c>
      <c r="I20" s="73">
        <v>128122419</v>
      </c>
      <c r="J20" s="74">
        <v>303135936</v>
      </c>
      <c r="K20" s="74">
        <v>293309279</v>
      </c>
      <c r="L20" s="74">
        <v>36132000</v>
      </c>
      <c r="M20" s="76">
        <v>760699634</v>
      </c>
    </row>
    <row r="21" spans="1:13" x14ac:dyDescent="0.2">
      <c r="A21" s="47" t="s">
        <v>68</v>
      </c>
      <c r="B21" s="71" t="s">
        <v>202</v>
      </c>
      <c r="C21" s="72" t="s">
        <v>203</v>
      </c>
      <c r="D21" s="73">
        <v>0</v>
      </c>
      <c r="E21" s="74">
        <v>135993</v>
      </c>
      <c r="F21" s="74">
        <v>83276075</v>
      </c>
      <c r="G21" s="74">
        <v>48034000</v>
      </c>
      <c r="H21" s="75">
        <v>131446068</v>
      </c>
      <c r="I21" s="73">
        <v>0</v>
      </c>
      <c r="J21" s="74">
        <v>92740</v>
      </c>
      <c r="K21" s="74">
        <v>65491296</v>
      </c>
      <c r="L21" s="74">
        <v>38435000</v>
      </c>
      <c r="M21" s="76">
        <v>104019036</v>
      </c>
    </row>
    <row r="22" spans="1:13" ht="16.5" x14ac:dyDescent="0.3">
      <c r="A22" s="48" t="s">
        <v>0</v>
      </c>
      <c r="B22" s="77" t="s">
        <v>204</v>
      </c>
      <c r="C22" s="78" t="s">
        <v>0</v>
      </c>
      <c r="D22" s="79">
        <f t="shared" ref="D22:M22" si="2">SUM(D18:D21)</f>
        <v>453829922</v>
      </c>
      <c r="E22" s="80">
        <f t="shared" si="2"/>
        <v>966480379</v>
      </c>
      <c r="F22" s="80">
        <f t="shared" si="2"/>
        <v>529737652</v>
      </c>
      <c r="G22" s="80">
        <f t="shared" si="2"/>
        <v>236223000</v>
      </c>
      <c r="H22" s="81">
        <f t="shared" si="2"/>
        <v>2186270953</v>
      </c>
      <c r="I22" s="79">
        <f t="shared" si="2"/>
        <v>463280994</v>
      </c>
      <c r="J22" s="80">
        <f t="shared" si="2"/>
        <v>1071084929</v>
      </c>
      <c r="K22" s="80">
        <f t="shared" si="2"/>
        <v>794239149</v>
      </c>
      <c r="L22" s="80">
        <f t="shared" si="2"/>
        <v>212590000</v>
      </c>
      <c r="M22" s="82">
        <f t="shared" si="2"/>
        <v>2541195072</v>
      </c>
    </row>
    <row r="23" spans="1:13" ht="16.5" x14ac:dyDescent="0.3">
      <c r="A23" s="49" t="s">
        <v>0</v>
      </c>
      <c r="B23" s="83" t="s">
        <v>205</v>
      </c>
      <c r="C23" s="84" t="s">
        <v>0</v>
      </c>
      <c r="D23" s="85">
        <f t="shared" ref="D23:M23" si="3">SUM(D9:D11,D13:D16,D18:D21)</f>
        <v>10215536496</v>
      </c>
      <c r="E23" s="86">
        <f t="shared" si="3"/>
        <v>31993676910</v>
      </c>
      <c r="F23" s="86">
        <f t="shared" si="3"/>
        <v>13247270634</v>
      </c>
      <c r="G23" s="86">
        <f t="shared" si="3"/>
        <v>1561483000</v>
      </c>
      <c r="H23" s="87">
        <f t="shared" si="3"/>
        <v>57017967040</v>
      </c>
      <c r="I23" s="85">
        <f t="shared" si="3"/>
        <v>9830790243</v>
      </c>
      <c r="J23" s="86">
        <f t="shared" si="3"/>
        <v>29618389087</v>
      </c>
      <c r="K23" s="86">
        <f t="shared" si="3"/>
        <v>13760810859</v>
      </c>
      <c r="L23" s="86">
        <f t="shared" si="3"/>
        <v>1791625000</v>
      </c>
      <c r="M23" s="88">
        <f t="shared" si="3"/>
        <v>55001615189</v>
      </c>
    </row>
    <row r="24" spans="1:13" x14ac:dyDescent="0.2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206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40</v>
      </c>
      <c r="C9" s="72" t="s">
        <v>41</v>
      </c>
      <c r="D9" s="73">
        <v>4022014757</v>
      </c>
      <c r="E9" s="74">
        <v>7187529289</v>
      </c>
      <c r="F9" s="74">
        <v>4090658893</v>
      </c>
      <c r="G9" s="74">
        <v>476539000</v>
      </c>
      <c r="H9" s="75">
        <v>15776741939</v>
      </c>
      <c r="I9" s="73">
        <v>3498982914</v>
      </c>
      <c r="J9" s="74">
        <v>6589486729</v>
      </c>
      <c r="K9" s="74">
        <v>3663597668</v>
      </c>
      <c r="L9" s="74">
        <v>656149000</v>
      </c>
      <c r="M9" s="76">
        <v>14408216311</v>
      </c>
    </row>
    <row r="10" spans="1:13" ht="16.5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4022014757</v>
      </c>
      <c r="E10" s="80">
        <f t="shared" si="0"/>
        <v>7187529289</v>
      </c>
      <c r="F10" s="80">
        <f t="shared" si="0"/>
        <v>4090658893</v>
      </c>
      <c r="G10" s="80">
        <f t="shared" si="0"/>
        <v>476539000</v>
      </c>
      <c r="H10" s="81">
        <f t="shared" si="0"/>
        <v>15776741939</v>
      </c>
      <c r="I10" s="79">
        <f t="shared" si="0"/>
        <v>3498982914</v>
      </c>
      <c r="J10" s="80">
        <f t="shared" si="0"/>
        <v>6589486729</v>
      </c>
      <c r="K10" s="80">
        <f t="shared" si="0"/>
        <v>3663597668</v>
      </c>
      <c r="L10" s="80">
        <f t="shared" si="0"/>
        <v>656149000</v>
      </c>
      <c r="M10" s="82">
        <f t="shared" si="0"/>
        <v>14408216311</v>
      </c>
    </row>
    <row r="11" spans="1:13" x14ac:dyDescent="0.2">
      <c r="A11" s="47" t="s">
        <v>53</v>
      </c>
      <c r="B11" s="71" t="s">
        <v>207</v>
      </c>
      <c r="C11" s="72" t="s">
        <v>208</v>
      </c>
      <c r="D11" s="73">
        <v>43404176</v>
      </c>
      <c r="E11" s="74">
        <v>4744350</v>
      </c>
      <c r="F11" s="74">
        <v>63479509</v>
      </c>
      <c r="G11" s="74">
        <v>17784000</v>
      </c>
      <c r="H11" s="75">
        <v>129412035</v>
      </c>
      <c r="I11" s="73">
        <v>52293625</v>
      </c>
      <c r="J11" s="74">
        <v>4377880</v>
      </c>
      <c r="K11" s="74">
        <v>81023211</v>
      </c>
      <c r="L11" s="74">
        <v>3116000</v>
      </c>
      <c r="M11" s="76">
        <v>140810716</v>
      </c>
    </row>
    <row r="12" spans="1:13" x14ac:dyDescent="0.2">
      <c r="A12" s="47" t="s">
        <v>53</v>
      </c>
      <c r="B12" s="71" t="s">
        <v>209</v>
      </c>
      <c r="C12" s="72" t="s">
        <v>210</v>
      </c>
      <c r="D12" s="73">
        <v>0</v>
      </c>
      <c r="E12" s="74">
        <v>0</v>
      </c>
      <c r="F12" s="74">
        <v>73090434</v>
      </c>
      <c r="G12" s="74">
        <v>3747000</v>
      </c>
      <c r="H12" s="75">
        <v>76837434</v>
      </c>
      <c r="I12" s="73">
        <v>8273165</v>
      </c>
      <c r="J12" s="74">
        <v>0</v>
      </c>
      <c r="K12" s="74">
        <v>71877995</v>
      </c>
      <c r="L12" s="74">
        <v>12208000</v>
      </c>
      <c r="M12" s="76">
        <v>92359160</v>
      </c>
    </row>
    <row r="13" spans="1:13" x14ac:dyDescent="0.2">
      <c r="A13" s="47" t="s">
        <v>53</v>
      </c>
      <c r="B13" s="71" t="s">
        <v>211</v>
      </c>
      <c r="C13" s="72" t="s">
        <v>212</v>
      </c>
      <c r="D13" s="73">
        <v>7119167</v>
      </c>
      <c r="E13" s="74">
        <v>12038168</v>
      </c>
      <c r="F13" s="74">
        <v>52460711</v>
      </c>
      <c r="G13" s="74">
        <v>2175000</v>
      </c>
      <c r="H13" s="75">
        <v>73793046</v>
      </c>
      <c r="I13" s="73">
        <v>3073538</v>
      </c>
      <c r="J13" s="74">
        <v>8726173</v>
      </c>
      <c r="K13" s="74">
        <v>49938234</v>
      </c>
      <c r="L13" s="74">
        <v>2778000</v>
      </c>
      <c r="M13" s="76">
        <v>64515945</v>
      </c>
    </row>
    <row r="14" spans="1:13" x14ac:dyDescent="0.2">
      <c r="A14" s="47" t="s">
        <v>53</v>
      </c>
      <c r="B14" s="71" t="s">
        <v>213</v>
      </c>
      <c r="C14" s="72" t="s">
        <v>214</v>
      </c>
      <c r="D14" s="73">
        <v>201002922</v>
      </c>
      <c r="E14" s="74">
        <v>76002076</v>
      </c>
      <c r="F14" s="74">
        <v>102021376</v>
      </c>
      <c r="G14" s="74">
        <v>47723000</v>
      </c>
      <c r="H14" s="75">
        <v>426749374</v>
      </c>
      <c r="I14" s="73">
        <v>191297598</v>
      </c>
      <c r="J14" s="74">
        <v>70215955</v>
      </c>
      <c r="K14" s="74">
        <v>90772562</v>
      </c>
      <c r="L14" s="74">
        <v>53013000</v>
      </c>
      <c r="M14" s="76">
        <v>405299115</v>
      </c>
    </row>
    <row r="15" spans="1:13" x14ac:dyDescent="0.2">
      <c r="A15" s="47" t="s">
        <v>68</v>
      </c>
      <c r="B15" s="71" t="s">
        <v>215</v>
      </c>
      <c r="C15" s="72" t="s">
        <v>216</v>
      </c>
      <c r="D15" s="73">
        <v>0</v>
      </c>
      <c r="E15" s="74">
        <v>135415761</v>
      </c>
      <c r="F15" s="74">
        <v>261653085</v>
      </c>
      <c r="G15" s="74">
        <v>42615000</v>
      </c>
      <c r="H15" s="75">
        <v>439683846</v>
      </c>
      <c r="I15" s="73">
        <v>0</v>
      </c>
      <c r="J15" s="74">
        <v>119663020</v>
      </c>
      <c r="K15" s="74">
        <v>223445530</v>
      </c>
      <c r="L15" s="74">
        <v>62905000</v>
      </c>
      <c r="M15" s="76">
        <v>406013550</v>
      </c>
    </row>
    <row r="16" spans="1:13" ht="16.5" x14ac:dyDescent="0.3">
      <c r="A16" s="48" t="s">
        <v>0</v>
      </c>
      <c r="B16" s="77" t="s">
        <v>217</v>
      </c>
      <c r="C16" s="78" t="s">
        <v>0</v>
      </c>
      <c r="D16" s="79">
        <f t="shared" ref="D16:M16" si="1">SUM(D11:D15)</f>
        <v>251526265</v>
      </c>
      <c r="E16" s="80">
        <f t="shared" si="1"/>
        <v>228200355</v>
      </c>
      <c r="F16" s="80">
        <f t="shared" si="1"/>
        <v>552705115</v>
      </c>
      <c r="G16" s="80">
        <f t="shared" si="1"/>
        <v>114044000</v>
      </c>
      <c r="H16" s="81">
        <f t="shared" si="1"/>
        <v>1146475735</v>
      </c>
      <c r="I16" s="79">
        <f t="shared" si="1"/>
        <v>254937926</v>
      </c>
      <c r="J16" s="80">
        <f t="shared" si="1"/>
        <v>202983028</v>
      </c>
      <c r="K16" s="80">
        <f t="shared" si="1"/>
        <v>517057532</v>
      </c>
      <c r="L16" s="80">
        <f t="shared" si="1"/>
        <v>134020000</v>
      </c>
      <c r="M16" s="82">
        <f t="shared" si="1"/>
        <v>1108998486</v>
      </c>
    </row>
    <row r="17" spans="1:13" x14ac:dyDescent="0.2">
      <c r="A17" s="47" t="s">
        <v>53</v>
      </c>
      <c r="B17" s="71" t="s">
        <v>218</v>
      </c>
      <c r="C17" s="72" t="s">
        <v>219</v>
      </c>
      <c r="D17" s="73">
        <v>13768285</v>
      </c>
      <c r="E17" s="74">
        <v>882028</v>
      </c>
      <c r="F17" s="74">
        <v>62915548</v>
      </c>
      <c r="G17" s="74">
        <v>2948000</v>
      </c>
      <c r="H17" s="75">
        <v>80513861</v>
      </c>
      <c r="I17" s="73">
        <v>14716469</v>
      </c>
      <c r="J17" s="74">
        <v>796396</v>
      </c>
      <c r="K17" s="74">
        <v>62435128</v>
      </c>
      <c r="L17" s="74">
        <v>2706000</v>
      </c>
      <c r="M17" s="76">
        <v>80653993</v>
      </c>
    </row>
    <row r="18" spans="1:13" x14ac:dyDescent="0.2">
      <c r="A18" s="47" t="s">
        <v>53</v>
      </c>
      <c r="B18" s="71" t="s">
        <v>220</v>
      </c>
      <c r="C18" s="72" t="s">
        <v>221</v>
      </c>
      <c r="D18" s="73">
        <v>70032692</v>
      </c>
      <c r="E18" s="74">
        <v>35085374</v>
      </c>
      <c r="F18" s="74">
        <v>42744406</v>
      </c>
      <c r="G18" s="74">
        <v>8625000</v>
      </c>
      <c r="H18" s="75">
        <v>156487472</v>
      </c>
      <c r="I18" s="73">
        <v>66816405</v>
      </c>
      <c r="J18" s="74">
        <v>31965735</v>
      </c>
      <c r="K18" s="74">
        <v>42117501</v>
      </c>
      <c r="L18" s="74">
        <v>6802000</v>
      </c>
      <c r="M18" s="76">
        <v>147701641</v>
      </c>
    </row>
    <row r="19" spans="1:13" x14ac:dyDescent="0.2">
      <c r="A19" s="47" t="s">
        <v>53</v>
      </c>
      <c r="B19" s="71" t="s">
        <v>222</v>
      </c>
      <c r="C19" s="72" t="s">
        <v>223</v>
      </c>
      <c r="D19" s="73">
        <v>2554506</v>
      </c>
      <c r="E19" s="74">
        <v>10697253</v>
      </c>
      <c r="F19" s="74">
        <v>-1914229</v>
      </c>
      <c r="G19" s="74">
        <v>5334000</v>
      </c>
      <c r="H19" s="75">
        <v>16671530</v>
      </c>
      <c r="I19" s="73">
        <v>4159618</v>
      </c>
      <c r="J19" s="74">
        <v>10661083</v>
      </c>
      <c r="K19" s="74">
        <v>13069110</v>
      </c>
      <c r="L19" s="74">
        <v>14995000</v>
      </c>
      <c r="M19" s="76">
        <v>42884811</v>
      </c>
    </row>
    <row r="20" spans="1:13" x14ac:dyDescent="0.2">
      <c r="A20" s="47" t="s">
        <v>53</v>
      </c>
      <c r="B20" s="71" t="s">
        <v>224</v>
      </c>
      <c r="C20" s="72" t="s">
        <v>225</v>
      </c>
      <c r="D20" s="73">
        <v>5052246</v>
      </c>
      <c r="E20" s="74">
        <v>22101</v>
      </c>
      <c r="F20" s="74">
        <v>19439040</v>
      </c>
      <c r="G20" s="74">
        <v>5012000</v>
      </c>
      <c r="H20" s="75">
        <v>29525387</v>
      </c>
      <c r="I20" s="73">
        <v>1590450</v>
      </c>
      <c r="J20" s="74">
        <v>24618</v>
      </c>
      <c r="K20" s="74">
        <v>20186541</v>
      </c>
      <c r="L20" s="74">
        <v>2736000</v>
      </c>
      <c r="M20" s="76">
        <v>24537609</v>
      </c>
    </row>
    <row r="21" spans="1:13" x14ac:dyDescent="0.2">
      <c r="A21" s="47" t="s">
        <v>53</v>
      </c>
      <c r="B21" s="71" t="s">
        <v>226</v>
      </c>
      <c r="C21" s="72" t="s">
        <v>227</v>
      </c>
      <c r="D21" s="73">
        <v>448826542</v>
      </c>
      <c r="E21" s="74">
        <v>1345657087</v>
      </c>
      <c r="F21" s="74">
        <v>433020410</v>
      </c>
      <c r="G21" s="74">
        <v>65901000</v>
      </c>
      <c r="H21" s="75">
        <v>2293405039</v>
      </c>
      <c r="I21" s="73">
        <v>374514430</v>
      </c>
      <c r="J21" s="74">
        <v>1222608361</v>
      </c>
      <c r="K21" s="74">
        <v>380900975</v>
      </c>
      <c r="L21" s="74">
        <v>28194000</v>
      </c>
      <c r="M21" s="76">
        <v>2006217766</v>
      </c>
    </row>
    <row r="22" spans="1:13" x14ac:dyDescent="0.2">
      <c r="A22" s="47" t="s">
        <v>53</v>
      </c>
      <c r="B22" s="71" t="s">
        <v>228</v>
      </c>
      <c r="C22" s="72" t="s">
        <v>229</v>
      </c>
      <c r="D22" s="73">
        <v>7888588</v>
      </c>
      <c r="E22" s="74">
        <v>112058</v>
      </c>
      <c r="F22" s="74">
        <v>35920652</v>
      </c>
      <c r="G22" s="74">
        <v>6386000</v>
      </c>
      <c r="H22" s="75">
        <v>50307298</v>
      </c>
      <c r="I22" s="73">
        <v>5810350</v>
      </c>
      <c r="J22" s="74">
        <v>156924</v>
      </c>
      <c r="K22" s="74">
        <v>30609431</v>
      </c>
      <c r="L22" s="74">
        <v>10364000</v>
      </c>
      <c r="M22" s="76">
        <v>46940705</v>
      </c>
    </row>
    <row r="23" spans="1:13" x14ac:dyDescent="0.2">
      <c r="A23" s="47" t="s">
        <v>53</v>
      </c>
      <c r="B23" s="71" t="s">
        <v>230</v>
      </c>
      <c r="C23" s="72" t="s">
        <v>231</v>
      </c>
      <c r="D23" s="73">
        <v>19463101</v>
      </c>
      <c r="E23" s="74">
        <v>268256</v>
      </c>
      <c r="F23" s="74">
        <v>42316123</v>
      </c>
      <c r="G23" s="74">
        <v>3370000</v>
      </c>
      <c r="H23" s="75">
        <v>65417480</v>
      </c>
      <c r="I23" s="73">
        <v>17824139</v>
      </c>
      <c r="J23" s="74">
        <v>256690</v>
      </c>
      <c r="K23" s="74">
        <v>37757487</v>
      </c>
      <c r="L23" s="74">
        <v>4731000</v>
      </c>
      <c r="M23" s="76">
        <v>60569316</v>
      </c>
    </row>
    <row r="24" spans="1:13" x14ac:dyDescent="0.2">
      <c r="A24" s="47" t="s">
        <v>68</v>
      </c>
      <c r="B24" s="71" t="s">
        <v>232</v>
      </c>
      <c r="C24" s="72" t="s">
        <v>233</v>
      </c>
      <c r="D24" s="73">
        <v>0</v>
      </c>
      <c r="E24" s="74">
        <v>130250964</v>
      </c>
      <c r="F24" s="74">
        <v>318520925</v>
      </c>
      <c r="G24" s="74">
        <v>33660000</v>
      </c>
      <c r="H24" s="75">
        <v>482431889</v>
      </c>
      <c r="I24" s="73">
        <v>0</v>
      </c>
      <c r="J24" s="74">
        <v>122080282</v>
      </c>
      <c r="K24" s="74">
        <v>291284871</v>
      </c>
      <c r="L24" s="74">
        <v>40102000</v>
      </c>
      <c r="M24" s="76">
        <v>453467153</v>
      </c>
    </row>
    <row r="25" spans="1:13" ht="16.5" x14ac:dyDescent="0.3">
      <c r="A25" s="48" t="s">
        <v>0</v>
      </c>
      <c r="B25" s="77" t="s">
        <v>234</v>
      </c>
      <c r="C25" s="78" t="s">
        <v>0</v>
      </c>
      <c r="D25" s="79">
        <f t="shared" ref="D25:M25" si="2">SUM(D17:D24)</f>
        <v>567585960</v>
      </c>
      <c r="E25" s="80">
        <f t="shared" si="2"/>
        <v>1522975121</v>
      </c>
      <c r="F25" s="80">
        <f t="shared" si="2"/>
        <v>952962875</v>
      </c>
      <c r="G25" s="80">
        <f t="shared" si="2"/>
        <v>131236000</v>
      </c>
      <c r="H25" s="81">
        <f t="shared" si="2"/>
        <v>3174759956</v>
      </c>
      <c r="I25" s="79">
        <f t="shared" si="2"/>
        <v>485431861</v>
      </c>
      <c r="J25" s="80">
        <f t="shared" si="2"/>
        <v>1388550089</v>
      </c>
      <c r="K25" s="80">
        <f t="shared" si="2"/>
        <v>878361044</v>
      </c>
      <c r="L25" s="80">
        <f t="shared" si="2"/>
        <v>110630000</v>
      </c>
      <c r="M25" s="82">
        <f t="shared" si="2"/>
        <v>2862972994</v>
      </c>
    </row>
    <row r="26" spans="1:13" x14ac:dyDescent="0.2">
      <c r="A26" s="47" t="s">
        <v>53</v>
      </c>
      <c r="B26" s="71" t="s">
        <v>235</v>
      </c>
      <c r="C26" s="72" t="s">
        <v>236</v>
      </c>
      <c r="D26" s="73">
        <v>7591098</v>
      </c>
      <c r="E26" s="74">
        <v>487416</v>
      </c>
      <c r="F26" s="74">
        <v>67873056</v>
      </c>
      <c r="G26" s="74">
        <v>11100000</v>
      </c>
      <c r="H26" s="75">
        <v>87051570</v>
      </c>
      <c r="I26" s="73">
        <v>7304108</v>
      </c>
      <c r="J26" s="74">
        <v>483186</v>
      </c>
      <c r="K26" s="74">
        <v>72526303</v>
      </c>
      <c r="L26" s="74">
        <v>3494000</v>
      </c>
      <c r="M26" s="76">
        <v>83807597</v>
      </c>
    </row>
    <row r="27" spans="1:13" x14ac:dyDescent="0.2">
      <c r="A27" s="47" t="s">
        <v>53</v>
      </c>
      <c r="B27" s="71" t="s">
        <v>237</v>
      </c>
      <c r="C27" s="72" t="s">
        <v>238</v>
      </c>
      <c r="D27" s="73">
        <v>52626278</v>
      </c>
      <c r="E27" s="74">
        <v>88280654</v>
      </c>
      <c r="F27" s="74">
        <v>115240877</v>
      </c>
      <c r="G27" s="74">
        <v>12652000</v>
      </c>
      <c r="H27" s="75">
        <v>268799809</v>
      </c>
      <c r="I27" s="73">
        <v>49185095</v>
      </c>
      <c r="J27" s="74">
        <v>78550107</v>
      </c>
      <c r="K27" s="74">
        <v>110900991</v>
      </c>
      <c r="L27" s="74">
        <v>7265000</v>
      </c>
      <c r="M27" s="76">
        <v>245901193</v>
      </c>
    </row>
    <row r="28" spans="1:13" x14ac:dyDescent="0.2">
      <c r="A28" s="47" t="s">
        <v>53</v>
      </c>
      <c r="B28" s="71" t="s">
        <v>239</v>
      </c>
      <c r="C28" s="72" t="s">
        <v>240</v>
      </c>
      <c r="D28" s="73">
        <v>109033126</v>
      </c>
      <c r="E28" s="74">
        <v>160270968</v>
      </c>
      <c r="F28" s="74">
        <v>163923874</v>
      </c>
      <c r="G28" s="74">
        <v>13910000</v>
      </c>
      <c r="H28" s="75">
        <v>447137968</v>
      </c>
      <c r="I28" s="73">
        <v>106538924</v>
      </c>
      <c r="J28" s="74">
        <v>146669845</v>
      </c>
      <c r="K28" s="74">
        <v>155748556</v>
      </c>
      <c r="L28" s="74">
        <v>5628000</v>
      </c>
      <c r="M28" s="76">
        <v>414585325</v>
      </c>
    </row>
    <row r="29" spans="1:13" x14ac:dyDescent="0.2">
      <c r="A29" s="47" t="s">
        <v>68</v>
      </c>
      <c r="B29" s="71" t="s">
        <v>241</v>
      </c>
      <c r="C29" s="72" t="s">
        <v>242</v>
      </c>
      <c r="D29" s="73">
        <v>0</v>
      </c>
      <c r="E29" s="74">
        <v>22950140</v>
      </c>
      <c r="F29" s="74">
        <v>-21195142</v>
      </c>
      <c r="G29" s="74">
        <v>34376000</v>
      </c>
      <c r="H29" s="75">
        <v>36130998</v>
      </c>
      <c r="I29" s="73">
        <v>0</v>
      </c>
      <c r="J29" s="74">
        <v>65384351</v>
      </c>
      <c r="K29" s="74">
        <v>221258924</v>
      </c>
      <c r="L29" s="74">
        <v>38424000</v>
      </c>
      <c r="M29" s="76">
        <v>325067275</v>
      </c>
    </row>
    <row r="30" spans="1:13" ht="16.5" x14ac:dyDescent="0.3">
      <c r="A30" s="48" t="s">
        <v>0</v>
      </c>
      <c r="B30" s="77" t="s">
        <v>243</v>
      </c>
      <c r="C30" s="78" t="s">
        <v>0</v>
      </c>
      <c r="D30" s="79">
        <f t="shared" ref="D30:M30" si="3">SUM(D26:D29)</f>
        <v>169250502</v>
      </c>
      <c r="E30" s="80">
        <f t="shared" si="3"/>
        <v>271989178</v>
      </c>
      <c r="F30" s="80">
        <f t="shared" si="3"/>
        <v>325842665</v>
      </c>
      <c r="G30" s="80">
        <f t="shared" si="3"/>
        <v>72038000</v>
      </c>
      <c r="H30" s="81">
        <f t="shared" si="3"/>
        <v>839120345</v>
      </c>
      <c r="I30" s="79">
        <f t="shared" si="3"/>
        <v>163028127</v>
      </c>
      <c r="J30" s="80">
        <f t="shared" si="3"/>
        <v>291087489</v>
      </c>
      <c r="K30" s="80">
        <f t="shared" si="3"/>
        <v>560434774</v>
      </c>
      <c r="L30" s="80">
        <f t="shared" si="3"/>
        <v>54811000</v>
      </c>
      <c r="M30" s="82">
        <f t="shared" si="3"/>
        <v>1069361390</v>
      </c>
    </row>
    <row r="31" spans="1:13" x14ac:dyDescent="0.2">
      <c r="A31" s="47" t="s">
        <v>53</v>
      </c>
      <c r="B31" s="71" t="s">
        <v>244</v>
      </c>
      <c r="C31" s="72" t="s">
        <v>245</v>
      </c>
      <c r="D31" s="73">
        <v>45658596</v>
      </c>
      <c r="E31" s="74">
        <v>41751663</v>
      </c>
      <c r="F31" s="74">
        <v>28671769</v>
      </c>
      <c r="G31" s="74">
        <v>8495000</v>
      </c>
      <c r="H31" s="75">
        <v>124577028</v>
      </c>
      <c r="I31" s="73">
        <v>43209280</v>
      </c>
      <c r="J31" s="74">
        <v>38247248</v>
      </c>
      <c r="K31" s="74">
        <v>28812756</v>
      </c>
      <c r="L31" s="74">
        <v>3485000</v>
      </c>
      <c r="M31" s="76">
        <v>113754284</v>
      </c>
    </row>
    <row r="32" spans="1:13" x14ac:dyDescent="0.2">
      <c r="A32" s="47" t="s">
        <v>53</v>
      </c>
      <c r="B32" s="71" t="s">
        <v>246</v>
      </c>
      <c r="C32" s="72" t="s">
        <v>247</v>
      </c>
      <c r="D32" s="73">
        <v>20868643</v>
      </c>
      <c r="E32" s="74">
        <v>9105239</v>
      </c>
      <c r="F32" s="74">
        <v>81805412</v>
      </c>
      <c r="G32" s="74">
        <v>7759000</v>
      </c>
      <c r="H32" s="75">
        <v>119538294</v>
      </c>
      <c r="I32" s="73">
        <v>9093977</v>
      </c>
      <c r="J32" s="74">
        <v>4943060</v>
      </c>
      <c r="K32" s="74">
        <v>73893851</v>
      </c>
      <c r="L32" s="74">
        <v>4640000</v>
      </c>
      <c r="M32" s="76">
        <v>92570888</v>
      </c>
    </row>
    <row r="33" spans="1:13" x14ac:dyDescent="0.2">
      <c r="A33" s="47" t="s">
        <v>53</v>
      </c>
      <c r="B33" s="71" t="s">
        <v>248</v>
      </c>
      <c r="C33" s="72" t="s">
        <v>249</v>
      </c>
      <c r="D33" s="73">
        <v>3376464</v>
      </c>
      <c r="E33" s="74">
        <v>270659</v>
      </c>
      <c r="F33" s="74">
        <v>92434306</v>
      </c>
      <c r="G33" s="74">
        <v>11653000</v>
      </c>
      <c r="H33" s="75">
        <v>107734429</v>
      </c>
      <c r="I33" s="73">
        <v>4072307</v>
      </c>
      <c r="J33" s="74">
        <v>236640</v>
      </c>
      <c r="K33" s="74">
        <v>91495584</v>
      </c>
      <c r="L33" s="74">
        <v>7921000</v>
      </c>
      <c r="M33" s="76">
        <v>103725531</v>
      </c>
    </row>
    <row r="34" spans="1:13" x14ac:dyDescent="0.2">
      <c r="A34" s="47" t="s">
        <v>53</v>
      </c>
      <c r="B34" s="71" t="s">
        <v>250</v>
      </c>
      <c r="C34" s="72" t="s">
        <v>251</v>
      </c>
      <c r="D34" s="73">
        <v>12457985</v>
      </c>
      <c r="E34" s="74">
        <v>30792159</v>
      </c>
      <c r="F34" s="74">
        <v>73322013</v>
      </c>
      <c r="G34" s="74">
        <v>7915000</v>
      </c>
      <c r="H34" s="75">
        <v>124487157</v>
      </c>
      <c r="I34" s="73">
        <v>11836573</v>
      </c>
      <c r="J34" s="74">
        <v>26724464</v>
      </c>
      <c r="K34" s="74">
        <v>71899331</v>
      </c>
      <c r="L34" s="74">
        <v>5646000</v>
      </c>
      <c r="M34" s="76">
        <v>116106368</v>
      </c>
    </row>
    <row r="35" spans="1:13" x14ac:dyDescent="0.2">
      <c r="A35" s="47" t="s">
        <v>68</v>
      </c>
      <c r="B35" s="71" t="s">
        <v>252</v>
      </c>
      <c r="C35" s="72" t="s">
        <v>253</v>
      </c>
      <c r="D35" s="73">
        <v>0</v>
      </c>
      <c r="E35" s="74">
        <v>24960680</v>
      </c>
      <c r="F35" s="74">
        <v>199444965</v>
      </c>
      <c r="G35" s="74">
        <v>32128000</v>
      </c>
      <c r="H35" s="75">
        <v>256533645</v>
      </c>
      <c r="I35" s="73">
        <v>0</v>
      </c>
      <c r="J35" s="74">
        <v>19629903</v>
      </c>
      <c r="K35" s="74">
        <v>187906578</v>
      </c>
      <c r="L35" s="74">
        <v>30159000</v>
      </c>
      <c r="M35" s="76">
        <v>237695481</v>
      </c>
    </row>
    <row r="36" spans="1:13" ht="16.5" x14ac:dyDescent="0.3">
      <c r="A36" s="48" t="s">
        <v>0</v>
      </c>
      <c r="B36" s="77" t="s">
        <v>254</v>
      </c>
      <c r="C36" s="78" t="s">
        <v>0</v>
      </c>
      <c r="D36" s="79">
        <f t="shared" ref="D36:M36" si="4">SUM(D31:D35)</f>
        <v>82361688</v>
      </c>
      <c r="E36" s="80">
        <f t="shared" si="4"/>
        <v>106880400</v>
      </c>
      <c r="F36" s="80">
        <f t="shared" si="4"/>
        <v>475678465</v>
      </c>
      <c r="G36" s="80">
        <f t="shared" si="4"/>
        <v>67950000</v>
      </c>
      <c r="H36" s="81">
        <f t="shared" si="4"/>
        <v>732870553</v>
      </c>
      <c r="I36" s="79">
        <f t="shared" si="4"/>
        <v>68212137</v>
      </c>
      <c r="J36" s="80">
        <f t="shared" si="4"/>
        <v>89781315</v>
      </c>
      <c r="K36" s="80">
        <f t="shared" si="4"/>
        <v>454008100</v>
      </c>
      <c r="L36" s="80">
        <f t="shared" si="4"/>
        <v>51851000</v>
      </c>
      <c r="M36" s="82">
        <f t="shared" si="4"/>
        <v>663852552</v>
      </c>
    </row>
    <row r="37" spans="1:13" x14ac:dyDescent="0.2">
      <c r="A37" s="47" t="s">
        <v>53</v>
      </c>
      <c r="B37" s="71" t="s">
        <v>255</v>
      </c>
      <c r="C37" s="72" t="s">
        <v>256</v>
      </c>
      <c r="D37" s="73">
        <v>115444179</v>
      </c>
      <c r="E37" s="74">
        <v>392452985</v>
      </c>
      <c r="F37" s="74">
        <v>240342118</v>
      </c>
      <c r="G37" s="74">
        <v>42108000</v>
      </c>
      <c r="H37" s="75">
        <v>790347282</v>
      </c>
      <c r="I37" s="73">
        <v>106939039</v>
      </c>
      <c r="J37" s="74">
        <v>345948522</v>
      </c>
      <c r="K37" s="74">
        <v>198702420</v>
      </c>
      <c r="L37" s="74">
        <v>39126000</v>
      </c>
      <c r="M37" s="76">
        <v>690715981</v>
      </c>
    </row>
    <row r="38" spans="1:13" x14ac:dyDescent="0.2">
      <c r="A38" s="47" t="s">
        <v>53</v>
      </c>
      <c r="B38" s="71" t="s">
        <v>257</v>
      </c>
      <c r="C38" s="72" t="s">
        <v>258</v>
      </c>
      <c r="D38" s="73">
        <v>11144873</v>
      </c>
      <c r="E38" s="74">
        <v>5251194</v>
      </c>
      <c r="F38" s="74">
        <v>7389784</v>
      </c>
      <c r="G38" s="74">
        <v>13326000</v>
      </c>
      <c r="H38" s="75">
        <v>37111851</v>
      </c>
      <c r="I38" s="73">
        <v>9693701</v>
      </c>
      <c r="J38" s="74">
        <v>13598968</v>
      </c>
      <c r="K38" s="74">
        <v>14728363</v>
      </c>
      <c r="L38" s="74">
        <v>11737000</v>
      </c>
      <c r="M38" s="76">
        <v>49758032</v>
      </c>
    </row>
    <row r="39" spans="1:13" x14ac:dyDescent="0.2">
      <c r="A39" s="47" t="s">
        <v>53</v>
      </c>
      <c r="B39" s="71" t="s">
        <v>259</v>
      </c>
      <c r="C39" s="72" t="s">
        <v>260</v>
      </c>
      <c r="D39" s="73">
        <v>645183</v>
      </c>
      <c r="E39" s="74">
        <v>4025217</v>
      </c>
      <c r="F39" s="74">
        <v>56990886</v>
      </c>
      <c r="G39" s="74">
        <v>3042000</v>
      </c>
      <c r="H39" s="75">
        <v>64703286</v>
      </c>
      <c r="I39" s="73">
        <v>11334985</v>
      </c>
      <c r="J39" s="74">
        <v>316647</v>
      </c>
      <c r="K39" s="74">
        <v>47114420</v>
      </c>
      <c r="L39" s="74">
        <v>2188000</v>
      </c>
      <c r="M39" s="76">
        <v>60954052</v>
      </c>
    </row>
    <row r="40" spans="1:13" x14ac:dyDescent="0.2">
      <c r="A40" s="47" t="s">
        <v>68</v>
      </c>
      <c r="B40" s="71" t="s">
        <v>261</v>
      </c>
      <c r="C40" s="72" t="s">
        <v>262</v>
      </c>
      <c r="D40" s="73">
        <v>0</v>
      </c>
      <c r="E40" s="74">
        <v>4742666</v>
      </c>
      <c r="F40" s="74">
        <v>63530368</v>
      </c>
      <c r="G40" s="74">
        <v>33923000</v>
      </c>
      <c r="H40" s="75">
        <v>102196034</v>
      </c>
      <c r="I40" s="73">
        <v>0</v>
      </c>
      <c r="J40" s="74">
        <v>11331751</v>
      </c>
      <c r="K40" s="74">
        <v>65841409</v>
      </c>
      <c r="L40" s="74">
        <v>32074000</v>
      </c>
      <c r="M40" s="76">
        <v>109247160</v>
      </c>
    </row>
    <row r="41" spans="1:13" ht="16.5" x14ac:dyDescent="0.3">
      <c r="A41" s="48" t="s">
        <v>0</v>
      </c>
      <c r="B41" s="77" t="s">
        <v>263</v>
      </c>
      <c r="C41" s="78" t="s">
        <v>0</v>
      </c>
      <c r="D41" s="79">
        <f t="shared" ref="D41:M41" si="5">SUM(D37:D40)</f>
        <v>127234235</v>
      </c>
      <c r="E41" s="80">
        <f t="shared" si="5"/>
        <v>406472062</v>
      </c>
      <c r="F41" s="80">
        <f t="shared" si="5"/>
        <v>368253156</v>
      </c>
      <c r="G41" s="80">
        <f t="shared" si="5"/>
        <v>92399000</v>
      </c>
      <c r="H41" s="81">
        <f t="shared" si="5"/>
        <v>994358453</v>
      </c>
      <c r="I41" s="79">
        <f t="shared" si="5"/>
        <v>127967725</v>
      </c>
      <c r="J41" s="80">
        <f t="shared" si="5"/>
        <v>371195888</v>
      </c>
      <c r="K41" s="80">
        <f t="shared" si="5"/>
        <v>326386612</v>
      </c>
      <c r="L41" s="80">
        <f t="shared" si="5"/>
        <v>85125000</v>
      </c>
      <c r="M41" s="82">
        <f t="shared" si="5"/>
        <v>910675225</v>
      </c>
    </row>
    <row r="42" spans="1:13" x14ac:dyDescent="0.2">
      <c r="A42" s="47" t="s">
        <v>53</v>
      </c>
      <c r="B42" s="71" t="s">
        <v>264</v>
      </c>
      <c r="C42" s="72" t="s">
        <v>265</v>
      </c>
      <c r="D42" s="73">
        <v>20617741</v>
      </c>
      <c r="E42" s="74">
        <v>11961117</v>
      </c>
      <c r="F42" s="74">
        <v>43209978</v>
      </c>
      <c r="G42" s="74">
        <v>9290000</v>
      </c>
      <c r="H42" s="75">
        <v>85078836</v>
      </c>
      <c r="I42" s="73">
        <v>18141116</v>
      </c>
      <c r="J42" s="74">
        <v>9316793</v>
      </c>
      <c r="K42" s="74">
        <v>58747027</v>
      </c>
      <c r="L42" s="74">
        <v>8409000</v>
      </c>
      <c r="M42" s="76">
        <v>94613936</v>
      </c>
    </row>
    <row r="43" spans="1:13" x14ac:dyDescent="0.2">
      <c r="A43" s="47" t="s">
        <v>53</v>
      </c>
      <c r="B43" s="71" t="s">
        <v>266</v>
      </c>
      <c r="C43" s="72" t="s">
        <v>267</v>
      </c>
      <c r="D43" s="73">
        <v>4699836</v>
      </c>
      <c r="E43" s="74">
        <v>20789953</v>
      </c>
      <c r="F43" s="74">
        <v>82379298</v>
      </c>
      <c r="G43" s="74">
        <v>5621000</v>
      </c>
      <c r="H43" s="75">
        <v>113490087</v>
      </c>
      <c r="I43" s="73">
        <v>4808006</v>
      </c>
      <c r="J43" s="74">
        <v>14794048</v>
      </c>
      <c r="K43" s="74">
        <v>78078240</v>
      </c>
      <c r="L43" s="74">
        <v>6814000</v>
      </c>
      <c r="M43" s="76">
        <v>104494294</v>
      </c>
    </row>
    <row r="44" spans="1:13" x14ac:dyDescent="0.2">
      <c r="A44" s="47" t="s">
        <v>53</v>
      </c>
      <c r="B44" s="71" t="s">
        <v>268</v>
      </c>
      <c r="C44" s="72" t="s">
        <v>269</v>
      </c>
      <c r="D44" s="73">
        <v>34424367</v>
      </c>
      <c r="E44" s="74">
        <v>108004555</v>
      </c>
      <c r="F44" s="74">
        <v>95414113</v>
      </c>
      <c r="G44" s="74">
        <v>6141000</v>
      </c>
      <c r="H44" s="75">
        <v>243984035</v>
      </c>
      <c r="I44" s="73">
        <v>30074417</v>
      </c>
      <c r="J44" s="74">
        <v>88206965</v>
      </c>
      <c r="K44" s="74">
        <v>95119081</v>
      </c>
      <c r="L44" s="74">
        <v>7000000</v>
      </c>
      <c r="M44" s="76">
        <v>220400463</v>
      </c>
    </row>
    <row r="45" spans="1:13" x14ac:dyDescent="0.2">
      <c r="A45" s="47" t="s">
        <v>53</v>
      </c>
      <c r="B45" s="71" t="s">
        <v>270</v>
      </c>
      <c r="C45" s="72" t="s">
        <v>271</v>
      </c>
      <c r="D45" s="73">
        <v>25261562</v>
      </c>
      <c r="E45" s="74">
        <v>568097</v>
      </c>
      <c r="F45" s="74">
        <v>87719280</v>
      </c>
      <c r="G45" s="74">
        <v>4067000</v>
      </c>
      <c r="H45" s="75">
        <v>117615939</v>
      </c>
      <c r="I45" s="73">
        <v>20089694</v>
      </c>
      <c r="J45" s="74">
        <v>551840</v>
      </c>
      <c r="K45" s="74">
        <v>82889116</v>
      </c>
      <c r="L45" s="74">
        <v>4564000</v>
      </c>
      <c r="M45" s="76">
        <v>108094650</v>
      </c>
    </row>
    <row r="46" spans="1:13" x14ac:dyDescent="0.2">
      <c r="A46" s="47" t="s">
        <v>53</v>
      </c>
      <c r="B46" s="71" t="s">
        <v>272</v>
      </c>
      <c r="C46" s="72" t="s">
        <v>273</v>
      </c>
      <c r="D46" s="73">
        <v>90522344</v>
      </c>
      <c r="E46" s="74">
        <v>27352477</v>
      </c>
      <c r="F46" s="74">
        <v>87937172</v>
      </c>
      <c r="G46" s="74">
        <v>8080000</v>
      </c>
      <c r="H46" s="75">
        <v>213891993</v>
      </c>
      <c r="I46" s="73">
        <v>68698150</v>
      </c>
      <c r="J46" s="74">
        <v>19245933</v>
      </c>
      <c r="K46" s="74">
        <v>86241540</v>
      </c>
      <c r="L46" s="74">
        <v>4519000</v>
      </c>
      <c r="M46" s="76">
        <v>178704623</v>
      </c>
    </row>
    <row r="47" spans="1:13" x14ac:dyDescent="0.2">
      <c r="A47" s="47" t="s">
        <v>68</v>
      </c>
      <c r="B47" s="71" t="s">
        <v>274</v>
      </c>
      <c r="C47" s="72" t="s">
        <v>275</v>
      </c>
      <c r="D47" s="73">
        <v>0</v>
      </c>
      <c r="E47" s="74">
        <v>19309969</v>
      </c>
      <c r="F47" s="74">
        <v>113334921</v>
      </c>
      <c r="G47" s="74">
        <v>169363000</v>
      </c>
      <c r="H47" s="75">
        <v>302007890</v>
      </c>
      <c r="I47" s="73">
        <v>0</v>
      </c>
      <c r="J47" s="74">
        <v>18908678</v>
      </c>
      <c r="K47" s="74">
        <v>120434360</v>
      </c>
      <c r="L47" s="74">
        <v>193769000</v>
      </c>
      <c r="M47" s="76">
        <v>333112038</v>
      </c>
    </row>
    <row r="48" spans="1:13" ht="16.5" x14ac:dyDescent="0.3">
      <c r="A48" s="48" t="s">
        <v>0</v>
      </c>
      <c r="B48" s="77" t="s">
        <v>276</v>
      </c>
      <c r="C48" s="78" t="s">
        <v>0</v>
      </c>
      <c r="D48" s="79">
        <f t="shared" ref="D48:M48" si="6">SUM(D42:D47)</f>
        <v>175525850</v>
      </c>
      <c r="E48" s="80">
        <f t="shared" si="6"/>
        <v>187986168</v>
      </c>
      <c r="F48" s="80">
        <f t="shared" si="6"/>
        <v>509994762</v>
      </c>
      <c r="G48" s="80">
        <f t="shared" si="6"/>
        <v>202562000</v>
      </c>
      <c r="H48" s="81">
        <f t="shared" si="6"/>
        <v>1076068780</v>
      </c>
      <c r="I48" s="79">
        <f t="shared" si="6"/>
        <v>141811383</v>
      </c>
      <c r="J48" s="80">
        <f t="shared" si="6"/>
        <v>151024257</v>
      </c>
      <c r="K48" s="80">
        <f t="shared" si="6"/>
        <v>521509364</v>
      </c>
      <c r="L48" s="80">
        <f t="shared" si="6"/>
        <v>225075000</v>
      </c>
      <c r="M48" s="82">
        <f t="shared" si="6"/>
        <v>1039420004</v>
      </c>
    </row>
    <row r="49" spans="1:13" x14ac:dyDescent="0.2">
      <c r="A49" s="47" t="s">
        <v>53</v>
      </c>
      <c r="B49" s="71" t="s">
        <v>277</v>
      </c>
      <c r="C49" s="72" t="s">
        <v>278</v>
      </c>
      <c r="D49" s="73">
        <v>6522573</v>
      </c>
      <c r="E49" s="74">
        <v>157607</v>
      </c>
      <c r="F49" s="74">
        <v>78356701</v>
      </c>
      <c r="G49" s="74">
        <v>30686000</v>
      </c>
      <c r="H49" s="75">
        <v>115722881</v>
      </c>
      <c r="I49" s="73">
        <v>5976948</v>
      </c>
      <c r="J49" s="74">
        <v>117489</v>
      </c>
      <c r="K49" s="74">
        <v>95780535</v>
      </c>
      <c r="L49" s="74">
        <v>7159000</v>
      </c>
      <c r="M49" s="76">
        <v>109033972</v>
      </c>
    </row>
    <row r="50" spans="1:13" x14ac:dyDescent="0.2">
      <c r="A50" s="47" t="s">
        <v>53</v>
      </c>
      <c r="B50" s="71" t="s">
        <v>279</v>
      </c>
      <c r="C50" s="72" t="s">
        <v>280</v>
      </c>
      <c r="D50" s="73">
        <v>11288727</v>
      </c>
      <c r="E50" s="74">
        <v>1105215</v>
      </c>
      <c r="F50" s="74">
        <v>84313672</v>
      </c>
      <c r="G50" s="74">
        <v>32600000</v>
      </c>
      <c r="H50" s="75">
        <v>129307614</v>
      </c>
      <c r="I50" s="73">
        <v>9687695</v>
      </c>
      <c r="J50" s="74">
        <v>1057777</v>
      </c>
      <c r="K50" s="74">
        <v>103631424</v>
      </c>
      <c r="L50" s="74">
        <v>8845000</v>
      </c>
      <c r="M50" s="76">
        <v>123221896</v>
      </c>
    </row>
    <row r="51" spans="1:13" x14ac:dyDescent="0.2">
      <c r="A51" s="47" t="s">
        <v>53</v>
      </c>
      <c r="B51" s="71" t="s">
        <v>281</v>
      </c>
      <c r="C51" s="72" t="s">
        <v>282</v>
      </c>
      <c r="D51" s="73">
        <v>24652926</v>
      </c>
      <c r="E51" s="74">
        <v>1423699</v>
      </c>
      <c r="F51" s="74">
        <v>118477797</v>
      </c>
      <c r="G51" s="74">
        <v>3320000</v>
      </c>
      <c r="H51" s="75">
        <v>147874422</v>
      </c>
      <c r="I51" s="73">
        <v>23478643</v>
      </c>
      <c r="J51" s="74">
        <v>1432594</v>
      </c>
      <c r="K51" s="74">
        <v>104535818</v>
      </c>
      <c r="L51" s="74">
        <v>4105000</v>
      </c>
      <c r="M51" s="76">
        <v>133552055</v>
      </c>
    </row>
    <row r="52" spans="1:13" x14ac:dyDescent="0.2">
      <c r="A52" s="47" t="s">
        <v>53</v>
      </c>
      <c r="B52" s="71" t="s">
        <v>283</v>
      </c>
      <c r="C52" s="72" t="s">
        <v>284</v>
      </c>
      <c r="D52" s="73">
        <v>14676561</v>
      </c>
      <c r="E52" s="74">
        <v>562714</v>
      </c>
      <c r="F52" s="74">
        <v>59864448</v>
      </c>
      <c r="G52" s="74">
        <v>13643000</v>
      </c>
      <c r="H52" s="75">
        <v>88746723</v>
      </c>
      <c r="I52" s="73">
        <v>14013852</v>
      </c>
      <c r="J52" s="74">
        <v>533852</v>
      </c>
      <c r="K52" s="74">
        <v>62965937</v>
      </c>
      <c r="L52" s="74">
        <v>3726000</v>
      </c>
      <c r="M52" s="76">
        <v>81239641</v>
      </c>
    </row>
    <row r="53" spans="1:13" x14ac:dyDescent="0.2">
      <c r="A53" s="47" t="s">
        <v>68</v>
      </c>
      <c r="B53" s="71" t="s">
        <v>285</v>
      </c>
      <c r="C53" s="72" t="s">
        <v>286</v>
      </c>
      <c r="D53" s="73">
        <v>0</v>
      </c>
      <c r="E53" s="74">
        <v>14844486</v>
      </c>
      <c r="F53" s="74">
        <v>266314374</v>
      </c>
      <c r="G53" s="74">
        <v>6629000</v>
      </c>
      <c r="H53" s="75">
        <v>287787860</v>
      </c>
      <c r="I53" s="73">
        <v>0</v>
      </c>
      <c r="J53" s="74">
        <v>11635866</v>
      </c>
      <c r="K53" s="74">
        <v>256239568</v>
      </c>
      <c r="L53" s="74">
        <v>5518000</v>
      </c>
      <c r="M53" s="76">
        <v>273393434</v>
      </c>
    </row>
    <row r="54" spans="1:13" ht="16.5" x14ac:dyDescent="0.3">
      <c r="A54" s="48" t="s">
        <v>0</v>
      </c>
      <c r="B54" s="77" t="s">
        <v>287</v>
      </c>
      <c r="C54" s="78" t="s">
        <v>0</v>
      </c>
      <c r="D54" s="79">
        <f t="shared" ref="D54:M54" si="7">SUM(D49:D53)</f>
        <v>57140787</v>
      </c>
      <c r="E54" s="80">
        <f t="shared" si="7"/>
        <v>18093721</v>
      </c>
      <c r="F54" s="80">
        <f t="shared" si="7"/>
        <v>607326992</v>
      </c>
      <c r="G54" s="80">
        <f t="shared" si="7"/>
        <v>86878000</v>
      </c>
      <c r="H54" s="81">
        <f t="shared" si="7"/>
        <v>769439500</v>
      </c>
      <c r="I54" s="79">
        <f t="shared" si="7"/>
        <v>53157138</v>
      </c>
      <c r="J54" s="80">
        <f t="shared" si="7"/>
        <v>14777578</v>
      </c>
      <c r="K54" s="80">
        <f t="shared" si="7"/>
        <v>623153282</v>
      </c>
      <c r="L54" s="80">
        <f t="shared" si="7"/>
        <v>29353000</v>
      </c>
      <c r="M54" s="82">
        <f t="shared" si="7"/>
        <v>720440998</v>
      </c>
    </row>
    <row r="55" spans="1:13" x14ac:dyDescent="0.2">
      <c r="A55" s="47" t="s">
        <v>53</v>
      </c>
      <c r="B55" s="71" t="s">
        <v>288</v>
      </c>
      <c r="C55" s="72" t="s">
        <v>289</v>
      </c>
      <c r="D55" s="73">
        <v>5656321</v>
      </c>
      <c r="E55" s="74">
        <v>190701</v>
      </c>
      <c r="F55" s="74">
        <v>77476155</v>
      </c>
      <c r="G55" s="74">
        <v>6920000</v>
      </c>
      <c r="H55" s="75">
        <v>90243177</v>
      </c>
      <c r="I55" s="73">
        <v>4454922</v>
      </c>
      <c r="J55" s="74">
        <v>165323</v>
      </c>
      <c r="K55" s="74">
        <v>74950844</v>
      </c>
      <c r="L55" s="74">
        <v>4353000</v>
      </c>
      <c r="M55" s="76">
        <v>83924089</v>
      </c>
    </row>
    <row r="56" spans="1:13" x14ac:dyDescent="0.2">
      <c r="A56" s="47" t="s">
        <v>53</v>
      </c>
      <c r="B56" s="71" t="s">
        <v>290</v>
      </c>
      <c r="C56" s="72" t="s">
        <v>291</v>
      </c>
      <c r="D56" s="73">
        <v>236747235</v>
      </c>
      <c r="E56" s="74">
        <v>864861729</v>
      </c>
      <c r="F56" s="74">
        <v>339475585</v>
      </c>
      <c r="G56" s="74">
        <v>105854000</v>
      </c>
      <c r="H56" s="75">
        <v>1546938549</v>
      </c>
      <c r="I56" s="73">
        <v>230722244</v>
      </c>
      <c r="J56" s="74">
        <v>816285577</v>
      </c>
      <c r="K56" s="74">
        <v>339194610</v>
      </c>
      <c r="L56" s="74">
        <v>93272000</v>
      </c>
      <c r="M56" s="76">
        <v>1479474431</v>
      </c>
    </row>
    <row r="57" spans="1:13" x14ac:dyDescent="0.2">
      <c r="A57" s="47" t="s">
        <v>53</v>
      </c>
      <c r="B57" s="71" t="s">
        <v>292</v>
      </c>
      <c r="C57" s="72" t="s">
        <v>293</v>
      </c>
      <c r="D57" s="73">
        <v>50655159</v>
      </c>
      <c r="E57" s="74">
        <v>29826168</v>
      </c>
      <c r="F57" s="74">
        <v>99412211</v>
      </c>
      <c r="G57" s="74">
        <v>16815000</v>
      </c>
      <c r="H57" s="75">
        <v>196708538</v>
      </c>
      <c r="I57" s="73">
        <v>47945854</v>
      </c>
      <c r="J57" s="74">
        <v>24610581</v>
      </c>
      <c r="K57" s="74">
        <v>107266805</v>
      </c>
      <c r="L57" s="74">
        <v>3303000</v>
      </c>
      <c r="M57" s="76">
        <v>183126240</v>
      </c>
    </row>
    <row r="58" spans="1:13" x14ac:dyDescent="0.2">
      <c r="A58" s="47" t="s">
        <v>53</v>
      </c>
      <c r="B58" s="71" t="s">
        <v>294</v>
      </c>
      <c r="C58" s="72" t="s">
        <v>295</v>
      </c>
      <c r="D58" s="73">
        <v>14555187</v>
      </c>
      <c r="E58" s="74">
        <v>8829154</v>
      </c>
      <c r="F58" s="74">
        <v>40711672</v>
      </c>
      <c r="G58" s="74">
        <v>8072000</v>
      </c>
      <c r="H58" s="75">
        <v>72168013</v>
      </c>
      <c r="I58" s="73">
        <v>11937005</v>
      </c>
      <c r="J58" s="74">
        <v>7465296</v>
      </c>
      <c r="K58" s="74">
        <v>38794746</v>
      </c>
      <c r="L58" s="74">
        <v>6904000</v>
      </c>
      <c r="M58" s="76">
        <v>65101047</v>
      </c>
    </row>
    <row r="59" spans="1:13" x14ac:dyDescent="0.2">
      <c r="A59" s="47" t="s">
        <v>53</v>
      </c>
      <c r="B59" s="71" t="s">
        <v>296</v>
      </c>
      <c r="C59" s="72" t="s">
        <v>297</v>
      </c>
      <c r="D59" s="73">
        <v>16461885</v>
      </c>
      <c r="E59" s="74">
        <v>2897892</v>
      </c>
      <c r="F59" s="74">
        <v>56535995</v>
      </c>
      <c r="G59" s="74">
        <v>7142000</v>
      </c>
      <c r="H59" s="75">
        <v>83037772</v>
      </c>
      <c r="I59" s="73">
        <v>15682386</v>
      </c>
      <c r="J59" s="74">
        <v>2633590</v>
      </c>
      <c r="K59" s="74">
        <v>46250924</v>
      </c>
      <c r="L59" s="74">
        <v>8064000</v>
      </c>
      <c r="M59" s="76">
        <v>72630900</v>
      </c>
    </row>
    <row r="60" spans="1:13" x14ac:dyDescent="0.2">
      <c r="A60" s="47" t="s">
        <v>68</v>
      </c>
      <c r="B60" s="71" t="s">
        <v>298</v>
      </c>
      <c r="C60" s="72" t="s">
        <v>299</v>
      </c>
      <c r="D60" s="73">
        <v>0</v>
      </c>
      <c r="E60" s="74">
        <v>28425906</v>
      </c>
      <c r="F60" s="74">
        <v>195886858</v>
      </c>
      <c r="G60" s="74">
        <v>119195000</v>
      </c>
      <c r="H60" s="75">
        <v>343507764</v>
      </c>
      <c r="I60" s="73">
        <v>0</v>
      </c>
      <c r="J60" s="74">
        <v>25290222</v>
      </c>
      <c r="K60" s="74">
        <v>182609239</v>
      </c>
      <c r="L60" s="74">
        <v>130666000</v>
      </c>
      <c r="M60" s="76">
        <v>338565461</v>
      </c>
    </row>
    <row r="61" spans="1:13" ht="16.5" x14ac:dyDescent="0.3">
      <c r="A61" s="48" t="s">
        <v>0</v>
      </c>
      <c r="B61" s="77" t="s">
        <v>300</v>
      </c>
      <c r="C61" s="78" t="s">
        <v>0</v>
      </c>
      <c r="D61" s="79">
        <f t="shared" ref="D61:M61" si="8">SUM(D55:D60)</f>
        <v>324075787</v>
      </c>
      <c r="E61" s="80">
        <f t="shared" si="8"/>
        <v>935031550</v>
      </c>
      <c r="F61" s="80">
        <f t="shared" si="8"/>
        <v>809498476</v>
      </c>
      <c r="G61" s="80">
        <f t="shared" si="8"/>
        <v>263998000</v>
      </c>
      <c r="H61" s="81">
        <f t="shared" si="8"/>
        <v>2332603813</v>
      </c>
      <c r="I61" s="79">
        <f t="shared" si="8"/>
        <v>310742411</v>
      </c>
      <c r="J61" s="80">
        <f t="shared" si="8"/>
        <v>876450589</v>
      </c>
      <c r="K61" s="80">
        <f t="shared" si="8"/>
        <v>789067168</v>
      </c>
      <c r="L61" s="80">
        <f t="shared" si="8"/>
        <v>246562000</v>
      </c>
      <c r="M61" s="82">
        <f t="shared" si="8"/>
        <v>2222822168</v>
      </c>
    </row>
    <row r="62" spans="1:13" x14ac:dyDescent="0.2">
      <c r="A62" s="47" t="s">
        <v>53</v>
      </c>
      <c r="B62" s="71" t="s">
        <v>301</v>
      </c>
      <c r="C62" s="72" t="s">
        <v>302</v>
      </c>
      <c r="D62" s="73">
        <v>37452348</v>
      </c>
      <c r="E62" s="74">
        <v>22931162</v>
      </c>
      <c r="F62" s="74">
        <v>100718625</v>
      </c>
      <c r="G62" s="74">
        <v>7433000</v>
      </c>
      <c r="H62" s="75">
        <v>168535135</v>
      </c>
      <c r="I62" s="73">
        <v>8658559</v>
      </c>
      <c r="J62" s="74">
        <v>25266698</v>
      </c>
      <c r="K62" s="74">
        <v>104358936</v>
      </c>
      <c r="L62" s="74">
        <v>4289000</v>
      </c>
      <c r="M62" s="76">
        <v>142573193</v>
      </c>
    </row>
    <row r="63" spans="1:13" x14ac:dyDescent="0.2">
      <c r="A63" s="47" t="s">
        <v>53</v>
      </c>
      <c r="B63" s="71" t="s">
        <v>303</v>
      </c>
      <c r="C63" s="72" t="s">
        <v>304</v>
      </c>
      <c r="D63" s="73">
        <v>147594353</v>
      </c>
      <c r="E63" s="74">
        <v>291966410</v>
      </c>
      <c r="F63" s="74">
        <v>156830932</v>
      </c>
      <c r="G63" s="74">
        <v>12611000</v>
      </c>
      <c r="H63" s="75">
        <v>609002695</v>
      </c>
      <c r="I63" s="73">
        <v>135723375</v>
      </c>
      <c r="J63" s="74">
        <v>260038864</v>
      </c>
      <c r="K63" s="74">
        <v>159825958</v>
      </c>
      <c r="L63" s="74">
        <v>7055000</v>
      </c>
      <c r="M63" s="76">
        <v>562643197</v>
      </c>
    </row>
    <row r="64" spans="1:13" x14ac:dyDescent="0.2">
      <c r="A64" s="47" t="s">
        <v>53</v>
      </c>
      <c r="B64" s="71" t="s">
        <v>305</v>
      </c>
      <c r="C64" s="72" t="s">
        <v>306</v>
      </c>
      <c r="D64" s="73">
        <v>17885469</v>
      </c>
      <c r="E64" s="74">
        <v>163017</v>
      </c>
      <c r="F64" s="74">
        <v>84641496</v>
      </c>
      <c r="G64" s="74">
        <v>8106000</v>
      </c>
      <c r="H64" s="75">
        <v>110795982</v>
      </c>
      <c r="I64" s="73">
        <v>16348061</v>
      </c>
      <c r="J64" s="74">
        <v>148695</v>
      </c>
      <c r="K64" s="74">
        <v>82500920</v>
      </c>
      <c r="L64" s="74">
        <v>6540000</v>
      </c>
      <c r="M64" s="76">
        <v>105537676</v>
      </c>
    </row>
    <row r="65" spans="1:13" x14ac:dyDescent="0.2">
      <c r="A65" s="47" t="s">
        <v>53</v>
      </c>
      <c r="B65" s="71" t="s">
        <v>307</v>
      </c>
      <c r="C65" s="72" t="s">
        <v>308</v>
      </c>
      <c r="D65" s="73">
        <v>30107219</v>
      </c>
      <c r="E65" s="74">
        <v>72115</v>
      </c>
      <c r="F65" s="74">
        <v>40215493</v>
      </c>
      <c r="G65" s="74">
        <v>14928000</v>
      </c>
      <c r="H65" s="75">
        <v>85322827</v>
      </c>
      <c r="I65" s="73">
        <v>8637474</v>
      </c>
      <c r="J65" s="74">
        <v>63186</v>
      </c>
      <c r="K65" s="74">
        <v>40875327</v>
      </c>
      <c r="L65" s="74">
        <v>10399000</v>
      </c>
      <c r="M65" s="76">
        <v>59974987</v>
      </c>
    </row>
    <row r="66" spans="1:13" x14ac:dyDescent="0.2">
      <c r="A66" s="47" t="s">
        <v>68</v>
      </c>
      <c r="B66" s="71" t="s">
        <v>309</v>
      </c>
      <c r="C66" s="72" t="s">
        <v>310</v>
      </c>
      <c r="D66" s="73">
        <v>0</v>
      </c>
      <c r="E66" s="74">
        <v>100647855</v>
      </c>
      <c r="F66" s="74">
        <v>358162143</v>
      </c>
      <c r="G66" s="74">
        <v>33551000</v>
      </c>
      <c r="H66" s="75">
        <v>492360998</v>
      </c>
      <c r="I66" s="73">
        <v>0</v>
      </c>
      <c r="J66" s="74">
        <v>89469990</v>
      </c>
      <c r="K66" s="74">
        <v>314482756</v>
      </c>
      <c r="L66" s="74">
        <v>43667000</v>
      </c>
      <c r="M66" s="76">
        <v>447619746</v>
      </c>
    </row>
    <row r="67" spans="1:13" ht="16.5" x14ac:dyDescent="0.3">
      <c r="A67" s="48" t="s">
        <v>0</v>
      </c>
      <c r="B67" s="77" t="s">
        <v>311</v>
      </c>
      <c r="C67" s="78" t="s">
        <v>0</v>
      </c>
      <c r="D67" s="79">
        <f t="shared" ref="D67:M67" si="9">SUM(D62:D66)</f>
        <v>233039389</v>
      </c>
      <c r="E67" s="80">
        <f t="shared" si="9"/>
        <v>415780559</v>
      </c>
      <c r="F67" s="80">
        <f t="shared" si="9"/>
        <v>740568689</v>
      </c>
      <c r="G67" s="80">
        <f t="shared" si="9"/>
        <v>76629000</v>
      </c>
      <c r="H67" s="81">
        <f t="shared" si="9"/>
        <v>1466017637</v>
      </c>
      <c r="I67" s="79">
        <f t="shared" si="9"/>
        <v>169367469</v>
      </c>
      <c r="J67" s="80">
        <f t="shared" si="9"/>
        <v>374987433</v>
      </c>
      <c r="K67" s="80">
        <f t="shared" si="9"/>
        <v>702043897</v>
      </c>
      <c r="L67" s="80">
        <f t="shared" si="9"/>
        <v>71950000</v>
      </c>
      <c r="M67" s="82">
        <f t="shared" si="9"/>
        <v>1318348799</v>
      </c>
    </row>
    <row r="68" spans="1:13" x14ac:dyDescent="0.2">
      <c r="A68" s="47" t="s">
        <v>53</v>
      </c>
      <c r="B68" s="71" t="s">
        <v>312</v>
      </c>
      <c r="C68" s="72" t="s">
        <v>313</v>
      </c>
      <c r="D68" s="73">
        <v>63788074</v>
      </c>
      <c r="E68" s="74">
        <v>69074201</v>
      </c>
      <c r="F68" s="74">
        <v>30947396</v>
      </c>
      <c r="G68" s="74">
        <v>16864000</v>
      </c>
      <c r="H68" s="75">
        <v>180673671</v>
      </c>
      <c r="I68" s="73">
        <v>64715388</v>
      </c>
      <c r="J68" s="74">
        <v>65303812</v>
      </c>
      <c r="K68" s="74">
        <v>28106163</v>
      </c>
      <c r="L68" s="74">
        <v>14414000</v>
      </c>
      <c r="M68" s="76">
        <v>172539363</v>
      </c>
    </row>
    <row r="69" spans="1:13" x14ac:dyDescent="0.2">
      <c r="A69" s="47" t="s">
        <v>53</v>
      </c>
      <c r="B69" s="71" t="s">
        <v>314</v>
      </c>
      <c r="C69" s="72" t="s">
        <v>315</v>
      </c>
      <c r="D69" s="73">
        <v>12835191</v>
      </c>
      <c r="E69" s="74">
        <v>839388</v>
      </c>
      <c r="F69" s="74">
        <v>73581449</v>
      </c>
      <c r="G69" s="74">
        <v>4070000</v>
      </c>
      <c r="H69" s="75">
        <v>91326028</v>
      </c>
      <c r="I69" s="73">
        <v>13140106</v>
      </c>
      <c r="J69" s="74">
        <v>822052</v>
      </c>
      <c r="K69" s="74">
        <v>65647622</v>
      </c>
      <c r="L69" s="74">
        <v>11269000</v>
      </c>
      <c r="M69" s="76">
        <v>90878780</v>
      </c>
    </row>
    <row r="70" spans="1:13" x14ac:dyDescent="0.2">
      <c r="A70" s="47" t="s">
        <v>53</v>
      </c>
      <c r="B70" s="71" t="s">
        <v>316</v>
      </c>
      <c r="C70" s="72" t="s">
        <v>317</v>
      </c>
      <c r="D70" s="73">
        <v>13409130</v>
      </c>
      <c r="E70" s="74">
        <v>827346</v>
      </c>
      <c r="F70" s="74">
        <v>113201359</v>
      </c>
      <c r="G70" s="74">
        <v>2750000</v>
      </c>
      <c r="H70" s="75">
        <v>130187835</v>
      </c>
      <c r="I70" s="73">
        <v>6127210</v>
      </c>
      <c r="J70" s="74">
        <v>848071</v>
      </c>
      <c r="K70" s="74">
        <v>106212773</v>
      </c>
      <c r="L70" s="74">
        <v>3135000</v>
      </c>
      <c r="M70" s="76">
        <v>116323054</v>
      </c>
    </row>
    <row r="71" spans="1:13" x14ac:dyDescent="0.2">
      <c r="A71" s="47" t="s">
        <v>53</v>
      </c>
      <c r="B71" s="71" t="s">
        <v>318</v>
      </c>
      <c r="C71" s="72" t="s">
        <v>319</v>
      </c>
      <c r="D71" s="73">
        <v>11067162</v>
      </c>
      <c r="E71" s="74">
        <v>1146904</v>
      </c>
      <c r="F71" s="74">
        <v>72074849</v>
      </c>
      <c r="G71" s="74">
        <v>8507000</v>
      </c>
      <c r="H71" s="75">
        <v>92795915</v>
      </c>
      <c r="I71" s="73">
        <v>6996032</v>
      </c>
      <c r="J71" s="74">
        <v>736300</v>
      </c>
      <c r="K71" s="74">
        <v>64906252</v>
      </c>
      <c r="L71" s="74">
        <v>4496000</v>
      </c>
      <c r="M71" s="76">
        <v>77134584</v>
      </c>
    </row>
    <row r="72" spans="1:13" x14ac:dyDescent="0.2">
      <c r="A72" s="47" t="s">
        <v>68</v>
      </c>
      <c r="B72" s="71" t="s">
        <v>320</v>
      </c>
      <c r="C72" s="72" t="s">
        <v>321</v>
      </c>
      <c r="D72" s="73">
        <v>0</v>
      </c>
      <c r="E72" s="74">
        <v>19588855</v>
      </c>
      <c r="F72" s="74">
        <v>165276876</v>
      </c>
      <c r="G72" s="74">
        <v>49063000</v>
      </c>
      <c r="H72" s="75">
        <v>233928731</v>
      </c>
      <c r="I72" s="73">
        <v>0</v>
      </c>
      <c r="J72" s="74">
        <v>16437960</v>
      </c>
      <c r="K72" s="74">
        <v>162229617</v>
      </c>
      <c r="L72" s="74">
        <v>44416000</v>
      </c>
      <c r="M72" s="76">
        <v>223083577</v>
      </c>
    </row>
    <row r="73" spans="1:13" ht="16.5" x14ac:dyDescent="0.3">
      <c r="A73" s="48" t="s">
        <v>0</v>
      </c>
      <c r="B73" s="77" t="s">
        <v>322</v>
      </c>
      <c r="C73" s="78" t="s">
        <v>0</v>
      </c>
      <c r="D73" s="79">
        <f t="shared" ref="D73:M73" si="10">SUM(D68:D72)</f>
        <v>101099557</v>
      </c>
      <c r="E73" s="80">
        <f t="shared" si="10"/>
        <v>91476694</v>
      </c>
      <c r="F73" s="80">
        <f t="shared" si="10"/>
        <v>455081929</v>
      </c>
      <c r="G73" s="80">
        <f t="shared" si="10"/>
        <v>81254000</v>
      </c>
      <c r="H73" s="81">
        <f t="shared" si="10"/>
        <v>728912180</v>
      </c>
      <c r="I73" s="79">
        <f t="shared" si="10"/>
        <v>90978736</v>
      </c>
      <c r="J73" s="80">
        <f t="shared" si="10"/>
        <v>84148195</v>
      </c>
      <c r="K73" s="80">
        <f t="shared" si="10"/>
        <v>427102427</v>
      </c>
      <c r="L73" s="80">
        <f t="shared" si="10"/>
        <v>77730000</v>
      </c>
      <c r="M73" s="82">
        <f t="shared" si="10"/>
        <v>679959358</v>
      </c>
    </row>
    <row r="74" spans="1:13" ht="16.5" x14ac:dyDescent="0.3">
      <c r="A74" s="49" t="s">
        <v>0</v>
      </c>
      <c r="B74" s="83" t="s">
        <v>323</v>
      </c>
      <c r="C74" s="84" t="s">
        <v>0</v>
      </c>
      <c r="D74" s="85">
        <f t="shared" ref="D74:M74" si="11">SUM(D9,D11:D15,D17:D24,D26:D29,D31:D35,D37:D40,D42:D47,D49:D53,D55:D60,D62:D66,D68:D72)</f>
        <v>6110854777</v>
      </c>
      <c r="E74" s="86">
        <f t="shared" si="11"/>
        <v>11372415097</v>
      </c>
      <c r="F74" s="86">
        <f t="shared" si="11"/>
        <v>9888572017</v>
      </c>
      <c r="G74" s="86">
        <f t="shared" si="11"/>
        <v>1665527000</v>
      </c>
      <c r="H74" s="87">
        <f t="shared" si="11"/>
        <v>29037368891</v>
      </c>
      <c r="I74" s="85">
        <f t="shared" si="11"/>
        <v>5364617827</v>
      </c>
      <c r="J74" s="86">
        <f t="shared" si="11"/>
        <v>10434472590</v>
      </c>
      <c r="K74" s="86">
        <f t="shared" si="11"/>
        <v>9462721868</v>
      </c>
      <c r="L74" s="86">
        <f t="shared" si="11"/>
        <v>1743256000</v>
      </c>
      <c r="M74" s="88">
        <f t="shared" si="11"/>
        <v>27005068285</v>
      </c>
    </row>
    <row r="75" spans="1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1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1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1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1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7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324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325</v>
      </c>
      <c r="C9" s="72" t="s">
        <v>326</v>
      </c>
      <c r="D9" s="73">
        <v>22360138</v>
      </c>
      <c r="E9" s="74">
        <v>3055914</v>
      </c>
      <c r="F9" s="74">
        <v>176618731</v>
      </c>
      <c r="G9" s="74">
        <v>17434000</v>
      </c>
      <c r="H9" s="75">
        <v>219468783</v>
      </c>
      <c r="I9" s="73">
        <v>21097150</v>
      </c>
      <c r="J9" s="74">
        <v>2186628</v>
      </c>
      <c r="K9" s="74">
        <v>2963843</v>
      </c>
      <c r="L9" s="74">
        <v>15688000</v>
      </c>
      <c r="M9" s="76">
        <v>41935621</v>
      </c>
    </row>
    <row r="10" spans="1:13" x14ac:dyDescent="0.2">
      <c r="A10" s="47" t="s">
        <v>53</v>
      </c>
      <c r="B10" s="71" t="s">
        <v>327</v>
      </c>
      <c r="C10" s="72" t="s">
        <v>328</v>
      </c>
      <c r="D10" s="73">
        <v>12746771</v>
      </c>
      <c r="E10" s="74">
        <v>6253335</v>
      </c>
      <c r="F10" s="74">
        <v>166755257</v>
      </c>
      <c r="G10" s="74">
        <v>14023000</v>
      </c>
      <c r="H10" s="75">
        <v>199778363</v>
      </c>
      <c r="I10" s="73">
        <v>5570714</v>
      </c>
      <c r="J10" s="74">
        <v>8338622</v>
      </c>
      <c r="K10" s="74">
        <v>159689452</v>
      </c>
      <c r="L10" s="74">
        <v>10791000</v>
      </c>
      <c r="M10" s="76">
        <v>184389788</v>
      </c>
    </row>
    <row r="11" spans="1:13" x14ac:dyDescent="0.2">
      <c r="A11" s="47" t="s">
        <v>53</v>
      </c>
      <c r="B11" s="71" t="s">
        <v>329</v>
      </c>
      <c r="C11" s="72" t="s">
        <v>330</v>
      </c>
      <c r="D11" s="73">
        <v>41787699</v>
      </c>
      <c r="E11" s="74">
        <v>296830902</v>
      </c>
      <c r="F11" s="74">
        <v>247627848</v>
      </c>
      <c r="G11" s="74">
        <v>21484000</v>
      </c>
      <c r="H11" s="75">
        <v>607730449</v>
      </c>
      <c r="I11" s="73">
        <v>36617641</v>
      </c>
      <c r="J11" s="74">
        <v>236008076</v>
      </c>
      <c r="K11" s="74">
        <v>271323832</v>
      </c>
      <c r="L11" s="74">
        <v>16471000</v>
      </c>
      <c r="M11" s="76">
        <v>560420549</v>
      </c>
    </row>
    <row r="12" spans="1:13" x14ac:dyDescent="0.2">
      <c r="A12" s="47" t="s">
        <v>53</v>
      </c>
      <c r="B12" s="71" t="s">
        <v>331</v>
      </c>
      <c r="C12" s="72" t="s">
        <v>332</v>
      </c>
      <c r="D12" s="73">
        <v>51956262</v>
      </c>
      <c r="E12" s="74">
        <v>41197008</v>
      </c>
      <c r="F12" s="74">
        <v>100260682</v>
      </c>
      <c r="G12" s="74">
        <v>6176000</v>
      </c>
      <c r="H12" s="75">
        <v>199589952</v>
      </c>
      <c r="I12" s="73">
        <v>38101359</v>
      </c>
      <c r="J12" s="74">
        <v>32229070</v>
      </c>
      <c r="K12" s="74">
        <v>91759352</v>
      </c>
      <c r="L12" s="74">
        <v>8262000</v>
      </c>
      <c r="M12" s="76">
        <v>170351781</v>
      </c>
    </row>
    <row r="13" spans="1:13" x14ac:dyDescent="0.2">
      <c r="A13" s="47" t="s">
        <v>53</v>
      </c>
      <c r="B13" s="71" t="s">
        <v>333</v>
      </c>
      <c r="C13" s="72" t="s">
        <v>334</v>
      </c>
      <c r="D13" s="73">
        <v>44174617</v>
      </c>
      <c r="E13" s="74">
        <v>2374589</v>
      </c>
      <c r="F13" s="74">
        <v>78514624</v>
      </c>
      <c r="G13" s="74">
        <v>4634000</v>
      </c>
      <c r="H13" s="75">
        <v>129697830</v>
      </c>
      <c r="I13" s="73">
        <v>43443228</v>
      </c>
      <c r="J13" s="74">
        <v>2261348</v>
      </c>
      <c r="K13" s="74">
        <v>75991513</v>
      </c>
      <c r="L13" s="74">
        <v>2173000</v>
      </c>
      <c r="M13" s="76">
        <v>123869089</v>
      </c>
    </row>
    <row r="14" spans="1:13" x14ac:dyDescent="0.2">
      <c r="A14" s="47" t="s">
        <v>68</v>
      </c>
      <c r="B14" s="71" t="s">
        <v>335</v>
      </c>
      <c r="C14" s="72" t="s">
        <v>336</v>
      </c>
      <c r="D14" s="73">
        <v>0</v>
      </c>
      <c r="E14" s="74">
        <v>28970598</v>
      </c>
      <c r="F14" s="74">
        <v>553043640</v>
      </c>
      <c r="G14" s="74">
        <v>6432000</v>
      </c>
      <c r="H14" s="75">
        <v>588446238</v>
      </c>
      <c r="I14" s="73">
        <v>0</v>
      </c>
      <c r="J14" s="74">
        <v>11589444</v>
      </c>
      <c r="K14" s="74">
        <v>517236836</v>
      </c>
      <c r="L14" s="74">
        <v>6837000</v>
      </c>
      <c r="M14" s="76">
        <v>535663280</v>
      </c>
    </row>
    <row r="15" spans="1:13" ht="16.5" x14ac:dyDescent="0.3">
      <c r="A15" s="48" t="s">
        <v>0</v>
      </c>
      <c r="B15" s="77" t="s">
        <v>337</v>
      </c>
      <c r="C15" s="78" t="s">
        <v>0</v>
      </c>
      <c r="D15" s="79">
        <f t="shared" ref="D15:M15" si="0">SUM(D9:D14)</f>
        <v>173025487</v>
      </c>
      <c r="E15" s="80">
        <f t="shared" si="0"/>
        <v>378682346</v>
      </c>
      <c r="F15" s="80">
        <f t="shared" si="0"/>
        <v>1322820782</v>
      </c>
      <c r="G15" s="80">
        <f t="shared" si="0"/>
        <v>70183000</v>
      </c>
      <c r="H15" s="81">
        <f t="shared" si="0"/>
        <v>1944711615</v>
      </c>
      <c r="I15" s="79">
        <f t="shared" si="0"/>
        <v>144830092</v>
      </c>
      <c r="J15" s="80">
        <f t="shared" si="0"/>
        <v>292613188</v>
      </c>
      <c r="K15" s="80">
        <f t="shared" si="0"/>
        <v>1118964828</v>
      </c>
      <c r="L15" s="80">
        <f t="shared" si="0"/>
        <v>60222000</v>
      </c>
      <c r="M15" s="82">
        <f t="shared" si="0"/>
        <v>1616630108</v>
      </c>
    </row>
    <row r="16" spans="1:13" x14ac:dyDescent="0.2">
      <c r="A16" s="47" t="s">
        <v>53</v>
      </c>
      <c r="B16" s="71" t="s">
        <v>338</v>
      </c>
      <c r="C16" s="72" t="s">
        <v>339</v>
      </c>
      <c r="D16" s="73">
        <v>12069607</v>
      </c>
      <c r="E16" s="74">
        <v>59169085</v>
      </c>
      <c r="F16" s="74">
        <v>102233788</v>
      </c>
      <c r="G16" s="74">
        <v>4020000</v>
      </c>
      <c r="H16" s="75">
        <v>177492480</v>
      </c>
      <c r="I16" s="73">
        <v>8849669</v>
      </c>
      <c r="J16" s="74">
        <v>52207070</v>
      </c>
      <c r="K16" s="74">
        <v>107283438</v>
      </c>
      <c r="L16" s="74">
        <v>6879000</v>
      </c>
      <c r="M16" s="76">
        <v>175219177</v>
      </c>
    </row>
    <row r="17" spans="1:13" x14ac:dyDescent="0.2">
      <c r="A17" s="47" t="s">
        <v>53</v>
      </c>
      <c r="B17" s="71" t="s">
        <v>340</v>
      </c>
      <c r="C17" s="72" t="s">
        <v>341</v>
      </c>
      <c r="D17" s="73">
        <v>26212581</v>
      </c>
      <c r="E17" s="74">
        <v>5937419</v>
      </c>
      <c r="F17" s="74">
        <v>270825759</v>
      </c>
      <c r="G17" s="74">
        <v>24089000</v>
      </c>
      <c r="H17" s="75">
        <v>327064759</v>
      </c>
      <c r="I17" s="73">
        <v>24744997</v>
      </c>
      <c r="J17" s="74">
        <v>6316124</v>
      </c>
      <c r="K17" s="74">
        <v>261083687</v>
      </c>
      <c r="L17" s="74">
        <v>29022000</v>
      </c>
      <c r="M17" s="76">
        <v>321166808</v>
      </c>
    </row>
    <row r="18" spans="1:13" x14ac:dyDescent="0.2">
      <c r="A18" s="47" t="s">
        <v>53</v>
      </c>
      <c r="B18" s="71" t="s">
        <v>342</v>
      </c>
      <c r="C18" s="72" t="s">
        <v>343</v>
      </c>
      <c r="D18" s="73">
        <v>31597801</v>
      </c>
      <c r="E18" s="74">
        <v>126499310</v>
      </c>
      <c r="F18" s="74">
        <v>218313338</v>
      </c>
      <c r="G18" s="74">
        <v>13284000</v>
      </c>
      <c r="H18" s="75">
        <v>389694449</v>
      </c>
      <c r="I18" s="73">
        <v>29719572</v>
      </c>
      <c r="J18" s="74">
        <v>108394217</v>
      </c>
      <c r="K18" s="74">
        <v>213297700</v>
      </c>
      <c r="L18" s="74">
        <v>8683000</v>
      </c>
      <c r="M18" s="76">
        <v>360094489</v>
      </c>
    </row>
    <row r="19" spans="1:13" x14ac:dyDescent="0.2">
      <c r="A19" s="47" t="s">
        <v>53</v>
      </c>
      <c r="B19" s="71" t="s">
        <v>344</v>
      </c>
      <c r="C19" s="72" t="s">
        <v>345</v>
      </c>
      <c r="D19" s="73">
        <v>9624913</v>
      </c>
      <c r="E19" s="74">
        <v>1327101</v>
      </c>
      <c r="F19" s="74">
        <v>185921163</v>
      </c>
      <c r="G19" s="74">
        <v>14524000</v>
      </c>
      <c r="H19" s="75">
        <v>211397177</v>
      </c>
      <c r="I19" s="73">
        <v>8843568</v>
      </c>
      <c r="J19" s="74">
        <v>1375993</v>
      </c>
      <c r="K19" s="74">
        <v>177235153</v>
      </c>
      <c r="L19" s="74">
        <v>12401000</v>
      </c>
      <c r="M19" s="76">
        <v>199855714</v>
      </c>
    </row>
    <row r="20" spans="1:13" x14ac:dyDescent="0.2">
      <c r="A20" s="47" t="s">
        <v>68</v>
      </c>
      <c r="B20" s="71" t="s">
        <v>346</v>
      </c>
      <c r="C20" s="72" t="s">
        <v>347</v>
      </c>
      <c r="D20" s="73">
        <v>0</v>
      </c>
      <c r="E20" s="74">
        <v>51091291</v>
      </c>
      <c r="F20" s="74">
        <v>618443841</v>
      </c>
      <c r="G20" s="74">
        <v>47150000</v>
      </c>
      <c r="H20" s="75">
        <v>716685132</v>
      </c>
      <c r="I20" s="73">
        <v>0</v>
      </c>
      <c r="J20" s="74">
        <v>10948400</v>
      </c>
      <c r="K20" s="74">
        <v>572983810</v>
      </c>
      <c r="L20" s="74">
        <v>47384000</v>
      </c>
      <c r="M20" s="76">
        <v>631316210</v>
      </c>
    </row>
    <row r="21" spans="1:13" ht="16.5" x14ac:dyDescent="0.3">
      <c r="A21" s="48" t="s">
        <v>0</v>
      </c>
      <c r="B21" s="77" t="s">
        <v>348</v>
      </c>
      <c r="C21" s="78" t="s">
        <v>0</v>
      </c>
      <c r="D21" s="79">
        <f t="shared" ref="D21:M21" si="1">SUM(D16:D20)</f>
        <v>79504902</v>
      </c>
      <c r="E21" s="80">
        <f t="shared" si="1"/>
        <v>244024206</v>
      </c>
      <c r="F21" s="80">
        <f t="shared" si="1"/>
        <v>1395737889</v>
      </c>
      <c r="G21" s="80">
        <f t="shared" si="1"/>
        <v>103067000</v>
      </c>
      <c r="H21" s="81">
        <f t="shared" si="1"/>
        <v>1822333997</v>
      </c>
      <c r="I21" s="79">
        <f t="shared" si="1"/>
        <v>72157806</v>
      </c>
      <c r="J21" s="80">
        <f t="shared" si="1"/>
        <v>179241804</v>
      </c>
      <c r="K21" s="80">
        <f t="shared" si="1"/>
        <v>1331883788</v>
      </c>
      <c r="L21" s="80">
        <f t="shared" si="1"/>
        <v>104369000</v>
      </c>
      <c r="M21" s="82">
        <f t="shared" si="1"/>
        <v>1687652398</v>
      </c>
    </row>
    <row r="22" spans="1:13" x14ac:dyDescent="0.2">
      <c r="A22" s="47" t="s">
        <v>53</v>
      </c>
      <c r="B22" s="71" t="s">
        <v>349</v>
      </c>
      <c r="C22" s="72" t="s">
        <v>350</v>
      </c>
      <c r="D22" s="73">
        <v>4181027</v>
      </c>
      <c r="E22" s="74">
        <v>8364392</v>
      </c>
      <c r="F22" s="74">
        <v>100295661</v>
      </c>
      <c r="G22" s="74">
        <v>7594000</v>
      </c>
      <c r="H22" s="75">
        <v>120435080</v>
      </c>
      <c r="I22" s="73">
        <v>63417981</v>
      </c>
      <c r="J22" s="74">
        <v>9616782</v>
      </c>
      <c r="K22" s="74">
        <v>85830965</v>
      </c>
      <c r="L22" s="74">
        <v>16198000</v>
      </c>
      <c r="M22" s="76">
        <v>175063728</v>
      </c>
    </row>
    <row r="23" spans="1:13" x14ac:dyDescent="0.2">
      <c r="A23" s="47" t="s">
        <v>53</v>
      </c>
      <c r="B23" s="71" t="s">
        <v>351</v>
      </c>
      <c r="C23" s="72" t="s">
        <v>352</v>
      </c>
      <c r="D23" s="73">
        <v>24790024</v>
      </c>
      <c r="E23" s="74">
        <v>3038539</v>
      </c>
      <c r="F23" s="74">
        <v>149962723</v>
      </c>
      <c r="G23" s="74">
        <v>12066000</v>
      </c>
      <c r="H23" s="75">
        <v>189857286</v>
      </c>
      <c r="I23" s="73">
        <v>7137106</v>
      </c>
      <c r="J23" s="74">
        <v>2983535</v>
      </c>
      <c r="K23" s="74">
        <v>67429142</v>
      </c>
      <c r="L23" s="74">
        <v>12104000</v>
      </c>
      <c r="M23" s="76">
        <v>89653783</v>
      </c>
    </row>
    <row r="24" spans="1:13" x14ac:dyDescent="0.2">
      <c r="A24" s="47" t="s">
        <v>53</v>
      </c>
      <c r="B24" s="71" t="s">
        <v>353</v>
      </c>
      <c r="C24" s="72" t="s">
        <v>354</v>
      </c>
      <c r="D24" s="73">
        <v>180122577</v>
      </c>
      <c r="E24" s="74">
        <v>520251862</v>
      </c>
      <c r="F24" s="74">
        <v>407665217</v>
      </c>
      <c r="G24" s="74">
        <v>346877000</v>
      </c>
      <c r="H24" s="75">
        <v>1454916656</v>
      </c>
      <c r="I24" s="73">
        <v>147966297</v>
      </c>
      <c r="J24" s="74">
        <v>503232352</v>
      </c>
      <c r="K24" s="74">
        <v>316420946</v>
      </c>
      <c r="L24" s="74">
        <v>360078000</v>
      </c>
      <c r="M24" s="76">
        <v>1327697595</v>
      </c>
    </row>
    <row r="25" spans="1:13" x14ac:dyDescent="0.2">
      <c r="A25" s="47" t="s">
        <v>53</v>
      </c>
      <c r="B25" s="71" t="s">
        <v>355</v>
      </c>
      <c r="C25" s="72" t="s">
        <v>356</v>
      </c>
      <c r="D25" s="73">
        <v>11386846</v>
      </c>
      <c r="E25" s="74">
        <v>6170018</v>
      </c>
      <c r="F25" s="74">
        <v>149882451</v>
      </c>
      <c r="G25" s="74">
        <v>17818000</v>
      </c>
      <c r="H25" s="75">
        <v>185257315</v>
      </c>
      <c r="I25" s="73">
        <v>10778341</v>
      </c>
      <c r="J25" s="74">
        <v>1846390</v>
      </c>
      <c r="K25" s="74">
        <v>138916682</v>
      </c>
      <c r="L25" s="74">
        <v>9711000</v>
      </c>
      <c r="M25" s="76">
        <v>161252413</v>
      </c>
    </row>
    <row r="26" spans="1:13" x14ac:dyDescent="0.2">
      <c r="A26" s="47" t="s">
        <v>68</v>
      </c>
      <c r="B26" s="71" t="s">
        <v>357</v>
      </c>
      <c r="C26" s="72" t="s">
        <v>358</v>
      </c>
      <c r="D26" s="73">
        <v>0</v>
      </c>
      <c r="E26" s="74">
        <v>13406301</v>
      </c>
      <c r="F26" s="74">
        <v>316990298</v>
      </c>
      <c r="G26" s="74">
        <v>60596000</v>
      </c>
      <c r="H26" s="75">
        <v>390992599</v>
      </c>
      <c r="I26" s="73">
        <v>0</v>
      </c>
      <c r="J26" s="74">
        <v>14124614</v>
      </c>
      <c r="K26" s="74">
        <v>290595860</v>
      </c>
      <c r="L26" s="74">
        <v>63651000</v>
      </c>
      <c r="M26" s="76">
        <v>368371474</v>
      </c>
    </row>
    <row r="27" spans="1:13" ht="16.5" x14ac:dyDescent="0.3">
      <c r="A27" s="48" t="s">
        <v>0</v>
      </c>
      <c r="B27" s="77" t="s">
        <v>359</v>
      </c>
      <c r="C27" s="78" t="s">
        <v>0</v>
      </c>
      <c r="D27" s="79">
        <f t="shared" ref="D27:M27" si="2">SUM(D22:D26)</f>
        <v>220480474</v>
      </c>
      <c r="E27" s="80">
        <f t="shared" si="2"/>
        <v>551231112</v>
      </c>
      <c r="F27" s="80">
        <f t="shared" si="2"/>
        <v>1124796350</v>
      </c>
      <c r="G27" s="80">
        <f t="shared" si="2"/>
        <v>444951000</v>
      </c>
      <c r="H27" s="81">
        <f t="shared" si="2"/>
        <v>2341458936</v>
      </c>
      <c r="I27" s="79">
        <f t="shared" si="2"/>
        <v>229299725</v>
      </c>
      <c r="J27" s="80">
        <f t="shared" si="2"/>
        <v>531803673</v>
      </c>
      <c r="K27" s="80">
        <f t="shared" si="2"/>
        <v>899193595</v>
      </c>
      <c r="L27" s="80">
        <f t="shared" si="2"/>
        <v>461742000</v>
      </c>
      <c r="M27" s="82">
        <f t="shared" si="2"/>
        <v>2122038993</v>
      </c>
    </row>
    <row r="28" spans="1:13" x14ac:dyDescent="0.2">
      <c r="A28" s="47" t="s">
        <v>53</v>
      </c>
      <c r="B28" s="71" t="s">
        <v>360</v>
      </c>
      <c r="C28" s="72" t="s">
        <v>361</v>
      </c>
      <c r="D28" s="73">
        <v>32373557</v>
      </c>
      <c r="E28" s="74">
        <v>55476673</v>
      </c>
      <c r="F28" s="74">
        <v>11189771</v>
      </c>
      <c r="G28" s="74">
        <v>5079000</v>
      </c>
      <c r="H28" s="75">
        <v>104119001</v>
      </c>
      <c r="I28" s="73">
        <v>17330674</v>
      </c>
      <c r="J28" s="74">
        <v>25706742</v>
      </c>
      <c r="K28" s="74">
        <v>472167</v>
      </c>
      <c r="L28" s="74">
        <v>10443000</v>
      </c>
      <c r="M28" s="76">
        <v>53952583</v>
      </c>
    </row>
    <row r="29" spans="1:13" x14ac:dyDescent="0.2">
      <c r="A29" s="47" t="s">
        <v>53</v>
      </c>
      <c r="B29" s="71" t="s">
        <v>362</v>
      </c>
      <c r="C29" s="72" t="s">
        <v>363</v>
      </c>
      <c r="D29" s="73">
        <v>30662975</v>
      </c>
      <c r="E29" s="74">
        <v>76173363</v>
      </c>
      <c r="F29" s="74">
        <v>121586050</v>
      </c>
      <c r="G29" s="74">
        <v>8224000</v>
      </c>
      <c r="H29" s="75">
        <v>236646388</v>
      </c>
      <c r="I29" s="73">
        <v>29023328</v>
      </c>
      <c r="J29" s="74">
        <v>73762089</v>
      </c>
      <c r="K29" s="74">
        <v>156966647</v>
      </c>
      <c r="L29" s="74">
        <v>1959000</v>
      </c>
      <c r="M29" s="76">
        <v>261711064</v>
      </c>
    </row>
    <row r="30" spans="1:13" x14ac:dyDescent="0.2">
      <c r="A30" s="47" t="s">
        <v>53</v>
      </c>
      <c r="B30" s="71" t="s">
        <v>364</v>
      </c>
      <c r="C30" s="72" t="s">
        <v>365</v>
      </c>
      <c r="D30" s="73">
        <v>26096208</v>
      </c>
      <c r="E30" s="74">
        <v>57428595</v>
      </c>
      <c r="F30" s="74">
        <v>49140337</v>
      </c>
      <c r="G30" s="74">
        <v>34330000</v>
      </c>
      <c r="H30" s="75">
        <v>166995140</v>
      </c>
      <c r="I30" s="73">
        <v>26971284</v>
      </c>
      <c r="J30" s="74">
        <v>54813521</v>
      </c>
      <c r="K30" s="74">
        <v>42965471</v>
      </c>
      <c r="L30" s="74">
        <v>22026000</v>
      </c>
      <c r="M30" s="76">
        <v>146776276</v>
      </c>
    </row>
    <row r="31" spans="1:13" x14ac:dyDescent="0.2">
      <c r="A31" s="47" t="s">
        <v>53</v>
      </c>
      <c r="B31" s="71" t="s">
        <v>366</v>
      </c>
      <c r="C31" s="72" t="s">
        <v>367</v>
      </c>
      <c r="D31" s="73">
        <v>27389596</v>
      </c>
      <c r="E31" s="74">
        <v>168181015</v>
      </c>
      <c r="F31" s="74">
        <v>202163029</v>
      </c>
      <c r="G31" s="74">
        <v>45354000</v>
      </c>
      <c r="H31" s="75">
        <v>443087640</v>
      </c>
      <c r="I31" s="73">
        <v>24302765</v>
      </c>
      <c r="J31" s="74">
        <v>72068454</v>
      </c>
      <c r="K31" s="74">
        <v>233252820</v>
      </c>
      <c r="L31" s="74">
        <v>32387000</v>
      </c>
      <c r="M31" s="76">
        <v>362011039</v>
      </c>
    </row>
    <row r="32" spans="1:13" x14ac:dyDescent="0.2">
      <c r="A32" s="47" t="s">
        <v>53</v>
      </c>
      <c r="B32" s="71" t="s">
        <v>368</v>
      </c>
      <c r="C32" s="72" t="s">
        <v>369</v>
      </c>
      <c r="D32" s="73">
        <v>30491044</v>
      </c>
      <c r="E32" s="74">
        <v>109176405</v>
      </c>
      <c r="F32" s="74">
        <v>86798206</v>
      </c>
      <c r="G32" s="74">
        <v>7150000</v>
      </c>
      <c r="H32" s="75">
        <v>233615655</v>
      </c>
      <c r="I32" s="73">
        <v>35352046</v>
      </c>
      <c r="J32" s="74">
        <v>106434255</v>
      </c>
      <c r="K32" s="74">
        <v>86971721</v>
      </c>
      <c r="L32" s="74">
        <v>4088000</v>
      </c>
      <c r="M32" s="76">
        <v>232846022</v>
      </c>
    </row>
    <row r="33" spans="1:13" x14ac:dyDescent="0.2">
      <c r="A33" s="47" t="s">
        <v>68</v>
      </c>
      <c r="B33" s="71" t="s">
        <v>370</v>
      </c>
      <c r="C33" s="72" t="s">
        <v>371</v>
      </c>
      <c r="D33" s="73">
        <v>0</v>
      </c>
      <c r="E33" s="74">
        <v>0</v>
      </c>
      <c r="F33" s="74">
        <v>63700667</v>
      </c>
      <c r="G33" s="74">
        <v>2975000</v>
      </c>
      <c r="H33" s="75">
        <v>66675667</v>
      </c>
      <c r="I33" s="73">
        <v>0</v>
      </c>
      <c r="J33" s="74">
        <v>0</v>
      </c>
      <c r="K33" s="74">
        <v>63858620</v>
      </c>
      <c r="L33" s="74">
        <v>1000000</v>
      </c>
      <c r="M33" s="76">
        <v>64858620</v>
      </c>
    </row>
    <row r="34" spans="1:13" ht="16.5" x14ac:dyDescent="0.3">
      <c r="A34" s="48" t="s">
        <v>0</v>
      </c>
      <c r="B34" s="77" t="s">
        <v>372</v>
      </c>
      <c r="C34" s="78" t="s">
        <v>0</v>
      </c>
      <c r="D34" s="79">
        <f t="shared" ref="D34:M34" si="3">SUM(D28:D33)</f>
        <v>147013380</v>
      </c>
      <c r="E34" s="80">
        <f t="shared" si="3"/>
        <v>466436051</v>
      </c>
      <c r="F34" s="80">
        <f t="shared" si="3"/>
        <v>534578060</v>
      </c>
      <c r="G34" s="80">
        <f t="shared" si="3"/>
        <v>103112000</v>
      </c>
      <c r="H34" s="81">
        <f t="shared" si="3"/>
        <v>1251139491</v>
      </c>
      <c r="I34" s="79">
        <f t="shared" si="3"/>
        <v>132980097</v>
      </c>
      <c r="J34" s="80">
        <f t="shared" si="3"/>
        <v>332785061</v>
      </c>
      <c r="K34" s="80">
        <f t="shared" si="3"/>
        <v>584487446</v>
      </c>
      <c r="L34" s="80">
        <f t="shared" si="3"/>
        <v>71903000</v>
      </c>
      <c r="M34" s="82">
        <f t="shared" si="3"/>
        <v>1122155604</v>
      </c>
    </row>
    <row r="35" spans="1:13" x14ac:dyDescent="0.2">
      <c r="A35" s="47" t="s">
        <v>53</v>
      </c>
      <c r="B35" s="71" t="s">
        <v>373</v>
      </c>
      <c r="C35" s="72" t="s">
        <v>374</v>
      </c>
      <c r="D35" s="73">
        <v>8598816</v>
      </c>
      <c r="E35" s="74">
        <v>14601929</v>
      </c>
      <c r="F35" s="74">
        <v>82190385</v>
      </c>
      <c r="G35" s="74">
        <v>6961000</v>
      </c>
      <c r="H35" s="75">
        <v>112352130</v>
      </c>
      <c r="I35" s="73">
        <v>9519483</v>
      </c>
      <c r="J35" s="74">
        <v>12036343</v>
      </c>
      <c r="K35" s="74">
        <v>2391143</v>
      </c>
      <c r="L35" s="74">
        <v>4778000</v>
      </c>
      <c r="M35" s="76">
        <v>28724969</v>
      </c>
    </row>
    <row r="36" spans="1:13" x14ac:dyDescent="0.2">
      <c r="A36" s="47" t="s">
        <v>53</v>
      </c>
      <c r="B36" s="71" t="s">
        <v>375</v>
      </c>
      <c r="C36" s="72" t="s">
        <v>376</v>
      </c>
      <c r="D36" s="73">
        <v>14319955</v>
      </c>
      <c r="E36" s="74">
        <v>38486346</v>
      </c>
      <c r="F36" s="74">
        <v>158688878</v>
      </c>
      <c r="G36" s="74">
        <v>14641000</v>
      </c>
      <c r="H36" s="75">
        <v>226136179</v>
      </c>
      <c r="I36" s="73">
        <v>-3052311</v>
      </c>
      <c r="J36" s="74">
        <v>27126754</v>
      </c>
      <c r="K36" s="74">
        <v>168382521</v>
      </c>
      <c r="L36" s="74">
        <v>7144000</v>
      </c>
      <c r="M36" s="76">
        <v>199600964</v>
      </c>
    </row>
    <row r="37" spans="1:13" x14ac:dyDescent="0.2">
      <c r="A37" s="47" t="s">
        <v>53</v>
      </c>
      <c r="B37" s="71" t="s">
        <v>377</v>
      </c>
      <c r="C37" s="72" t="s">
        <v>378</v>
      </c>
      <c r="D37" s="73">
        <v>6669612</v>
      </c>
      <c r="E37" s="74">
        <v>30348</v>
      </c>
      <c r="F37" s="74">
        <v>148878675</v>
      </c>
      <c r="G37" s="74">
        <v>8123000</v>
      </c>
      <c r="H37" s="75">
        <v>163701635</v>
      </c>
      <c r="I37" s="73">
        <v>10568571</v>
      </c>
      <c r="J37" s="74">
        <v>51522</v>
      </c>
      <c r="K37" s="74">
        <v>145377848</v>
      </c>
      <c r="L37" s="74">
        <v>7166000</v>
      </c>
      <c r="M37" s="76">
        <v>163163941</v>
      </c>
    </row>
    <row r="38" spans="1:13" x14ac:dyDescent="0.2">
      <c r="A38" s="47" t="s">
        <v>53</v>
      </c>
      <c r="B38" s="71" t="s">
        <v>379</v>
      </c>
      <c r="C38" s="72" t="s">
        <v>380</v>
      </c>
      <c r="D38" s="73">
        <v>71470190</v>
      </c>
      <c r="E38" s="74">
        <v>6147596</v>
      </c>
      <c r="F38" s="74">
        <v>272434504</v>
      </c>
      <c r="G38" s="74">
        <v>12563000</v>
      </c>
      <c r="H38" s="75">
        <v>362615290</v>
      </c>
      <c r="I38" s="73">
        <v>54143247</v>
      </c>
      <c r="J38" s="74">
        <v>7321508</v>
      </c>
      <c r="K38" s="74">
        <v>248874775</v>
      </c>
      <c r="L38" s="74">
        <v>18916000</v>
      </c>
      <c r="M38" s="76">
        <v>329255530</v>
      </c>
    </row>
    <row r="39" spans="1:13" x14ac:dyDescent="0.2">
      <c r="A39" s="47" t="s">
        <v>68</v>
      </c>
      <c r="B39" s="71" t="s">
        <v>381</v>
      </c>
      <c r="C39" s="72" t="s">
        <v>382</v>
      </c>
      <c r="D39" s="73">
        <v>0</v>
      </c>
      <c r="E39" s="74">
        <v>27694494</v>
      </c>
      <c r="F39" s="74">
        <v>505002344</v>
      </c>
      <c r="G39" s="74">
        <v>6867000</v>
      </c>
      <c r="H39" s="75">
        <v>539563838</v>
      </c>
      <c r="I39" s="73">
        <v>0</v>
      </c>
      <c r="J39" s="74">
        <v>-179569</v>
      </c>
      <c r="K39" s="74">
        <v>480513998</v>
      </c>
      <c r="L39" s="74">
        <v>6466000</v>
      </c>
      <c r="M39" s="76">
        <v>486800429</v>
      </c>
    </row>
    <row r="40" spans="1:13" ht="16.5" x14ac:dyDescent="0.3">
      <c r="A40" s="48" t="s">
        <v>0</v>
      </c>
      <c r="B40" s="77" t="s">
        <v>383</v>
      </c>
      <c r="C40" s="78" t="s">
        <v>0</v>
      </c>
      <c r="D40" s="79">
        <f t="shared" ref="D40:M40" si="4">SUM(D35:D39)</f>
        <v>101058573</v>
      </c>
      <c r="E40" s="80">
        <f t="shared" si="4"/>
        <v>86960713</v>
      </c>
      <c r="F40" s="80">
        <f t="shared" si="4"/>
        <v>1167194786</v>
      </c>
      <c r="G40" s="80">
        <f t="shared" si="4"/>
        <v>49155000</v>
      </c>
      <c r="H40" s="81">
        <f t="shared" si="4"/>
        <v>1404369072</v>
      </c>
      <c r="I40" s="79">
        <f t="shared" si="4"/>
        <v>71178990</v>
      </c>
      <c r="J40" s="80">
        <f t="shared" si="4"/>
        <v>46356558</v>
      </c>
      <c r="K40" s="80">
        <f t="shared" si="4"/>
        <v>1045540285</v>
      </c>
      <c r="L40" s="80">
        <f t="shared" si="4"/>
        <v>44470000</v>
      </c>
      <c r="M40" s="82">
        <f t="shared" si="4"/>
        <v>1207545833</v>
      </c>
    </row>
    <row r="41" spans="1:13" ht="16.5" x14ac:dyDescent="0.3">
      <c r="A41" s="49" t="s">
        <v>0</v>
      </c>
      <c r="B41" s="83" t="s">
        <v>384</v>
      </c>
      <c r="C41" s="84" t="s">
        <v>0</v>
      </c>
      <c r="D41" s="85">
        <f t="shared" ref="D41:M41" si="5">SUM(D9:D14,D16:D20,D22:D26,D28:D33,D35:D39)</f>
        <v>721082816</v>
      </c>
      <c r="E41" s="86">
        <f t="shared" si="5"/>
        <v>1727334428</v>
      </c>
      <c r="F41" s="86">
        <f t="shared" si="5"/>
        <v>5545127867</v>
      </c>
      <c r="G41" s="86">
        <f t="shared" si="5"/>
        <v>770468000</v>
      </c>
      <c r="H41" s="87">
        <f t="shared" si="5"/>
        <v>8764013111</v>
      </c>
      <c r="I41" s="85">
        <f t="shared" si="5"/>
        <v>650446710</v>
      </c>
      <c r="J41" s="86">
        <f t="shared" si="5"/>
        <v>1382800284</v>
      </c>
      <c r="K41" s="86">
        <f t="shared" si="5"/>
        <v>4980069942</v>
      </c>
      <c r="L41" s="86">
        <f t="shared" si="5"/>
        <v>742706000</v>
      </c>
      <c r="M41" s="88">
        <f t="shared" si="5"/>
        <v>7756022936</v>
      </c>
    </row>
    <row r="42" spans="1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385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386</v>
      </c>
      <c r="C9" s="72" t="s">
        <v>387</v>
      </c>
      <c r="D9" s="73">
        <v>14069274</v>
      </c>
      <c r="E9" s="74">
        <v>14943530</v>
      </c>
      <c r="F9" s="74">
        <v>100606908</v>
      </c>
      <c r="G9" s="74">
        <v>96223000</v>
      </c>
      <c r="H9" s="75">
        <v>225842712</v>
      </c>
      <c r="I9" s="73">
        <v>6982324</v>
      </c>
      <c r="J9" s="74">
        <v>7417626</v>
      </c>
      <c r="K9" s="74">
        <v>-137833075</v>
      </c>
      <c r="L9" s="74">
        <v>139163000</v>
      </c>
      <c r="M9" s="76">
        <v>15729875</v>
      </c>
    </row>
    <row r="10" spans="1:13" x14ac:dyDescent="0.2">
      <c r="A10" s="47" t="s">
        <v>53</v>
      </c>
      <c r="B10" s="71" t="s">
        <v>388</v>
      </c>
      <c r="C10" s="72" t="s">
        <v>389</v>
      </c>
      <c r="D10" s="73">
        <v>53347016</v>
      </c>
      <c r="E10" s="74">
        <v>139965382</v>
      </c>
      <c r="F10" s="74">
        <v>95306451</v>
      </c>
      <c r="G10" s="74">
        <v>34391000</v>
      </c>
      <c r="H10" s="75">
        <v>323009849</v>
      </c>
      <c r="I10" s="73">
        <v>51308955</v>
      </c>
      <c r="J10" s="74">
        <v>118800697</v>
      </c>
      <c r="K10" s="74">
        <v>90892471</v>
      </c>
      <c r="L10" s="74">
        <v>31678000</v>
      </c>
      <c r="M10" s="76">
        <v>292680123</v>
      </c>
    </row>
    <row r="11" spans="1:13" x14ac:dyDescent="0.2">
      <c r="A11" s="47" t="s">
        <v>53</v>
      </c>
      <c r="B11" s="71" t="s">
        <v>390</v>
      </c>
      <c r="C11" s="72" t="s">
        <v>391</v>
      </c>
      <c r="D11" s="73">
        <v>22309100</v>
      </c>
      <c r="E11" s="74">
        <v>42315544</v>
      </c>
      <c r="F11" s="74">
        <v>152093168</v>
      </c>
      <c r="G11" s="74">
        <v>27814000</v>
      </c>
      <c r="H11" s="75">
        <v>244531812</v>
      </c>
      <c r="I11" s="73">
        <v>13845414</v>
      </c>
      <c r="J11" s="74">
        <v>36031741</v>
      </c>
      <c r="K11" s="74">
        <v>-1830464</v>
      </c>
      <c r="L11" s="74">
        <v>13367000</v>
      </c>
      <c r="M11" s="76">
        <v>61413691</v>
      </c>
    </row>
    <row r="12" spans="1:13" x14ac:dyDescent="0.2">
      <c r="A12" s="47" t="s">
        <v>53</v>
      </c>
      <c r="B12" s="71" t="s">
        <v>392</v>
      </c>
      <c r="C12" s="72" t="s">
        <v>393</v>
      </c>
      <c r="D12" s="73">
        <v>20605181</v>
      </c>
      <c r="E12" s="74">
        <v>43359522</v>
      </c>
      <c r="F12" s="74">
        <v>47969888</v>
      </c>
      <c r="G12" s="74">
        <v>44034000</v>
      </c>
      <c r="H12" s="75">
        <v>155968591</v>
      </c>
      <c r="I12" s="73">
        <v>35408967</v>
      </c>
      <c r="J12" s="74">
        <v>31973191</v>
      </c>
      <c r="K12" s="74">
        <v>58364010</v>
      </c>
      <c r="L12" s="74">
        <v>8300000</v>
      </c>
      <c r="M12" s="76">
        <v>134046168</v>
      </c>
    </row>
    <row r="13" spans="1:13" x14ac:dyDescent="0.2">
      <c r="A13" s="47" t="s">
        <v>53</v>
      </c>
      <c r="B13" s="71" t="s">
        <v>394</v>
      </c>
      <c r="C13" s="72" t="s">
        <v>395</v>
      </c>
      <c r="D13" s="73">
        <v>61978917</v>
      </c>
      <c r="E13" s="74">
        <v>192285025</v>
      </c>
      <c r="F13" s="74">
        <v>108804133</v>
      </c>
      <c r="G13" s="74">
        <v>9440000</v>
      </c>
      <c r="H13" s="75">
        <v>372508075</v>
      </c>
      <c r="I13" s="73">
        <v>64822724</v>
      </c>
      <c r="J13" s="74">
        <v>123088635</v>
      </c>
      <c r="K13" s="74">
        <v>90734913</v>
      </c>
      <c r="L13" s="74">
        <v>12386000</v>
      </c>
      <c r="M13" s="76">
        <v>291032272</v>
      </c>
    </row>
    <row r="14" spans="1:13" x14ac:dyDescent="0.2">
      <c r="A14" s="47" t="s">
        <v>53</v>
      </c>
      <c r="B14" s="71" t="s">
        <v>396</v>
      </c>
      <c r="C14" s="72" t="s">
        <v>397</v>
      </c>
      <c r="D14" s="73">
        <v>8481294</v>
      </c>
      <c r="E14" s="74">
        <v>37455302</v>
      </c>
      <c r="F14" s="74">
        <v>51966555</v>
      </c>
      <c r="G14" s="74">
        <v>7122000</v>
      </c>
      <c r="H14" s="75">
        <v>105025151</v>
      </c>
      <c r="I14" s="73">
        <v>8177337</v>
      </c>
      <c r="J14" s="74">
        <v>34933741</v>
      </c>
      <c r="K14" s="74">
        <v>38742872</v>
      </c>
      <c r="L14" s="74">
        <v>12889000</v>
      </c>
      <c r="M14" s="76">
        <v>94742950</v>
      </c>
    </row>
    <row r="15" spans="1:13" x14ac:dyDescent="0.2">
      <c r="A15" s="47" t="s">
        <v>53</v>
      </c>
      <c r="B15" s="71" t="s">
        <v>398</v>
      </c>
      <c r="C15" s="72" t="s">
        <v>399</v>
      </c>
      <c r="D15" s="73">
        <v>96861095</v>
      </c>
      <c r="E15" s="74">
        <v>403709526</v>
      </c>
      <c r="F15" s="74">
        <v>242354541</v>
      </c>
      <c r="G15" s="74">
        <v>34567000</v>
      </c>
      <c r="H15" s="75">
        <v>777492162</v>
      </c>
      <c r="I15" s="73">
        <v>97765613</v>
      </c>
      <c r="J15" s="74">
        <v>267378144</v>
      </c>
      <c r="K15" s="74">
        <v>244852013</v>
      </c>
      <c r="L15" s="74">
        <v>29779000</v>
      </c>
      <c r="M15" s="76">
        <v>639774770</v>
      </c>
    </row>
    <row r="16" spans="1:13" x14ac:dyDescent="0.2">
      <c r="A16" s="47" t="s">
        <v>68</v>
      </c>
      <c r="B16" s="71" t="s">
        <v>400</v>
      </c>
      <c r="C16" s="72" t="s">
        <v>401</v>
      </c>
      <c r="D16" s="73">
        <v>0</v>
      </c>
      <c r="E16" s="74">
        <v>63429</v>
      </c>
      <c r="F16" s="74">
        <v>222320328</v>
      </c>
      <c r="G16" s="74">
        <v>11929000</v>
      </c>
      <c r="H16" s="75">
        <v>234312757</v>
      </c>
      <c r="I16" s="73">
        <v>0</v>
      </c>
      <c r="J16" s="74">
        <v>936779</v>
      </c>
      <c r="K16" s="74">
        <v>238812337</v>
      </c>
      <c r="L16" s="74">
        <v>10225000</v>
      </c>
      <c r="M16" s="76">
        <v>249974116</v>
      </c>
    </row>
    <row r="17" spans="1:13" ht="16.5" x14ac:dyDescent="0.3">
      <c r="A17" s="48" t="s">
        <v>0</v>
      </c>
      <c r="B17" s="77" t="s">
        <v>402</v>
      </c>
      <c r="C17" s="78" t="s">
        <v>0</v>
      </c>
      <c r="D17" s="79">
        <f t="shared" ref="D17:M17" si="0">SUM(D9:D16)</f>
        <v>277651877</v>
      </c>
      <c r="E17" s="80">
        <f t="shared" si="0"/>
        <v>874097260</v>
      </c>
      <c r="F17" s="80">
        <f t="shared" si="0"/>
        <v>1021421972</v>
      </c>
      <c r="G17" s="80">
        <f t="shared" si="0"/>
        <v>265520000</v>
      </c>
      <c r="H17" s="81">
        <f t="shared" si="0"/>
        <v>2438691109</v>
      </c>
      <c r="I17" s="79">
        <f t="shared" si="0"/>
        <v>278311334</v>
      </c>
      <c r="J17" s="80">
        <f t="shared" si="0"/>
        <v>620560554</v>
      </c>
      <c r="K17" s="80">
        <f t="shared" si="0"/>
        <v>622735077</v>
      </c>
      <c r="L17" s="80">
        <f t="shared" si="0"/>
        <v>257787000</v>
      </c>
      <c r="M17" s="82">
        <f t="shared" si="0"/>
        <v>1779393965</v>
      </c>
    </row>
    <row r="18" spans="1:13" x14ac:dyDescent="0.2">
      <c r="A18" s="47" t="s">
        <v>53</v>
      </c>
      <c r="B18" s="71" t="s">
        <v>403</v>
      </c>
      <c r="C18" s="72" t="s">
        <v>404</v>
      </c>
      <c r="D18" s="73">
        <v>28809300</v>
      </c>
      <c r="E18" s="74">
        <v>52717749</v>
      </c>
      <c r="F18" s="74">
        <v>75857280</v>
      </c>
      <c r="G18" s="74">
        <v>9292000</v>
      </c>
      <c r="H18" s="75">
        <v>166676329</v>
      </c>
      <c r="I18" s="73">
        <v>27646149</v>
      </c>
      <c r="J18" s="74">
        <v>67225006</v>
      </c>
      <c r="K18" s="74">
        <v>74594412</v>
      </c>
      <c r="L18" s="74">
        <v>12972000</v>
      </c>
      <c r="M18" s="76">
        <v>182437567</v>
      </c>
    </row>
    <row r="19" spans="1:13" x14ac:dyDescent="0.2">
      <c r="A19" s="47" t="s">
        <v>53</v>
      </c>
      <c r="B19" s="71" t="s">
        <v>405</v>
      </c>
      <c r="C19" s="72" t="s">
        <v>406</v>
      </c>
      <c r="D19" s="73">
        <v>205931642</v>
      </c>
      <c r="E19" s="74">
        <v>650607727</v>
      </c>
      <c r="F19" s="74">
        <v>373649758</v>
      </c>
      <c r="G19" s="74">
        <v>30298000</v>
      </c>
      <c r="H19" s="75">
        <v>1260487127</v>
      </c>
      <c r="I19" s="73">
        <v>185809950</v>
      </c>
      <c r="J19" s="74">
        <v>578302918</v>
      </c>
      <c r="K19" s="74">
        <v>329566879</v>
      </c>
      <c r="L19" s="74">
        <v>31013000</v>
      </c>
      <c r="M19" s="76">
        <v>1124692747</v>
      </c>
    </row>
    <row r="20" spans="1:13" x14ac:dyDescent="0.2">
      <c r="A20" s="47" t="s">
        <v>53</v>
      </c>
      <c r="B20" s="71" t="s">
        <v>407</v>
      </c>
      <c r="C20" s="72" t="s">
        <v>408</v>
      </c>
      <c r="D20" s="73">
        <v>163442829</v>
      </c>
      <c r="E20" s="74">
        <v>367386116</v>
      </c>
      <c r="F20" s="74">
        <v>119976599</v>
      </c>
      <c r="G20" s="74">
        <v>47876000</v>
      </c>
      <c r="H20" s="75">
        <v>698681544</v>
      </c>
      <c r="I20" s="73">
        <v>124903328</v>
      </c>
      <c r="J20" s="74">
        <v>283465377</v>
      </c>
      <c r="K20" s="74">
        <v>84820163</v>
      </c>
      <c r="L20" s="74">
        <v>76854000</v>
      </c>
      <c r="M20" s="76">
        <v>570042868</v>
      </c>
    </row>
    <row r="21" spans="1:13" x14ac:dyDescent="0.2">
      <c r="A21" s="47" t="s">
        <v>53</v>
      </c>
      <c r="B21" s="71" t="s">
        <v>409</v>
      </c>
      <c r="C21" s="72" t="s">
        <v>410</v>
      </c>
      <c r="D21" s="73">
        <v>11882022</v>
      </c>
      <c r="E21" s="74">
        <v>21725818</v>
      </c>
      <c r="F21" s="74">
        <v>1768389</v>
      </c>
      <c r="G21" s="74">
        <v>7159000</v>
      </c>
      <c r="H21" s="75">
        <v>42535229</v>
      </c>
      <c r="I21" s="73">
        <v>32059764</v>
      </c>
      <c r="J21" s="74">
        <v>30548460</v>
      </c>
      <c r="K21" s="74">
        <v>16700986</v>
      </c>
      <c r="L21" s="74">
        <v>25443000</v>
      </c>
      <c r="M21" s="76">
        <v>104752210</v>
      </c>
    </row>
    <row r="22" spans="1:13" x14ac:dyDescent="0.2">
      <c r="A22" s="47" t="s">
        <v>53</v>
      </c>
      <c r="B22" s="71" t="s">
        <v>411</v>
      </c>
      <c r="C22" s="72" t="s">
        <v>412</v>
      </c>
      <c r="D22" s="73">
        <v>16456782</v>
      </c>
      <c r="E22" s="74">
        <v>38694126</v>
      </c>
      <c r="F22" s="74">
        <v>260487106</v>
      </c>
      <c r="G22" s="74">
        <v>39125000</v>
      </c>
      <c r="H22" s="75">
        <v>354763014</v>
      </c>
      <c r="I22" s="73">
        <v>15108056</v>
      </c>
      <c r="J22" s="74">
        <v>36324712</v>
      </c>
      <c r="K22" s="74">
        <v>262573886</v>
      </c>
      <c r="L22" s="74">
        <v>29712000</v>
      </c>
      <c r="M22" s="76">
        <v>343718654</v>
      </c>
    </row>
    <row r="23" spans="1:13" x14ac:dyDescent="0.2">
      <c r="A23" s="47" t="s">
        <v>53</v>
      </c>
      <c r="B23" s="71" t="s">
        <v>413</v>
      </c>
      <c r="C23" s="72" t="s">
        <v>414</v>
      </c>
      <c r="D23" s="73">
        <v>14200044</v>
      </c>
      <c r="E23" s="74">
        <v>28317656</v>
      </c>
      <c r="F23" s="74">
        <v>234117201</v>
      </c>
      <c r="G23" s="74">
        <v>6862000</v>
      </c>
      <c r="H23" s="75">
        <v>283496901</v>
      </c>
      <c r="I23" s="73">
        <v>14993016</v>
      </c>
      <c r="J23" s="74">
        <v>14166728</v>
      </c>
      <c r="K23" s="74">
        <v>219027055</v>
      </c>
      <c r="L23" s="74">
        <v>4748000</v>
      </c>
      <c r="M23" s="76">
        <v>252934799</v>
      </c>
    </row>
    <row r="24" spans="1:13" x14ac:dyDescent="0.2">
      <c r="A24" s="47" t="s">
        <v>68</v>
      </c>
      <c r="B24" s="71" t="s">
        <v>415</v>
      </c>
      <c r="C24" s="72" t="s">
        <v>416</v>
      </c>
      <c r="D24" s="73">
        <v>0</v>
      </c>
      <c r="E24" s="74">
        <v>0</v>
      </c>
      <c r="F24" s="74">
        <v>154572525</v>
      </c>
      <c r="G24" s="74">
        <v>4340000</v>
      </c>
      <c r="H24" s="75">
        <v>158912525</v>
      </c>
      <c r="I24" s="73">
        <v>0</v>
      </c>
      <c r="J24" s="74">
        <v>0</v>
      </c>
      <c r="K24" s="74">
        <v>257477341</v>
      </c>
      <c r="L24" s="74">
        <v>3162000</v>
      </c>
      <c r="M24" s="76">
        <v>260639341</v>
      </c>
    </row>
    <row r="25" spans="1:13" ht="16.5" x14ac:dyDescent="0.3">
      <c r="A25" s="48" t="s">
        <v>0</v>
      </c>
      <c r="B25" s="77" t="s">
        <v>417</v>
      </c>
      <c r="C25" s="78" t="s">
        <v>0</v>
      </c>
      <c r="D25" s="79">
        <f t="shared" ref="D25:M25" si="1">SUM(D18:D24)</f>
        <v>440722619</v>
      </c>
      <c r="E25" s="80">
        <f t="shared" si="1"/>
        <v>1159449192</v>
      </c>
      <c r="F25" s="80">
        <f t="shared" si="1"/>
        <v>1220428858</v>
      </c>
      <c r="G25" s="80">
        <f t="shared" si="1"/>
        <v>144952000</v>
      </c>
      <c r="H25" s="81">
        <f t="shared" si="1"/>
        <v>2965552669</v>
      </c>
      <c r="I25" s="79">
        <f t="shared" si="1"/>
        <v>400520263</v>
      </c>
      <c r="J25" s="80">
        <f t="shared" si="1"/>
        <v>1010033201</v>
      </c>
      <c r="K25" s="80">
        <f t="shared" si="1"/>
        <v>1244760722</v>
      </c>
      <c r="L25" s="80">
        <f t="shared" si="1"/>
        <v>183904000</v>
      </c>
      <c r="M25" s="82">
        <f t="shared" si="1"/>
        <v>2839218186</v>
      </c>
    </row>
    <row r="26" spans="1:13" x14ac:dyDescent="0.2">
      <c r="A26" s="47" t="s">
        <v>53</v>
      </c>
      <c r="B26" s="71" t="s">
        <v>418</v>
      </c>
      <c r="C26" s="72" t="s">
        <v>419</v>
      </c>
      <c r="D26" s="73">
        <v>39507814</v>
      </c>
      <c r="E26" s="74">
        <v>106193244</v>
      </c>
      <c r="F26" s="74">
        <v>87585542</v>
      </c>
      <c r="G26" s="74">
        <v>24054000</v>
      </c>
      <c r="H26" s="75">
        <v>257340600</v>
      </c>
      <c r="I26" s="73">
        <v>30942943</v>
      </c>
      <c r="J26" s="74">
        <v>80252194</v>
      </c>
      <c r="K26" s="74">
        <v>74463395</v>
      </c>
      <c r="L26" s="74">
        <v>20433000</v>
      </c>
      <c r="M26" s="76">
        <v>206091532</v>
      </c>
    </row>
    <row r="27" spans="1:13" x14ac:dyDescent="0.2">
      <c r="A27" s="47" t="s">
        <v>53</v>
      </c>
      <c r="B27" s="71" t="s">
        <v>420</v>
      </c>
      <c r="C27" s="72" t="s">
        <v>421</v>
      </c>
      <c r="D27" s="73">
        <v>31899705</v>
      </c>
      <c r="E27" s="74">
        <v>56797862</v>
      </c>
      <c r="F27" s="74">
        <v>323849684</v>
      </c>
      <c r="G27" s="74">
        <v>43470000</v>
      </c>
      <c r="H27" s="75">
        <v>456017251</v>
      </c>
      <c r="I27" s="73">
        <v>32120096</v>
      </c>
      <c r="J27" s="74">
        <v>44902874</v>
      </c>
      <c r="K27" s="74">
        <v>325805278</v>
      </c>
      <c r="L27" s="74">
        <v>29428000</v>
      </c>
      <c r="M27" s="76">
        <v>432256248</v>
      </c>
    </row>
    <row r="28" spans="1:13" x14ac:dyDescent="0.2">
      <c r="A28" s="47" t="s">
        <v>53</v>
      </c>
      <c r="B28" s="71" t="s">
        <v>422</v>
      </c>
      <c r="C28" s="72" t="s">
        <v>423</v>
      </c>
      <c r="D28" s="73">
        <v>66546629</v>
      </c>
      <c r="E28" s="74">
        <v>24348034</v>
      </c>
      <c r="F28" s="74">
        <v>-30216233</v>
      </c>
      <c r="G28" s="74">
        <v>47754000</v>
      </c>
      <c r="H28" s="75">
        <v>108432430</v>
      </c>
      <c r="I28" s="73">
        <v>66085624</v>
      </c>
      <c r="J28" s="74">
        <v>24403760</v>
      </c>
      <c r="K28" s="74">
        <v>384846621</v>
      </c>
      <c r="L28" s="74">
        <v>69561000</v>
      </c>
      <c r="M28" s="76">
        <v>544897005</v>
      </c>
    </row>
    <row r="29" spans="1:13" x14ac:dyDescent="0.2">
      <c r="A29" s="47" t="s">
        <v>53</v>
      </c>
      <c r="B29" s="71" t="s">
        <v>424</v>
      </c>
      <c r="C29" s="72" t="s">
        <v>425</v>
      </c>
      <c r="D29" s="73">
        <v>258129487</v>
      </c>
      <c r="E29" s="74">
        <v>522515029</v>
      </c>
      <c r="F29" s="74">
        <v>478851979</v>
      </c>
      <c r="G29" s="74">
        <v>30086000</v>
      </c>
      <c r="H29" s="75">
        <v>1289582495</v>
      </c>
      <c r="I29" s="73">
        <v>254784774</v>
      </c>
      <c r="J29" s="74">
        <v>478906956</v>
      </c>
      <c r="K29" s="74">
        <v>462203928</v>
      </c>
      <c r="L29" s="74">
        <v>22218000</v>
      </c>
      <c r="M29" s="76">
        <v>1218113658</v>
      </c>
    </row>
    <row r="30" spans="1:13" x14ac:dyDescent="0.2">
      <c r="A30" s="47" t="s">
        <v>68</v>
      </c>
      <c r="B30" s="71" t="s">
        <v>426</v>
      </c>
      <c r="C30" s="72" t="s">
        <v>427</v>
      </c>
      <c r="D30" s="73">
        <v>0</v>
      </c>
      <c r="E30" s="74">
        <v>0</v>
      </c>
      <c r="F30" s="74">
        <v>121442069</v>
      </c>
      <c r="G30" s="74">
        <v>5214000</v>
      </c>
      <c r="H30" s="75">
        <v>126656069</v>
      </c>
      <c r="I30" s="73">
        <v>0</v>
      </c>
      <c r="J30" s="74">
        <v>0</v>
      </c>
      <c r="K30" s="74">
        <v>122988365</v>
      </c>
      <c r="L30" s="74">
        <v>3561000</v>
      </c>
      <c r="M30" s="76">
        <v>126549365</v>
      </c>
    </row>
    <row r="31" spans="1:13" ht="16.5" x14ac:dyDescent="0.3">
      <c r="A31" s="48" t="s">
        <v>0</v>
      </c>
      <c r="B31" s="77" t="s">
        <v>428</v>
      </c>
      <c r="C31" s="78" t="s">
        <v>0</v>
      </c>
      <c r="D31" s="79">
        <f t="shared" ref="D31:M31" si="2">SUM(D26:D30)</f>
        <v>396083635</v>
      </c>
      <c r="E31" s="80">
        <f t="shared" si="2"/>
        <v>709854169</v>
      </c>
      <c r="F31" s="80">
        <f t="shared" si="2"/>
        <v>981513041</v>
      </c>
      <c r="G31" s="80">
        <f t="shared" si="2"/>
        <v>150578000</v>
      </c>
      <c r="H31" s="81">
        <f t="shared" si="2"/>
        <v>2238028845</v>
      </c>
      <c r="I31" s="79">
        <f t="shared" si="2"/>
        <v>383933437</v>
      </c>
      <c r="J31" s="80">
        <f t="shared" si="2"/>
        <v>628465784</v>
      </c>
      <c r="K31" s="80">
        <f t="shared" si="2"/>
        <v>1370307587</v>
      </c>
      <c r="L31" s="80">
        <f t="shared" si="2"/>
        <v>145201000</v>
      </c>
      <c r="M31" s="82">
        <f t="shared" si="2"/>
        <v>2527907808</v>
      </c>
    </row>
    <row r="32" spans="1:13" ht="16.5" x14ac:dyDescent="0.3">
      <c r="A32" s="49" t="s">
        <v>0</v>
      </c>
      <c r="B32" s="83" t="s">
        <v>429</v>
      </c>
      <c r="C32" s="84" t="s">
        <v>0</v>
      </c>
      <c r="D32" s="85">
        <f t="shared" ref="D32:M32" si="3">SUM(D9:D16,D18:D24,D26:D30)</f>
        <v>1114458131</v>
      </c>
      <c r="E32" s="86">
        <f t="shared" si="3"/>
        <v>2743400621</v>
      </c>
      <c r="F32" s="86">
        <f t="shared" si="3"/>
        <v>3223363871</v>
      </c>
      <c r="G32" s="86">
        <f t="shared" si="3"/>
        <v>561050000</v>
      </c>
      <c r="H32" s="87">
        <f t="shared" si="3"/>
        <v>7642272623</v>
      </c>
      <c r="I32" s="85">
        <f t="shared" si="3"/>
        <v>1062765034</v>
      </c>
      <c r="J32" s="86">
        <f t="shared" si="3"/>
        <v>2259059539</v>
      </c>
      <c r="K32" s="86">
        <f t="shared" si="3"/>
        <v>3237803386</v>
      </c>
      <c r="L32" s="86">
        <f t="shared" si="3"/>
        <v>586892000</v>
      </c>
      <c r="M32" s="88">
        <f t="shared" si="3"/>
        <v>7146519959</v>
      </c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430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431</v>
      </c>
      <c r="C9" s="72" t="s">
        <v>432</v>
      </c>
      <c r="D9" s="73">
        <v>0</v>
      </c>
      <c r="E9" s="74">
        <v>7345095</v>
      </c>
      <c r="F9" s="74">
        <v>43989986</v>
      </c>
      <c r="G9" s="74">
        <v>50578000</v>
      </c>
      <c r="H9" s="75">
        <v>101913081</v>
      </c>
      <c r="I9" s="73">
        <v>-443395</v>
      </c>
      <c r="J9" s="74">
        <v>7867567</v>
      </c>
      <c r="K9" s="74">
        <v>58722068</v>
      </c>
      <c r="L9" s="74">
        <v>30490000</v>
      </c>
      <c r="M9" s="76">
        <v>96636240</v>
      </c>
    </row>
    <row r="10" spans="1:13" x14ac:dyDescent="0.2">
      <c r="A10" s="47" t="s">
        <v>53</v>
      </c>
      <c r="B10" s="71" t="s">
        <v>433</v>
      </c>
      <c r="C10" s="72" t="s">
        <v>434</v>
      </c>
      <c r="D10" s="73">
        <v>15514809</v>
      </c>
      <c r="E10" s="74">
        <v>68213660</v>
      </c>
      <c r="F10" s="74">
        <v>59736289</v>
      </c>
      <c r="G10" s="74">
        <v>62429000</v>
      </c>
      <c r="H10" s="75">
        <v>205893758</v>
      </c>
      <c r="I10" s="73">
        <v>14663971</v>
      </c>
      <c r="J10" s="74">
        <v>54689501</v>
      </c>
      <c r="K10" s="74">
        <v>68147876</v>
      </c>
      <c r="L10" s="74">
        <v>39503000</v>
      </c>
      <c r="M10" s="76">
        <v>177004348</v>
      </c>
    </row>
    <row r="11" spans="1:13" x14ac:dyDescent="0.2">
      <c r="A11" s="47" t="s">
        <v>53</v>
      </c>
      <c r="B11" s="71" t="s">
        <v>435</v>
      </c>
      <c r="C11" s="72" t="s">
        <v>436</v>
      </c>
      <c r="D11" s="73">
        <v>42979537</v>
      </c>
      <c r="E11" s="74">
        <v>104149552</v>
      </c>
      <c r="F11" s="74">
        <v>27885742</v>
      </c>
      <c r="G11" s="74">
        <v>17174000</v>
      </c>
      <c r="H11" s="75">
        <v>192188831</v>
      </c>
      <c r="I11" s="73">
        <v>40222369</v>
      </c>
      <c r="J11" s="74">
        <v>67859218</v>
      </c>
      <c r="K11" s="74">
        <v>27942672</v>
      </c>
      <c r="L11" s="74">
        <v>11451000</v>
      </c>
      <c r="M11" s="76">
        <v>147475259</v>
      </c>
    </row>
    <row r="12" spans="1:13" x14ac:dyDescent="0.2">
      <c r="A12" s="47" t="s">
        <v>68</v>
      </c>
      <c r="B12" s="71" t="s">
        <v>437</v>
      </c>
      <c r="C12" s="72" t="s">
        <v>438</v>
      </c>
      <c r="D12" s="73">
        <v>0</v>
      </c>
      <c r="E12" s="74">
        <v>0</v>
      </c>
      <c r="F12" s="74">
        <v>43499753</v>
      </c>
      <c r="G12" s="74">
        <v>5867000</v>
      </c>
      <c r="H12" s="75">
        <v>49366753</v>
      </c>
      <c r="I12" s="73">
        <v>0</v>
      </c>
      <c r="J12" s="74">
        <v>0</v>
      </c>
      <c r="K12" s="74">
        <v>43571536</v>
      </c>
      <c r="L12" s="74">
        <v>4238000</v>
      </c>
      <c r="M12" s="76">
        <v>47809536</v>
      </c>
    </row>
    <row r="13" spans="1:13" ht="16.5" x14ac:dyDescent="0.3">
      <c r="A13" s="48" t="s">
        <v>0</v>
      </c>
      <c r="B13" s="77" t="s">
        <v>439</v>
      </c>
      <c r="C13" s="78" t="s">
        <v>0</v>
      </c>
      <c r="D13" s="79">
        <f t="shared" ref="D13:M13" si="0">SUM(D9:D12)</f>
        <v>58494346</v>
      </c>
      <c r="E13" s="80">
        <f t="shared" si="0"/>
        <v>179708307</v>
      </c>
      <c r="F13" s="80">
        <f t="shared" si="0"/>
        <v>175111770</v>
      </c>
      <c r="G13" s="80">
        <f t="shared" si="0"/>
        <v>136048000</v>
      </c>
      <c r="H13" s="81">
        <f t="shared" si="0"/>
        <v>549362423</v>
      </c>
      <c r="I13" s="79">
        <f t="shared" si="0"/>
        <v>54442945</v>
      </c>
      <c r="J13" s="80">
        <f t="shared" si="0"/>
        <v>130416286</v>
      </c>
      <c r="K13" s="80">
        <f t="shared" si="0"/>
        <v>198384152</v>
      </c>
      <c r="L13" s="80">
        <f t="shared" si="0"/>
        <v>85682000</v>
      </c>
      <c r="M13" s="82">
        <f t="shared" si="0"/>
        <v>468925383</v>
      </c>
    </row>
    <row r="14" spans="1:13" x14ac:dyDescent="0.2">
      <c r="A14" s="47" t="s">
        <v>53</v>
      </c>
      <c r="B14" s="71" t="s">
        <v>440</v>
      </c>
      <c r="C14" s="72" t="s">
        <v>441</v>
      </c>
      <c r="D14" s="73">
        <v>12174269</v>
      </c>
      <c r="E14" s="74">
        <v>8536916</v>
      </c>
      <c r="F14" s="74">
        <v>9460613</v>
      </c>
      <c r="G14" s="74">
        <v>5400000</v>
      </c>
      <c r="H14" s="75">
        <v>35571798</v>
      </c>
      <c r="I14" s="73">
        <v>0</v>
      </c>
      <c r="J14" s="74">
        <v>-68473</v>
      </c>
      <c r="K14" s="74">
        <v>-7837878</v>
      </c>
      <c r="L14" s="74">
        <v>7838000</v>
      </c>
      <c r="M14" s="76">
        <v>-68351</v>
      </c>
    </row>
    <row r="15" spans="1:13" x14ac:dyDescent="0.2">
      <c r="A15" s="47" t="s">
        <v>53</v>
      </c>
      <c r="B15" s="71" t="s">
        <v>442</v>
      </c>
      <c r="C15" s="72" t="s">
        <v>443</v>
      </c>
      <c r="D15" s="73">
        <v>21540012</v>
      </c>
      <c r="E15" s="74">
        <v>56669650</v>
      </c>
      <c r="F15" s="74">
        <v>5127174</v>
      </c>
      <c r="G15" s="74">
        <v>32752000</v>
      </c>
      <c r="H15" s="75">
        <v>116088836</v>
      </c>
      <c r="I15" s="73">
        <v>50790942</v>
      </c>
      <c r="J15" s="74">
        <v>46905630</v>
      </c>
      <c r="K15" s="74">
        <v>34455128</v>
      </c>
      <c r="L15" s="74">
        <v>3376000</v>
      </c>
      <c r="M15" s="76">
        <v>135527700</v>
      </c>
    </row>
    <row r="16" spans="1:13" x14ac:dyDescent="0.2">
      <c r="A16" s="47" t="s">
        <v>53</v>
      </c>
      <c r="B16" s="71" t="s">
        <v>444</v>
      </c>
      <c r="C16" s="72" t="s">
        <v>445</v>
      </c>
      <c r="D16" s="73">
        <v>6420107</v>
      </c>
      <c r="E16" s="74">
        <v>3446289</v>
      </c>
      <c r="F16" s="74">
        <v>-3509866</v>
      </c>
      <c r="G16" s="74">
        <v>3300000</v>
      </c>
      <c r="H16" s="75">
        <v>9656530</v>
      </c>
      <c r="I16" s="73">
        <v>11868208</v>
      </c>
      <c r="J16" s="74">
        <v>2739069</v>
      </c>
      <c r="K16" s="74">
        <v>12651820</v>
      </c>
      <c r="L16" s="74">
        <v>3337000</v>
      </c>
      <c r="M16" s="76">
        <v>30596097</v>
      </c>
    </row>
    <row r="17" spans="1:13" x14ac:dyDescent="0.2">
      <c r="A17" s="47" t="s">
        <v>53</v>
      </c>
      <c r="B17" s="71" t="s">
        <v>446</v>
      </c>
      <c r="C17" s="72" t="s">
        <v>447</v>
      </c>
      <c r="D17" s="73">
        <v>19926205</v>
      </c>
      <c r="E17" s="74">
        <v>18920674</v>
      </c>
      <c r="F17" s="74">
        <v>-56546720</v>
      </c>
      <c r="G17" s="74">
        <v>54868000</v>
      </c>
      <c r="H17" s="75">
        <v>37168159</v>
      </c>
      <c r="I17" s="73">
        <v>18957562</v>
      </c>
      <c r="J17" s="74">
        <v>16241312</v>
      </c>
      <c r="K17" s="74">
        <v>-28736081</v>
      </c>
      <c r="L17" s="74">
        <v>27761000</v>
      </c>
      <c r="M17" s="76">
        <v>34223793</v>
      </c>
    </row>
    <row r="18" spans="1:13" x14ac:dyDescent="0.2">
      <c r="A18" s="47" t="s">
        <v>53</v>
      </c>
      <c r="B18" s="71" t="s">
        <v>448</v>
      </c>
      <c r="C18" s="72" t="s">
        <v>449</v>
      </c>
      <c r="D18" s="73">
        <v>2464519</v>
      </c>
      <c r="E18" s="74">
        <v>6868208</v>
      </c>
      <c r="F18" s="74">
        <v>3297512</v>
      </c>
      <c r="G18" s="74">
        <v>13987000</v>
      </c>
      <c r="H18" s="75">
        <v>26617239</v>
      </c>
      <c r="I18" s="73">
        <v>1096329</v>
      </c>
      <c r="J18" s="74">
        <v>3873468</v>
      </c>
      <c r="K18" s="74">
        <v>-7405112</v>
      </c>
      <c r="L18" s="74">
        <v>9387000</v>
      </c>
      <c r="M18" s="76">
        <v>6951685</v>
      </c>
    </row>
    <row r="19" spans="1:13" x14ac:dyDescent="0.2">
      <c r="A19" s="47" t="s">
        <v>53</v>
      </c>
      <c r="B19" s="71" t="s">
        <v>450</v>
      </c>
      <c r="C19" s="72" t="s">
        <v>451</v>
      </c>
      <c r="D19" s="73">
        <v>9803507</v>
      </c>
      <c r="E19" s="74">
        <v>4904761</v>
      </c>
      <c r="F19" s="74">
        <v>-6814284</v>
      </c>
      <c r="G19" s="74">
        <v>9149000</v>
      </c>
      <c r="H19" s="75">
        <v>17042984</v>
      </c>
      <c r="I19" s="73">
        <v>9162279</v>
      </c>
      <c r="J19" s="74">
        <v>3779905</v>
      </c>
      <c r="K19" s="74">
        <v>-3643179</v>
      </c>
      <c r="L19" s="74">
        <v>5513000</v>
      </c>
      <c r="M19" s="76">
        <v>14812005</v>
      </c>
    </row>
    <row r="20" spans="1:13" x14ac:dyDescent="0.2">
      <c r="A20" s="47" t="s">
        <v>68</v>
      </c>
      <c r="B20" s="71" t="s">
        <v>452</v>
      </c>
      <c r="C20" s="72" t="s">
        <v>453</v>
      </c>
      <c r="D20" s="73">
        <v>0</v>
      </c>
      <c r="E20" s="74">
        <v>0</v>
      </c>
      <c r="F20" s="74">
        <v>13257398</v>
      </c>
      <c r="G20" s="74">
        <v>13139000</v>
      </c>
      <c r="H20" s="75">
        <v>26396398</v>
      </c>
      <c r="I20" s="73">
        <v>0</v>
      </c>
      <c r="J20" s="74">
        <v>0</v>
      </c>
      <c r="K20" s="74">
        <v>21938203</v>
      </c>
      <c r="L20" s="74">
        <v>4520000</v>
      </c>
      <c r="M20" s="76">
        <v>26458203</v>
      </c>
    </row>
    <row r="21" spans="1:13" ht="16.5" x14ac:dyDescent="0.3">
      <c r="A21" s="48" t="s">
        <v>0</v>
      </c>
      <c r="B21" s="77" t="s">
        <v>454</v>
      </c>
      <c r="C21" s="78" t="s">
        <v>0</v>
      </c>
      <c r="D21" s="79">
        <f t="shared" ref="D21:M21" si="1">SUM(D14:D20)</f>
        <v>72328619</v>
      </c>
      <c r="E21" s="80">
        <f t="shared" si="1"/>
        <v>99346498</v>
      </c>
      <c r="F21" s="80">
        <f t="shared" si="1"/>
        <v>-35728173</v>
      </c>
      <c r="G21" s="80">
        <f t="shared" si="1"/>
        <v>132595000</v>
      </c>
      <c r="H21" s="81">
        <f t="shared" si="1"/>
        <v>268541944</v>
      </c>
      <c r="I21" s="79">
        <f t="shared" si="1"/>
        <v>91875320</v>
      </c>
      <c r="J21" s="80">
        <f t="shared" si="1"/>
        <v>73470911</v>
      </c>
      <c r="K21" s="80">
        <f t="shared" si="1"/>
        <v>21422901</v>
      </c>
      <c r="L21" s="80">
        <f t="shared" si="1"/>
        <v>61732000</v>
      </c>
      <c r="M21" s="82">
        <f t="shared" si="1"/>
        <v>248501132</v>
      </c>
    </row>
    <row r="22" spans="1:13" x14ac:dyDescent="0.2">
      <c r="A22" s="47" t="s">
        <v>53</v>
      </c>
      <c r="B22" s="71" t="s">
        <v>455</v>
      </c>
      <c r="C22" s="72" t="s">
        <v>456</v>
      </c>
      <c r="D22" s="73">
        <v>976759</v>
      </c>
      <c r="E22" s="74">
        <v>6760041</v>
      </c>
      <c r="F22" s="74">
        <v>-11724707</v>
      </c>
      <c r="G22" s="74">
        <v>13200000</v>
      </c>
      <c r="H22" s="75">
        <v>9212093</v>
      </c>
      <c r="I22" s="73">
        <v>2847041</v>
      </c>
      <c r="J22" s="74">
        <v>4414435</v>
      </c>
      <c r="K22" s="74">
        <v>-5245934</v>
      </c>
      <c r="L22" s="74">
        <v>8370000</v>
      </c>
      <c r="M22" s="76">
        <v>10385542</v>
      </c>
    </row>
    <row r="23" spans="1:13" x14ac:dyDescent="0.2">
      <c r="A23" s="47" t="s">
        <v>53</v>
      </c>
      <c r="B23" s="71" t="s">
        <v>457</v>
      </c>
      <c r="C23" s="72" t="s">
        <v>458</v>
      </c>
      <c r="D23" s="73">
        <v>8639039</v>
      </c>
      <c r="E23" s="74">
        <v>20028261</v>
      </c>
      <c r="F23" s="74">
        <v>36873983</v>
      </c>
      <c r="G23" s="74">
        <v>5636000</v>
      </c>
      <c r="H23" s="75">
        <v>71177283</v>
      </c>
      <c r="I23" s="73">
        <v>8286527</v>
      </c>
      <c r="J23" s="74">
        <v>20578798</v>
      </c>
      <c r="K23" s="74">
        <v>30565165</v>
      </c>
      <c r="L23" s="74">
        <v>9860000</v>
      </c>
      <c r="M23" s="76">
        <v>69290490</v>
      </c>
    </row>
    <row r="24" spans="1:13" x14ac:dyDescent="0.2">
      <c r="A24" s="47" t="s">
        <v>53</v>
      </c>
      <c r="B24" s="71" t="s">
        <v>459</v>
      </c>
      <c r="C24" s="72" t="s">
        <v>460</v>
      </c>
      <c r="D24" s="73">
        <v>0</v>
      </c>
      <c r="E24" s="74">
        <v>475</v>
      </c>
      <c r="F24" s="74">
        <v>-17382318</v>
      </c>
      <c r="G24" s="74">
        <v>17600000</v>
      </c>
      <c r="H24" s="75">
        <v>218157</v>
      </c>
      <c r="I24" s="73">
        <v>3059410</v>
      </c>
      <c r="J24" s="74">
        <v>-190960214</v>
      </c>
      <c r="K24" s="74">
        <v>-8977927</v>
      </c>
      <c r="L24" s="74">
        <v>11076000</v>
      </c>
      <c r="M24" s="76">
        <v>-185802731</v>
      </c>
    </row>
    <row r="25" spans="1:13" x14ac:dyDescent="0.2">
      <c r="A25" s="47" t="s">
        <v>53</v>
      </c>
      <c r="B25" s="71" t="s">
        <v>461</v>
      </c>
      <c r="C25" s="72" t="s">
        <v>462</v>
      </c>
      <c r="D25" s="73">
        <v>0</v>
      </c>
      <c r="E25" s="74">
        <v>0</v>
      </c>
      <c r="F25" s="74">
        <v>-5000000</v>
      </c>
      <c r="G25" s="74">
        <v>5000000</v>
      </c>
      <c r="H25" s="75">
        <v>0</v>
      </c>
      <c r="I25" s="73">
        <v>235143</v>
      </c>
      <c r="J25" s="74">
        <v>2782551</v>
      </c>
      <c r="K25" s="74">
        <v>-2325831</v>
      </c>
      <c r="L25" s="74">
        <v>2850000</v>
      </c>
      <c r="M25" s="76">
        <v>3541863</v>
      </c>
    </row>
    <row r="26" spans="1:13" x14ac:dyDescent="0.2">
      <c r="A26" s="47" t="s">
        <v>53</v>
      </c>
      <c r="B26" s="71" t="s">
        <v>463</v>
      </c>
      <c r="C26" s="72" t="s">
        <v>464</v>
      </c>
      <c r="D26" s="73">
        <v>4501247</v>
      </c>
      <c r="E26" s="74">
        <v>6270181</v>
      </c>
      <c r="F26" s="74">
        <v>15070276</v>
      </c>
      <c r="G26" s="74">
        <v>4200000</v>
      </c>
      <c r="H26" s="75">
        <v>30041704</v>
      </c>
      <c r="I26" s="73">
        <v>2860648</v>
      </c>
      <c r="J26" s="74">
        <v>2789093</v>
      </c>
      <c r="K26" s="74">
        <v>11358217</v>
      </c>
      <c r="L26" s="74">
        <v>3100000</v>
      </c>
      <c r="M26" s="76">
        <v>20107958</v>
      </c>
    </row>
    <row r="27" spans="1:13" x14ac:dyDescent="0.2">
      <c r="A27" s="47" t="s">
        <v>53</v>
      </c>
      <c r="B27" s="71" t="s">
        <v>465</v>
      </c>
      <c r="C27" s="72" t="s">
        <v>466</v>
      </c>
      <c r="D27" s="73">
        <v>3662008</v>
      </c>
      <c r="E27" s="74">
        <v>6770911</v>
      </c>
      <c r="F27" s="74">
        <v>9282519</v>
      </c>
      <c r="G27" s="74">
        <v>10029000</v>
      </c>
      <c r="H27" s="75">
        <v>29744438</v>
      </c>
      <c r="I27" s="73">
        <v>1494226</v>
      </c>
      <c r="J27" s="74">
        <v>1984342</v>
      </c>
      <c r="K27" s="74">
        <v>-4601624</v>
      </c>
      <c r="L27" s="74">
        <v>8870000</v>
      </c>
      <c r="M27" s="76">
        <v>7746944</v>
      </c>
    </row>
    <row r="28" spans="1:13" x14ac:dyDescent="0.2">
      <c r="A28" s="47" t="s">
        <v>53</v>
      </c>
      <c r="B28" s="71" t="s">
        <v>467</v>
      </c>
      <c r="C28" s="72" t="s">
        <v>468</v>
      </c>
      <c r="D28" s="73">
        <v>7055072</v>
      </c>
      <c r="E28" s="74">
        <v>12667690</v>
      </c>
      <c r="F28" s="74">
        <v>5400611</v>
      </c>
      <c r="G28" s="74">
        <v>3300000</v>
      </c>
      <c r="H28" s="75">
        <v>28423373</v>
      </c>
      <c r="I28" s="73">
        <v>6025239</v>
      </c>
      <c r="J28" s="74">
        <v>11527858</v>
      </c>
      <c r="K28" s="74">
        <v>-1480064</v>
      </c>
      <c r="L28" s="74">
        <v>3100000</v>
      </c>
      <c r="M28" s="76">
        <v>19173033</v>
      </c>
    </row>
    <row r="29" spans="1:13" x14ac:dyDescent="0.2">
      <c r="A29" s="47" t="s">
        <v>53</v>
      </c>
      <c r="B29" s="71" t="s">
        <v>469</v>
      </c>
      <c r="C29" s="72" t="s">
        <v>470</v>
      </c>
      <c r="D29" s="73">
        <v>13187112</v>
      </c>
      <c r="E29" s="74">
        <v>25461817</v>
      </c>
      <c r="F29" s="74">
        <v>27520063</v>
      </c>
      <c r="G29" s="74">
        <v>3408000</v>
      </c>
      <c r="H29" s="75">
        <v>69576992</v>
      </c>
      <c r="I29" s="73">
        <v>12667431</v>
      </c>
      <c r="J29" s="74">
        <v>22705731</v>
      </c>
      <c r="K29" s="74">
        <v>14780319</v>
      </c>
      <c r="L29" s="74">
        <v>4825000</v>
      </c>
      <c r="M29" s="76">
        <v>54978481</v>
      </c>
    </row>
    <row r="30" spans="1:13" x14ac:dyDescent="0.2">
      <c r="A30" s="47" t="s">
        <v>68</v>
      </c>
      <c r="B30" s="71" t="s">
        <v>471</v>
      </c>
      <c r="C30" s="72" t="s">
        <v>472</v>
      </c>
      <c r="D30" s="73">
        <v>0</v>
      </c>
      <c r="E30" s="74">
        <v>0</v>
      </c>
      <c r="F30" s="74">
        <v>29881234</v>
      </c>
      <c r="G30" s="74">
        <v>4465000</v>
      </c>
      <c r="H30" s="75">
        <v>34346234</v>
      </c>
      <c r="I30" s="73">
        <v>0</v>
      </c>
      <c r="J30" s="74">
        <v>0</v>
      </c>
      <c r="K30" s="74">
        <v>30049376</v>
      </c>
      <c r="L30" s="74">
        <v>4200000</v>
      </c>
      <c r="M30" s="76">
        <v>34249376</v>
      </c>
    </row>
    <row r="31" spans="1:13" ht="16.5" x14ac:dyDescent="0.3">
      <c r="A31" s="48" t="s">
        <v>0</v>
      </c>
      <c r="B31" s="77" t="s">
        <v>473</v>
      </c>
      <c r="C31" s="78" t="s">
        <v>0</v>
      </c>
      <c r="D31" s="79">
        <f t="shared" ref="D31:M31" si="2">SUM(D22:D30)</f>
        <v>38021237</v>
      </c>
      <c r="E31" s="80">
        <f t="shared" si="2"/>
        <v>77959376</v>
      </c>
      <c r="F31" s="80">
        <f t="shared" si="2"/>
        <v>89921661</v>
      </c>
      <c r="G31" s="80">
        <f t="shared" si="2"/>
        <v>66838000</v>
      </c>
      <c r="H31" s="81">
        <f t="shared" si="2"/>
        <v>272740274</v>
      </c>
      <c r="I31" s="79">
        <f t="shared" si="2"/>
        <v>37475665</v>
      </c>
      <c r="J31" s="80">
        <f t="shared" si="2"/>
        <v>-124177406</v>
      </c>
      <c r="K31" s="80">
        <f t="shared" si="2"/>
        <v>64121697</v>
      </c>
      <c r="L31" s="80">
        <f t="shared" si="2"/>
        <v>56251000</v>
      </c>
      <c r="M31" s="82">
        <f t="shared" si="2"/>
        <v>33670956</v>
      </c>
    </row>
    <row r="32" spans="1:13" x14ac:dyDescent="0.2">
      <c r="A32" s="47" t="s">
        <v>53</v>
      </c>
      <c r="B32" s="71" t="s">
        <v>474</v>
      </c>
      <c r="C32" s="72" t="s">
        <v>475</v>
      </c>
      <c r="D32" s="73">
        <v>22550562</v>
      </c>
      <c r="E32" s="74">
        <v>36857337</v>
      </c>
      <c r="F32" s="74">
        <v>67061633</v>
      </c>
      <c r="G32" s="74">
        <v>6536000</v>
      </c>
      <c r="H32" s="75">
        <v>133005532</v>
      </c>
      <c r="I32" s="73">
        <v>-1419230</v>
      </c>
      <c r="J32" s="74">
        <v>20786371</v>
      </c>
      <c r="K32" s="74">
        <v>-2941782</v>
      </c>
      <c r="L32" s="74">
        <v>5006000</v>
      </c>
      <c r="M32" s="76">
        <v>21431359</v>
      </c>
    </row>
    <row r="33" spans="1:13" x14ac:dyDescent="0.2">
      <c r="A33" s="47" t="s">
        <v>53</v>
      </c>
      <c r="B33" s="71" t="s">
        <v>476</v>
      </c>
      <c r="C33" s="72" t="s">
        <v>477</v>
      </c>
      <c r="D33" s="73">
        <v>5643125</v>
      </c>
      <c r="E33" s="74">
        <v>2237796</v>
      </c>
      <c r="F33" s="74">
        <v>8491657</v>
      </c>
      <c r="G33" s="74">
        <v>8794000</v>
      </c>
      <c r="H33" s="75">
        <v>25166578</v>
      </c>
      <c r="I33" s="73">
        <v>5313736</v>
      </c>
      <c r="J33" s="74">
        <v>1014169</v>
      </c>
      <c r="K33" s="74">
        <v>13448417</v>
      </c>
      <c r="L33" s="74">
        <v>3100000</v>
      </c>
      <c r="M33" s="76">
        <v>22876322</v>
      </c>
    </row>
    <row r="34" spans="1:13" x14ac:dyDescent="0.2">
      <c r="A34" s="47" t="s">
        <v>53</v>
      </c>
      <c r="B34" s="71" t="s">
        <v>478</v>
      </c>
      <c r="C34" s="72" t="s">
        <v>479</v>
      </c>
      <c r="D34" s="73">
        <v>1948840</v>
      </c>
      <c r="E34" s="74">
        <v>-13073243</v>
      </c>
      <c r="F34" s="74">
        <v>18082339</v>
      </c>
      <c r="G34" s="74">
        <v>7614000</v>
      </c>
      <c r="H34" s="75">
        <v>14571936</v>
      </c>
      <c r="I34" s="73">
        <v>9775832</v>
      </c>
      <c r="J34" s="74">
        <v>-22459789</v>
      </c>
      <c r="K34" s="74">
        <v>15762734</v>
      </c>
      <c r="L34" s="74">
        <v>7726000</v>
      </c>
      <c r="M34" s="76">
        <v>10804777</v>
      </c>
    </row>
    <row r="35" spans="1:13" x14ac:dyDescent="0.2">
      <c r="A35" s="47" t="s">
        <v>53</v>
      </c>
      <c r="B35" s="71" t="s">
        <v>480</v>
      </c>
      <c r="C35" s="72" t="s">
        <v>481</v>
      </c>
      <c r="D35" s="73">
        <v>3182991</v>
      </c>
      <c r="E35" s="74">
        <v>10012164</v>
      </c>
      <c r="F35" s="74">
        <v>-17287886</v>
      </c>
      <c r="G35" s="74">
        <v>18300000</v>
      </c>
      <c r="H35" s="75">
        <v>14207269</v>
      </c>
      <c r="I35" s="73">
        <v>3950715</v>
      </c>
      <c r="J35" s="74">
        <v>11308835</v>
      </c>
      <c r="K35" s="74">
        <v>6077668</v>
      </c>
      <c r="L35" s="74">
        <v>9828000</v>
      </c>
      <c r="M35" s="76">
        <v>31165218</v>
      </c>
    </row>
    <row r="36" spans="1:13" x14ac:dyDescent="0.2">
      <c r="A36" s="47" t="s">
        <v>53</v>
      </c>
      <c r="B36" s="71" t="s">
        <v>482</v>
      </c>
      <c r="C36" s="72" t="s">
        <v>483</v>
      </c>
      <c r="D36" s="73">
        <v>48357184</v>
      </c>
      <c r="E36" s="74">
        <v>143491798</v>
      </c>
      <c r="F36" s="74">
        <v>53735109</v>
      </c>
      <c r="G36" s="74">
        <v>13916000</v>
      </c>
      <c r="H36" s="75">
        <v>259500091</v>
      </c>
      <c r="I36" s="73">
        <v>44508208</v>
      </c>
      <c r="J36" s="74">
        <v>128718322</v>
      </c>
      <c r="K36" s="74">
        <v>55022999</v>
      </c>
      <c r="L36" s="74">
        <v>16384000</v>
      </c>
      <c r="M36" s="76">
        <v>244633529</v>
      </c>
    </row>
    <row r="37" spans="1:13" x14ac:dyDescent="0.2">
      <c r="A37" s="47" t="s">
        <v>68</v>
      </c>
      <c r="B37" s="71" t="s">
        <v>484</v>
      </c>
      <c r="C37" s="72" t="s">
        <v>485</v>
      </c>
      <c r="D37" s="73">
        <v>0</v>
      </c>
      <c r="E37" s="74">
        <v>0</v>
      </c>
      <c r="F37" s="74">
        <v>31287650</v>
      </c>
      <c r="G37" s="74">
        <v>3765000</v>
      </c>
      <c r="H37" s="75">
        <v>35052650</v>
      </c>
      <c r="I37" s="73">
        <v>0</v>
      </c>
      <c r="J37" s="74">
        <v>0</v>
      </c>
      <c r="K37" s="74">
        <v>-1030521</v>
      </c>
      <c r="L37" s="74">
        <v>1450000</v>
      </c>
      <c r="M37" s="76">
        <v>419479</v>
      </c>
    </row>
    <row r="38" spans="1:13" ht="16.5" x14ac:dyDescent="0.3">
      <c r="A38" s="48" t="s">
        <v>0</v>
      </c>
      <c r="B38" s="77" t="s">
        <v>486</v>
      </c>
      <c r="C38" s="78" t="s">
        <v>0</v>
      </c>
      <c r="D38" s="79">
        <f t="shared" ref="D38:M38" si="3">SUM(D32:D37)</f>
        <v>81682702</v>
      </c>
      <c r="E38" s="80">
        <f t="shared" si="3"/>
        <v>179525852</v>
      </c>
      <c r="F38" s="80">
        <f t="shared" si="3"/>
        <v>161370502</v>
      </c>
      <c r="G38" s="80">
        <f t="shared" si="3"/>
        <v>58925000</v>
      </c>
      <c r="H38" s="81">
        <f t="shared" si="3"/>
        <v>481504056</v>
      </c>
      <c r="I38" s="79">
        <f t="shared" si="3"/>
        <v>62129261</v>
      </c>
      <c r="J38" s="80">
        <f t="shared" si="3"/>
        <v>139367908</v>
      </c>
      <c r="K38" s="80">
        <f t="shared" si="3"/>
        <v>86339515</v>
      </c>
      <c r="L38" s="80">
        <f t="shared" si="3"/>
        <v>43494000</v>
      </c>
      <c r="M38" s="82">
        <f t="shared" si="3"/>
        <v>331330684</v>
      </c>
    </row>
    <row r="39" spans="1:13" x14ac:dyDescent="0.2">
      <c r="A39" s="47" t="s">
        <v>53</v>
      </c>
      <c r="B39" s="71" t="s">
        <v>487</v>
      </c>
      <c r="C39" s="72" t="s">
        <v>488</v>
      </c>
      <c r="D39" s="73">
        <v>259359279</v>
      </c>
      <c r="E39" s="74">
        <v>397686782</v>
      </c>
      <c r="F39" s="74">
        <v>82873871</v>
      </c>
      <c r="G39" s="74">
        <v>138834000</v>
      </c>
      <c r="H39" s="75">
        <v>878753932</v>
      </c>
      <c r="I39" s="73">
        <v>276578264</v>
      </c>
      <c r="J39" s="74">
        <v>363985376</v>
      </c>
      <c r="K39" s="74">
        <v>168785034</v>
      </c>
      <c r="L39" s="74">
        <v>43522000</v>
      </c>
      <c r="M39" s="76">
        <v>852870674</v>
      </c>
    </row>
    <row r="40" spans="1:13" x14ac:dyDescent="0.2">
      <c r="A40" s="47" t="s">
        <v>53</v>
      </c>
      <c r="B40" s="71" t="s">
        <v>489</v>
      </c>
      <c r="C40" s="72" t="s">
        <v>490</v>
      </c>
      <c r="D40" s="73">
        <v>1656790</v>
      </c>
      <c r="E40" s="74">
        <v>7604659</v>
      </c>
      <c r="F40" s="74">
        <v>-1272141</v>
      </c>
      <c r="G40" s="74">
        <v>6272000</v>
      </c>
      <c r="H40" s="75">
        <v>14261308</v>
      </c>
      <c r="I40" s="73">
        <v>17571788</v>
      </c>
      <c r="J40" s="74">
        <v>21749135</v>
      </c>
      <c r="K40" s="74">
        <v>55881206</v>
      </c>
      <c r="L40" s="74">
        <v>4104000</v>
      </c>
      <c r="M40" s="76">
        <v>99306129</v>
      </c>
    </row>
    <row r="41" spans="1:13" x14ac:dyDescent="0.2">
      <c r="A41" s="47" t="s">
        <v>53</v>
      </c>
      <c r="B41" s="71" t="s">
        <v>491</v>
      </c>
      <c r="C41" s="72" t="s">
        <v>492</v>
      </c>
      <c r="D41" s="73">
        <v>3391884</v>
      </c>
      <c r="E41" s="74">
        <v>9628467</v>
      </c>
      <c r="F41" s="74">
        <v>21280254</v>
      </c>
      <c r="G41" s="74">
        <v>13659000</v>
      </c>
      <c r="H41" s="75">
        <v>47959605</v>
      </c>
      <c r="I41" s="73">
        <v>2163434</v>
      </c>
      <c r="J41" s="74">
        <v>5453213</v>
      </c>
      <c r="K41" s="74">
        <v>12629407</v>
      </c>
      <c r="L41" s="74">
        <v>18141000</v>
      </c>
      <c r="M41" s="76">
        <v>38387054</v>
      </c>
    </row>
    <row r="42" spans="1:13" x14ac:dyDescent="0.2">
      <c r="A42" s="47" t="s">
        <v>53</v>
      </c>
      <c r="B42" s="71" t="s">
        <v>493</v>
      </c>
      <c r="C42" s="72" t="s">
        <v>494</v>
      </c>
      <c r="D42" s="73">
        <v>10575313</v>
      </c>
      <c r="E42" s="74">
        <v>51489118</v>
      </c>
      <c r="F42" s="74">
        <v>3158184</v>
      </c>
      <c r="G42" s="74">
        <v>20624000</v>
      </c>
      <c r="H42" s="75">
        <v>85846615</v>
      </c>
      <c r="I42" s="73">
        <v>9888735</v>
      </c>
      <c r="J42" s="74">
        <v>45883132</v>
      </c>
      <c r="K42" s="74">
        <v>859333</v>
      </c>
      <c r="L42" s="74">
        <v>20934000</v>
      </c>
      <c r="M42" s="76">
        <v>77565200</v>
      </c>
    </row>
    <row r="43" spans="1:13" x14ac:dyDescent="0.2">
      <c r="A43" s="47" t="s">
        <v>68</v>
      </c>
      <c r="B43" s="71" t="s">
        <v>495</v>
      </c>
      <c r="C43" s="72" t="s">
        <v>496</v>
      </c>
      <c r="D43" s="73">
        <v>0</v>
      </c>
      <c r="E43" s="74">
        <v>0</v>
      </c>
      <c r="F43" s="74">
        <v>56442596</v>
      </c>
      <c r="G43" s="74">
        <v>4499000</v>
      </c>
      <c r="H43" s="75">
        <v>60941596</v>
      </c>
      <c r="I43" s="73">
        <v>0</v>
      </c>
      <c r="J43" s="74">
        <v>0</v>
      </c>
      <c r="K43" s="74">
        <v>58577423</v>
      </c>
      <c r="L43" s="74">
        <v>3085000</v>
      </c>
      <c r="M43" s="76">
        <v>61662423</v>
      </c>
    </row>
    <row r="44" spans="1:13" ht="16.5" x14ac:dyDescent="0.3">
      <c r="A44" s="48" t="s">
        <v>0</v>
      </c>
      <c r="B44" s="77" t="s">
        <v>497</v>
      </c>
      <c r="C44" s="78" t="s">
        <v>0</v>
      </c>
      <c r="D44" s="79">
        <f t="shared" ref="D44:M44" si="4">SUM(D39:D43)</f>
        <v>274983266</v>
      </c>
      <c r="E44" s="80">
        <f t="shared" si="4"/>
        <v>466409026</v>
      </c>
      <c r="F44" s="80">
        <f t="shared" si="4"/>
        <v>162482764</v>
      </c>
      <c r="G44" s="80">
        <f t="shared" si="4"/>
        <v>183888000</v>
      </c>
      <c r="H44" s="81">
        <f t="shared" si="4"/>
        <v>1087763056</v>
      </c>
      <c r="I44" s="79">
        <f t="shared" si="4"/>
        <v>306202221</v>
      </c>
      <c r="J44" s="80">
        <f t="shared" si="4"/>
        <v>437070856</v>
      </c>
      <c r="K44" s="80">
        <f t="shared" si="4"/>
        <v>296732403</v>
      </c>
      <c r="L44" s="80">
        <f t="shared" si="4"/>
        <v>89786000</v>
      </c>
      <c r="M44" s="82">
        <f t="shared" si="4"/>
        <v>1129791480</v>
      </c>
    </row>
    <row r="45" spans="1:13" ht="16.5" x14ac:dyDescent="0.3">
      <c r="A45" s="49" t="s">
        <v>0</v>
      </c>
      <c r="B45" s="83" t="s">
        <v>498</v>
      </c>
      <c r="C45" s="84" t="s">
        <v>0</v>
      </c>
      <c r="D45" s="85">
        <f t="shared" ref="D45:M45" si="5">SUM(D9:D12,D14:D20,D22:D30,D32:D37,D39:D43)</f>
        <v>525510170</v>
      </c>
      <c r="E45" s="86">
        <f t="shared" si="5"/>
        <v>1002949059</v>
      </c>
      <c r="F45" s="86">
        <f t="shared" si="5"/>
        <v>553158524</v>
      </c>
      <c r="G45" s="86">
        <f t="shared" si="5"/>
        <v>578294000</v>
      </c>
      <c r="H45" s="87">
        <f t="shared" si="5"/>
        <v>2659911753</v>
      </c>
      <c r="I45" s="85">
        <f t="shared" si="5"/>
        <v>552125412</v>
      </c>
      <c r="J45" s="86">
        <f t="shared" si="5"/>
        <v>656148555</v>
      </c>
      <c r="K45" s="86">
        <f t="shared" si="5"/>
        <v>667000668</v>
      </c>
      <c r="L45" s="86">
        <f t="shared" si="5"/>
        <v>336945000</v>
      </c>
      <c r="M45" s="88">
        <f t="shared" si="5"/>
        <v>2212219635</v>
      </c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F5FB57-FB73-4C6E-A198-972F9AA15603}"/>
</file>

<file path=customXml/itemProps2.xml><?xml version="1.0" encoding="utf-8"?>
<ds:datastoreItem xmlns:ds="http://schemas.openxmlformats.org/officeDocument/2006/customXml" ds:itemID="{A23C6C2E-2D76-4941-8B40-F8ACE2805C37}"/>
</file>

<file path=customXml/itemProps3.xml><?xml version="1.0" encoding="utf-8"?>
<ds:datastoreItem xmlns:ds="http://schemas.openxmlformats.org/officeDocument/2006/customXml" ds:itemID="{93287227-3716-45F3-9A79-CF6608C6C2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Summary per Province</vt:lpstr>
      <vt:lpstr>Summary per Metro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2024-12-02T14:07:47Z</dcterms:created>
  <dcterms:modified xsi:type="dcterms:W3CDTF">2024-12-02T14:09:48Z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