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2EDFB03E-0D2C-43E5-B37E-DADF8BF7A2D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X45" i="12" s="1"/>
  <c r="S45" i="12"/>
  <c r="R45" i="12"/>
  <c r="O45" i="12"/>
  <c r="N45" i="12"/>
  <c r="K45" i="12"/>
  <c r="J45" i="12"/>
  <c r="L45" i="12" s="1"/>
  <c r="H45" i="12"/>
  <c r="G45" i="12"/>
  <c r="I45" i="12" s="1"/>
  <c r="F45" i="12"/>
  <c r="E45" i="12"/>
  <c r="D45" i="12"/>
  <c r="AI44" i="12"/>
  <c r="AH44" i="12"/>
  <c r="AJ44" i="12" s="1"/>
  <c r="AG44" i="12"/>
  <c r="AE44" i="12"/>
  <c r="AD44" i="12"/>
  <c r="X44" i="12"/>
  <c r="W44" i="12"/>
  <c r="V44" i="12"/>
  <c r="S44" i="12"/>
  <c r="R44" i="12"/>
  <c r="T44" i="12" s="1"/>
  <c r="O44" i="12"/>
  <c r="N44" i="12"/>
  <c r="P44" i="12" s="1"/>
  <c r="K44" i="12"/>
  <c r="J44" i="12"/>
  <c r="H44" i="12"/>
  <c r="G44" i="12"/>
  <c r="E44" i="12"/>
  <c r="D44" i="12"/>
  <c r="AJ43" i="12"/>
  <c r="AF43" i="12"/>
  <c r="AK43" i="12" s="1"/>
  <c r="AA43" i="12"/>
  <c r="Z43" i="12"/>
  <c r="AB43" i="12" s="1"/>
  <c r="X43" i="12"/>
  <c r="T43" i="12"/>
  <c r="Q43" i="12"/>
  <c r="P43" i="12"/>
  <c r="L43" i="12"/>
  <c r="I43" i="12"/>
  <c r="Y43" i="12" s="1"/>
  <c r="F43" i="12"/>
  <c r="AJ42" i="12"/>
  <c r="AF42" i="12"/>
  <c r="AA42" i="12"/>
  <c r="Z42" i="12"/>
  <c r="AB42" i="12" s="1"/>
  <c r="X42" i="12"/>
  <c r="T42" i="12"/>
  <c r="U42" i="12" s="1"/>
  <c r="P42" i="12"/>
  <c r="L42" i="12"/>
  <c r="I42" i="12"/>
  <c r="F42" i="12"/>
  <c r="AJ41" i="12"/>
  <c r="AF41" i="12"/>
  <c r="AK41" i="12" s="1"/>
  <c r="AA41" i="12"/>
  <c r="Z41" i="12"/>
  <c r="X41" i="12"/>
  <c r="T41" i="12"/>
  <c r="P41" i="12"/>
  <c r="L41" i="12"/>
  <c r="I41" i="12"/>
  <c r="F41" i="12"/>
  <c r="Q41" i="12" s="1"/>
  <c r="AK40" i="12"/>
  <c r="AJ40" i="12"/>
  <c r="AF40" i="12"/>
  <c r="AA40" i="12"/>
  <c r="Z40" i="12"/>
  <c r="X40" i="12"/>
  <c r="T40" i="12"/>
  <c r="P40" i="12"/>
  <c r="L40" i="12"/>
  <c r="I40" i="12"/>
  <c r="F40" i="12"/>
  <c r="AI39" i="12"/>
  <c r="AH39" i="12"/>
  <c r="AG39" i="12"/>
  <c r="AE39" i="12"/>
  <c r="AD39" i="12"/>
  <c r="AF39" i="12" s="1"/>
  <c r="W39" i="12"/>
  <c r="V39" i="12"/>
  <c r="S39" i="12"/>
  <c r="R39" i="12"/>
  <c r="T39" i="12" s="1"/>
  <c r="O39" i="12"/>
  <c r="N39" i="12"/>
  <c r="P39" i="12" s="1"/>
  <c r="K39" i="12"/>
  <c r="AA39" i="12" s="1"/>
  <c r="J39" i="12"/>
  <c r="L39" i="12" s="1"/>
  <c r="H39" i="12"/>
  <c r="G39" i="12"/>
  <c r="E39" i="12"/>
  <c r="D39" i="12"/>
  <c r="F39" i="12" s="1"/>
  <c r="AJ38" i="12"/>
  <c r="AF38" i="12"/>
  <c r="AK38" i="12" s="1"/>
  <c r="AA38" i="12"/>
  <c r="AB38" i="12" s="1"/>
  <c r="Z38" i="12"/>
  <c r="X38" i="12"/>
  <c r="T38" i="12"/>
  <c r="P38" i="12"/>
  <c r="L38" i="12"/>
  <c r="I38" i="12"/>
  <c r="F38" i="12"/>
  <c r="M38" i="12" s="1"/>
  <c r="AJ37" i="12"/>
  <c r="AF37" i="12"/>
  <c r="AA37" i="12"/>
  <c r="Z37" i="12"/>
  <c r="AB37" i="12" s="1"/>
  <c r="AC37" i="12" s="1"/>
  <c r="X37" i="12"/>
  <c r="T37" i="12"/>
  <c r="U37" i="12" s="1"/>
  <c r="P37" i="12"/>
  <c r="Q37" i="12" s="1"/>
  <c r="L37" i="12"/>
  <c r="I37" i="12"/>
  <c r="F37" i="12"/>
  <c r="M37" i="12" s="1"/>
  <c r="AJ36" i="12"/>
  <c r="AF36" i="12"/>
  <c r="AK36" i="12" s="1"/>
  <c r="AA36" i="12"/>
  <c r="Z36" i="12"/>
  <c r="X36" i="12"/>
  <c r="T36" i="12"/>
  <c r="P36" i="12"/>
  <c r="L36" i="12"/>
  <c r="I36" i="12"/>
  <c r="Y36" i="12" s="1"/>
  <c r="F36" i="12"/>
  <c r="AJ35" i="12"/>
  <c r="AF35" i="12"/>
  <c r="AA35" i="12"/>
  <c r="Z35" i="12"/>
  <c r="AB35" i="12" s="1"/>
  <c r="X35" i="12"/>
  <c r="T35" i="12"/>
  <c r="P35" i="12"/>
  <c r="L35" i="12"/>
  <c r="I35" i="12"/>
  <c r="F35" i="12"/>
  <c r="AJ34" i="12"/>
  <c r="AF34" i="12"/>
  <c r="AA34" i="12"/>
  <c r="Z34" i="12"/>
  <c r="X34" i="12"/>
  <c r="U34" i="12"/>
  <c r="T34" i="12"/>
  <c r="AK34" i="12" s="1"/>
  <c r="P34" i="12"/>
  <c r="L34" i="12"/>
  <c r="I34" i="12"/>
  <c r="F34" i="12"/>
  <c r="Q34" i="12" s="1"/>
  <c r="AJ33" i="12"/>
  <c r="AF33" i="12"/>
  <c r="AK33" i="12" s="1"/>
  <c r="AA33" i="12"/>
  <c r="Z33" i="12"/>
  <c r="AB33" i="12" s="1"/>
  <c r="X33" i="12"/>
  <c r="T33" i="12"/>
  <c r="P33" i="12"/>
  <c r="L33" i="12"/>
  <c r="I33" i="12"/>
  <c r="U33" i="12" s="1"/>
  <c r="F33" i="12"/>
  <c r="AJ32" i="12"/>
  <c r="AF32" i="12"/>
  <c r="AA32" i="12"/>
  <c r="Z32" i="12"/>
  <c r="Y32" i="12"/>
  <c r="X32" i="12"/>
  <c r="T32" i="12"/>
  <c r="P32" i="12"/>
  <c r="Q32" i="12" s="1"/>
  <c r="L32" i="12"/>
  <c r="I32" i="12"/>
  <c r="F32" i="12"/>
  <c r="AJ31" i="12"/>
  <c r="AF31" i="12"/>
  <c r="AK31" i="12" s="1"/>
  <c r="AA31" i="12"/>
  <c r="Z31" i="12"/>
  <c r="AB31" i="12" s="1"/>
  <c r="AC31" i="12" s="1"/>
  <c r="X31" i="12"/>
  <c r="T31" i="12"/>
  <c r="U31" i="12" s="1"/>
  <c r="P31" i="12"/>
  <c r="L31" i="12"/>
  <c r="I31" i="12"/>
  <c r="F31" i="12"/>
  <c r="AI30" i="12"/>
  <c r="AH30" i="12"/>
  <c r="AJ30" i="12" s="1"/>
  <c r="AG30" i="12"/>
  <c r="AE30" i="12"/>
  <c r="AD30" i="12"/>
  <c r="AF30" i="12" s="1"/>
  <c r="W30" i="12"/>
  <c r="V30" i="12"/>
  <c r="X30" i="12" s="1"/>
  <c r="S30" i="12"/>
  <c r="R30" i="12"/>
  <c r="T30" i="12" s="1"/>
  <c r="O30" i="12"/>
  <c r="N30" i="12"/>
  <c r="P30" i="12" s="1"/>
  <c r="K30" i="12"/>
  <c r="J30" i="12"/>
  <c r="L30" i="12" s="1"/>
  <c r="H30" i="12"/>
  <c r="G30" i="12"/>
  <c r="I30" i="12" s="1"/>
  <c r="E30" i="12"/>
  <c r="D30" i="12"/>
  <c r="F30" i="12" s="1"/>
  <c r="AJ29" i="12"/>
  <c r="AF29" i="12"/>
  <c r="AA29" i="12"/>
  <c r="Z29" i="12"/>
  <c r="AB29" i="12" s="1"/>
  <c r="X29" i="12"/>
  <c r="T29" i="12"/>
  <c r="P29" i="12"/>
  <c r="L29" i="12"/>
  <c r="I29" i="12"/>
  <c r="F29" i="12"/>
  <c r="M29" i="12" s="1"/>
  <c r="AJ28" i="12"/>
  <c r="AF28" i="12"/>
  <c r="AA28" i="12"/>
  <c r="Z28" i="12"/>
  <c r="AB28" i="12" s="1"/>
  <c r="X28" i="12"/>
  <c r="T28" i="12"/>
  <c r="P28" i="12"/>
  <c r="L28" i="12"/>
  <c r="I28" i="12"/>
  <c r="F28" i="12"/>
  <c r="Q28" i="12" s="1"/>
  <c r="AJ27" i="12"/>
  <c r="AF27" i="12"/>
  <c r="AK27" i="12" s="1"/>
  <c r="AA27" i="12"/>
  <c r="Z27" i="12"/>
  <c r="AB27" i="12" s="1"/>
  <c r="X27" i="12"/>
  <c r="U27" i="12"/>
  <c r="T27" i="12"/>
  <c r="P27" i="12"/>
  <c r="L27" i="12"/>
  <c r="I27" i="12"/>
  <c r="F27" i="12"/>
  <c r="AJ26" i="12"/>
  <c r="AF26" i="12"/>
  <c r="AK26" i="12" s="1"/>
  <c r="AA26" i="12"/>
  <c r="Z26" i="12"/>
  <c r="X26" i="12"/>
  <c r="T26" i="12"/>
  <c r="P26" i="12"/>
  <c r="L26" i="12"/>
  <c r="I26" i="12"/>
  <c r="Y26" i="12" s="1"/>
  <c r="F26" i="12"/>
  <c r="AJ25" i="12"/>
  <c r="AF25" i="12"/>
  <c r="AA25" i="12"/>
  <c r="Z25" i="12"/>
  <c r="Y25" i="12"/>
  <c r="X25" i="12"/>
  <c r="T25" i="12"/>
  <c r="Q25" i="12"/>
  <c r="P25" i="12"/>
  <c r="L25" i="12"/>
  <c r="M25" i="12" s="1"/>
  <c r="I25" i="12"/>
  <c r="F25" i="12"/>
  <c r="AI24" i="12"/>
  <c r="AJ24" i="12" s="1"/>
  <c r="AH24" i="12"/>
  <c r="AG24" i="12"/>
  <c r="AE24" i="12"/>
  <c r="AF24" i="12" s="1"/>
  <c r="AD24" i="12"/>
  <c r="W24" i="12"/>
  <c r="X24" i="12" s="1"/>
  <c r="V24" i="12"/>
  <c r="S24" i="12"/>
  <c r="R24" i="12"/>
  <c r="O24" i="12"/>
  <c r="N24" i="12"/>
  <c r="K24" i="12"/>
  <c r="L24" i="12" s="1"/>
  <c r="J24" i="12"/>
  <c r="H24" i="12"/>
  <c r="G24" i="12"/>
  <c r="E24" i="12"/>
  <c r="D24" i="12"/>
  <c r="F24" i="12" s="1"/>
  <c r="AJ23" i="12"/>
  <c r="AF23" i="12"/>
  <c r="AK23" i="12" s="1"/>
  <c r="AB23" i="12"/>
  <c r="AA23" i="12"/>
  <c r="Z23" i="12"/>
  <c r="X23" i="12"/>
  <c r="T23" i="12"/>
  <c r="Q23" i="12"/>
  <c r="P23" i="12"/>
  <c r="L23" i="12"/>
  <c r="I23" i="12"/>
  <c r="Y23" i="12" s="1"/>
  <c r="F23" i="12"/>
  <c r="AJ22" i="12"/>
  <c r="AF22" i="12"/>
  <c r="AA22" i="12"/>
  <c r="Z22" i="12"/>
  <c r="AB22" i="12" s="1"/>
  <c r="AC22" i="12" s="1"/>
  <c r="X22" i="12"/>
  <c r="T22" i="12"/>
  <c r="U22" i="12" s="1"/>
  <c r="Q22" i="12"/>
  <c r="P22" i="12"/>
  <c r="L22" i="12"/>
  <c r="I22" i="12"/>
  <c r="F22" i="12"/>
  <c r="M22" i="12" s="1"/>
  <c r="AJ21" i="12"/>
  <c r="AF21" i="12"/>
  <c r="AK21" i="12" s="1"/>
  <c r="AA21" i="12"/>
  <c r="Z21" i="12"/>
  <c r="X21" i="12"/>
  <c r="T21" i="12"/>
  <c r="P21" i="12"/>
  <c r="L21" i="12"/>
  <c r="I21" i="12"/>
  <c r="F21" i="12"/>
  <c r="Q21" i="12" s="1"/>
  <c r="AJ20" i="12"/>
  <c r="AF20" i="12"/>
  <c r="AA20" i="12"/>
  <c r="Z20" i="12"/>
  <c r="X20" i="12"/>
  <c r="T20" i="12"/>
  <c r="P20" i="12"/>
  <c r="L20" i="12"/>
  <c r="I20" i="12"/>
  <c r="F20" i="12"/>
  <c r="AJ19" i="12"/>
  <c r="AF19" i="12"/>
  <c r="AK19" i="12" s="1"/>
  <c r="AA19" i="12"/>
  <c r="Z19" i="12"/>
  <c r="AB19" i="12" s="1"/>
  <c r="X19" i="12"/>
  <c r="T19" i="12"/>
  <c r="P19" i="12"/>
  <c r="L19" i="12"/>
  <c r="I19" i="12"/>
  <c r="F19" i="12"/>
  <c r="AJ18" i="12"/>
  <c r="AF18" i="12"/>
  <c r="AK18" i="12" s="1"/>
  <c r="AA18" i="12"/>
  <c r="Z18" i="12"/>
  <c r="AB18" i="12" s="1"/>
  <c r="Y18" i="12"/>
  <c r="X18" i="12"/>
  <c r="T18" i="12"/>
  <c r="P18" i="12"/>
  <c r="Q18" i="12" s="1"/>
  <c r="L18" i="12"/>
  <c r="M18" i="12" s="1"/>
  <c r="I18" i="12"/>
  <c r="F18" i="12"/>
  <c r="AI17" i="12"/>
  <c r="AJ17" i="12" s="1"/>
  <c r="AH17" i="12"/>
  <c r="AG17" i="12"/>
  <c r="AE17" i="12"/>
  <c r="AD17" i="12"/>
  <c r="AF17" i="12" s="1"/>
  <c r="W17" i="12"/>
  <c r="V17" i="12"/>
  <c r="S17" i="12"/>
  <c r="R17" i="12"/>
  <c r="O17" i="12"/>
  <c r="N17" i="12"/>
  <c r="P17" i="12" s="1"/>
  <c r="K17" i="12"/>
  <c r="J17" i="12"/>
  <c r="H17" i="12"/>
  <c r="G17" i="12"/>
  <c r="E17" i="12"/>
  <c r="D17" i="12"/>
  <c r="F17" i="12" s="1"/>
  <c r="AJ16" i="12"/>
  <c r="AF16" i="12"/>
  <c r="AK16" i="12" s="1"/>
  <c r="AB16" i="12"/>
  <c r="AA16" i="12"/>
  <c r="Z16" i="12"/>
  <c r="X16" i="12"/>
  <c r="T16" i="12"/>
  <c r="P16" i="12"/>
  <c r="L16" i="12"/>
  <c r="I16" i="12"/>
  <c r="Y16" i="12" s="1"/>
  <c r="F16" i="12"/>
  <c r="M16" i="12" s="1"/>
  <c r="AJ15" i="12"/>
  <c r="AF15" i="12"/>
  <c r="AA15" i="12"/>
  <c r="Z15" i="12"/>
  <c r="AB15" i="12" s="1"/>
  <c r="AC15" i="12" s="1"/>
  <c r="X15" i="12"/>
  <c r="T15" i="12"/>
  <c r="U15" i="12" s="1"/>
  <c r="Q15" i="12"/>
  <c r="P15" i="12"/>
  <c r="L15" i="12"/>
  <c r="I15" i="12"/>
  <c r="F15" i="12"/>
  <c r="M15" i="12" s="1"/>
  <c r="AJ14" i="12"/>
  <c r="AF14" i="12"/>
  <c r="AK14" i="12" s="1"/>
  <c r="AA14" i="12"/>
  <c r="Z14" i="12"/>
  <c r="X14" i="12"/>
  <c r="T14" i="12"/>
  <c r="P14" i="12"/>
  <c r="L14" i="12"/>
  <c r="I14" i="12"/>
  <c r="F14" i="12"/>
  <c r="Q14" i="12" s="1"/>
  <c r="AJ13" i="12"/>
  <c r="AF13" i="12"/>
  <c r="AK13" i="12" s="1"/>
  <c r="AA13" i="12"/>
  <c r="Z13" i="12"/>
  <c r="X13" i="12"/>
  <c r="U13" i="12"/>
  <c r="T13" i="12"/>
  <c r="P13" i="12"/>
  <c r="L13" i="12"/>
  <c r="I13" i="12"/>
  <c r="F13" i="12"/>
  <c r="AJ12" i="12"/>
  <c r="AF12" i="12"/>
  <c r="AK12" i="12" s="1"/>
  <c r="AA12" i="12"/>
  <c r="Z12" i="12"/>
  <c r="X12" i="12"/>
  <c r="T12" i="12"/>
  <c r="P12" i="12"/>
  <c r="L12" i="12"/>
  <c r="I12" i="12"/>
  <c r="F12" i="12"/>
  <c r="AJ11" i="12"/>
  <c r="AF11" i="12"/>
  <c r="AA11" i="12"/>
  <c r="Z11" i="12"/>
  <c r="X11" i="12"/>
  <c r="T11" i="12"/>
  <c r="P11" i="12"/>
  <c r="Q11" i="12" s="1"/>
  <c r="L11" i="12"/>
  <c r="M11" i="12" s="1"/>
  <c r="I11" i="12"/>
  <c r="F11" i="12"/>
  <c r="AI10" i="12"/>
  <c r="AJ10" i="12" s="1"/>
  <c r="AH10" i="12"/>
  <c r="AG10" i="12"/>
  <c r="AE10" i="12"/>
  <c r="AD10" i="12"/>
  <c r="AF10" i="12" s="1"/>
  <c r="W10" i="12"/>
  <c r="V10" i="12"/>
  <c r="X10" i="12" s="1"/>
  <c r="S10" i="12"/>
  <c r="R10" i="12"/>
  <c r="O10" i="12"/>
  <c r="N10" i="12"/>
  <c r="P10" i="12" s="1"/>
  <c r="K10" i="12"/>
  <c r="J10" i="12"/>
  <c r="H10" i="12"/>
  <c r="G10" i="12"/>
  <c r="E10" i="12"/>
  <c r="D10" i="12"/>
  <c r="AJ9" i="12"/>
  <c r="AF9" i="12"/>
  <c r="AK9" i="12" s="1"/>
  <c r="AB9" i="12"/>
  <c r="AA9" i="12"/>
  <c r="Z9" i="12"/>
  <c r="X9" i="12"/>
  <c r="T9" i="12"/>
  <c r="P9" i="12"/>
  <c r="Q9" i="12" s="1"/>
  <c r="L9" i="12"/>
  <c r="I9" i="12"/>
  <c r="F9" i="12"/>
  <c r="AI35" i="11"/>
  <c r="AH35" i="11"/>
  <c r="AG35" i="11"/>
  <c r="AE35" i="11"/>
  <c r="AD35" i="11"/>
  <c r="AF35" i="11" s="1"/>
  <c r="W35" i="11"/>
  <c r="V35" i="11"/>
  <c r="S35" i="11"/>
  <c r="R35" i="11"/>
  <c r="T35" i="11" s="1"/>
  <c r="O35" i="11"/>
  <c r="N35" i="11"/>
  <c r="P35" i="11" s="1"/>
  <c r="K35" i="11"/>
  <c r="AA35" i="11" s="1"/>
  <c r="J35" i="11"/>
  <c r="Z35" i="11" s="1"/>
  <c r="H35" i="11"/>
  <c r="G35" i="11"/>
  <c r="E35" i="11"/>
  <c r="D35" i="11"/>
  <c r="F35" i="11" s="1"/>
  <c r="AI34" i="11"/>
  <c r="AH34" i="11"/>
  <c r="AJ34" i="11" s="1"/>
  <c r="AG34" i="11"/>
  <c r="AE34" i="11"/>
  <c r="AD34" i="11"/>
  <c r="W34" i="11"/>
  <c r="V34" i="11"/>
  <c r="X34" i="11" s="1"/>
  <c r="S34" i="11"/>
  <c r="R34" i="11"/>
  <c r="T34" i="11" s="1"/>
  <c r="O34" i="11"/>
  <c r="N34" i="11"/>
  <c r="K34" i="11"/>
  <c r="J34" i="11"/>
  <c r="H34" i="11"/>
  <c r="G34" i="11"/>
  <c r="I34" i="11" s="1"/>
  <c r="E34" i="11"/>
  <c r="D34" i="11"/>
  <c r="F34" i="11" s="1"/>
  <c r="AJ33" i="11"/>
  <c r="AF33" i="11"/>
  <c r="AA33" i="11"/>
  <c r="Z33" i="11"/>
  <c r="AB33" i="11" s="1"/>
  <c r="X33" i="11"/>
  <c r="T33" i="11"/>
  <c r="P33" i="11"/>
  <c r="Q33" i="11" s="1"/>
  <c r="L33" i="11"/>
  <c r="M33" i="11" s="1"/>
  <c r="I33" i="11"/>
  <c r="U33" i="11" s="1"/>
  <c r="F33" i="11"/>
  <c r="AJ32" i="11"/>
  <c r="AF32" i="11"/>
  <c r="AA32" i="11"/>
  <c r="Z32" i="11"/>
  <c r="AB32" i="11" s="1"/>
  <c r="AC32" i="11" s="1"/>
  <c r="X32" i="11"/>
  <c r="T32" i="11"/>
  <c r="U32" i="11" s="1"/>
  <c r="Q32" i="11"/>
  <c r="P32" i="11"/>
  <c r="L32" i="11"/>
  <c r="M32" i="11" s="1"/>
  <c r="I32" i="11"/>
  <c r="F32" i="11"/>
  <c r="AJ31" i="11"/>
  <c r="AF31" i="11"/>
  <c r="AK31" i="11" s="1"/>
  <c r="AA31" i="11"/>
  <c r="Z31" i="11"/>
  <c r="X31" i="11"/>
  <c r="T31" i="11"/>
  <c r="P31" i="11"/>
  <c r="L31" i="11"/>
  <c r="I31" i="11"/>
  <c r="Y31" i="11" s="1"/>
  <c r="F31" i="11"/>
  <c r="M31" i="11" s="1"/>
  <c r="AJ30" i="11"/>
  <c r="AF30" i="11"/>
  <c r="AA30" i="11"/>
  <c r="AB30" i="11" s="1"/>
  <c r="AC30" i="11" s="1"/>
  <c r="Z30" i="11"/>
  <c r="X30" i="11"/>
  <c r="T30" i="11"/>
  <c r="U30" i="11" s="1"/>
  <c r="P30" i="11"/>
  <c r="Q30" i="11" s="1"/>
  <c r="L30" i="11"/>
  <c r="I30" i="11"/>
  <c r="F30" i="11"/>
  <c r="M30" i="11" s="1"/>
  <c r="AI29" i="11"/>
  <c r="AH29" i="11"/>
  <c r="AJ29" i="11" s="1"/>
  <c r="AG29" i="11"/>
  <c r="AE29" i="11"/>
  <c r="AD29" i="11"/>
  <c r="AF29" i="11" s="1"/>
  <c r="W29" i="11"/>
  <c r="V29" i="11"/>
  <c r="X29" i="11" s="1"/>
  <c r="S29" i="11"/>
  <c r="R29" i="11"/>
  <c r="O29" i="11"/>
  <c r="N29" i="11"/>
  <c r="K29" i="11"/>
  <c r="AA29" i="11" s="1"/>
  <c r="J29" i="11"/>
  <c r="Z29" i="11" s="1"/>
  <c r="H29" i="11"/>
  <c r="G29" i="11"/>
  <c r="I29" i="11" s="1"/>
  <c r="E29" i="11"/>
  <c r="D29" i="11"/>
  <c r="AJ28" i="11"/>
  <c r="AF28" i="11"/>
  <c r="AK28" i="11" s="1"/>
  <c r="AA28" i="11"/>
  <c r="Z28" i="11"/>
  <c r="X28" i="11"/>
  <c r="T28" i="11"/>
  <c r="P28" i="11"/>
  <c r="L28" i="11"/>
  <c r="I28" i="11"/>
  <c r="F28" i="11"/>
  <c r="Q28" i="11" s="1"/>
  <c r="AJ27" i="11"/>
  <c r="AF27" i="11"/>
  <c r="AK27" i="11" s="1"/>
  <c r="AA27" i="11"/>
  <c r="Z27" i="11"/>
  <c r="AB27" i="11" s="1"/>
  <c r="X27" i="11"/>
  <c r="T27" i="11"/>
  <c r="P27" i="11"/>
  <c r="L27" i="11"/>
  <c r="I27" i="11"/>
  <c r="F27" i="11"/>
  <c r="AJ26" i="11"/>
  <c r="AF26" i="11"/>
  <c r="AK26" i="11" s="1"/>
  <c r="AA26" i="11"/>
  <c r="Z26" i="11"/>
  <c r="AB26" i="11" s="1"/>
  <c r="X26" i="11"/>
  <c r="T26" i="11"/>
  <c r="P26" i="11"/>
  <c r="L26" i="11"/>
  <c r="I26" i="11"/>
  <c r="U26" i="11" s="1"/>
  <c r="F26" i="11"/>
  <c r="AJ25" i="11"/>
  <c r="AF25" i="11"/>
  <c r="AK25" i="11" s="1"/>
  <c r="AA25" i="11"/>
  <c r="Z25" i="11"/>
  <c r="X25" i="11"/>
  <c r="T25" i="11"/>
  <c r="P25" i="11"/>
  <c r="L25" i="11"/>
  <c r="I25" i="11"/>
  <c r="Y25" i="11" s="1"/>
  <c r="F25" i="11"/>
  <c r="AJ24" i="11"/>
  <c r="AF24" i="11"/>
  <c r="AA24" i="11"/>
  <c r="AB24" i="11" s="1"/>
  <c r="Z24" i="11"/>
  <c r="X24" i="11"/>
  <c r="T24" i="11"/>
  <c r="U24" i="11" s="1"/>
  <c r="P24" i="11"/>
  <c r="Q24" i="11" s="1"/>
  <c r="M24" i="11"/>
  <c r="L24" i="11"/>
  <c r="I24" i="11"/>
  <c r="F24" i="11"/>
  <c r="AJ23" i="11"/>
  <c r="AF23" i="11"/>
  <c r="AK23" i="11" s="1"/>
  <c r="AA23" i="11"/>
  <c r="Z23" i="11"/>
  <c r="AB23" i="11" s="1"/>
  <c r="AC23" i="11" s="1"/>
  <c r="X23" i="11"/>
  <c r="T23" i="11"/>
  <c r="P23" i="11"/>
  <c r="L23" i="11"/>
  <c r="I23" i="11"/>
  <c r="Y23" i="11" s="1"/>
  <c r="F23" i="11"/>
  <c r="M23" i="11" s="1"/>
  <c r="AI22" i="11"/>
  <c r="AH22" i="11"/>
  <c r="AG22" i="11"/>
  <c r="AE22" i="11"/>
  <c r="AD22" i="11"/>
  <c r="W22" i="11"/>
  <c r="V22" i="11"/>
  <c r="S22" i="11"/>
  <c r="R22" i="11"/>
  <c r="O22" i="11"/>
  <c r="N22" i="11"/>
  <c r="P22" i="11" s="1"/>
  <c r="K22" i="11"/>
  <c r="J22" i="11"/>
  <c r="H22" i="11"/>
  <c r="G22" i="11"/>
  <c r="E22" i="11"/>
  <c r="D22" i="11"/>
  <c r="AJ21" i="11"/>
  <c r="AF21" i="11"/>
  <c r="AA21" i="11"/>
  <c r="Z21" i="11"/>
  <c r="AB21" i="11" s="1"/>
  <c r="X21" i="11"/>
  <c r="T21" i="11"/>
  <c r="U21" i="11" s="1"/>
  <c r="P21" i="11"/>
  <c r="L21" i="11"/>
  <c r="I21" i="11"/>
  <c r="F21" i="11"/>
  <c r="Q21" i="11" s="1"/>
  <c r="AJ20" i="11"/>
  <c r="AF20" i="11"/>
  <c r="AK20" i="11" s="1"/>
  <c r="AA20" i="11"/>
  <c r="Z20" i="11"/>
  <c r="X20" i="11"/>
  <c r="T20" i="11"/>
  <c r="P20" i="11"/>
  <c r="L20" i="11"/>
  <c r="I20" i="11"/>
  <c r="U20" i="11" s="1"/>
  <c r="F20" i="11"/>
  <c r="Q20" i="11" s="1"/>
  <c r="AJ19" i="11"/>
  <c r="AF19" i="11"/>
  <c r="AA19" i="11"/>
  <c r="Z19" i="11"/>
  <c r="X19" i="11"/>
  <c r="T19" i="11"/>
  <c r="P19" i="11"/>
  <c r="Q19" i="11" s="1"/>
  <c r="L19" i="11"/>
  <c r="M19" i="11" s="1"/>
  <c r="I19" i="11"/>
  <c r="U19" i="11" s="1"/>
  <c r="F19" i="11"/>
  <c r="AJ18" i="11"/>
  <c r="AF18" i="11"/>
  <c r="AA18" i="11"/>
  <c r="Z18" i="11"/>
  <c r="AB18" i="11" s="1"/>
  <c r="AC18" i="11" s="1"/>
  <c r="X18" i="11"/>
  <c r="T18" i="11"/>
  <c r="U18" i="11" s="1"/>
  <c r="Q18" i="11"/>
  <c r="P18" i="11"/>
  <c r="L18" i="11"/>
  <c r="M18" i="11" s="1"/>
  <c r="I18" i="11"/>
  <c r="F18" i="11"/>
  <c r="AJ17" i="11"/>
  <c r="AF17" i="11"/>
  <c r="AK17" i="11" s="1"/>
  <c r="AA17" i="11"/>
  <c r="Z17" i="11"/>
  <c r="X17" i="11"/>
  <c r="T17" i="11"/>
  <c r="P17" i="11"/>
  <c r="L17" i="11"/>
  <c r="I17" i="11"/>
  <c r="Y17" i="11" s="1"/>
  <c r="F17" i="11"/>
  <c r="AJ16" i="11"/>
  <c r="AF16" i="11"/>
  <c r="AA16" i="11"/>
  <c r="AB16" i="11" s="1"/>
  <c r="AC16" i="11" s="1"/>
  <c r="Z16" i="11"/>
  <c r="X16" i="11"/>
  <c r="T16" i="11"/>
  <c r="U16" i="11" s="1"/>
  <c r="P16" i="11"/>
  <c r="Q16" i="11" s="1"/>
  <c r="L16" i="11"/>
  <c r="I16" i="11"/>
  <c r="F16" i="11"/>
  <c r="M16" i="11" s="1"/>
  <c r="AI15" i="11"/>
  <c r="AH15" i="11"/>
  <c r="AJ15" i="11" s="1"/>
  <c r="AG15" i="11"/>
  <c r="AE15" i="11"/>
  <c r="AD15" i="11"/>
  <c r="W15" i="11"/>
  <c r="V15" i="11"/>
  <c r="X15" i="11" s="1"/>
  <c r="S15" i="11"/>
  <c r="R15" i="11"/>
  <c r="O15" i="11"/>
  <c r="N15" i="11"/>
  <c r="K15" i="11"/>
  <c r="J15" i="11"/>
  <c r="Z15" i="11" s="1"/>
  <c r="H15" i="11"/>
  <c r="G15" i="11"/>
  <c r="I15" i="11" s="1"/>
  <c r="E15" i="11"/>
  <c r="D15" i="11"/>
  <c r="AK14" i="11"/>
  <c r="AJ14" i="11"/>
  <c r="AF14" i="11"/>
  <c r="AA14" i="11"/>
  <c r="Z14" i="11"/>
  <c r="X14" i="11"/>
  <c r="T14" i="11"/>
  <c r="P14" i="11"/>
  <c r="L14" i="11"/>
  <c r="I14" i="11"/>
  <c r="F14" i="11"/>
  <c r="Q14" i="11" s="1"/>
  <c r="AJ13" i="11"/>
  <c r="AF13" i="11"/>
  <c r="AA13" i="11"/>
  <c r="Z13" i="11"/>
  <c r="AB13" i="11" s="1"/>
  <c r="X13" i="11"/>
  <c r="T13" i="11"/>
  <c r="P13" i="11"/>
  <c r="L13" i="11"/>
  <c r="I13" i="11"/>
  <c r="F13" i="11"/>
  <c r="AJ12" i="11"/>
  <c r="AF12" i="11"/>
  <c r="AK12" i="11" s="1"/>
  <c r="AA12" i="11"/>
  <c r="Z12" i="11"/>
  <c r="AB12" i="11" s="1"/>
  <c r="X12" i="11"/>
  <c r="T12" i="11"/>
  <c r="P12" i="11"/>
  <c r="L12" i="11"/>
  <c r="I12" i="11"/>
  <c r="U12" i="11" s="1"/>
  <c r="F12" i="11"/>
  <c r="AJ11" i="11"/>
  <c r="AF11" i="11"/>
  <c r="AK11" i="11" s="1"/>
  <c r="AA11" i="11"/>
  <c r="Z11" i="11"/>
  <c r="X11" i="11"/>
  <c r="T11" i="11"/>
  <c r="P11" i="11"/>
  <c r="L11" i="11"/>
  <c r="I11" i="11"/>
  <c r="Y11" i="11" s="1"/>
  <c r="F11" i="11"/>
  <c r="Q11" i="11" s="1"/>
  <c r="AJ10" i="11"/>
  <c r="AF10" i="11"/>
  <c r="AA10" i="11"/>
  <c r="AB10" i="11" s="1"/>
  <c r="Z10" i="11"/>
  <c r="X10" i="11"/>
  <c r="T10" i="11"/>
  <c r="U10" i="11" s="1"/>
  <c r="P10" i="11"/>
  <c r="Q10" i="11" s="1"/>
  <c r="M10" i="11"/>
  <c r="L10" i="11"/>
  <c r="I10" i="11"/>
  <c r="F10" i="11"/>
  <c r="AJ9" i="11"/>
  <c r="AF9" i="11"/>
  <c r="AK9" i="11" s="1"/>
  <c r="AA9" i="11"/>
  <c r="Z9" i="11"/>
  <c r="X9" i="11"/>
  <c r="T9" i="11"/>
  <c r="P9" i="11"/>
  <c r="L9" i="11"/>
  <c r="I9" i="11"/>
  <c r="F9" i="11"/>
  <c r="M9" i="11" s="1"/>
  <c r="AI45" i="10"/>
  <c r="AH45" i="10"/>
  <c r="AJ45" i="10" s="1"/>
  <c r="AG45" i="10"/>
  <c r="AE45" i="10"/>
  <c r="AD45" i="10"/>
  <c r="AF45" i="10" s="1"/>
  <c r="W45" i="10"/>
  <c r="V45" i="10"/>
  <c r="X45" i="10" s="1"/>
  <c r="S45" i="10"/>
  <c r="R45" i="10"/>
  <c r="O45" i="10"/>
  <c r="N45" i="10"/>
  <c r="K45" i="10"/>
  <c r="J45" i="10"/>
  <c r="L45" i="10" s="1"/>
  <c r="H45" i="10"/>
  <c r="G45" i="10"/>
  <c r="I45" i="10" s="1"/>
  <c r="E45" i="10"/>
  <c r="D45" i="10"/>
  <c r="AJ44" i="10"/>
  <c r="AI44" i="10"/>
  <c r="AH44" i="10"/>
  <c r="AG44" i="10"/>
  <c r="AE44" i="10"/>
  <c r="AD44" i="10"/>
  <c r="AF44" i="10" s="1"/>
  <c r="AK44" i="10" s="1"/>
  <c r="W44" i="10"/>
  <c r="V44" i="10"/>
  <c r="T44" i="10"/>
  <c r="S44" i="10"/>
  <c r="R44" i="10"/>
  <c r="O44" i="10"/>
  <c r="N44" i="10"/>
  <c r="K44" i="10"/>
  <c r="J44" i="10"/>
  <c r="H44" i="10"/>
  <c r="I44" i="10" s="1"/>
  <c r="G44" i="10"/>
  <c r="E44" i="10"/>
  <c r="D44" i="10"/>
  <c r="F44" i="10" s="1"/>
  <c r="AJ43" i="10"/>
  <c r="AF43" i="10"/>
  <c r="AK43" i="10" s="1"/>
  <c r="AA43" i="10"/>
  <c r="Z43" i="10"/>
  <c r="X43" i="10"/>
  <c r="T43" i="10"/>
  <c r="P43" i="10"/>
  <c r="L43" i="10"/>
  <c r="I43" i="10"/>
  <c r="U43" i="10" s="1"/>
  <c r="F43" i="10"/>
  <c r="Q43" i="10" s="1"/>
  <c r="AJ42" i="10"/>
  <c r="AF42" i="10"/>
  <c r="AA42" i="10"/>
  <c r="Z42" i="10"/>
  <c r="X42" i="10"/>
  <c r="T42" i="10"/>
  <c r="U42" i="10" s="1"/>
  <c r="P42" i="10"/>
  <c r="L42" i="10"/>
  <c r="M42" i="10" s="1"/>
  <c r="I42" i="10"/>
  <c r="F42" i="10"/>
  <c r="AJ41" i="10"/>
  <c r="AF41" i="10"/>
  <c r="AK41" i="10" s="1"/>
  <c r="AA41" i="10"/>
  <c r="AB41" i="10" s="1"/>
  <c r="Z41" i="10"/>
  <c r="X41" i="10"/>
  <c r="T41" i="10"/>
  <c r="P41" i="10"/>
  <c r="L41" i="10"/>
  <c r="I41" i="10"/>
  <c r="F41" i="10"/>
  <c r="M41" i="10" s="1"/>
  <c r="AJ40" i="10"/>
  <c r="AF40" i="10"/>
  <c r="AB40" i="10"/>
  <c r="AC40" i="10" s="1"/>
  <c r="AA40" i="10"/>
  <c r="Z40" i="10"/>
  <c r="X40" i="10"/>
  <c r="T40" i="10"/>
  <c r="P40" i="10"/>
  <c r="Q40" i="10" s="1"/>
  <c r="L40" i="10"/>
  <c r="I40" i="10"/>
  <c r="F40" i="10"/>
  <c r="AJ39" i="10"/>
  <c r="AF39" i="10"/>
  <c r="AA39" i="10"/>
  <c r="Z39" i="10"/>
  <c r="AB39" i="10" s="1"/>
  <c r="AC39" i="10" s="1"/>
  <c r="X39" i="10"/>
  <c r="T39" i="10"/>
  <c r="U39" i="10" s="1"/>
  <c r="P39" i="10"/>
  <c r="L39" i="10"/>
  <c r="I39" i="10"/>
  <c r="F39" i="10"/>
  <c r="Q39" i="10" s="1"/>
  <c r="AI38" i="10"/>
  <c r="AH38" i="10"/>
  <c r="AG38" i="10"/>
  <c r="AE38" i="10"/>
  <c r="AD38" i="10"/>
  <c r="W38" i="10"/>
  <c r="X38" i="10" s="1"/>
  <c r="V38" i="10"/>
  <c r="S38" i="10"/>
  <c r="T38" i="10" s="1"/>
  <c r="R38" i="10"/>
  <c r="O38" i="10"/>
  <c r="P38" i="10" s="1"/>
  <c r="N38" i="10"/>
  <c r="K38" i="10"/>
  <c r="J38" i="10"/>
  <c r="H38" i="10"/>
  <c r="G38" i="10"/>
  <c r="E38" i="10"/>
  <c r="D38" i="10"/>
  <c r="AJ37" i="10"/>
  <c r="AF37" i="10"/>
  <c r="AA37" i="10"/>
  <c r="Z37" i="10"/>
  <c r="X37" i="10"/>
  <c r="T37" i="10"/>
  <c r="AK37" i="10" s="1"/>
  <c r="P37" i="10"/>
  <c r="L37" i="10"/>
  <c r="I37" i="10"/>
  <c r="F37" i="10"/>
  <c r="AJ36" i="10"/>
  <c r="AF36" i="10"/>
  <c r="AA36" i="10"/>
  <c r="Z36" i="10"/>
  <c r="AB36" i="10" s="1"/>
  <c r="X36" i="10"/>
  <c r="Y36" i="10" s="1"/>
  <c r="T36" i="10"/>
  <c r="P36" i="10"/>
  <c r="L36" i="10"/>
  <c r="I36" i="10"/>
  <c r="F36" i="10"/>
  <c r="Q36" i="10" s="1"/>
  <c r="AJ35" i="10"/>
  <c r="AF35" i="10"/>
  <c r="AK35" i="10" s="1"/>
  <c r="AA35" i="10"/>
  <c r="Z35" i="10"/>
  <c r="X35" i="10"/>
  <c r="T35" i="10"/>
  <c r="P35" i="10"/>
  <c r="L35" i="10"/>
  <c r="M35" i="10" s="1"/>
  <c r="I35" i="10"/>
  <c r="Y35" i="10" s="1"/>
  <c r="F35" i="10"/>
  <c r="Q35" i="10" s="1"/>
  <c r="AK34" i="10"/>
  <c r="AJ34" i="10"/>
  <c r="AF34" i="10"/>
  <c r="AA34" i="10"/>
  <c r="AB34" i="10" s="1"/>
  <c r="Z34" i="10"/>
  <c r="X34" i="10"/>
  <c r="U34" i="10"/>
  <c r="T34" i="10"/>
  <c r="P34" i="10"/>
  <c r="Q34" i="10" s="1"/>
  <c r="L34" i="10"/>
  <c r="M34" i="10" s="1"/>
  <c r="I34" i="10"/>
  <c r="F34" i="10"/>
  <c r="AJ33" i="10"/>
  <c r="AF33" i="10"/>
  <c r="AK33" i="10" s="1"/>
  <c r="AB33" i="10"/>
  <c r="AC33" i="10" s="1"/>
  <c r="AA33" i="10"/>
  <c r="Z33" i="10"/>
  <c r="X33" i="10"/>
  <c r="T33" i="10"/>
  <c r="P33" i="10"/>
  <c r="L33" i="10"/>
  <c r="I33" i="10"/>
  <c r="Y33" i="10" s="1"/>
  <c r="F33" i="10"/>
  <c r="M33" i="10" s="1"/>
  <c r="AJ32" i="10"/>
  <c r="AF32" i="10"/>
  <c r="AA32" i="10"/>
  <c r="Z32" i="10"/>
  <c r="AB32" i="10" s="1"/>
  <c r="AC32" i="10" s="1"/>
  <c r="X32" i="10"/>
  <c r="T32" i="10"/>
  <c r="U32" i="10" s="1"/>
  <c r="P32" i="10"/>
  <c r="Q32" i="10" s="1"/>
  <c r="L32" i="10"/>
  <c r="M32" i="10" s="1"/>
  <c r="I32" i="10"/>
  <c r="Y32" i="10" s="1"/>
  <c r="F32" i="10"/>
  <c r="AI31" i="10"/>
  <c r="AJ31" i="10" s="1"/>
  <c r="AH31" i="10"/>
  <c r="AG31" i="10"/>
  <c r="AE31" i="10"/>
  <c r="AD31" i="10"/>
  <c r="W31" i="10"/>
  <c r="X31" i="10" s="1"/>
  <c r="V31" i="10"/>
  <c r="S31" i="10"/>
  <c r="R31" i="10"/>
  <c r="O31" i="10"/>
  <c r="N31" i="10"/>
  <c r="K31" i="10"/>
  <c r="AA31" i="10" s="1"/>
  <c r="J31" i="10"/>
  <c r="Z31" i="10" s="1"/>
  <c r="AB31" i="10" s="1"/>
  <c r="H31" i="10"/>
  <c r="G31" i="10"/>
  <c r="E31" i="10"/>
  <c r="D31" i="10"/>
  <c r="F31" i="10" s="1"/>
  <c r="AJ30" i="10"/>
  <c r="AF30" i="10"/>
  <c r="AK30" i="10" s="1"/>
  <c r="AA30" i="10"/>
  <c r="Z30" i="10"/>
  <c r="AB30" i="10" s="1"/>
  <c r="X30" i="10"/>
  <c r="T30" i="10"/>
  <c r="P30" i="10"/>
  <c r="L30" i="10"/>
  <c r="I30" i="10"/>
  <c r="U30" i="10" s="1"/>
  <c r="F30" i="10"/>
  <c r="Q30" i="10" s="1"/>
  <c r="AJ29" i="10"/>
  <c r="AF29" i="10"/>
  <c r="AK29" i="10" s="1"/>
  <c r="AA29" i="10"/>
  <c r="Z29" i="10"/>
  <c r="AB29" i="10" s="1"/>
  <c r="X29" i="10"/>
  <c r="T29" i="10"/>
  <c r="P29" i="10"/>
  <c r="Q29" i="10" s="1"/>
  <c r="L29" i="10"/>
  <c r="M29" i="10" s="1"/>
  <c r="I29" i="10"/>
  <c r="U29" i="10" s="1"/>
  <c r="F29" i="10"/>
  <c r="AJ28" i="10"/>
  <c r="AF28" i="10"/>
  <c r="AA28" i="10"/>
  <c r="Z28" i="10"/>
  <c r="AB28" i="10" s="1"/>
  <c r="X28" i="10"/>
  <c r="T28" i="10"/>
  <c r="U28" i="10" s="1"/>
  <c r="P28" i="10"/>
  <c r="L28" i="10"/>
  <c r="M28" i="10" s="1"/>
  <c r="I28" i="10"/>
  <c r="F28" i="10"/>
  <c r="AJ27" i="10"/>
  <c r="AF27" i="10"/>
  <c r="AK27" i="10" s="1"/>
  <c r="AA27" i="10"/>
  <c r="AB27" i="10" s="1"/>
  <c r="AC27" i="10" s="1"/>
  <c r="Z27" i="10"/>
  <c r="X27" i="10"/>
  <c r="T27" i="10"/>
  <c r="P27" i="10"/>
  <c r="Q27" i="10" s="1"/>
  <c r="L27" i="10"/>
  <c r="M27" i="10" s="1"/>
  <c r="I27" i="10"/>
  <c r="F27" i="10"/>
  <c r="AJ26" i="10"/>
  <c r="AF26" i="10"/>
  <c r="AA26" i="10"/>
  <c r="Z26" i="10"/>
  <c r="AB26" i="10" s="1"/>
  <c r="AC26" i="10" s="1"/>
  <c r="X26" i="10"/>
  <c r="T26" i="10"/>
  <c r="P26" i="10"/>
  <c r="Q26" i="10" s="1"/>
  <c r="L26" i="10"/>
  <c r="I26" i="10"/>
  <c r="F26" i="10"/>
  <c r="AJ25" i="10"/>
  <c r="AF25" i="10"/>
  <c r="AK25" i="10" s="1"/>
  <c r="AA25" i="10"/>
  <c r="Z25" i="10"/>
  <c r="AB25" i="10" s="1"/>
  <c r="AC25" i="10" s="1"/>
  <c r="X25" i="10"/>
  <c r="T25" i="10"/>
  <c r="P25" i="10"/>
  <c r="L25" i="10"/>
  <c r="M25" i="10" s="1"/>
  <c r="I25" i="10"/>
  <c r="Y25" i="10" s="1"/>
  <c r="F25" i="10"/>
  <c r="Q25" i="10" s="1"/>
  <c r="AJ24" i="10"/>
  <c r="AF24" i="10"/>
  <c r="AA24" i="10"/>
  <c r="Z24" i="10"/>
  <c r="AB24" i="10" s="1"/>
  <c r="X24" i="10"/>
  <c r="T24" i="10"/>
  <c r="U24" i="10" s="1"/>
  <c r="P24" i="10"/>
  <c r="L24" i="10"/>
  <c r="I24" i="10"/>
  <c r="Y24" i="10" s="1"/>
  <c r="F24" i="10"/>
  <c r="Q24" i="10" s="1"/>
  <c r="AJ23" i="10"/>
  <c r="AF23" i="10"/>
  <c r="AA23" i="10"/>
  <c r="Z23" i="10"/>
  <c r="AB23" i="10" s="1"/>
  <c r="X23" i="10"/>
  <c r="T23" i="10"/>
  <c r="AK23" i="10" s="1"/>
  <c r="P23" i="10"/>
  <c r="L23" i="10"/>
  <c r="I23" i="10"/>
  <c r="F23" i="10"/>
  <c r="Q23" i="10" s="1"/>
  <c r="AJ22" i="10"/>
  <c r="AF22" i="10"/>
  <c r="AA22" i="10"/>
  <c r="Z22" i="10"/>
  <c r="AB22" i="10" s="1"/>
  <c r="X22" i="10"/>
  <c r="T22" i="10"/>
  <c r="AK22" i="10" s="1"/>
  <c r="P22" i="10"/>
  <c r="L22" i="10"/>
  <c r="I22" i="10"/>
  <c r="F22" i="10"/>
  <c r="AI21" i="10"/>
  <c r="AH21" i="10"/>
  <c r="AJ21" i="10" s="1"/>
  <c r="AG21" i="10"/>
  <c r="AE21" i="10"/>
  <c r="AD21" i="10"/>
  <c r="W21" i="10"/>
  <c r="V21" i="10"/>
  <c r="S21" i="10"/>
  <c r="R21" i="10"/>
  <c r="T21" i="10" s="1"/>
  <c r="O21" i="10"/>
  <c r="N21" i="10"/>
  <c r="K21" i="10"/>
  <c r="AA21" i="10" s="1"/>
  <c r="J21" i="10"/>
  <c r="H21" i="10"/>
  <c r="G21" i="10"/>
  <c r="E21" i="10"/>
  <c r="D21" i="10"/>
  <c r="F21" i="10" s="1"/>
  <c r="AJ20" i="10"/>
  <c r="AF20" i="10"/>
  <c r="AK20" i="10" s="1"/>
  <c r="AA20" i="10"/>
  <c r="AB20" i="10" s="1"/>
  <c r="AC20" i="10" s="1"/>
  <c r="Z20" i="10"/>
  <c r="X20" i="10"/>
  <c r="T20" i="10"/>
  <c r="P20" i="10"/>
  <c r="L20" i="10"/>
  <c r="I20" i="10"/>
  <c r="F20" i="10"/>
  <c r="M20" i="10" s="1"/>
  <c r="AJ19" i="10"/>
  <c r="AF19" i="10"/>
  <c r="AA19" i="10"/>
  <c r="Z19" i="10"/>
  <c r="AB19" i="10" s="1"/>
  <c r="AC19" i="10" s="1"/>
  <c r="X19" i="10"/>
  <c r="T19" i="10"/>
  <c r="P19" i="10"/>
  <c r="Q19" i="10" s="1"/>
  <c r="L19" i="10"/>
  <c r="I19" i="10"/>
  <c r="F19" i="10"/>
  <c r="M19" i="10" s="1"/>
  <c r="AJ18" i="10"/>
  <c r="AF18" i="10"/>
  <c r="AK18" i="10" s="1"/>
  <c r="AB18" i="10"/>
  <c r="AA18" i="10"/>
  <c r="Z18" i="10"/>
  <c r="X18" i="10"/>
  <c r="T18" i="10"/>
  <c r="P18" i="10"/>
  <c r="Q18" i="10" s="1"/>
  <c r="L18" i="10"/>
  <c r="M18" i="10" s="1"/>
  <c r="I18" i="10"/>
  <c r="Y18" i="10" s="1"/>
  <c r="F18" i="10"/>
  <c r="AJ17" i="10"/>
  <c r="AF17" i="10"/>
  <c r="AA17" i="10"/>
  <c r="Z17" i="10"/>
  <c r="AB17" i="10" s="1"/>
  <c r="AC17" i="10" s="1"/>
  <c r="X17" i="10"/>
  <c r="T17" i="10"/>
  <c r="U17" i="10" s="1"/>
  <c r="P17" i="10"/>
  <c r="L17" i="10"/>
  <c r="I17" i="10"/>
  <c r="F17" i="10"/>
  <c r="AJ16" i="10"/>
  <c r="AF16" i="10"/>
  <c r="AK16" i="10" s="1"/>
  <c r="AA16" i="10"/>
  <c r="AB16" i="10" s="1"/>
  <c r="Z16" i="10"/>
  <c r="X16" i="10"/>
  <c r="T16" i="10"/>
  <c r="P16" i="10"/>
  <c r="L16" i="10"/>
  <c r="I16" i="10"/>
  <c r="F16" i="10"/>
  <c r="Q16" i="10" s="1"/>
  <c r="AJ15" i="10"/>
  <c r="AF15" i="10"/>
  <c r="AA15" i="10"/>
  <c r="Z15" i="10"/>
  <c r="X15" i="10"/>
  <c r="T15" i="10"/>
  <c r="AK15" i="10" s="1"/>
  <c r="P15" i="10"/>
  <c r="L15" i="10"/>
  <c r="I15" i="10"/>
  <c r="F15" i="10"/>
  <c r="AJ14" i="10"/>
  <c r="AF14" i="10"/>
  <c r="AK14" i="10" s="1"/>
  <c r="AA14" i="10"/>
  <c r="Z14" i="10"/>
  <c r="AB14" i="10" s="1"/>
  <c r="X14" i="10"/>
  <c r="T14" i="10"/>
  <c r="P14" i="10"/>
  <c r="L14" i="10"/>
  <c r="I14" i="10"/>
  <c r="U14" i="10" s="1"/>
  <c r="F14" i="10"/>
  <c r="Q14" i="10" s="1"/>
  <c r="AI13" i="10"/>
  <c r="AH13" i="10"/>
  <c r="AG13" i="10"/>
  <c r="AE13" i="10"/>
  <c r="AD13" i="10"/>
  <c r="W13" i="10"/>
  <c r="X13" i="10" s="1"/>
  <c r="V13" i="10"/>
  <c r="S13" i="10"/>
  <c r="T13" i="10" s="1"/>
  <c r="R13" i="10"/>
  <c r="O13" i="10"/>
  <c r="P13" i="10" s="1"/>
  <c r="N13" i="10"/>
  <c r="K13" i="10"/>
  <c r="J13" i="10"/>
  <c r="H13" i="10"/>
  <c r="G13" i="10"/>
  <c r="E13" i="10"/>
  <c r="D13" i="10"/>
  <c r="F13" i="10" s="1"/>
  <c r="AJ12" i="10"/>
  <c r="AF12" i="10"/>
  <c r="AA12" i="10"/>
  <c r="AB12" i="10" s="1"/>
  <c r="AC12" i="10" s="1"/>
  <c r="Z12" i="10"/>
  <c r="X12" i="10"/>
  <c r="T12" i="10"/>
  <c r="P12" i="10"/>
  <c r="Q12" i="10" s="1"/>
  <c r="M12" i="10"/>
  <c r="L12" i="10"/>
  <c r="I12" i="10"/>
  <c r="F12" i="10"/>
  <c r="AJ11" i="10"/>
  <c r="AF11" i="10"/>
  <c r="AK11" i="10" s="1"/>
  <c r="AC11" i="10"/>
  <c r="AA11" i="10"/>
  <c r="AB11" i="10" s="1"/>
  <c r="Z11" i="10"/>
  <c r="X11" i="10"/>
  <c r="T11" i="10"/>
  <c r="P11" i="10"/>
  <c r="L11" i="10"/>
  <c r="M11" i="10" s="1"/>
  <c r="I11" i="10"/>
  <c r="Y11" i="10" s="1"/>
  <c r="F11" i="10"/>
  <c r="AJ10" i="10"/>
  <c r="AF10" i="10"/>
  <c r="AA10" i="10"/>
  <c r="Z10" i="10"/>
  <c r="X10" i="10"/>
  <c r="T10" i="10"/>
  <c r="U10" i="10" s="1"/>
  <c r="P10" i="10"/>
  <c r="L10" i="10"/>
  <c r="I10" i="10"/>
  <c r="F10" i="10"/>
  <c r="AJ9" i="10"/>
  <c r="AF9" i="10"/>
  <c r="AK9" i="10" s="1"/>
  <c r="AA9" i="10"/>
  <c r="Z9" i="10"/>
  <c r="AB9" i="10" s="1"/>
  <c r="X9" i="10"/>
  <c r="T9" i="10"/>
  <c r="P9" i="10"/>
  <c r="L9" i="10"/>
  <c r="I9" i="10"/>
  <c r="F9" i="10"/>
  <c r="Q9" i="10" s="1"/>
  <c r="AI32" i="9"/>
  <c r="AH32" i="9"/>
  <c r="AG32" i="9"/>
  <c r="AE32" i="9"/>
  <c r="AD32" i="9"/>
  <c r="W32" i="9"/>
  <c r="V32" i="9"/>
  <c r="S32" i="9"/>
  <c r="R32" i="9"/>
  <c r="T32" i="9" s="1"/>
  <c r="O32" i="9"/>
  <c r="N32" i="9"/>
  <c r="P32" i="9" s="1"/>
  <c r="K32" i="9"/>
  <c r="J32" i="9"/>
  <c r="H32" i="9"/>
  <c r="G32" i="9"/>
  <c r="E32" i="9"/>
  <c r="D32" i="9"/>
  <c r="AI31" i="9"/>
  <c r="AH31" i="9"/>
  <c r="AJ31" i="9" s="1"/>
  <c r="AG31" i="9"/>
  <c r="AE31" i="9"/>
  <c r="AD31" i="9"/>
  <c r="W31" i="9"/>
  <c r="V31" i="9"/>
  <c r="S31" i="9"/>
  <c r="R31" i="9"/>
  <c r="O31" i="9"/>
  <c r="P31" i="9" s="1"/>
  <c r="N31" i="9"/>
  <c r="K31" i="9"/>
  <c r="J31" i="9"/>
  <c r="L31" i="9" s="1"/>
  <c r="H31" i="9"/>
  <c r="G31" i="9"/>
  <c r="I31" i="9" s="1"/>
  <c r="E31" i="9"/>
  <c r="D31" i="9"/>
  <c r="AJ30" i="9"/>
  <c r="AF30" i="9"/>
  <c r="AA30" i="9"/>
  <c r="Z30" i="9"/>
  <c r="AB30" i="9" s="1"/>
  <c r="AC30" i="9" s="1"/>
  <c r="X30" i="9"/>
  <c r="T30" i="9"/>
  <c r="U30" i="9" s="1"/>
  <c r="P30" i="9"/>
  <c r="Q30" i="9" s="1"/>
  <c r="L30" i="9"/>
  <c r="I30" i="9"/>
  <c r="F30" i="9"/>
  <c r="AJ29" i="9"/>
  <c r="AF29" i="9"/>
  <c r="AK29" i="9" s="1"/>
  <c r="AA29" i="9"/>
  <c r="Z29" i="9"/>
  <c r="AB29" i="9" s="1"/>
  <c r="X29" i="9"/>
  <c r="T29" i="9"/>
  <c r="U29" i="9" s="1"/>
  <c r="P29" i="9"/>
  <c r="L29" i="9"/>
  <c r="I29" i="9"/>
  <c r="Y29" i="9" s="1"/>
  <c r="F29" i="9"/>
  <c r="Q29" i="9" s="1"/>
  <c r="AJ28" i="9"/>
  <c r="AF28" i="9"/>
  <c r="AA28" i="9"/>
  <c r="Z28" i="9"/>
  <c r="X28" i="9"/>
  <c r="T28" i="9"/>
  <c r="P28" i="9"/>
  <c r="L28" i="9"/>
  <c r="I28" i="9"/>
  <c r="F28" i="9"/>
  <c r="AK27" i="9"/>
  <c r="AJ27" i="9"/>
  <c r="AF27" i="9"/>
  <c r="AA27" i="9"/>
  <c r="Z27" i="9"/>
  <c r="AB27" i="9" s="1"/>
  <c r="X27" i="9"/>
  <c r="U27" i="9"/>
  <c r="T27" i="9"/>
  <c r="P27" i="9"/>
  <c r="L27" i="9"/>
  <c r="I27" i="9"/>
  <c r="F27" i="9"/>
  <c r="AK26" i="9"/>
  <c r="AJ26" i="9"/>
  <c r="AF26" i="9"/>
  <c r="AA26" i="9"/>
  <c r="Z26" i="9"/>
  <c r="AB26" i="9" s="1"/>
  <c r="X26" i="9"/>
  <c r="T26" i="9"/>
  <c r="P26" i="9"/>
  <c r="L26" i="9"/>
  <c r="I26" i="9"/>
  <c r="U26" i="9" s="1"/>
  <c r="F26" i="9"/>
  <c r="Q26" i="9" s="1"/>
  <c r="AI25" i="9"/>
  <c r="AH25" i="9"/>
  <c r="AJ25" i="9" s="1"/>
  <c r="AG25" i="9"/>
  <c r="AE25" i="9"/>
  <c r="AD25" i="9"/>
  <c r="AF25" i="9" s="1"/>
  <c r="W25" i="9"/>
  <c r="V25" i="9"/>
  <c r="S25" i="9"/>
  <c r="R25" i="9"/>
  <c r="O25" i="9"/>
  <c r="N25" i="9"/>
  <c r="K25" i="9"/>
  <c r="J25" i="9"/>
  <c r="L25" i="9" s="1"/>
  <c r="H25" i="9"/>
  <c r="G25" i="9"/>
  <c r="E25" i="9"/>
  <c r="D25" i="9"/>
  <c r="F25" i="9" s="1"/>
  <c r="M25" i="9" s="1"/>
  <c r="AJ24" i="9"/>
  <c r="AF24" i="9"/>
  <c r="AA24" i="9"/>
  <c r="Z24" i="9"/>
  <c r="X24" i="9"/>
  <c r="T24" i="9"/>
  <c r="U24" i="9" s="1"/>
  <c r="P24" i="9"/>
  <c r="M24" i="9"/>
  <c r="L24" i="9"/>
  <c r="I24" i="9"/>
  <c r="F24" i="9"/>
  <c r="AJ23" i="9"/>
  <c r="AF23" i="9"/>
  <c r="AK23" i="9" s="1"/>
  <c r="AA23" i="9"/>
  <c r="Z23" i="9"/>
  <c r="AB23" i="9" s="1"/>
  <c r="AC23" i="9" s="1"/>
  <c r="X23" i="9"/>
  <c r="T23" i="9"/>
  <c r="P23" i="9"/>
  <c r="L23" i="9"/>
  <c r="I23" i="9"/>
  <c r="Y23" i="9" s="1"/>
  <c r="F23" i="9"/>
  <c r="AJ22" i="9"/>
  <c r="AF22" i="9"/>
  <c r="AK22" i="9" s="1"/>
  <c r="AA22" i="9"/>
  <c r="Z22" i="9"/>
  <c r="X22" i="9"/>
  <c r="T22" i="9"/>
  <c r="P22" i="9"/>
  <c r="Q22" i="9" s="1"/>
  <c r="L22" i="9"/>
  <c r="I22" i="9"/>
  <c r="Y22" i="9" s="1"/>
  <c r="F22" i="9"/>
  <c r="M22" i="9" s="1"/>
  <c r="AJ21" i="9"/>
  <c r="AF21" i="9"/>
  <c r="AK21" i="9" s="1"/>
  <c r="AA21" i="9"/>
  <c r="Z21" i="9"/>
  <c r="X21" i="9"/>
  <c r="T21" i="9"/>
  <c r="P21" i="9"/>
  <c r="L21" i="9"/>
  <c r="I21" i="9"/>
  <c r="F21" i="9"/>
  <c r="AJ20" i="9"/>
  <c r="AF20" i="9"/>
  <c r="AA20" i="9"/>
  <c r="Z20" i="9"/>
  <c r="AB20" i="9" s="1"/>
  <c r="X20" i="9"/>
  <c r="T20" i="9"/>
  <c r="AK20" i="9" s="1"/>
  <c r="P20" i="9"/>
  <c r="L20" i="9"/>
  <c r="I20" i="9"/>
  <c r="F20" i="9"/>
  <c r="AK19" i="9"/>
  <c r="AJ19" i="9"/>
  <c r="AF19" i="9"/>
  <c r="AA19" i="9"/>
  <c r="Z19" i="9"/>
  <c r="X19" i="9"/>
  <c r="T19" i="9"/>
  <c r="P19" i="9"/>
  <c r="L19" i="9"/>
  <c r="I19" i="9"/>
  <c r="U19" i="9" s="1"/>
  <c r="F19" i="9"/>
  <c r="Q19" i="9" s="1"/>
  <c r="AJ18" i="9"/>
  <c r="AF18" i="9"/>
  <c r="AA18" i="9"/>
  <c r="Z18" i="9"/>
  <c r="X18" i="9"/>
  <c r="T18" i="9"/>
  <c r="P18" i="9"/>
  <c r="Q18" i="9" s="1"/>
  <c r="L18" i="9"/>
  <c r="I18" i="9"/>
  <c r="U18" i="9" s="1"/>
  <c r="F18" i="9"/>
  <c r="AI17" i="9"/>
  <c r="AH17" i="9"/>
  <c r="AG17" i="9"/>
  <c r="AE17" i="9"/>
  <c r="AD17" i="9"/>
  <c r="W17" i="9"/>
  <c r="V17" i="9"/>
  <c r="S17" i="9"/>
  <c r="R17" i="9"/>
  <c r="T17" i="9" s="1"/>
  <c r="O17" i="9"/>
  <c r="P17" i="9" s="1"/>
  <c r="N17" i="9"/>
  <c r="K17" i="9"/>
  <c r="AA17" i="9" s="1"/>
  <c r="J17" i="9"/>
  <c r="L17" i="9" s="1"/>
  <c r="H17" i="9"/>
  <c r="G17" i="9"/>
  <c r="I17" i="9" s="1"/>
  <c r="E17" i="9"/>
  <c r="D17" i="9"/>
  <c r="F17" i="9" s="1"/>
  <c r="AJ16" i="9"/>
  <c r="AF16" i="9"/>
  <c r="AA16" i="9"/>
  <c r="AB16" i="9" s="1"/>
  <c r="AC16" i="9" s="1"/>
  <c r="Z16" i="9"/>
  <c r="X16" i="9"/>
  <c r="T16" i="9"/>
  <c r="U16" i="9" s="1"/>
  <c r="P16" i="9"/>
  <c r="L16" i="9"/>
  <c r="I16" i="9"/>
  <c r="F16" i="9"/>
  <c r="M16" i="9" s="1"/>
  <c r="AJ15" i="9"/>
  <c r="AF15" i="9"/>
  <c r="AA15" i="9"/>
  <c r="Z15" i="9"/>
  <c r="X15" i="9"/>
  <c r="T15" i="9"/>
  <c r="U15" i="9" s="1"/>
  <c r="P15" i="9"/>
  <c r="L15" i="9"/>
  <c r="I15" i="9"/>
  <c r="F15" i="9"/>
  <c r="AJ14" i="9"/>
  <c r="AF14" i="9"/>
  <c r="AA14" i="9"/>
  <c r="Z14" i="9"/>
  <c r="X14" i="9"/>
  <c r="T14" i="9"/>
  <c r="P14" i="9"/>
  <c r="L14" i="9"/>
  <c r="I14" i="9"/>
  <c r="F14" i="9"/>
  <c r="Q14" i="9" s="1"/>
  <c r="AK13" i="9"/>
  <c r="AJ13" i="9"/>
  <c r="AF13" i="9"/>
  <c r="AA13" i="9"/>
  <c r="Z13" i="9"/>
  <c r="AB13" i="9" s="1"/>
  <c r="X13" i="9"/>
  <c r="U13" i="9"/>
  <c r="T13" i="9"/>
  <c r="P13" i="9"/>
  <c r="L13" i="9"/>
  <c r="I13" i="9"/>
  <c r="F13" i="9"/>
  <c r="Q13" i="9" s="1"/>
  <c r="AJ12" i="9"/>
  <c r="AF12" i="9"/>
  <c r="AK12" i="9" s="1"/>
  <c r="AA12" i="9"/>
  <c r="Z12" i="9"/>
  <c r="AB12" i="9" s="1"/>
  <c r="X12" i="9"/>
  <c r="T12" i="9"/>
  <c r="P12" i="9"/>
  <c r="L12" i="9"/>
  <c r="I12" i="9"/>
  <c r="F12" i="9"/>
  <c r="Q12" i="9" s="1"/>
  <c r="AJ11" i="9"/>
  <c r="AF11" i="9"/>
  <c r="AK11" i="9" s="1"/>
  <c r="AA11" i="9"/>
  <c r="Z11" i="9"/>
  <c r="AB11" i="9" s="1"/>
  <c r="X11" i="9"/>
  <c r="Y11" i="9" s="1"/>
  <c r="T11" i="9"/>
  <c r="P11" i="9"/>
  <c r="Q11" i="9" s="1"/>
  <c r="L11" i="9"/>
  <c r="M11" i="9" s="1"/>
  <c r="I11" i="9"/>
  <c r="U11" i="9" s="1"/>
  <c r="F11" i="9"/>
  <c r="AJ10" i="9"/>
  <c r="AF10" i="9"/>
  <c r="AK10" i="9" s="1"/>
  <c r="AA10" i="9"/>
  <c r="Z10" i="9"/>
  <c r="X10" i="9"/>
  <c r="T10" i="9"/>
  <c r="P10" i="9"/>
  <c r="Q10" i="9" s="1"/>
  <c r="L10" i="9"/>
  <c r="M10" i="9" s="1"/>
  <c r="I10" i="9"/>
  <c r="F10" i="9"/>
  <c r="AJ9" i="9"/>
  <c r="AF9" i="9"/>
  <c r="AA9" i="9"/>
  <c r="AB9" i="9" s="1"/>
  <c r="AC9" i="9" s="1"/>
  <c r="Z9" i="9"/>
  <c r="X9" i="9"/>
  <c r="T9" i="9"/>
  <c r="U9" i="9" s="1"/>
  <c r="P9" i="9"/>
  <c r="Q9" i="9" s="1"/>
  <c r="L9" i="9"/>
  <c r="I9" i="9"/>
  <c r="F9" i="9"/>
  <c r="M9" i="9" s="1"/>
  <c r="AI41" i="8"/>
  <c r="AH41" i="8"/>
  <c r="AJ41" i="8" s="1"/>
  <c r="AG41" i="8"/>
  <c r="AE41" i="8"/>
  <c r="AD41" i="8"/>
  <c r="W41" i="8"/>
  <c r="V41" i="8"/>
  <c r="S41" i="8"/>
  <c r="R41" i="8"/>
  <c r="O41" i="8"/>
  <c r="N41" i="8"/>
  <c r="P41" i="8" s="1"/>
  <c r="K41" i="8"/>
  <c r="AA41" i="8" s="1"/>
  <c r="J41" i="8"/>
  <c r="I41" i="8"/>
  <c r="H41" i="8"/>
  <c r="G41" i="8"/>
  <c r="E41" i="8"/>
  <c r="D41" i="8"/>
  <c r="F41" i="8" s="1"/>
  <c r="AI40" i="8"/>
  <c r="AH40" i="8"/>
  <c r="AG40" i="8"/>
  <c r="AE40" i="8"/>
  <c r="AD40" i="8"/>
  <c r="W40" i="8"/>
  <c r="V40" i="8"/>
  <c r="S40" i="8"/>
  <c r="R40" i="8"/>
  <c r="O40" i="8"/>
  <c r="N40" i="8"/>
  <c r="K40" i="8"/>
  <c r="J40" i="8"/>
  <c r="I40" i="8"/>
  <c r="H40" i="8"/>
  <c r="G40" i="8"/>
  <c r="E40" i="8"/>
  <c r="D40" i="8"/>
  <c r="F40" i="8" s="1"/>
  <c r="AJ39" i="8"/>
  <c r="AF39" i="8"/>
  <c r="AK39" i="8" s="1"/>
  <c r="AA39" i="8"/>
  <c r="AB39" i="8" s="1"/>
  <c r="Z39" i="8"/>
  <c r="X39" i="8"/>
  <c r="T39" i="8"/>
  <c r="P39" i="8"/>
  <c r="L39" i="8"/>
  <c r="I39" i="8"/>
  <c r="U39" i="8" s="1"/>
  <c r="F39" i="8"/>
  <c r="AJ38" i="8"/>
  <c r="AF38" i="8"/>
  <c r="AA38" i="8"/>
  <c r="Z38" i="8"/>
  <c r="AB38" i="8" s="1"/>
  <c r="Y38" i="8"/>
  <c r="X38" i="8"/>
  <c r="T38" i="8"/>
  <c r="P38" i="8"/>
  <c r="L38" i="8"/>
  <c r="I38" i="8"/>
  <c r="F38" i="8"/>
  <c r="Q38" i="8" s="1"/>
  <c r="AK37" i="8"/>
  <c r="AJ37" i="8"/>
  <c r="AF37" i="8"/>
  <c r="AA37" i="8"/>
  <c r="Z37" i="8"/>
  <c r="X37" i="8"/>
  <c r="T37" i="8"/>
  <c r="P37" i="8"/>
  <c r="Q37" i="8" s="1"/>
  <c r="L37" i="8"/>
  <c r="I37" i="8"/>
  <c r="F37" i="8"/>
  <c r="AJ36" i="8"/>
  <c r="AF36" i="8"/>
  <c r="AK36" i="8" s="1"/>
  <c r="AA36" i="8"/>
  <c r="Z36" i="8"/>
  <c r="X36" i="8"/>
  <c r="T36" i="8"/>
  <c r="P36" i="8"/>
  <c r="L36" i="8"/>
  <c r="I36" i="8"/>
  <c r="F36" i="8"/>
  <c r="AJ35" i="8"/>
  <c r="AF35" i="8"/>
  <c r="AB35" i="8"/>
  <c r="AA35" i="8"/>
  <c r="Z35" i="8"/>
  <c r="X35" i="8"/>
  <c r="T35" i="8"/>
  <c r="AK35" i="8" s="1"/>
  <c r="P35" i="8"/>
  <c r="Q35" i="8" s="1"/>
  <c r="L35" i="8"/>
  <c r="I35" i="8"/>
  <c r="F35" i="8"/>
  <c r="M35" i="8" s="1"/>
  <c r="AI34" i="8"/>
  <c r="AH34" i="8"/>
  <c r="AG34" i="8"/>
  <c r="AE34" i="8"/>
  <c r="AF34" i="8" s="1"/>
  <c r="AD34" i="8"/>
  <c r="W34" i="8"/>
  <c r="V34" i="8"/>
  <c r="S34" i="8"/>
  <c r="R34" i="8"/>
  <c r="O34" i="8"/>
  <c r="N34" i="8"/>
  <c r="P34" i="8" s="1"/>
  <c r="K34" i="8"/>
  <c r="AA34" i="8" s="1"/>
  <c r="J34" i="8"/>
  <c r="H34" i="8"/>
  <c r="G34" i="8"/>
  <c r="E34" i="8"/>
  <c r="F34" i="8" s="1"/>
  <c r="D34" i="8"/>
  <c r="AJ33" i="8"/>
  <c r="AF33" i="8"/>
  <c r="AK33" i="8" s="1"/>
  <c r="AA33" i="8"/>
  <c r="Z33" i="8"/>
  <c r="AB33" i="8" s="1"/>
  <c r="X33" i="8"/>
  <c r="T33" i="8"/>
  <c r="P33" i="8"/>
  <c r="L33" i="8"/>
  <c r="I33" i="8"/>
  <c r="F33" i="8"/>
  <c r="AJ32" i="8"/>
  <c r="AF32" i="8"/>
  <c r="AA32" i="8"/>
  <c r="Z32" i="8"/>
  <c r="X32" i="8"/>
  <c r="T32" i="8"/>
  <c r="AK32" i="8" s="1"/>
  <c r="P32" i="8"/>
  <c r="L32" i="8"/>
  <c r="I32" i="8"/>
  <c r="F32" i="8"/>
  <c r="Q32" i="8" s="1"/>
  <c r="AJ31" i="8"/>
  <c r="AF31" i="8"/>
  <c r="AK31" i="8" s="1"/>
  <c r="AA31" i="8"/>
  <c r="Z31" i="8"/>
  <c r="AB31" i="8" s="1"/>
  <c r="X31" i="8"/>
  <c r="T31" i="8"/>
  <c r="P31" i="8"/>
  <c r="L31" i="8"/>
  <c r="I31" i="8"/>
  <c r="U31" i="8" s="1"/>
  <c r="F31" i="8"/>
  <c r="M31" i="8" s="1"/>
  <c r="AJ30" i="8"/>
  <c r="AF30" i="8"/>
  <c r="AA30" i="8"/>
  <c r="Z30" i="8"/>
  <c r="X30" i="8"/>
  <c r="T30" i="8"/>
  <c r="U30" i="8" s="1"/>
  <c r="P30" i="8"/>
  <c r="L30" i="8"/>
  <c r="I30" i="8"/>
  <c r="F30" i="8"/>
  <c r="Q30" i="8" s="1"/>
  <c r="AJ29" i="8"/>
  <c r="AF29" i="8"/>
  <c r="AA29" i="8"/>
  <c r="Z29" i="8"/>
  <c r="X29" i="8"/>
  <c r="T29" i="8"/>
  <c r="U29" i="8" s="1"/>
  <c r="P29" i="8"/>
  <c r="M29" i="8"/>
  <c r="L29" i="8"/>
  <c r="I29" i="8"/>
  <c r="F29" i="8"/>
  <c r="Q29" i="8" s="1"/>
  <c r="AJ28" i="8"/>
  <c r="AF28" i="8"/>
  <c r="AK28" i="8" s="1"/>
  <c r="AA28" i="8"/>
  <c r="Z28" i="8"/>
  <c r="AB28" i="8" s="1"/>
  <c r="AC28" i="8" s="1"/>
  <c r="X28" i="8"/>
  <c r="T28" i="8"/>
  <c r="U28" i="8" s="1"/>
  <c r="P28" i="8"/>
  <c r="L28" i="8"/>
  <c r="I28" i="8"/>
  <c r="F28" i="8"/>
  <c r="M28" i="8" s="1"/>
  <c r="AI27" i="8"/>
  <c r="AH27" i="8"/>
  <c r="AJ27" i="8" s="1"/>
  <c r="AG27" i="8"/>
  <c r="AE27" i="8"/>
  <c r="AD27" i="8"/>
  <c r="AF27" i="8" s="1"/>
  <c r="W27" i="8"/>
  <c r="V27" i="8"/>
  <c r="S27" i="8"/>
  <c r="R27" i="8"/>
  <c r="O27" i="8"/>
  <c r="N27" i="8"/>
  <c r="K27" i="8"/>
  <c r="J27" i="8"/>
  <c r="Z27" i="8" s="1"/>
  <c r="H27" i="8"/>
  <c r="G27" i="8"/>
  <c r="E27" i="8"/>
  <c r="F27" i="8" s="1"/>
  <c r="D27" i="8"/>
  <c r="AK26" i="8"/>
  <c r="AJ26" i="8"/>
  <c r="AF26" i="8"/>
  <c r="AA26" i="8"/>
  <c r="Z26" i="8"/>
  <c r="AB26" i="8" s="1"/>
  <c r="AC26" i="8" s="1"/>
  <c r="X26" i="8"/>
  <c r="U26" i="8"/>
  <c r="T26" i="8"/>
  <c r="P26" i="8"/>
  <c r="L26" i="8"/>
  <c r="I26" i="8"/>
  <c r="Y26" i="8" s="1"/>
  <c r="F26" i="8"/>
  <c r="Q26" i="8" s="1"/>
  <c r="AJ25" i="8"/>
  <c r="AF25" i="8"/>
  <c r="AK25" i="8" s="1"/>
  <c r="AA25" i="8"/>
  <c r="Z25" i="8"/>
  <c r="X25" i="8"/>
  <c r="T25" i="8"/>
  <c r="P25" i="8"/>
  <c r="L25" i="8"/>
  <c r="I25" i="8"/>
  <c r="F25" i="8"/>
  <c r="Q25" i="8" s="1"/>
  <c r="AJ24" i="8"/>
  <c r="AF24" i="8"/>
  <c r="AA24" i="8"/>
  <c r="Z24" i="8"/>
  <c r="AB24" i="8" s="1"/>
  <c r="X24" i="8"/>
  <c r="T24" i="8"/>
  <c r="P24" i="8"/>
  <c r="L24" i="8"/>
  <c r="I24" i="8"/>
  <c r="F24" i="8"/>
  <c r="AJ23" i="8"/>
  <c r="AF23" i="8"/>
  <c r="AK23" i="8" s="1"/>
  <c r="AA23" i="8"/>
  <c r="Z23" i="8"/>
  <c r="AB23" i="8" s="1"/>
  <c r="AC23" i="8" s="1"/>
  <c r="X23" i="8"/>
  <c r="U23" i="8"/>
  <c r="T23" i="8"/>
  <c r="P23" i="8"/>
  <c r="L23" i="8"/>
  <c r="I23" i="8"/>
  <c r="Y23" i="8" s="1"/>
  <c r="F23" i="8"/>
  <c r="Q23" i="8" s="1"/>
  <c r="AJ22" i="8"/>
  <c r="AF22" i="8"/>
  <c r="AK22" i="8" s="1"/>
  <c r="AA22" i="8"/>
  <c r="Z22" i="8"/>
  <c r="X22" i="8"/>
  <c r="T22" i="8"/>
  <c r="P22" i="8"/>
  <c r="M22" i="8"/>
  <c r="L22" i="8"/>
  <c r="I22" i="8"/>
  <c r="Y22" i="8" s="1"/>
  <c r="F22" i="8"/>
  <c r="AI21" i="8"/>
  <c r="AH21" i="8"/>
  <c r="AG21" i="8"/>
  <c r="AE21" i="8"/>
  <c r="AD21" i="8"/>
  <c r="AF21" i="8" s="1"/>
  <c r="AK21" i="8" s="1"/>
  <c r="W21" i="8"/>
  <c r="V21" i="8"/>
  <c r="X21" i="8" s="1"/>
  <c r="S21" i="8"/>
  <c r="R21" i="8"/>
  <c r="T21" i="8" s="1"/>
  <c r="O21" i="8"/>
  <c r="N21" i="8"/>
  <c r="P21" i="8" s="1"/>
  <c r="K21" i="8"/>
  <c r="AA21" i="8" s="1"/>
  <c r="J21" i="8"/>
  <c r="L21" i="8" s="1"/>
  <c r="H21" i="8"/>
  <c r="G21" i="8"/>
  <c r="I21" i="8" s="1"/>
  <c r="E21" i="8"/>
  <c r="D21" i="8"/>
  <c r="AJ20" i="8"/>
  <c r="AF20" i="8"/>
  <c r="AK20" i="8" s="1"/>
  <c r="AA20" i="8"/>
  <c r="Z20" i="8"/>
  <c r="X20" i="8"/>
  <c r="T20" i="8"/>
  <c r="P20" i="8"/>
  <c r="L20" i="8"/>
  <c r="I20" i="8"/>
  <c r="F20" i="8"/>
  <c r="M20" i="8" s="1"/>
  <c r="AJ19" i="8"/>
  <c r="AF19" i="8"/>
  <c r="AK19" i="8" s="1"/>
  <c r="AA19" i="8"/>
  <c r="Z19" i="8"/>
  <c r="X19" i="8"/>
  <c r="T19" i="8"/>
  <c r="U19" i="8" s="1"/>
  <c r="P19" i="8"/>
  <c r="L19" i="8"/>
  <c r="I19" i="8"/>
  <c r="F19" i="8"/>
  <c r="Q19" i="8" s="1"/>
  <c r="AJ18" i="8"/>
  <c r="AF18" i="8"/>
  <c r="AK18" i="8" s="1"/>
  <c r="AA18" i="8"/>
  <c r="AB18" i="8" s="1"/>
  <c r="Z18" i="8"/>
  <c r="X18" i="8"/>
  <c r="T18" i="8"/>
  <c r="P18" i="8"/>
  <c r="L18" i="8"/>
  <c r="I18" i="8"/>
  <c r="U18" i="8" s="1"/>
  <c r="F18" i="8"/>
  <c r="Q18" i="8" s="1"/>
  <c r="AJ17" i="8"/>
  <c r="AF17" i="8"/>
  <c r="AA17" i="8"/>
  <c r="Z17" i="8"/>
  <c r="Y17" i="8"/>
  <c r="X17" i="8"/>
  <c r="T17" i="8"/>
  <c r="P17" i="8"/>
  <c r="L17" i="8"/>
  <c r="I17" i="8"/>
  <c r="F17" i="8"/>
  <c r="M17" i="8" s="1"/>
  <c r="AJ16" i="8"/>
  <c r="AF16" i="8"/>
  <c r="AK16" i="8" s="1"/>
  <c r="AA16" i="8"/>
  <c r="Z16" i="8"/>
  <c r="AB16" i="8" s="1"/>
  <c r="AC16" i="8" s="1"/>
  <c r="X16" i="8"/>
  <c r="U16" i="8"/>
  <c r="T16" i="8"/>
  <c r="Q16" i="8"/>
  <c r="P16" i="8"/>
  <c r="L16" i="8"/>
  <c r="M16" i="8" s="1"/>
  <c r="I16" i="8"/>
  <c r="F16" i="8"/>
  <c r="AI15" i="8"/>
  <c r="AH15" i="8"/>
  <c r="AG15" i="8"/>
  <c r="AF15" i="8"/>
  <c r="AK15" i="8" s="1"/>
  <c r="AE15" i="8"/>
  <c r="AD15" i="8"/>
  <c r="W15" i="8"/>
  <c r="V15" i="8"/>
  <c r="X15" i="8" s="1"/>
  <c r="S15" i="8"/>
  <c r="T15" i="8" s="1"/>
  <c r="R15" i="8"/>
  <c r="P15" i="8"/>
  <c r="O15" i="8"/>
  <c r="N15" i="8"/>
  <c r="K15" i="8"/>
  <c r="J15" i="8"/>
  <c r="H15" i="8"/>
  <c r="G15" i="8"/>
  <c r="E15" i="8"/>
  <c r="D15" i="8"/>
  <c r="F15" i="8" s="1"/>
  <c r="AJ14" i="8"/>
  <c r="AF14" i="8"/>
  <c r="AA14" i="8"/>
  <c r="Z14" i="8"/>
  <c r="AB14" i="8" s="1"/>
  <c r="X14" i="8"/>
  <c r="T14" i="8"/>
  <c r="P14" i="8"/>
  <c r="L14" i="8"/>
  <c r="I14" i="8"/>
  <c r="F14" i="8"/>
  <c r="AJ13" i="8"/>
  <c r="AF13" i="8"/>
  <c r="AK13" i="8" s="1"/>
  <c r="AA13" i="8"/>
  <c r="Z13" i="8"/>
  <c r="X13" i="8"/>
  <c r="T13" i="8"/>
  <c r="P13" i="8"/>
  <c r="L13" i="8"/>
  <c r="I13" i="8"/>
  <c r="F13" i="8"/>
  <c r="M13" i="8" s="1"/>
  <c r="AJ12" i="8"/>
  <c r="AF12" i="8"/>
  <c r="AA12" i="8"/>
  <c r="Z12" i="8"/>
  <c r="X12" i="8"/>
  <c r="T12" i="8"/>
  <c r="U12" i="8" s="1"/>
  <c r="P12" i="8"/>
  <c r="L12" i="8"/>
  <c r="I12" i="8"/>
  <c r="F12" i="8"/>
  <c r="Q12" i="8" s="1"/>
  <c r="AJ11" i="8"/>
  <c r="AF11" i="8"/>
  <c r="AK11" i="8" s="1"/>
  <c r="AA11" i="8"/>
  <c r="AB11" i="8" s="1"/>
  <c r="Z11" i="8"/>
  <c r="X11" i="8"/>
  <c r="T11" i="8"/>
  <c r="P11" i="8"/>
  <c r="L11" i="8"/>
  <c r="I11" i="8"/>
  <c r="U11" i="8" s="1"/>
  <c r="F11" i="8"/>
  <c r="Q11" i="8" s="1"/>
  <c r="AJ10" i="8"/>
  <c r="AF10" i="8"/>
  <c r="AA10" i="8"/>
  <c r="Z10" i="8"/>
  <c r="X10" i="8"/>
  <c r="T10" i="8"/>
  <c r="P10" i="8"/>
  <c r="Q10" i="8" s="1"/>
  <c r="L10" i="8"/>
  <c r="I10" i="8"/>
  <c r="U10" i="8" s="1"/>
  <c r="F10" i="8"/>
  <c r="AJ9" i="8"/>
  <c r="AF9" i="8"/>
  <c r="AA9" i="8"/>
  <c r="Z9" i="8"/>
  <c r="X9" i="8"/>
  <c r="T9" i="8"/>
  <c r="U9" i="8" s="1"/>
  <c r="P9" i="8"/>
  <c r="L9" i="8"/>
  <c r="M9" i="8" s="1"/>
  <c r="I9" i="8"/>
  <c r="Y9" i="8" s="1"/>
  <c r="F9" i="8"/>
  <c r="AI74" i="7"/>
  <c r="AH74" i="7"/>
  <c r="AJ74" i="7" s="1"/>
  <c r="AG74" i="7"/>
  <c r="AE74" i="7"/>
  <c r="AD74" i="7"/>
  <c r="AF74" i="7" s="1"/>
  <c r="X74" i="7"/>
  <c r="W74" i="7"/>
  <c r="V74" i="7"/>
  <c r="S74" i="7"/>
  <c r="R74" i="7"/>
  <c r="T74" i="7" s="1"/>
  <c r="O74" i="7"/>
  <c r="N74" i="7"/>
  <c r="K74" i="7"/>
  <c r="J74" i="7"/>
  <c r="H74" i="7"/>
  <c r="G74" i="7"/>
  <c r="I74" i="7" s="1"/>
  <c r="E74" i="7"/>
  <c r="D74" i="7"/>
  <c r="F74" i="7" s="1"/>
  <c r="AI73" i="7"/>
  <c r="AH73" i="7"/>
  <c r="AG73" i="7"/>
  <c r="AE73" i="7"/>
  <c r="AF73" i="7" s="1"/>
  <c r="AD73" i="7"/>
  <c r="X73" i="7"/>
  <c r="W73" i="7"/>
  <c r="V73" i="7"/>
  <c r="S73" i="7"/>
  <c r="R73" i="7"/>
  <c r="T73" i="7" s="1"/>
  <c r="O73" i="7"/>
  <c r="P73" i="7" s="1"/>
  <c r="N73" i="7"/>
  <c r="K73" i="7"/>
  <c r="J73" i="7"/>
  <c r="H73" i="7"/>
  <c r="I73" i="7" s="1"/>
  <c r="G73" i="7"/>
  <c r="E73" i="7"/>
  <c r="D73" i="7"/>
  <c r="F73" i="7" s="1"/>
  <c r="AJ72" i="7"/>
  <c r="AF72" i="7"/>
  <c r="AA72" i="7"/>
  <c r="Z72" i="7"/>
  <c r="AB72" i="7" s="1"/>
  <c r="X72" i="7"/>
  <c r="T72" i="7"/>
  <c r="AK72" i="7" s="1"/>
  <c r="P72" i="7"/>
  <c r="L72" i="7"/>
  <c r="I72" i="7"/>
  <c r="F72" i="7"/>
  <c r="AJ71" i="7"/>
  <c r="AF71" i="7"/>
  <c r="AA71" i="7"/>
  <c r="Z71" i="7"/>
  <c r="AB71" i="7" s="1"/>
  <c r="X71" i="7"/>
  <c r="T71" i="7"/>
  <c r="AK71" i="7" s="1"/>
  <c r="P71" i="7"/>
  <c r="L71" i="7"/>
  <c r="I71" i="7"/>
  <c r="F71" i="7"/>
  <c r="AK70" i="7"/>
  <c r="AJ70" i="7"/>
  <c r="AF70" i="7"/>
  <c r="AA70" i="7"/>
  <c r="Z70" i="7"/>
  <c r="Y70" i="7"/>
  <c r="X70" i="7"/>
  <c r="T70" i="7"/>
  <c r="P70" i="7"/>
  <c r="L70" i="7"/>
  <c r="M70" i="7" s="1"/>
  <c r="I70" i="7"/>
  <c r="F70" i="7"/>
  <c r="Q70" i="7" s="1"/>
  <c r="AK69" i="7"/>
  <c r="AJ69" i="7"/>
  <c r="AF69" i="7"/>
  <c r="AA69" i="7"/>
  <c r="Z69" i="7"/>
  <c r="X69" i="7"/>
  <c r="T69" i="7"/>
  <c r="P69" i="7"/>
  <c r="Q69" i="7" s="1"/>
  <c r="L69" i="7"/>
  <c r="I69" i="7"/>
  <c r="F69" i="7"/>
  <c r="M69" i="7" s="1"/>
  <c r="AJ68" i="7"/>
  <c r="AF68" i="7"/>
  <c r="AA68" i="7"/>
  <c r="Z68" i="7"/>
  <c r="X68" i="7"/>
  <c r="T68" i="7"/>
  <c r="P68" i="7"/>
  <c r="Q68" i="7" s="1"/>
  <c r="L68" i="7"/>
  <c r="M68" i="7" s="1"/>
  <c r="I68" i="7"/>
  <c r="Y68" i="7" s="1"/>
  <c r="F68" i="7"/>
  <c r="AI67" i="7"/>
  <c r="AH67" i="7"/>
  <c r="AG67" i="7"/>
  <c r="AE67" i="7"/>
  <c r="AD67" i="7"/>
  <c r="AF67" i="7" s="1"/>
  <c r="X67" i="7"/>
  <c r="W67" i="7"/>
  <c r="V67" i="7"/>
  <c r="S67" i="7"/>
  <c r="R67" i="7"/>
  <c r="T67" i="7" s="1"/>
  <c r="O67" i="7"/>
  <c r="N67" i="7"/>
  <c r="K67" i="7"/>
  <c r="J67" i="7"/>
  <c r="L67" i="7" s="1"/>
  <c r="H67" i="7"/>
  <c r="I67" i="7" s="1"/>
  <c r="G67" i="7"/>
  <c r="E67" i="7"/>
  <c r="D67" i="7"/>
  <c r="F67" i="7" s="1"/>
  <c r="AJ66" i="7"/>
  <c r="AF66" i="7"/>
  <c r="AA66" i="7"/>
  <c r="Z66" i="7"/>
  <c r="AB66" i="7" s="1"/>
  <c r="X66" i="7"/>
  <c r="T66" i="7"/>
  <c r="U66" i="7" s="1"/>
  <c r="P66" i="7"/>
  <c r="L66" i="7"/>
  <c r="I66" i="7"/>
  <c r="F66" i="7"/>
  <c r="AJ65" i="7"/>
  <c r="AF65" i="7"/>
  <c r="AA65" i="7"/>
  <c r="Z65" i="7"/>
  <c r="AB65" i="7" s="1"/>
  <c r="X65" i="7"/>
  <c r="T65" i="7"/>
  <c r="AK65" i="7" s="1"/>
  <c r="P65" i="7"/>
  <c r="L65" i="7"/>
  <c r="I65" i="7"/>
  <c r="F65" i="7"/>
  <c r="AK64" i="7"/>
  <c r="AJ64" i="7"/>
  <c r="AF64" i="7"/>
  <c r="AA64" i="7"/>
  <c r="Z64" i="7"/>
  <c r="X64" i="7"/>
  <c r="T64" i="7"/>
  <c r="P64" i="7"/>
  <c r="L64" i="7"/>
  <c r="I64" i="7"/>
  <c r="F64" i="7"/>
  <c r="AK63" i="7"/>
  <c r="AJ63" i="7"/>
  <c r="AF63" i="7"/>
  <c r="AA63" i="7"/>
  <c r="Z63" i="7"/>
  <c r="AB63" i="7" s="1"/>
  <c r="X63" i="7"/>
  <c r="Y63" i="7" s="1"/>
  <c r="T63" i="7"/>
  <c r="P63" i="7"/>
  <c r="L63" i="7"/>
  <c r="M63" i="7" s="1"/>
  <c r="I63" i="7"/>
  <c r="F63" i="7"/>
  <c r="AJ62" i="7"/>
  <c r="AF62" i="7"/>
  <c r="AA62" i="7"/>
  <c r="Z62" i="7"/>
  <c r="X62" i="7"/>
  <c r="T62" i="7"/>
  <c r="P62" i="7"/>
  <c r="Q62" i="7" s="1"/>
  <c r="L62" i="7"/>
  <c r="M62" i="7" s="1"/>
  <c r="I62" i="7"/>
  <c r="Y62" i="7" s="1"/>
  <c r="F62" i="7"/>
  <c r="AI61" i="7"/>
  <c r="AH61" i="7"/>
  <c r="AG61" i="7"/>
  <c r="AE61" i="7"/>
  <c r="AD61" i="7"/>
  <c r="AF61" i="7" s="1"/>
  <c r="X61" i="7"/>
  <c r="W61" i="7"/>
  <c r="V61" i="7"/>
  <c r="S61" i="7"/>
  <c r="R61" i="7"/>
  <c r="T61" i="7" s="1"/>
  <c r="O61" i="7"/>
  <c r="N61" i="7"/>
  <c r="K61" i="7"/>
  <c r="J61" i="7"/>
  <c r="H61" i="7"/>
  <c r="G61" i="7"/>
  <c r="E61" i="7"/>
  <c r="D61" i="7"/>
  <c r="F61" i="7" s="1"/>
  <c r="AJ60" i="7"/>
  <c r="AF60" i="7"/>
  <c r="AA60" i="7"/>
  <c r="AB60" i="7" s="1"/>
  <c r="AC60" i="7" s="1"/>
  <c r="Z60" i="7"/>
  <c r="X60" i="7"/>
  <c r="T60" i="7"/>
  <c r="U60" i="7" s="1"/>
  <c r="Q60" i="7"/>
  <c r="P60" i="7"/>
  <c r="L60" i="7"/>
  <c r="I60" i="7"/>
  <c r="F60" i="7"/>
  <c r="M60" i="7" s="1"/>
  <c r="AJ59" i="7"/>
  <c r="AF59" i="7"/>
  <c r="AK59" i="7" s="1"/>
  <c r="AB59" i="7"/>
  <c r="AA59" i="7"/>
  <c r="Z59" i="7"/>
  <c r="X59" i="7"/>
  <c r="T59" i="7"/>
  <c r="P59" i="7"/>
  <c r="L59" i="7"/>
  <c r="I59" i="7"/>
  <c r="F59" i="7"/>
  <c r="Q59" i="7" s="1"/>
  <c r="AJ58" i="7"/>
  <c r="AF58" i="7"/>
  <c r="AA58" i="7"/>
  <c r="Z58" i="7"/>
  <c r="AB58" i="7" s="1"/>
  <c r="X58" i="7"/>
  <c r="T58" i="7"/>
  <c r="AK58" i="7" s="1"/>
  <c r="P58" i="7"/>
  <c r="L58" i="7"/>
  <c r="I58" i="7"/>
  <c r="F58" i="7"/>
  <c r="AK57" i="7"/>
  <c r="AJ57" i="7"/>
  <c r="AF57" i="7"/>
  <c r="AA57" i="7"/>
  <c r="Z57" i="7"/>
  <c r="X57" i="7"/>
  <c r="T57" i="7"/>
  <c r="P57" i="7"/>
  <c r="L57" i="7"/>
  <c r="I57" i="7"/>
  <c r="F57" i="7"/>
  <c r="AK56" i="7"/>
  <c r="AJ56" i="7"/>
  <c r="AF56" i="7"/>
  <c r="AA56" i="7"/>
  <c r="Z56" i="7"/>
  <c r="Y56" i="7"/>
  <c r="X56" i="7"/>
  <c r="T56" i="7"/>
  <c r="P56" i="7"/>
  <c r="L56" i="7"/>
  <c r="M56" i="7" s="1"/>
  <c r="I56" i="7"/>
  <c r="F56" i="7"/>
  <c r="AK55" i="7"/>
  <c r="AJ55" i="7"/>
  <c r="AF55" i="7"/>
  <c r="AA55" i="7"/>
  <c r="Z55" i="7"/>
  <c r="AB55" i="7" s="1"/>
  <c r="AC55" i="7" s="1"/>
  <c r="X55" i="7"/>
  <c r="T55" i="7"/>
  <c r="P55" i="7"/>
  <c r="Q55" i="7" s="1"/>
  <c r="L55" i="7"/>
  <c r="M55" i="7" s="1"/>
  <c r="I55" i="7"/>
  <c r="F55" i="7"/>
  <c r="AI54" i="7"/>
  <c r="AH54" i="7"/>
  <c r="AJ54" i="7" s="1"/>
  <c r="AG54" i="7"/>
  <c r="AE54" i="7"/>
  <c r="AD54" i="7"/>
  <c r="W54" i="7"/>
  <c r="V54" i="7"/>
  <c r="X54" i="7" s="1"/>
  <c r="S54" i="7"/>
  <c r="R54" i="7"/>
  <c r="T54" i="7" s="1"/>
  <c r="O54" i="7"/>
  <c r="N54" i="7"/>
  <c r="P54" i="7" s="1"/>
  <c r="K54" i="7"/>
  <c r="J54" i="7"/>
  <c r="H54" i="7"/>
  <c r="G54" i="7"/>
  <c r="E54" i="7"/>
  <c r="D54" i="7"/>
  <c r="F54" i="7" s="1"/>
  <c r="AJ53" i="7"/>
  <c r="AF53" i="7"/>
  <c r="AA53" i="7"/>
  <c r="Z53" i="7"/>
  <c r="AB53" i="7" s="1"/>
  <c r="X53" i="7"/>
  <c r="T53" i="7"/>
  <c r="U53" i="7" s="1"/>
  <c r="P53" i="7"/>
  <c r="L53" i="7"/>
  <c r="I53" i="7"/>
  <c r="F53" i="7"/>
  <c r="AJ52" i="7"/>
  <c r="AF52" i="7"/>
  <c r="AA52" i="7"/>
  <c r="Z52" i="7"/>
  <c r="AB52" i="7" s="1"/>
  <c r="X52" i="7"/>
  <c r="U52" i="7"/>
  <c r="T52" i="7"/>
  <c r="P52" i="7"/>
  <c r="L52" i="7"/>
  <c r="I52" i="7"/>
  <c r="F52" i="7"/>
  <c r="AK51" i="7"/>
  <c r="AJ51" i="7"/>
  <c r="AF51" i="7"/>
  <c r="AA51" i="7"/>
  <c r="Z51" i="7"/>
  <c r="AB51" i="7" s="1"/>
  <c r="X51" i="7"/>
  <c r="T51" i="7"/>
  <c r="P51" i="7"/>
  <c r="L51" i="7"/>
  <c r="I51" i="7"/>
  <c r="U51" i="7" s="1"/>
  <c r="F51" i="7"/>
  <c r="AK50" i="7"/>
  <c r="AJ50" i="7"/>
  <c r="AF50" i="7"/>
  <c r="AA50" i="7"/>
  <c r="Z50" i="7"/>
  <c r="AB50" i="7" s="1"/>
  <c r="X50" i="7"/>
  <c r="Y50" i="7" s="1"/>
  <c r="T50" i="7"/>
  <c r="P50" i="7"/>
  <c r="L50" i="7"/>
  <c r="I50" i="7"/>
  <c r="F50" i="7"/>
  <c r="AJ49" i="7"/>
  <c r="AF49" i="7"/>
  <c r="AA49" i="7"/>
  <c r="Z49" i="7"/>
  <c r="Y49" i="7"/>
  <c r="X49" i="7"/>
  <c r="T49" i="7"/>
  <c r="AK49" i="7" s="1"/>
  <c r="P49" i="7"/>
  <c r="L49" i="7"/>
  <c r="M49" i="7" s="1"/>
  <c r="I49" i="7"/>
  <c r="F49" i="7"/>
  <c r="Q49" i="7" s="1"/>
  <c r="AI48" i="7"/>
  <c r="AH48" i="7"/>
  <c r="AG48" i="7"/>
  <c r="AF48" i="7"/>
  <c r="AE48" i="7"/>
  <c r="AD48" i="7"/>
  <c r="W48" i="7"/>
  <c r="V48" i="7"/>
  <c r="X48" i="7" s="1"/>
  <c r="S48" i="7"/>
  <c r="R48" i="7"/>
  <c r="O48" i="7"/>
  <c r="P48" i="7" s="1"/>
  <c r="Q48" i="7" s="1"/>
  <c r="N48" i="7"/>
  <c r="K48" i="7"/>
  <c r="J48" i="7"/>
  <c r="L48" i="7" s="1"/>
  <c r="H48" i="7"/>
  <c r="G48" i="7"/>
  <c r="E48" i="7"/>
  <c r="D48" i="7"/>
  <c r="F48" i="7" s="1"/>
  <c r="AJ47" i="7"/>
  <c r="AF47" i="7"/>
  <c r="AB47" i="7"/>
  <c r="AA47" i="7"/>
  <c r="Z47" i="7"/>
  <c r="X47" i="7"/>
  <c r="T47" i="7"/>
  <c r="P47" i="7"/>
  <c r="M47" i="7"/>
  <c r="L47" i="7"/>
  <c r="I47" i="7"/>
  <c r="Y47" i="7" s="1"/>
  <c r="F47" i="7"/>
  <c r="AJ46" i="7"/>
  <c r="AF46" i="7"/>
  <c r="AA46" i="7"/>
  <c r="AB46" i="7" s="1"/>
  <c r="Z46" i="7"/>
  <c r="X46" i="7"/>
  <c r="T46" i="7"/>
  <c r="U46" i="7" s="1"/>
  <c r="P46" i="7"/>
  <c r="L46" i="7"/>
  <c r="I46" i="7"/>
  <c r="F46" i="7"/>
  <c r="AJ45" i="7"/>
  <c r="AF45" i="7"/>
  <c r="AA45" i="7"/>
  <c r="AB45" i="7" s="1"/>
  <c r="Z45" i="7"/>
  <c r="X45" i="7"/>
  <c r="T45" i="7"/>
  <c r="P45" i="7"/>
  <c r="L45" i="7"/>
  <c r="I45" i="7"/>
  <c r="F45" i="7"/>
  <c r="Q45" i="7" s="1"/>
  <c r="AJ44" i="7"/>
  <c r="AF44" i="7"/>
  <c r="AA44" i="7"/>
  <c r="Z44" i="7"/>
  <c r="X44" i="7"/>
  <c r="U44" i="7"/>
  <c r="T44" i="7"/>
  <c r="P44" i="7"/>
  <c r="L44" i="7"/>
  <c r="I44" i="7"/>
  <c r="F44" i="7"/>
  <c r="AJ43" i="7"/>
  <c r="AF43" i="7"/>
  <c r="AA43" i="7"/>
  <c r="Z43" i="7"/>
  <c r="X43" i="7"/>
  <c r="T43" i="7"/>
  <c r="P43" i="7"/>
  <c r="L43" i="7"/>
  <c r="I43" i="7"/>
  <c r="F43" i="7"/>
  <c r="AJ42" i="7"/>
  <c r="AF42" i="7"/>
  <c r="AA42" i="7"/>
  <c r="Z42" i="7"/>
  <c r="X42" i="7"/>
  <c r="T42" i="7"/>
  <c r="AK42" i="7" s="1"/>
  <c r="P42" i="7"/>
  <c r="L42" i="7"/>
  <c r="I42" i="7"/>
  <c r="Y42" i="7" s="1"/>
  <c r="F42" i="7"/>
  <c r="Q42" i="7" s="1"/>
  <c r="AI41" i="7"/>
  <c r="AH41" i="7"/>
  <c r="AG41" i="7"/>
  <c r="AF41" i="7"/>
  <c r="AK41" i="7" s="1"/>
  <c r="AE41" i="7"/>
  <c r="AD41" i="7"/>
  <c r="W41" i="7"/>
  <c r="X41" i="7" s="1"/>
  <c r="V41" i="7"/>
  <c r="S41" i="7"/>
  <c r="R41" i="7"/>
  <c r="T41" i="7" s="1"/>
  <c r="P41" i="7"/>
  <c r="Q41" i="7" s="1"/>
  <c r="O41" i="7"/>
  <c r="N41" i="7"/>
  <c r="K41" i="7"/>
  <c r="AA41" i="7" s="1"/>
  <c r="J41" i="7"/>
  <c r="L41" i="7" s="1"/>
  <c r="H41" i="7"/>
  <c r="G41" i="7"/>
  <c r="E41" i="7"/>
  <c r="F41" i="7" s="1"/>
  <c r="D41" i="7"/>
  <c r="AJ40" i="7"/>
  <c r="AF40" i="7"/>
  <c r="AB40" i="7"/>
  <c r="AC40" i="7" s="1"/>
  <c r="AA40" i="7"/>
  <c r="Z40" i="7"/>
  <c r="X40" i="7"/>
  <c r="T40" i="7"/>
  <c r="U40" i="7" s="1"/>
  <c r="P40" i="7"/>
  <c r="L40" i="7"/>
  <c r="I40" i="7"/>
  <c r="Y40" i="7" s="1"/>
  <c r="F40" i="7"/>
  <c r="AJ39" i="7"/>
  <c r="AF39" i="7"/>
  <c r="AA39" i="7"/>
  <c r="Z39" i="7"/>
  <c r="AB39" i="7" s="1"/>
  <c r="X39" i="7"/>
  <c r="T39" i="7"/>
  <c r="U39" i="7" s="1"/>
  <c r="P39" i="7"/>
  <c r="Q39" i="7" s="1"/>
  <c r="L39" i="7"/>
  <c r="I39" i="7"/>
  <c r="F39" i="7"/>
  <c r="AJ38" i="7"/>
  <c r="AF38" i="7"/>
  <c r="AK38" i="7" s="1"/>
  <c r="AB38" i="7"/>
  <c r="AA38" i="7"/>
  <c r="Z38" i="7"/>
  <c r="X38" i="7"/>
  <c r="T38" i="7"/>
  <c r="P38" i="7"/>
  <c r="L38" i="7"/>
  <c r="I38" i="7"/>
  <c r="AC38" i="7" s="1"/>
  <c r="F38" i="7"/>
  <c r="AJ37" i="7"/>
  <c r="AF37" i="7"/>
  <c r="AK37" i="7" s="1"/>
  <c r="AA37" i="7"/>
  <c r="Z37" i="7"/>
  <c r="AB37" i="7" s="1"/>
  <c r="X37" i="7"/>
  <c r="U37" i="7"/>
  <c r="T37" i="7"/>
  <c r="P37" i="7"/>
  <c r="L37" i="7"/>
  <c r="I37" i="7"/>
  <c r="F37" i="7"/>
  <c r="AJ36" i="7"/>
  <c r="AI36" i="7"/>
  <c r="AH36" i="7"/>
  <c r="AG36" i="7"/>
  <c r="AE36" i="7"/>
  <c r="AD36" i="7"/>
  <c r="AF36" i="7" s="1"/>
  <c r="AK36" i="7" s="1"/>
  <c r="W36" i="7"/>
  <c r="V36" i="7"/>
  <c r="X36" i="7" s="1"/>
  <c r="T36" i="7"/>
  <c r="S36" i="7"/>
  <c r="R36" i="7"/>
  <c r="O36" i="7"/>
  <c r="N36" i="7"/>
  <c r="K36" i="7"/>
  <c r="AA36" i="7" s="1"/>
  <c r="J36" i="7"/>
  <c r="H36" i="7"/>
  <c r="G36" i="7"/>
  <c r="F36" i="7"/>
  <c r="E36" i="7"/>
  <c r="D36" i="7"/>
  <c r="AJ35" i="7"/>
  <c r="AF35" i="7"/>
  <c r="AK35" i="7" s="1"/>
  <c r="AA35" i="7"/>
  <c r="Z35" i="7"/>
  <c r="X35" i="7"/>
  <c r="T35" i="7"/>
  <c r="P35" i="7"/>
  <c r="L35" i="7"/>
  <c r="I35" i="7"/>
  <c r="F35" i="7"/>
  <c r="M35" i="7" s="1"/>
  <c r="AJ34" i="7"/>
  <c r="AF34" i="7"/>
  <c r="AK34" i="7" s="1"/>
  <c r="AA34" i="7"/>
  <c r="Z34" i="7"/>
  <c r="X34" i="7"/>
  <c r="T34" i="7"/>
  <c r="P34" i="7"/>
  <c r="M34" i="7"/>
  <c r="L34" i="7"/>
  <c r="I34" i="7"/>
  <c r="Y34" i="7" s="1"/>
  <c r="F34" i="7"/>
  <c r="AJ33" i="7"/>
  <c r="AF33" i="7"/>
  <c r="AA33" i="7"/>
  <c r="AB33" i="7" s="1"/>
  <c r="Z33" i="7"/>
  <c r="X33" i="7"/>
  <c r="T33" i="7"/>
  <c r="Q33" i="7"/>
  <c r="P33" i="7"/>
  <c r="L33" i="7"/>
  <c r="M33" i="7" s="1"/>
  <c r="I33" i="7"/>
  <c r="F33" i="7"/>
  <c r="AJ32" i="7"/>
  <c r="AF32" i="7"/>
  <c r="AK32" i="7" s="1"/>
  <c r="AA32" i="7"/>
  <c r="Z32" i="7"/>
  <c r="X32" i="7"/>
  <c r="T32" i="7"/>
  <c r="U32" i="7" s="1"/>
  <c r="P32" i="7"/>
  <c r="L32" i="7"/>
  <c r="I32" i="7"/>
  <c r="F32" i="7"/>
  <c r="Q32" i="7" s="1"/>
  <c r="AJ31" i="7"/>
  <c r="AF31" i="7"/>
  <c r="AA31" i="7"/>
  <c r="Z31" i="7"/>
  <c r="X31" i="7"/>
  <c r="T31" i="7"/>
  <c r="P31" i="7"/>
  <c r="L31" i="7"/>
  <c r="I31" i="7"/>
  <c r="F31" i="7"/>
  <c r="AI30" i="7"/>
  <c r="AJ30" i="7" s="1"/>
  <c r="AH30" i="7"/>
  <c r="AG30" i="7"/>
  <c r="AE30" i="7"/>
  <c r="AD30" i="7"/>
  <c r="W30" i="7"/>
  <c r="V30" i="7"/>
  <c r="X30" i="7" s="1"/>
  <c r="S30" i="7"/>
  <c r="R30" i="7"/>
  <c r="T30" i="7" s="1"/>
  <c r="O30" i="7"/>
  <c r="N30" i="7"/>
  <c r="K30" i="7"/>
  <c r="J30" i="7"/>
  <c r="H30" i="7"/>
  <c r="G30" i="7"/>
  <c r="I30" i="7" s="1"/>
  <c r="Y30" i="7" s="1"/>
  <c r="E30" i="7"/>
  <c r="D30" i="7"/>
  <c r="F30" i="7" s="1"/>
  <c r="AJ29" i="7"/>
  <c r="AF29" i="7"/>
  <c r="AA29" i="7"/>
  <c r="Z29" i="7"/>
  <c r="X29" i="7"/>
  <c r="Y29" i="7" s="1"/>
  <c r="T29" i="7"/>
  <c r="P29" i="7"/>
  <c r="L29" i="7"/>
  <c r="I29" i="7"/>
  <c r="F29" i="7"/>
  <c r="Q29" i="7" s="1"/>
  <c r="AJ28" i="7"/>
  <c r="AF28" i="7"/>
  <c r="AA28" i="7"/>
  <c r="Z28" i="7"/>
  <c r="X28" i="7"/>
  <c r="T28" i="7"/>
  <c r="P28" i="7"/>
  <c r="L28" i="7"/>
  <c r="I28" i="7"/>
  <c r="Y28" i="7" s="1"/>
  <c r="F28" i="7"/>
  <c r="AJ27" i="7"/>
  <c r="AF27" i="7"/>
  <c r="AB27" i="7"/>
  <c r="AA27" i="7"/>
  <c r="Z27" i="7"/>
  <c r="X27" i="7"/>
  <c r="T27" i="7"/>
  <c r="P27" i="7"/>
  <c r="M27" i="7"/>
  <c r="L27" i="7"/>
  <c r="I27" i="7"/>
  <c r="Y27" i="7" s="1"/>
  <c r="F27" i="7"/>
  <c r="AJ26" i="7"/>
  <c r="AF26" i="7"/>
  <c r="AB26" i="7"/>
  <c r="AA26" i="7"/>
  <c r="Z26" i="7"/>
  <c r="X26" i="7"/>
  <c r="T26" i="7"/>
  <c r="P26" i="7"/>
  <c r="Q26" i="7" s="1"/>
  <c r="L26" i="7"/>
  <c r="I26" i="7"/>
  <c r="Y26" i="7" s="1"/>
  <c r="F26" i="7"/>
  <c r="M26" i="7" s="1"/>
  <c r="AI25" i="7"/>
  <c r="AH25" i="7"/>
  <c r="AG25" i="7"/>
  <c r="AF25" i="7"/>
  <c r="AE25" i="7"/>
  <c r="AD25" i="7"/>
  <c r="AA25" i="7"/>
  <c r="W25" i="7"/>
  <c r="X25" i="7" s="1"/>
  <c r="V25" i="7"/>
  <c r="S25" i="7"/>
  <c r="R25" i="7"/>
  <c r="O25" i="7"/>
  <c r="N25" i="7"/>
  <c r="P25" i="7" s="1"/>
  <c r="K25" i="7"/>
  <c r="J25" i="7"/>
  <c r="H25" i="7"/>
  <c r="G25" i="7"/>
  <c r="E25" i="7"/>
  <c r="D25" i="7"/>
  <c r="AJ24" i="7"/>
  <c r="AF24" i="7"/>
  <c r="AK24" i="7" s="1"/>
  <c r="AA24" i="7"/>
  <c r="Z24" i="7"/>
  <c r="X24" i="7"/>
  <c r="Y24" i="7" s="1"/>
  <c r="U24" i="7"/>
  <c r="T24" i="7"/>
  <c r="P24" i="7"/>
  <c r="L24" i="7"/>
  <c r="I24" i="7"/>
  <c r="F24" i="7"/>
  <c r="AK23" i="7"/>
  <c r="AJ23" i="7"/>
  <c r="AF23" i="7"/>
  <c r="AA23" i="7"/>
  <c r="Z23" i="7"/>
  <c r="AB23" i="7" s="1"/>
  <c r="X23" i="7"/>
  <c r="T23" i="7"/>
  <c r="P23" i="7"/>
  <c r="L23" i="7"/>
  <c r="I23" i="7"/>
  <c r="F23" i="7"/>
  <c r="AJ22" i="7"/>
  <c r="AF22" i="7"/>
  <c r="AA22" i="7"/>
  <c r="Z22" i="7"/>
  <c r="X22" i="7"/>
  <c r="T22" i="7"/>
  <c r="P22" i="7"/>
  <c r="L22" i="7"/>
  <c r="I22" i="7"/>
  <c r="F22" i="7"/>
  <c r="AJ21" i="7"/>
  <c r="AF21" i="7"/>
  <c r="AK21" i="7" s="1"/>
  <c r="AA21" i="7"/>
  <c r="Z21" i="7"/>
  <c r="X21" i="7"/>
  <c r="T21" i="7"/>
  <c r="P21" i="7"/>
  <c r="L21" i="7"/>
  <c r="I21" i="7"/>
  <c r="F21" i="7"/>
  <c r="M21" i="7" s="1"/>
  <c r="AJ20" i="7"/>
  <c r="AF20" i="7"/>
  <c r="AA20" i="7"/>
  <c r="Z20" i="7"/>
  <c r="X20" i="7"/>
  <c r="T20" i="7"/>
  <c r="P20" i="7"/>
  <c r="M20" i="7"/>
  <c r="L20" i="7"/>
  <c r="I20" i="7"/>
  <c r="F20" i="7"/>
  <c r="AJ19" i="7"/>
  <c r="AF19" i="7"/>
  <c r="AK19" i="7" s="1"/>
  <c r="AA19" i="7"/>
  <c r="Z19" i="7"/>
  <c r="AB19" i="7" s="1"/>
  <c r="AC19" i="7" s="1"/>
  <c r="X19" i="7"/>
  <c r="T19" i="7"/>
  <c r="P19" i="7"/>
  <c r="L19" i="7"/>
  <c r="I19" i="7"/>
  <c r="F19" i="7"/>
  <c r="AJ18" i="7"/>
  <c r="AF18" i="7"/>
  <c r="AA18" i="7"/>
  <c r="Z18" i="7"/>
  <c r="AB18" i="7" s="1"/>
  <c r="X18" i="7"/>
  <c r="U18" i="7"/>
  <c r="T18" i="7"/>
  <c r="P18" i="7"/>
  <c r="L18" i="7"/>
  <c r="I18" i="7"/>
  <c r="Y18" i="7" s="1"/>
  <c r="F18" i="7"/>
  <c r="AJ17" i="7"/>
  <c r="AF17" i="7"/>
  <c r="AK17" i="7" s="1"/>
  <c r="AA17" i="7"/>
  <c r="Z17" i="7"/>
  <c r="X17" i="7"/>
  <c r="T17" i="7"/>
  <c r="P17" i="7"/>
  <c r="L17" i="7"/>
  <c r="I17" i="7"/>
  <c r="F17" i="7"/>
  <c r="AJ16" i="7"/>
  <c r="AI16" i="7"/>
  <c r="AH16" i="7"/>
  <c r="AG16" i="7"/>
  <c r="AE16" i="7"/>
  <c r="AD16" i="7"/>
  <c r="W16" i="7"/>
  <c r="V16" i="7"/>
  <c r="S16" i="7"/>
  <c r="R16" i="7"/>
  <c r="T16" i="7" s="1"/>
  <c r="O16" i="7"/>
  <c r="N16" i="7"/>
  <c r="L16" i="7"/>
  <c r="K16" i="7"/>
  <c r="J16" i="7"/>
  <c r="H16" i="7"/>
  <c r="G16" i="7"/>
  <c r="E16" i="7"/>
  <c r="D16" i="7"/>
  <c r="F16" i="7" s="1"/>
  <c r="AJ15" i="7"/>
  <c r="AF15" i="7"/>
  <c r="AK15" i="7" s="1"/>
  <c r="AA15" i="7"/>
  <c r="Z15" i="7"/>
  <c r="AB15" i="7" s="1"/>
  <c r="X15" i="7"/>
  <c r="T15" i="7"/>
  <c r="P15" i="7"/>
  <c r="L15" i="7"/>
  <c r="I15" i="7"/>
  <c r="Y15" i="7" s="1"/>
  <c r="F15" i="7"/>
  <c r="AJ14" i="7"/>
  <c r="AF14" i="7"/>
  <c r="AA14" i="7"/>
  <c r="Z14" i="7"/>
  <c r="AB14" i="7" s="1"/>
  <c r="AC14" i="7" s="1"/>
  <c r="X14" i="7"/>
  <c r="T14" i="7"/>
  <c r="AK14" i="7" s="1"/>
  <c r="P14" i="7"/>
  <c r="Q14" i="7" s="1"/>
  <c r="L14" i="7"/>
  <c r="M14" i="7" s="1"/>
  <c r="I14" i="7"/>
  <c r="Y14" i="7" s="1"/>
  <c r="F14" i="7"/>
  <c r="AJ13" i="7"/>
  <c r="AF13" i="7"/>
  <c r="AK13" i="7" s="1"/>
  <c r="AB13" i="7"/>
  <c r="AA13" i="7"/>
  <c r="Z13" i="7"/>
  <c r="X13" i="7"/>
  <c r="T13" i="7"/>
  <c r="P13" i="7"/>
  <c r="L13" i="7"/>
  <c r="I13" i="7"/>
  <c r="Y13" i="7" s="1"/>
  <c r="F13" i="7"/>
  <c r="AJ12" i="7"/>
  <c r="AF12" i="7"/>
  <c r="AA12" i="7"/>
  <c r="Z12" i="7"/>
  <c r="AB12" i="7" s="1"/>
  <c r="X12" i="7"/>
  <c r="T12" i="7"/>
  <c r="U12" i="7" s="1"/>
  <c r="P12" i="7"/>
  <c r="L12" i="7"/>
  <c r="I12" i="7"/>
  <c r="F12" i="7"/>
  <c r="M12" i="7" s="1"/>
  <c r="AJ11" i="7"/>
  <c r="AF11" i="7"/>
  <c r="AA11" i="7"/>
  <c r="Z11" i="7"/>
  <c r="AB11" i="7" s="1"/>
  <c r="X11" i="7"/>
  <c r="T11" i="7"/>
  <c r="P11" i="7"/>
  <c r="L11" i="7"/>
  <c r="I11" i="7"/>
  <c r="Y11" i="7" s="1"/>
  <c r="F11" i="7"/>
  <c r="M11" i="7" s="1"/>
  <c r="AI10" i="7"/>
  <c r="AJ10" i="7" s="1"/>
  <c r="AH10" i="7"/>
  <c r="AG10" i="7"/>
  <c r="AE10" i="7"/>
  <c r="AD10" i="7"/>
  <c r="W10" i="7"/>
  <c r="V10" i="7"/>
  <c r="T10" i="7"/>
  <c r="S10" i="7"/>
  <c r="R10" i="7"/>
  <c r="O10" i="7"/>
  <c r="N10" i="7"/>
  <c r="P10" i="7" s="1"/>
  <c r="K10" i="7"/>
  <c r="AA10" i="7" s="1"/>
  <c r="J10" i="7"/>
  <c r="L10" i="7" s="1"/>
  <c r="I10" i="7"/>
  <c r="H10" i="7"/>
  <c r="G10" i="7"/>
  <c r="E10" i="7"/>
  <c r="D10" i="7"/>
  <c r="F10" i="7" s="1"/>
  <c r="AJ9" i="7"/>
  <c r="AF9" i="7"/>
  <c r="AA9" i="7"/>
  <c r="Z9" i="7"/>
  <c r="X9" i="7"/>
  <c r="T9" i="7"/>
  <c r="P9" i="7"/>
  <c r="L9" i="7"/>
  <c r="I9" i="7"/>
  <c r="Y9" i="7" s="1"/>
  <c r="F9" i="7"/>
  <c r="AI23" i="6"/>
  <c r="AJ23" i="6" s="1"/>
  <c r="AH23" i="6"/>
  <c r="AG23" i="6"/>
  <c r="AE23" i="6"/>
  <c r="AD23" i="6"/>
  <c r="W23" i="6"/>
  <c r="V23" i="6"/>
  <c r="S23" i="6"/>
  <c r="T23" i="6" s="1"/>
  <c r="R23" i="6"/>
  <c r="O23" i="6"/>
  <c r="N23" i="6"/>
  <c r="P23" i="6" s="1"/>
  <c r="K23" i="6"/>
  <c r="L23" i="6" s="1"/>
  <c r="J23" i="6"/>
  <c r="H23" i="6"/>
  <c r="G23" i="6"/>
  <c r="F23" i="6"/>
  <c r="E23" i="6"/>
  <c r="D23" i="6"/>
  <c r="AI22" i="6"/>
  <c r="AH22" i="6"/>
  <c r="AJ22" i="6" s="1"/>
  <c r="AG22" i="6"/>
  <c r="AE22" i="6"/>
  <c r="AD22" i="6"/>
  <c r="AF22" i="6" s="1"/>
  <c r="W22" i="6"/>
  <c r="V22" i="6"/>
  <c r="X22" i="6" s="1"/>
  <c r="S22" i="6"/>
  <c r="R22" i="6"/>
  <c r="P22" i="6"/>
  <c r="Q22" i="6" s="1"/>
  <c r="O22" i="6"/>
  <c r="N22" i="6"/>
  <c r="K22" i="6"/>
  <c r="J22" i="6"/>
  <c r="H22" i="6"/>
  <c r="G22" i="6"/>
  <c r="E22" i="6"/>
  <c r="D22" i="6"/>
  <c r="F22" i="6" s="1"/>
  <c r="AJ21" i="6"/>
  <c r="AF21" i="6"/>
  <c r="AK21" i="6" s="1"/>
  <c r="AA21" i="6"/>
  <c r="Z21" i="6"/>
  <c r="AB21" i="6" s="1"/>
  <c r="AC21" i="6" s="1"/>
  <c r="X21" i="6"/>
  <c r="T21" i="6"/>
  <c r="Q21" i="6"/>
  <c r="P21" i="6"/>
  <c r="L21" i="6"/>
  <c r="I21" i="6"/>
  <c r="F21" i="6"/>
  <c r="AJ20" i="6"/>
  <c r="AF20" i="6"/>
  <c r="AK20" i="6" s="1"/>
  <c r="AA20" i="6"/>
  <c r="Z20" i="6"/>
  <c r="X20" i="6"/>
  <c r="T20" i="6"/>
  <c r="P20" i="6"/>
  <c r="L20" i="6"/>
  <c r="I20" i="6"/>
  <c r="F20" i="6"/>
  <c r="Q20" i="6" s="1"/>
  <c r="AJ19" i="6"/>
  <c r="AF19" i="6"/>
  <c r="AK19" i="6" s="1"/>
  <c r="AA19" i="6"/>
  <c r="Z19" i="6"/>
  <c r="X19" i="6"/>
  <c r="T19" i="6"/>
  <c r="P19" i="6"/>
  <c r="L19" i="6"/>
  <c r="I19" i="6"/>
  <c r="F19" i="6"/>
  <c r="AJ18" i="6"/>
  <c r="AF18" i="6"/>
  <c r="AA18" i="6"/>
  <c r="Z18" i="6"/>
  <c r="AB18" i="6" s="1"/>
  <c r="X18" i="6"/>
  <c r="T18" i="6"/>
  <c r="P18" i="6"/>
  <c r="L18" i="6"/>
  <c r="I18" i="6"/>
  <c r="F18" i="6"/>
  <c r="Q18" i="6" s="1"/>
  <c r="AI17" i="6"/>
  <c r="AH17" i="6"/>
  <c r="AJ17" i="6" s="1"/>
  <c r="AG17" i="6"/>
  <c r="AE17" i="6"/>
  <c r="AD17" i="6"/>
  <c r="W17" i="6"/>
  <c r="V17" i="6"/>
  <c r="X17" i="6" s="1"/>
  <c r="S17" i="6"/>
  <c r="R17" i="6"/>
  <c r="T17" i="6" s="1"/>
  <c r="O17" i="6"/>
  <c r="N17" i="6"/>
  <c r="K17" i="6"/>
  <c r="J17" i="6"/>
  <c r="H17" i="6"/>
  <c r="G17" i="6"/>
  <c r="I17" i="6" s="1"/>
  <c r="E17" i="6"/>
  <c r="F17" i="6" s="1"/>
  <c r="D17" i="6"/>
  <c r="AJ16" i="6"/>
  <c r="AF16" i="6"/>
  <c r="AA16" i="6"/>
  <c r="AB16" i="6" s="1"/>
  <c r="AC16" i="6" s="1"/>
  <c r="Z16" i="6"/>
  <c r="X16" i="6"/>
  <c r="T16" i="6"/>
  <c r="P16" i="6"/>
  <c r="L16" i="6"/>
  <c r="I16" i="6"/>
  <c r="F16" i="6"/>
  <c r="M16" i="6" s="1"/>
  <c r="AJ15" i="6"/>
  <c r="AF15" i="6"/>
  <c r="AK15" i="6" s="1"/>
  <c r="AA15" i="6"/>
  <c r="AB15" i="6" s="1"/>
  <c r="Z15" i="6"/>
  <c r="X15" i="6"/>
  <c r="T15" i="6"/>
  <c r="P15" i="6"/>
  <c r="Q15" i="6" s="1"/>
  <c r="L15" i="6"/>
  <c r="I15" i="6"/>
  <c r="Y15" i="6" s="1"/>
  <c r="F15" i="6"/>
  <c r="AJ14" i="6"/>
  <c r="AF14" i="6"/>
  <c r="AK14" i="6" s="1"/>
  <c r="AA14" i="6"/>
  <c r="Z14" i="6"/>
  <c r="AB14" i="6" s="1"/>
  <c r="AC14" i="6" s="1"/>
  <c r="X14" i="6"/>
  <c r="T14" i="6"/>
  <c r="Q14" i="6"/>
  <c r="P14" i="6"/>
  <c r="L14" i="6"/>
  <c r="I14" i="6"/>
  <c r="F14" i="6"/>
  <c r="AJ13" i="6"/>
  <c r="AF13" i="6"/>
  <c r="AK13" i="6" s="1"/>
  <c r="AA13" i="6"/>
  <c r="Z13" i="6"/>
  <c r="X13" i="6"/>
  <c r="T13" i="6"/>
  <c r="P13" i="6"/>
  <c r="L13" i="6"/>
  <c r="I13" i="6"/>
  <c r="F13" i="6"/>
  <c r="Q13" i="6" s="1"/>
  <c r="AI12" i="6"/>
  <c r="AH12" i="6"/>
  <c r="AJ12" i="6" s="1"/>
  <c r="AG12" i="6"/>
  <c r="AE12" i="6"/>
  <c r="AD12" i="6"/>
  <c r="AF12" i="6" s="1"/>
  <c r="W12" i="6"/>
  <c r="V12" i="6"/>
  <c r="S12" i="6"/>
  <c r="R12" i="6"/>
  <c r="T12" i="6" s="1"/>
  <c r="O12" i="6"/>
  <c r="N12" i="6"/>
  <c r="K12" i="6"/>
  <c r="J12" i="6"/>
  <c r="H12" i="6"/>
  <c r="G12" i="6"/>
  <c r="E12" i="6"/>
  <c r="D12" i="6"/>
  <c r="AJ11" i="6"/>
  <c r="AF11" i="6"/>
  <c r="AK11" i="6" s="1"/>
  <c r="AA11" i="6"/>
  <c r="Z11" i="6"/>
  <c r="X11" i="6"/>
  <c r="T11" i="6"/>
  <c r="P11" i="6"/>
  <c r="L11" i="6"/>
  <c r="I11" i="6"/>
  <c r="F11" i="6"/>
  <c r="AJ10" i="6"/>
  <c r="AF10" i="6"/>
  <c r="AK10" i="6" s="1"/>
  <c r="AA10" i="6"/>
  <c r="Z10" i="6"/>
  <c r="AB10" i="6" s="1"/>
  <c r="X10" i="6"/>
  <c r="T10" i="6"/>
  <c r="P10" i="6"/>
  <c r="Q10" i="6" s="1"/>
  <c r="L10" i="6"/>
  <c r="I10" i="6"/>
  <c r="F10" i="6"/>
  <c r="AJ9" i="6"/>
  <c r="AF9" i="6"/>
  <c r="AK9" i="6" s="1"/>
  <c r="AA9" i="6"/>
  <c r="Z9" i="6"/>
  <c r="X9" i="6"/>
  <c r="T9" i="6"/>
  <c r="P9" i="6"/>
  <c r="Q9" i="6" s="1"/>
  <c r="L9" i="6"/>
  <c r="M9" i="6" s="1"/>
  <c r="I9" i="6"/>
  <c r="F9" i="6"/>
  <c r="AI37" i="5"/>
  <c r="AH37" i="5"/>
  <c r="AJ37" i="5" s="1"/>
  <c r="AG37" i="5"/>
  <c r="AE37" i="5"/>
  <c r="AD37" i="5"/>
  <c r="W37" i="5"/>
  <c r="V37" i="5"/>
  <c r="S37" i="5"/>
  <c r="R37" i="5"/>
  <c r="T37" i="5" s="1"/>
  <c r="O37" i="5"/>
  <c r="N37" i="5"/>
  <c r="K37" i="5"/>
  <c r="AA37" i="5" s="1"/>
  <c r="J37" i="5"/>
  <c r="I37" i="5"/>
  <c r="H37" i="5"/>
  <c r="G37" i="5"/>
  <c r="E37" i="5"/>
  <c r="F37" i="5" s="1"/>
  <c r="D37" i="5"/>
  <c r="AI36" i="5"/>
  <c r="AJ36" i="5" s="1"/>
  <c r="AH36" i="5"/>
  <c r="AG36" i="5"/>
  <c r="AE36" i="5"/>
  <c r="AD36" i="5"/>
  <c r="AF36" i="5" s="1"/>
  <c r="X36" i="5"/>
  <c r="W36" i="5"/>
  <c r="V36" i="5"/>
  <c r="S36" i="5"/>
  <c r="R36" i="5"/>
  <c r="O36" i="5"/>
  <c r="N36" i="5"/>
  <c r="P36" i="5" s="1"/>
  <c r="K36" i="5"/>
  <c r="AA36" i="5" s="1"/>
  <c r="J36" i="5"/>
  <c r="I36" i="5"/>
  <c r="Y36" i="5" s="1"/>
  <c r="H36" i="5"/>
  <c r="G36" i="5"/>
  <c r="E36" i="5"/>
  <c r="D36" i="5"/>
  <c r="AK35" i="5"/>
  <c r="AJ35" i="5"/>
  <c r="AF35" i="5"/>
  <c r="AA35" i="5"/>
  <c r="Z35" i="5"/>
  <c r="X35" i="5"/>
  <c r="T35" i="5"/>
  <c r="P35" i="5"/>
  <c r="L35" i="5"/>
  <c r="I35" i="5"/>
  <c r="U35" i="5" s="1"/>
  <c r="F35" i="5"/>
  <c r="Q35" i="5" s="1"/>
  <c r="AJ34" i="5"/>
  <c r="AF34" i="5"/>
  <c r="AA34" i="5"/>
  <c r="Z34" i="5"/>
  <c r="X34" i="5"/>
  <c r="T34" i="5"/>
  <c r="P34" i="5"/>
  <c r="L34" i="5"/>
  <c r="I34" i="5"/>
  <c r="U34" i="5" s="1"/>
  <c r="F34" i="5"/>
  <c r="AK33" i="5"/>
  <c r="AJ33" i="5"/>
  <c r="AF33" i="5"/>
  <c r="AA33" i="5"/>
  <c r="Z33" i="5"/>
  <c r="AB33" i="5" s="1"/>
  <c r="X33" i="5"/>
  <c r="U33" i="5"/>
  <c r="T33" i="5"/>
  <c r="P33" i="5"/>
  <c r="L33" i="5"/>
  <c r="I33" i="5"/>
  <c r="F33" i="5"/>
  <c r="AJ32" i="5"/>
  <c r="AF32" i="5"/>
  <c r="AK32" i="5" s="1"/>
  <c r="AA32" i="5"/>
  <c r="Z32" i="5"/>
  <c r="X32" i="5"/>
  <c r="T32" i="5"/>
  <c r="P32" i="5"/>
  <c r="Q32" i="5" s="1"/>
  <c r="M32" i="5"/>
  <c r="L32" i="5"/>
  <c r="I32" i="5"/>
  <c r="Y32" i="5" s="1"/>
  <c r="F32" i="5"/>
  <c r="AJ31" i="5"/>
  <c r="AF31" i="5"/>
  <c r="AA31" i="5"/>
  <c r="Z31" i="5"/>
  <c r="AB31" i="5" s="1"/>
  <c r="AC31" i="5" s="1"/>
  <c r="X31" i="5"/>
  <c r="T31" i="5"/>
  <c r="P31" i="5"/>
  <c r="Q31" i="5" s="1"/>
  <c r="L31" i="5"/>
  <c r="M31" i="5" s="1"/>
  <c r="I31" i="5"/>
  <c r="Y31" i="5" s="1"/>
  <c r="F31" i="5"/>
  <c r="AI30" i="5"/>
  <c r="AH30" i="5"/>
  <c r="AJ30" i="5" s="1"/>
  <c r="AG30" i="5"/>
  <c r="AE30" i="5"/>
  <c r="AF30" i="5" s="1"/>
  <c r="AK30" i="5" s="1"/>
  <c r="AD30" i="5"/>
  <c r="W30" i="5"/>
  <c r="X30" i="5" s="1"/>
  <c r="V30" i="5"/>
  <c r="S30" i="5"/>
  <c r="R30" i="5"/>
  <c r="T30" i="5" s="1"/>
  <c r="O30" i="5"/>
  <c r="P30" i="5" s="1"/>
  <c r="N30" i="5"/>
  <c r="K30" i="5"/>
  <c r="J30" i="5"/>
  <c r="H30" i="5"/>
  <c r="G30" i="5"/>
  <c r="E30" i="5"/>
  <c r="D30" i="5"/>
  <c r="F30" i="5" s="1"/>
  <c r="AK29" i="5"/>
  <c r="AJ29" i="5"/>
  <c r="AF29" i="5"/>
  <c r="AA29" i="5"/>
  <c r="AB29" i="5" s="1"/>
  <c r="Z29" i="5"/>
  <c r="X29" i="5"/>
  <c r="T29" i="5"/>
  <c r="U29" i="5" s="1"/>
  <c r="P29" i="5"/>
  <c r="L29" i="5"/>
  <c r="I29" i="5"/>
  <c r="F29" i="5"/>
  <c r="Q29" i="5" s="1"/>
  <c r="AJ28" i="5"/>
  <c r="AF28" i="5"/>
  <c r="AK28" i="5" s="1"/>
  <c r="AA28" i="5"/>
  <c r="Z28" i="5"/>
  <c r="X28" i="5"/>
  <c r="T28" i="5"/>
  <c r="P28" i="5"/>
  <c r="L28" i="5"/>
  <c r="I28" i="5"/>
  <c r="F28" i="5"/>
  <c r="AJ27" i="5"/>
  <c r="AF27" i="5"/>
  <c r="AA27" i="5"/>
  <c r="Z27" i="5"/>
  <c r="X27" i="5"/>
  <c r="T27" i="5"/>
  <c r="P27" i="5"/>
  <c r="L27" i="5"/>
  <c r="M27" i="5" s="1"/>
  <c r="I27" i="5"/>
  <c r="U27" i="5" s="1"/>
  <c r="F27" i="5"/>
  <c r="Q27" i="5" s="1"/>
  <c r="AJ26" i="5"/>
  <c r="AF26" i="5"/>
  <c r="AK26" i="5" s="1"/>
  <c r="AA26" i="5"/>
  <c r="Z26" i="5"/>
  <c r="X26" i="5"/>
  <c r="T26" i="5"/>
  <c r="P26" i="5"/>
  <c r="L26" i="5"/>
  <c r="M26" i="5" s="1"/>
  <c r="I26" i="5"/>
  <c r="Y26" i="5" s="1"/>
  <c r="F26" i="5"/>
  <c r="AJ25" i="5"/>
  <c r="AF25" i="5"/>
  <c r="AA25" i="5"/>
  <c r="Z25" i="5"/>
  <c r="X25" i="5"/>
  <c r="T25" i="5"/>
  <c r="P25" i="5"/>
  <c r="Q25" i="5" s="1"/>
  <c r="L25" i="5"/>
  <c r="I25" i="5"/>
  <c r="Y25" i="5" s="1"/>
  <c r="F25" i="5"/>
  <c r="AJ24" i="5"/>
  <c r="AF24" i="5"/>
  <c r="AB24" i="5"/>
  <c r="AC24" i="5" s="1"/>
  <c r="AA24" i="5"/>
  <c r="Z24" i="5"/>
  <c r="X24" i="5"/>
  <c r="T24" i="5"/>
  <c r="P24" i="5"/>
  <c r="L24" i="5"/>
  <c r="I24" i="5"/>
  <c r="F24" i="5"/>
  <c r="AJ23" i="5"/>
  <c r="AF23" i="5"/>
  <c r="AA23" i="5"/>
  <c r="Z23" i="5"/>
  <c r="AB23" i="5" s="1"/>
  <c r="AC23" i="5" s="1"/>
  <c r="X23" i="5"/>
  <c r="T23" i="5"/>
  <c r="U23" i="5" s="1"/>
  <c r="P23" i="5"/>
  <c r="L23" i="5"/>
  <c r="I23" i="5"/>
  <c r="F23" i="5"/>
  <c r="Q23" i="5" s="1"/>
  <c r="AI22" i="5"/>
  <c r="AJ22" i="5" s="1"/>
  <c r="AH22" i="5"/>
  <c r="AG22" i="5"/>
  <c r="AE22" i="5"/>
  <c r="AF22" i="5" s="1"/>
  <c r="AD22" i="5"/>
  <c r="W22" i="5"/>
  <c r="V22" i="5"/>
  <c r="S22" i="5"/>
  <c r="R22" i="5"/>
  <c r="P22" i="5"/>
  <c r="O22" i="5"/>
  <c r="N22" i="5"/>
  <c r="K22" i="5"/>
  <c r="J22" i="5"/>
  <c r="Z22" i="5" s="1"/>
  <c r="H22" i="5"/>
  <c r="I22" i="5" s="1"/>
  <c r="G22" i="5"/>
  <c r="E22" i="5"/>
  <c r="D22" i="5"/>
  <c r="F22" i="5" s="1"/>
  <c r="AK21" i="5"/>
  <c r="AJ21" i="5"/>
  <c r="AF21" i="5"/>
  <c r="AA21" i="5"/>
  <c r="Z21" i="5"/>
  <c r="X21" i="5"/>
  <c r="T21" i="5"/>
  <c r="P21" i="5"/>
  <c r="L21" i="5"/>
  <c r="I21" i="5"/>
  <c r="F21" i="5"/>
  <c r="AJ20" i="5"/>
  <c r="AF20" i="5"/>
  <c r="AK20" i="5" s="1"/>
  <c r="AA20" i="5"/>
  <c r="Z20" i="5"/>
  <c r="AB20" i="5" s="1"/>
  <c r="X20" i="5"/>
  <c r="T20" i="5"/>
  <c r="P20" i="5"/>
  <c r="L20" i="5"/>
  <c r="M20" i="5" s="1"/>
  <c r="I20" i="5"/>
  <c r="U20" i="5" s="1"/>
  <c r="F20" i="5"/>
  <c r="Q20" i="5" s="1"/>
  <c r="AJ19" i="5"/>
  <c r="AF19" i="5"/>
  <c r="AK19" i="5" s="1"/>
  <c r="AA19" i="5"/>
  <c r="Z19" i="5"/>
  <c r="X19" i="5"/>
  <c r="U19" i="5"/>
  <c r="T19" i="5"/>
  <c r="P19" i="5"/>
  <c r="L19" i="5"/>
  <c r="M19" i="5" s="1"/>
  <c r="I19" i="5"/>
  <c r="F19" i="5"/>
  <c r="AJ18" i="5"/>
  <c r="AF18" i="5"/>
  <c r="AK18" i="5" s="1"/>
  <c r="AA18" i="5"/>
  <c r="Z18" i="5"/>
  <c r="X18" i="5"/>
  <c r="T18" i="5"/>
  <c r="P18" i="5"/>
  <c r="L18" i="5"/>
  <c r="I18" i="5"/>
  <c r="Y18" i="5" s="1"/>
  <c r="F18" i="5"/>
  <c r="M18" i="5" s="1"/>
  <c r="AJ17" i="5"/>
  <c r="AF17" i="5"/>
  <c r="AK17" i="5" s="1"/>
  <c r="AB17" i="5"/>
  <c r="AA17" i="5"/>
  <c r="Z17" i="5"/>
  <c r="X17" i="5"/>
  <c r="T17" i="5"/>
  <c r="P17" i="5"/>
  <c r="L17" i="5"/>
  <c r="M17" i="5" s="1"/>
  <c r="I17" i="5"/>
  <c r="Y17" i="5" s="1"/>
  <c r="F17" i="5"/>
  <c r="AJ16" i="5"/>
  <c r="AF16" i="5"/>
  <c r="AA16" i="5"/>
  <c r="Z16" i="5"/>
  <c r="AB16" i="5" s="1"/>
  <c r="AC16" i="5" s="1"/>
  <c r="X16" i="5"/>
  <c r="T16" i="5"/>
  <c r="U16" i="5" s="1"/>
  <c r="Q16" i="5"/>
  <c r="P16" i="5"/>
  <c r="L16" i="5"/>
  <c r="I16" i="5"/>
  <c r="Y16" i="5" s="1"/>
  <c r="F16" i="5"/>
  <c r="M16" i="5" s="1"/>
  <c r="AI15" i="5"/>
  <c r="AH15" i="5"/>
  <c r="AG15" i="5"/>
  <c r="AF15" i="5"/>
  <c r="AE15" i="5"/>
  <c r="AD15" i="5"/>
  <c r="W15" i="5"/>
  <c r="X15" i="5" s="1"/>
  <c r="V15" i="5"/>
  <c r="S15" i="5"/>
  <c r="T15" i="5" s="1"/>
  <c r="R15" i="5"/>
  <c r="P15" i="5"/>
  <c r="O15" i="5"/>
  <c r="N15" i="5"/>
  <c r="K15" i="5"/>
  <c r="J15" i="5"/>
  <c r="Z15" i="5" s="1"/>
  <c r="H15" i="5"/>
  <c r="G15" i="5"/>
  <c r="I15" i="5" s="1"/>
  <c r="E15" i="5"/>
  <c r="D15" i="5"/>
  <c r="AJ14" i="5"/>
  <c r="AF14" i="5"/>
  <c r="AA14" i="5"/>
  <c r="Z14" i="5"/>
  <c r="AB14" i="5" s="1"/>
  <c r="X14" i="5"/>
  <c r="T14" i="5"/>
  <c r="P14" i="5"/>
  <c r="L14" i="5"/>
  <c r="I14" i="5"/>
  <c r="F14" i="5"/>
  <c r="Q14" i="5" s="1"/>
  <c r="AJ13" i="5"/>
  <c r="AF13" i="5"/>
  <c r="AK13" i="5" s="1"/>
  <c r="AA13" i="5"/>
  <c r="Z13" i="5"/>
  <c r="AB13" i="5" s="1"/>
  <c r="X13" i="5"/>
  <c r="T13" i="5"/>
  <c r="P13" i="5"/>
  <c r="L13" i="5"/>
  <c r="I13" i="5"/>
  <c r="U13" i="5" s="1"/>
  <c r="F13" i="5"/>
  <c r="Q13" i="5" s="1"/>
  <c r="AK12" i="5"/>
  <c r="AJ12" i="5"/>
  <c r="AF12" i="5"/>
  <c r="AA12" i="5"/>
  <c r="Z12" i="5"/>
  <c r="AB12" i="5" s="1"/>
  <c r="X12" i="5"/>
  <c r="T12" i="5"/>
  <c r="U12" i="5" s="1"/>
  <c r="P12" i="5"/>
  <c r="L12" i="5"/>
  <c r="M12" i="5" s="1"/>
  <c r="I12" i="5"/>
  <c r="F12" i="5"/>
  <c r="AK11" i="5"/>
  <c r="AJ11" i="5"/>
  <c r="AF11" i="5"/>
  <c r="AA11" i="5"/>
  <c r="Z11" i="5"/>
  <c r="X11" i="5"/>
  <c r="T11" i="5"/>
  <c r="P11" i="5"/>
  <c r="M11" i="5"/>
  <c r="L11" i="5"/>
  <c r="I11" i="5"/>
  <c r="F11" i="5"/>
  <c r="AI10" i="5"/>
  <c r="AH10" i="5"/>
  <c r="AJ10" i="5" s="1"/>
  <c r="AG10" i="5"/>
  <c r="AE10" i="5"/>
  <c r="AD10" i="5"/>
  <c r="AF10" i="5" s="1"/>
  <c r="W10" i="5"/>
  <c r="V10" i="5"/>
  <c r="S10" i="5"/>
  <c r="R10" i="5"/>
  <c r="T10" i="5" s="1"/>
  <c r="O10" i="5"/>
  <c r="N10" i="5"/>
  <c r="K10" i="5"/>
  <c r="J10" i="5"/>
  <c r="Z10" i="5" s="1"/>
  <c r="I10" i="5"/>
  <c r="H10" i="5"/>
  <c r="G10" i="5"/>
  <c r="E10" i="5"/>
  <c r="F10" i="5" s="1"/>
  <c r="D10" i="5"/>
  <c r="AJ9" i="5"/>
  <c r="AF9" i="5"/>
  <c r="AK9" i="5" s="1"/>
  <c r="AA9" i="5"/>
  <c r="AB9" i="5" s="1"/>
  <c r="AC9" i="5" s="1"/>
  <c r="Z9" i="5"/>
  <c r="X9" i="5"/>
  <c r="T9" i="5"/>
  <c r="U9" i="5" s="1"/>
  <c r="P9" i="5"/>
  <c r="L9" i="5"/>
  <c r="I9" i="5"/>
  <c r="F9" i="5"/>
  <c r="Q9" i="5" s="1"/>
  <c r="AJ55" i="4"/>
  <c r="AI55" i="4"/>
  <c r="AH55" i="4"/>
  <c r="AG55" i="4"/>
  <c r="AE55" i="4"/>
  <c r="AF55" i="4" s="1"/>
  <c r="AD55" i="4"/>
  <c r="W55" i="4"/>
  <c r="V55" i="4"/>
  <c r="S55" i="4"/>
  <c r="R55" i="4"/>
  <c r="T55" i="4" s="1"/>
  <c r="O55" i="4"/>
  <c r="N55" i="4"/>
  <c r="K55" i="4"/>
  <c r="J55" i="4"/>
  <c r="H55" i="4"/>
  <c r="G55" i="4"/>
  <c r="E55" i="4"/>
  <c r="D55" i="4"/>
  <c r="AI54" i="4"/>
  <c r="AH54" i="4"/>
  <c r="AG54" i="4"/>
  <c r="AE54" i="4"/>
  <c r="AD54" i="4"/>
  <c r="AF54" i="4" s="1"/>
  <c r="AK54" i="4" s="1"/>
  <c r="W54" i="4"/>
  <c r="V54" i="4"/>
  <c r="X54" i="4" s="1"/>
  <c r="S54" i="4"/>
  <c r="R54" i="4"/>
  <c r="T54" i="4" s="1"/>
  <c r="O54" i="4"/>
  <c r="N54" i="4"/>
  <c r="P54" i="4" s="1"/>
  <c r="K54" i="4"/>
  <c r="AA54" i="4" s="1"/>
  <c r="J54" i="4"/>
  <c r="L54" i="4" s="1"/>
  <c r="H54" i="4"/>
  <c r="G54" i="4"/>
  <c r="I54" i="4" s="1"/>
  <c r="F54" i="4"/>
  <c r="E54" i="4"/>
  <c r="D54" i="4"/>
  <c r="AJ53" i="4"/>
  <c r="AF53" i="4"/>
  <c r="AK53" i="4" s="1"/>
  <c r="AA53" i="4"/>
  <c r="Z53" i="4"/>
  <c r="AB53" i="4" s="1"/>
  <c r="X53" i="4"/>
  <c r="T53" i="4"/>
  <c r="P53" i="4"/>
  <c r="L53" i="4"/>
  <c r="M53" i="4" s="1"/>
  <c r="I53" i="4"/>
  <c r="Y53" i="4" s="1"/>
  <c r="F53" i="4"/>
  <c r="Q53" i="4" s="1"/>
  <c r="AK52" i="4"/>
  <c r="AJ52" i="4"/>
  <c r="AF52" i="4"/>
  <c r="AA52" i="4"/>
  <c r="Z52" i="4"/>
  <c r="AB52" i="4" s="1"/>
  <c r="X52" i="4"/>
  <c r="T52" i="4"/>
  <c r="U52" i="4" s="1"/>
  <c r="P52" i="4"/>
  <c r="L52" i="4"/>
  <c r="I52" i="4"/>
  <c r="F52" i="4"/>
  <c r="AK51" i="4"/>
  <c r="AJ51" i="4"/>
  <c r="AF51" i="4"/>
  <c r="AA51" i="4"/>
  <c r="Z51" i="4"/>
  <c r="X51" i="4"/>
  <c r="T51" i="4"/>
  <c r="P51" i="4"/>
  <c r="L51" i="4"/>
  <c r="I51" i="4"/>
  <c r="F51" i="4"/>
  <c r="AJ50" i="4"/>
  <c r="AF50" i="4"/>
  <c r="AK50" i="4" s="1"/>
  <c r="AA50" i="4"/>
  <c r="Z50" i="4"/>
  <c r="X50" i="4"/>
  <c r="T50" i="4"/>
  <c r="P50" i="4"/>
  <c r="L50" i="4"/>
  <c r="I50" i="4"/>
  <c r="F50" i="4"/>
  <c r="AJ49" i="4"/>
  <c r="AF49" i="4"/>
  <c r="AA49" i="4"/>
  <c r="Z49" i="4"/>
  <c r="AB49" i="4" s="1"/>
  <c r="X49" i="4"/>
  <c r="T49" i="4"/>
  <c r="Q49" i="4"/>
  <c r="P49" i="4"/>
  <c r="L49" i="4"/>
  <c r="I49" i="4"/>
  <c r="F49" i="4"/>
  <c r="AI48" i="4"/>
  <c r="AH48" i="4"/>
  <c r="AG48" i="4"/>
  <c r="AF48" i="4"/>
  <c r="AK48" i="4" s="1"/>
  <c r="AE48" i="4"/>
  <c r="AD48" i="4"/>
  <c r="W48" i="4"/>
  <c r="V48" i="4"/>
  <c r="X48" i="4" s="1"/>
  <c r="S48" i="4"/>
  <c r="R48" i="4"/>
  <c r="T48" i="4" s="1"/>
  <c r="O48" i="4"/>
  <c r="P48" i="4" s="1"/>
  <c r="N48" i="4"/>
  <c r="K48" i="4"/>
  <c r="J48" i="4"/>
  <c r="L48" i="4" s="1"/>
  <c r="H48" i="4"/>
  <c r="I48" i="4" s="1"/>
  <c r="G48" i="4"/>
  <c r="E48" i="4"/>
  <c r="D48" i="4"/>
  <c r="F48" i="4" s="1"/>
  <c r="AJ47" i="4"/>
  <c r="AF47" i="4"/>
  <c r="AA47" i="4"/>
  <c r="Z47" i="4"/>
  <c r="AB47" i="4" s="1"/>
  <c r="AC47" i="4" s="1"/>
  <c r="X47" i="4"/>
  <c r="T47" i="4"/>
  <c r="U47" i="4" s="1"/>
  <c r="P47" i="4"/>
  <c r="Q47" i="4" s="1"/>
  <c r="L47" i="4"/>
  <c r="I47" i="4"/>
  <c r="F47" i="4"/>
  <c r="AJ46" i="4"/>
  <c r="AF46" i="4"/>
  <c r="AA46" i="4"/>
  <c r="Z46" i="4"/>
  <c r="AB46" i="4" s="1"/>
  <c r="X46" i="4"/>
  <c r="T46" i="4"/>
  <c r="U46" i="4" s="1"/>
  <c r="P46" i="4"/>
  <c r="L46" i="4"/>
  <c r="M46" i="4" s="1"/>
  <c r="I46" i="4"/>
  <c r="F46" i="4"/>
  <c r="Q46" i="4" s="1"/>
  <c r="AJ45" i="4"/>
  <c r="AF45" i="4"/>
  <c r="AK45" i="4" s="1"/>
  <c r="AA45" i="4"/>
  <c r="Z45" i="4"/>
  <c r="AB45" i="4" s="1"/>
  <c r="X45" i="4"/>
  <c r="T45" i="4"/>
  <c r="U45" i="4" s="1"/>
  <c r="P45" i="4"/>
  <c r="L45" i="4"/>
  <c r="I45" i="4"/>
  <c r="F45" i="4"/>
  <c r="AK44" i="4"/>
  <c r="AJ44" i="4"/>
  <c r="AF44" i="4"/>
  <c r="AA44" i="4"/>
  <c r="Z44" i="4"/>
  <c r="AB44" i="4" s="1"/>
  <c r="X44" i="4"/>
  <c r="T44" i="4"/>
  <c r="P44" i="4"/>
  <c r="L44" i="4"/>
  <c r="I44" i="4"/>
  <c r="Y44" i="4" s="1"/>
  <c r="F44" i="4"/>
  <c r="AJ43" i="4"/>
  <c r="AF43" i="4"/>
  <c r="AA43" i="4"/>
  <c r="Z43" i="4"/>
  <c r="X43" i="4"/>
  <c r="T43" i="4"/>
  <c r="P43" i="4"/>
  <c r="L43" i="4"/>
  <c r="I43" i="4"/>
  <c r="F43" i="4"/>
  <c r="Q43" i="4" s="1"/>
  <c r="AJ42" i="4"/>
  <c r="AF42" i="4"/>
  <c r="AA42" i="4"/>
  <c r="Z42" i="4"/>
  <c r="AB42" i="4" s="1"/>
  <c r="X42" i="4"/>
  <c r="U42" i="4"/>
  <c r="T42" i="4"/>
  <c r="P42" i="4"/>
  <c r="L42" i="4"/>
  <c r="I42" i="4"/>
  <c r="F42" i="4"/>
  <c r="Q42" i="4" s="1"/>
  <c r="AI41" i="4"/>
  <c r="AH41" i="4"/>
  <c r="AJ41" i="4" s="1"/>
  <c r="AG41" i="4"/>
  <c r="AE41" i="4"/>
  <c r="AD41" i="4"/>
  <c r="AF41" i="4" s="1"/>
  <c r="W41" i="4"/>
  <c r="X41" i="4" s="1"/>
  <c r="V41" i="4"/>
  <c r="S41" i="4"/>
  <c r="R41" i="4"/>
  <c r="O41" i="4"/>
  <c r="N41" i="4"/>
  <c r="P41" i="4" s="1"/>
  <c r="K41" i="4"/>
  <c r="J41" i="4"/>
  <c r="L41" i="4" s="1"/>
  <c r="H41" i="4"/>
  <c r="G41" i="4"/>
  <c r="E41" i="4"/>
  <c r="D41" i="4"/>
  <c r="F41" i="4" s="1"/>
  <c r="AJ40" i="4"/>
  <c r="AF40" i="4"/>
  <c r="AA40" i="4"/>
  <c r="Z40" i="4"/>
  <c r="AB40" i="4" s="1"/>
  <c r="AC40" i="4" s="1"/>
  <c r="X40" i="4"/>
  <c r="T40" i="4"/>
  <c r="U40" i="4" s="1"/>
  <c r="P40" i="4"/>
  <c r="L40" i="4"/>
  <c r="I40" i="4"/>
  <c r="Y40" i="4" s="1"/>
  <c r="F40" i="4"/>
  <c r="M40" i="4" s="1"/>
  <c r="AJ39" i="4"/>
  <c r="AF39" i="4"/>
  <c r="AA39" i="4"/>
  <c r="Z39" i="4"/>
  <c r="X39" i="4"/>
  <c r="T39" i="4"/>
  <c r="P39" i="4"/>
  <c r="L39" i="4"/>
  <c r="I39" i="4"/>
  <c r="F39" i="4"/>
  <c r="Q39" i="4" s="1"/>
  <c r="AJ38" i="4"/>
  <c r="AF38" i="4"/>
  <c r="AA38" i="4"/>
  <c r="Z38" i="4"/>
  <c r="AB38" i="4" s="1"/>
  <c r="X38" i="4"/>
  <c r="U38" i="4"/>
  <c r="T38" i="4"/>
  <c r="AK38" i="4" s="1"/>
  <c r="P38" i="4"/>
  <c r="L38" i="4"/>
  <c r="I38" i="4"/>
  <c r="Y38" i="4" s="1"/>
  <c r="F38" i="4"/>
  <c r="M38" i="4" s="1"/>
  <c r="AJ37" i="4"/>
  <c r="AF37" i="4"/>
  <c r="AK37" i="4" s="1"/>
  <c r="AA37" i="4"/>
  <c r="Z37" i="4"/>
  <c r="AB37" i="4" s="1"/>
  <c r="X37" i="4"/>
  <c r="T37" i="4"/>
  <c r="P37" i="4"/>
  <c r="L37" i="4"/>
  <c r="I37" i="4"/>
  <c r="F37" i="4"/>
  <c r="AI36" i="4"/>
  <c r="AH36" i="4"/>
  <c r="AJ36" i="4" s="1"/>
  <c r="AG36" i="4"/>
  <c r="AE36" i="4"/>
  <c r="AD36" i="4"/>
  <c r="AF36" i="4" s="1"/>
  <c r="W36" i="4"/>
  <c r="V36" i="4"/>
  <c r="S36" i="4"/>
  <c r="R36" i="4"/>
  <c r="O36" i="4"/>
  <c r="N36" i="4"/>
  <c r="K36" i="4"/>
  <c r="J36" i="4"/>
  <c r="H36" i="4"/>
  <c r="G36" i="4"/>
  <c r="F36" i="4"/>
  <c r="E36" i="4"/>
  <c r="D36" i="4"/>
  <c r="AJ35" i="4"/>
  <c r="AF35" i="4"/>
  <c r="AK35" i="4" s="1"/>
  <c r="AA35" i="4"/>
  <c r="AB35" i="4" s="1"/>
  <c r="AC35" i="4" s="1"/>
  <c r="Z35" i="4"/>
  <c r="X35" i="4"/>
  <c r="T35" i="4"/>
  <c r="P35" i="4"/>
  <c r="L35" i="4"/>
  <c r="I35" i="4"/>
  <c r="F35" i="4"/>
  <c r="Q35" i="4" s="1"/>
  <c r="AJ34" i="4"/>
  <c r="AF34" i="4"/>
  <c r="AK34" i="4" s="1"/>
  <c r="AA34" i="4"/>
  <c r="AB34" i="4" s="1"/>
  <c r="AC34" i="4" s="1"/>
  <c r="Z34" i="4"/>
  <c r="X34" i="4"/>
  <c r="T34" i="4"/>
  <c r="P34" i="4"/>
  <c r="Q34" i="4" s="1"/>
  <c r="L34" i="4"/>
  <c r="M34" i="4" s="1"/>
  <c r="I34" i="4"/>
  <c r="F34" i="4"/>
  <c r="AJ33" i="4"/>
  <c r="AF33" i="4"/>
  <c r="AK33" i="4" s="1"/>
  <c r="AA33" i="4"/>
  <c r="Z33" i="4"/>
  <c r="X33" i="4"/>
  <c r="T33" i="4"/>
  <c r="P33" i="4"/>
  <c r="L33" i="4"/>
  <c r="I33" i="4"/>
  <c r="F33" i="4"/>
  <c r="M33" i="4" s="1"/>
  <c r="AJ32" i="4"/>
  <c r="AF32" i="4"/>
  <c r="AA32" i="4"/>
  <c r="Z32" i="4"/>
  <c r="X32" i="4"/>
  <c r="T32" i="4"/>
  <c r="P32" i="4"/>
  <c r="M32" i="4"/>
  <c r="L32" i="4"/>
  <c r="I32" i="4"/>
  <c r="Y32" i="4" s="1"/>
  <c r="F32" i="4"/>
  <c r="AJ31" i="4"/>
  <c r="AF31" i="4"/>
  <c r="AK31" i="4" s="1"/>
  <c r="AA31" i="4"/>
  <c r="AB31" i="4" s="1"/>
  <c r="Z31" i="4"/>
  <c r="X31" i="4"/>
  <c r="T31" i="4"/>
  <c r="P31" i="4"/>
  <c r="L31" i="4"/>
  <c r="I31" i="4"/>
  <c r="F31" i="4"/>
  <c r="M31" i="4" s="1"/>
  <c r="AJ30" i="4"/>
  <c r="AF30" i="4"/>
  <c r="AA30" i="4"/>
  <c r="Z30" i="4"/>
  <c r="X30" i="4"/>
  <c r="T30" i="4"/>
  <c r="AK30" i="4" s="1"/>
  <c r="P30" i="4"/>
  <c r="L30" i="4"/>
  <c r="I30" i="4"/>
  <c r="F30" i="4"/>
  <c r="AJ29" i="4"/>
  <c r="AF29" i="4"/>
  <c r="AA29" i="4"/>
  <c r="Z29" i="4"/>
  <c r="AB29" i="4" s="1"/>
  <c r="X29" i="4"/>
  <c r="T29" i="4"/>
  <c r="P29" i="4"/>
  <c r="L29" i="4"/>
  <c r="M29" i="4" s="1"/>
  <c r="I29" i="4"/>
  <c r="F29" i="4"/>
  <c r="AI28" i="4"/>
  <c r="AH28" i="4"/>
  <c r="AJ28" i="4" s="1"/>
  <c r="AG28" i="4"/>
  <c r="AE28" i="4"/>
  <c r="AF28" i="4" s="1"/>
  <c r="AD28" i="4"/>
  <c r="W28" i="4"/>
  <c r="X28" i="4" s="1"/>
  <c r="V28" i="4"/>
  <c r="S28" i="4"/>
  <c r="R28" i="4"/>
  <c r="T28" i="4" s="1"/>
  <c r="O28" i="4"/>
  <c r="N28" i="4"/>
  <c r="K28" i="4"/>
  <c r="J28" i="4"/>
  <c r="H28" i="4"/>
  <c r="G28" i="4"/>
  <c r="I28" i="4" s="1"/>
  <c r="E28" i="4"/>
  <c r="D28" i="4"/>
  <c r="AJ27" i="4"/>
  <c r="AF27" i="4"/>
  <c r="AA27" i="4"/>
  <c r="Z27" i="4"/>
  <c r="AB27" i="4" s="1"/>
  <c r="AC27" i="4" s="1"/>
  <c r="X27" i="4"/>
  <c r="T27" i="4"/>
  <c r="P27" i="4"/>
  <c r="Q27" i="4" s="1"/>
  <c r="M27" i="4"/>
  <c r="L27" i="4"/>
  <c r="I27" i="4"/>
  <c r="F27" i="4"/>
  <c r="AJ26" i="4"/>
  <c r="AF26" i="4"/>
  <c r="AK26" i="4" s="1"/>
  <c r="AA26" i="4"/>
  <c r="Z26" i="4"/>
  <c r="X26" i="4"/>
  <c r="T26" i="4"/>
  <c r="P26" i="4"/>
  <c r="L26" i="4"/>
  <c r="I26" i="4"/>
  <c r="F26" i="4"/>
  <c r="M26" i="4" s="1"/>
  <c r="AJ25" i="4"/>
  <c r="AF25" i="4"/>
  <c r="AK25" i="4" s="1"/>
  <c r="AA25" i="4"/>
  <c r="Z25" i="4"/>
  <c r="AB25" i="4" s="1"/>
  <c r="X25" i="4"/>
  <c r="T25" i="4"/>
  <c r="U25" i="4" s="1"/>
  <c r="P25" i="4"/>
  <c r="Q25" i="4" s="1"/>
  <c r="L25" i="4"/>
  <c r="M25" i="4" s="1"/>
  <c r="I25" i="4"/>
  <c r="Y25" i="4" s="1"/>
  <c r="F25" i="4"/>
  <c r="AJ24" i="4"/>
  <c r="AF24" i="4"/>
  <c r="AK24" i="4" s="1"/>
  <c r="AA24" i="4"/>
  <c r="Z24" i="4"/>
  <c r="AB24" i="4" s="1"/>
  <c r="X24" i="4"/>
  <c r="T24" i="4"/>
  <c r="P24" i="4"/>
  <c r="L24" i="4"/>
  <c r="I24" i="4"/>
  <c r="Y24" i="4" s="1"/>
  <c r="F24" i="4"/>
  <c r="AK23" i="4"/>
  <c r="AJ23" i="4"/>
  <c r="AF23" i="4"/>
  <c r="AA23" i="4"/>
  <c r="Z23" i="4"/>
  <c r="AB23" i="4" s="1"/>
  <c r="X23" i="4"/>
  <c r="Y23" i="4" s="1"/>
  <c r="T23" i="4"/>
  <c r="P23" i="4"/>
  <c r="L23" i="4"/>
  <c r="I23" i="4"/>
  <c r="F23" i="4"/>
  <c r="AJ22" i="4"/>
  <c r="AF22" i="4"/>
  <c r="AA22" i="4"/>
  <c r="Z22" i="4"/>
  <c r="AB22" i="4" s="1"/>
  <c r="X22" i="4"/>
  <c r="T22" i="4"/>
  <c r="P22" i="4"/>
  <c r="L22" i="4"/>
  <c r="I22" i="4"/>
  <c r="F22" i="4"/>
  <c r="Q22" i="4" s="1"/>
  <c r="AJ21" i="4"/>
  <c r="AF21" i="4"/>
  <c r="AK21" i="4" s="1"/>
  <c r="AA21" i="4"/>
  <c r="Z21" i="4"/>
  <c r="AB21" i="4" s="1"/>
  <c r="X21" i="4"/>
  <c r="T21" i="4"/>
  <c r="P21" i="4"/>
  <c r="L21" i="4"/>
  <c r="I21" i="4"/>
  <c r="U21" i="4" s="1"/>
  <c r="F21" i="4"/>
  <c r="Q21" i="4" s="1"/>
  <c r="AI20" i="4"/>
  <c r="AH20" i="4"/>
  <c r="AJ20" i="4" s="1"/>
  <c r="AG20" i="4"/>
  <c r="AE20" i="4"/>
  <c r="AD20" i="4"/>
  <c r="AF20" i="4" s="1"/>
  <c r="W20" i="4"/>
  <c r="X20" i="4" s="1"/>
  <c r="V20" i="4"/>
  <c r="S20" i="4"/>
  <c r="R20" i="4"/>
  <c r="O20" i="4"/>
  <c r="N20" i="4"/>
  <c r="P20" i="4" s="1"/>
  <c r="K20" i="4"/>
  <c r="J20" i="4"/>
  <c r="L20" i="4" s="1"/>
  <c r="H20" i="4"/>
  <c r="G20" i="4"/>
  <c r="E20" i="4"/>
  <c r="D20" i="4"/>
  <c r="F20" i="4" s="1"/>
  <c r="AJ19" i="4"/>
  <c r="AF19" i="4"/>
  <c r="AK19" i="4" s="1"/>
  <c r="AA19" i="4"/>
  <c r="Z19" i="4"/>
  <c r="X19" i="4"/>
  <c r="T19" i="4"/>
  <c r="P19" i="4"/>
  <c r="L19" i="4"/>
  <c r="I19" i="4"/>
  <c r="Y19" i="4" s="1"/>
  <c r="F19" i="4"/>
  <c r="M19" i="4" s="1"/>
  <c r="AJ18" i="4"/>
  <c r="AF18" i="4"/>
  <c r="AA18" i="4"/>
  <c r="Z18" i="4"/>
  <c r="AB18" i="4" s="1"/>
  <c r="X18" i="4"/>
  <c r="T18" i="4"/>
  <c r="U18" i="4" s="1"/>
  <c r="P18" i="4"/>
  <c r="L18" i="4"/>
  <c r="I18" i="4"/>
  <c r="F18" i="4"/>
  <c r="M18" i="4" s="1"/>
  <c r="AJ17" i="4"/>
  <c r="AF17" i="4"/>
  <c r="AB17" i="4"/>
  <c r="AA17" i="4"/>
  <c r="Z17" i="4"/>
  <c r="X17" i="4"/>
  <c r="T17" i="4"/>
  <c r="AK17" i="4" s="1"/>
  <c r="P17" i="4"/>
  <c r="L17" i="4"/>
  <c r="I17" i="4"/>
  <c r="Y17" i="4" s="1"/>
  <c r="F17" i="4"/>
  <c r="AJ16" i="4"/>
  <c r="AF16" i="4"/>
  <c r="AK16" i="4" s="1"/>
  <c r="AA16" i="4"/>
  <c r="Z16" i="4"/>
  <c r="AB16" i="4" s="1"/>
  <c r="X16" i="4"/>
  <c r="T16" i="4"/>
  <c r="P16" i="4"/>
  <c r="L16" i="4"/>
  <c r="I16" i="4"/>
  <c r="F16" i="4"/>
  <c r="AJ15" i="4"/>
  <c r="AF15" i="4"/>
  <c r="AK15" i="4" s="1"/>
  <c r="AA15" i="4"/>
  <c r="Z15" i="4"/>
  <c r="AB15" i="4" s="1"/>
  <c r="X15" i="4"/>
  <c r="T15" i="4"/>
  <c r="P15" i="4"/>
  <c r="L15" i="4"/>
  <c r="I15" i="4"/>
  <c r="Y15" i="4" s="1"/>
  <c r="F15" i="4"/>
  <c r="AK14" i="4"/>
  <c r="AJ14" i="4"/>
  <c r="AF14" i="4"/>
  <c r="AA14" i="4"/>
  <c r="Z14" i="4"/>
  <c r="AB14" i="4" s="1"/>
  <c r="X14" i="4"/>
  <c r="U14" i="4"/>
  <c r="T14" i="4"/>
  <c r="Q14" i="4"/>
  <c r="P14" i="4"/>
  <c r="L14" i="4"/>
  <c r="I14" i="4"/>
  <c r="F14" i="4"/>
  <c r="AK13" i="4"/>
  <c r="AJ13" i="4"/>
  <c r="AF13" i="4"/>
  <c r="AA13" i="4"/>
  <c r="AB13" i="4" s="1"/>
  <c r="AC13" i="4" s="1"/>
  <c r="Z13" i="4"/>
  <c r="X13" i="4"/>
  <c r="T13" i="4"/>
  <c r="P13" i="4"/>
  <c r="L13" i="4"/>
  <c r="I13" i="4"/>
  <c r="U13" i="4" s="1"/>
  <c r="F13" i="4"/>
  <c r="Q13" i="4" s="1"/>
  <c r="AJ12" i="4"/>
  <c r="AF12" i="4"/>
  <c r="AA12" i="4"/>
  <c r="Z12" i="4"/>
  <c r="AB12" i="4" s="1"/>
  <c r="AC12" i="4" s="1"/>
  <c r="X12" i="4"/>
  <c r="T12" i="4"/>
  <c r="P12" i="4"/>
  <c r="Q12" i="4" s="1"/>
  <c r="L12" i="4"/>
  <c r="I12" i="4"/>
  <c r="F12" i="4"/>
  <c r="M12" i="4" s="1"/>
  <c r="AI11" i="4"/>
  <c r="AH11" i="4"/>
  <c r="AJ11" i="4" s="1"/>
  <c r="AG11" i="4"/>
  <c r="AE11" i="4"/>
  <c r="AF11" i="4" s="1"/>
  <c r="AK11" i="4" s="1"/>
  <c r="AD11" i="4"/>
  <c r="W11" i="4"/>
  <c r="X11" i="4" s="1"/>
  <c r="V11" i="4"/>
  <c r="S11" i="4"/>
  <c r="R11" i="4"/>
  <c r="T11" i="4" s="1"/>
  <c r="O11" i="4"/>
  <c r="P11" i="4" s="1"/>
  <c r="N11" i="4"/>
  <c r="K11" i="4"/>
  <c r="AA11" i="4" s="1"/>
  <c r="J11" i="4"/>
  <c r="H11" i="4"/>
  <c r="G11" i="4"/>
  <c r="E11" i="4"/>
  <c r="D11" i="4"/>
  <c r="F11" i="4" s="1"/>
  <c r="AJ10" i="4"/>
  <c r="AF10" i="4"/>
  <c r="AK10" i="4" s="1"/>
  <c r="AA10" i="4"/>
  <c r="AB10" i="4" s="1"/>
  <c r="Z10" i="4"/>
  <c r="X10" i="4"/>
  <c r="T10" i="4"/>
  <c r="U10" i="4" s="1"/>
  <c r="P10" i="4"/>
  <c r="L10" i="4"/>
  <c r="I10" i="4"/>
  <c r="F10" i="4"/>
  <c r="AJ9" i="4"/>
  <c r="AF9" i="4"/>
  <c r="AK9" i="4" s="1"/>
  <c r="AA9" i="4"/>
  <c r="Z9" i="4"/>
  <c r="X9" i="4"/>
  <c r="T9" i="4"/>
  <c r="P9" i="4"/>
  <c r="L9" i="4"/>
  <c r="I9" i="4"/>
  <c r="F9" i="4"/>
  <c r="AI28" i="3"/>
  <c r="AJ28" i="3" s="1"/>
  <c r="AH28" i="3"/>
  <c r="AG28" i="3"/>
  <c r="AE28" i="3"/>
  <c r="AD28" i="3"/>
  <c r="AF28" i="3" s="1"/>
  <c r="W28" i="3"/>
  <c r="V28" i="3"/>
  <c r="X28" i="3" s="1"/>
  <c r="S28" i="3"/>
  <c r="R28" i="3"/>
  <c r="O28" i="3"/>
  <c r="N28" i="3"/>
  <c r="P28" i="3" s="1"/>
  <c r="K28" i="3"/>
  <c r="J28" i="3"/>
  <c r="H28" i="3"/>
  <c r="G28" i="3"/>
  <c r="I28" i="3" s="1"/>
  <c r="Y28" i="3" s="1"/>
  <c r="E28" i="3"/>
  <c r="D28" i="3"/>
  <c r="AK27" i="3"/>
  <c r="AJ27" i="3"/>
  <c r="AF27" i="3"/>
  <c r="AA27" i="3"/>
  <c r="Z27" i="3"/>
  <c r="X27" i="3"/>
  <c r="T27" i="3"/>
  <c r="P27" i="3"/>
  <c r="L27" i="3"/>
  <c r="I27" i="3"/>
  <c r="F27" i="3"/>
  <c r="AJ26" i="3"/>
  <c r="AF26" i="3"/>
  <c r="AK26" i="3" s="1"/>
  <c r="AA26" i="3"/>
  <c r="Z26" i="3"/>
  <c r="Y26" i="3"/>
  <c r="X26" i="3"/>
  <c r="T26" i="3"/>
  <c r="P26" i="3"/>
  <c r="L26" i="3"/>
  <c r="I26" i="3"/>
  <c r="U26" i="3" s="1"/>
  <c r="F26" i="3"/>
  <c r="Q26" i="3" s="1"/>
  <c r="AJ25" i="3"/>
  <c r="AF25" i="3"/>
  <c r="AA25" i="3"/>
  <c r="Z25" i="3"/>
  <c r="X25" i="3"/>
  <c r="T25" i="3"/>
  <c r="AK25" i="3" s="1"/>
  <c r="P25" i="3"/>
  <c r="L25" i="3"/>
  <c r="M25" i="3" s="1"/>
  <c r="I25" i="3"/>
  <c r="Y25" i="3" s="1"/>
  <c r="F25" i="3"/>
  <c r="AJ24" i="3"/>
  <c r="AF24" i="3"/>
  <c r="AK24" i="3" s="1"/>
  <c r="AA24" i="3"/>
  <c r="Z24" i="3"/>
  <c r="X24" i="3"/>
  <c r="T24" i="3"/>
  <c r="P24" i="3"/>
  <c r="L24" i="3"/>
  <c r="I24" i="3"/>
  <c r="Y24" i="3" s="1"/>
  <c r="F24" i="3"/>
  <c r="Q24" i="3" s="1"/>
  <c r="AJ23" i="3"/>
  <c r="AF23" i="3"/>
  <c r="AK23" i="3" s="1"/>
  <c r="AB23" i="3"/>
  <c r="AA23" i="3"/>
  <c r="Z23" i="3"/>
  <c r="X23" i="3"/>
  <c r="T23" i="3"/>
  <c r="P23" i="3"/>
  <c r="Q23" i="3" s="1"/>
  <c r="L23" i="3"/>
  <c r="I23" i="3"/>
  <c r="Y23" i="3" s="1"/>
  <c r="F23" i="3"/>
  <c r="AJ22" i="3"/>
  <c r="AF22" i="3"/>
  <c r="AA22" i="3"/>
  <c r="Z22" i="3"/>
  <c r="AB22" i="3" s="1"/>
  <c r="AC22" i="3" s="1"/>
  <c r="X22" i="3"/>
  <c r="T22" i="3"/>
  <c r="Q22" i="3"/>
  <c r="P22" i="3"/>
  <c r="L22" i="3"/>
  <c r="I22" i="3"/>
  <c r="F22" i="3"/>
  <c r="AJ21" i="3"/>
  <c r="AF21" i="3"/>
  <c r="AK21" i="3" s="1"/>
  <c r="AA21" i="3"/>
  <c r="AB21" i="3" s="1"/>
  <c r="AC21" i="3" s="1"/>
  <c r="Z21" i="3"/>
  <c r="X21" i="3"/>
  <c r="T21" i="3"/>
  <c r="P21" i="3"/>
  <c r="L21" i="3"/>
  <c r="I21" i="3"/>
  <c r="Y21" i="3" s="1"/>
  <c r="F21" i="3"/>
  <c r="M21" i="3" s="1"/>
  <c r="AK20" i="3"/>
  <c r="AJ20" i="3"/>
  <c r="AF20" i="3"/>
  <c r="AA20" i="3"/>
  <c r="AB20" i="3" s="1"/>
  <c r="Z20" i="3"/>
  <c r="X20" i="3"/>
  <c r="T20" i="3"/>
  <c r="P20" i="3"/>
  <c r="L20" i="3"/>
  <c r="I20" i="3"/>
  <c r="AC20" i="3" s="1"/>
  <c r="F20" i="3"/>
  <c r="Q20" i="3" s="1"/>
  <c r="AJ19" i="3"/>
  <c r="AF19" i="3"/>
  <c r="AA19" i="3"/>
  <c r="Z19" i="3"/>
  <c r="AB19" i="3" s="1"/>
  <c r="X19" i="3"/>
  <c r="T19" i="3"/>
  <c r="AK19" i="3" s="1"/>
  <c r="P19" i="3"/>
  <c r="L19" i="3"/>
  <c r="I19" i="3"/>
  <c r="F19" i="3"/>
  <c r="AJ18" i="3"/>
  <c r="AF18" i="3"/>
  <c r="AA18" i="3"/>
  <c r="Z18" i="3"/>
  <c r="AB18" i="3" s="1"/>
  <c r="X18" i="3"/>
  <c r="T18" i="3"/>
  <c r="P18" i="3"/>
  <c r="L18" i="3"/>
  <c r="I18" i="3"/>
  <c r="F18" i="3"/>
  <c r="Q18" i="3" s="1"/>
  <c r="AJ17" i="3"/>
  <c r="AF17" i="3"/>
  <c r="AA17" i="3"/>
  <c r="Z17" i="3"/>
  <c r="AB17" i="3" s="1"/>
  <c r="X17" i="3"/>
  <c r="T17" i="3"/>
  <c r="P17" i="3"/>
  <c r="L17" i="3"/>
  <c r="I17" i="3"/>
  <c r="Y17" i="3" s="1"/>
  <c r="F17" i="3"/>
  <c r="Q17" i="3" s="1"/>
  <c r="AJ16" i="3"/>
  <c r="AF16" i="3"/>
  <c r="AA16" i="3"/>
  <c r="Z16" i="3"/>
  <c r="X16" i="3"/>
  <c r="T16" i="3"/>
  <c r="AK16" i="3" s="1"/>
  <c r="P16" i="3"/>
  <c r="L16" i="3"/>
  <c r="M16" i="3" s="1"/>
  <c r="I16" i="3"/>
  <c r="F16" i="3"/>
  <c r="AJ15" i="3"/>
  <c r="AF15" i="3"/>
  <c r="AK15" i="3" s="1"/>
  <c r="AA15" i="3"/>
  <c r="Z15" i="3"/>
  <c r="AB15" i="3" s="1"/>
  <c r="AC15" i="3" s="1"/>
  <c r="X15" i="3"/>
  <c r="T15" i="3"/>
  <c r="P15" i="3"/>
  <c r="L15" i="3"/>
  <c r="I15" i="3"/>
  <c r="Y15" i="3" s="1"/>
  <c r="F15" i="3"/>
  <c r="M15" i="3" s="1"/>
  <c r="AJ14" i="3"/>
  <c r="AF14" i="3"/>
  <c r="AK14" i="3" s="1"/>
  <c r="AA14" i="3"/>
  <c r="Z14" i="3"/>
  <c r="AB14" i="3" s="1"/>
  <c r="X14" i="3"/>
  <c r="T14" i="3"/>
  <c r="P14" i="3"/>
  <c r="Q14" i="3" s="1"/>
  <c r="L14" i="3"/>
  <c r="M14" i="3" s="1"/>
  <c r="I14" i="3"/>
  <c r="Y14" i="3" s="1"/>
  <c r="F14" i="3"/>
  <c r="AJ13" i="3"/>
  <c r="AF13" i="3"/>
  <c r="AA13" i="3"/>
  <c r="Z13" i="3"/>
  <c r="X13" i="3"/>
  <c r="T13" i="3"/>
  <c r="U13" i="3" s="1"/>
  <c r="P13" i="3"/>
  <c r="Q13" i="3" s="1"/>
  <c r="L13" i="3"/>
  <c r="I13" i="3"/>
  <c r="F13" i="3"/>
  <c r="M13" i="3" s="1"/>
  <c r="AK12" i="3"/>
  <c r="AJ12" i="3"/>
  <c r="AF12" i="3"/>
  <c r="AB12" i="3"/>
  <c r="AC12" i="3" s="1"/>
  <c r="AA12" i="3"/>
  <c r="Z12" i="3"/>
  <c r="X12" i="3"/>
  <c r="T12" i="3"/>
  <c r="P12" i="3"/>
  <c r="L12" i="3"/>
  <c r="I12" i="3"/>
  <c r="Y12" i="3" s="1"/>
  <c r="F12" i="3"/>
  <c r="AJ11" i="3"/>
  <c r="AF11" i="3"/>
  <c r="AK11" i="3" s="1"/>
  <c r="AA11" i="3"/>
  <c r="AB11" i="3" s="1"/>
  <c r="Z11" i="3"/>
  <c r="X11" i="3"/>
  <c r="T11" i="3"/>
  <c r="P11" i="3"/>
  <c r="L11" i="3"/>
  <c r="I11" i="3"/>
  <c r="U11" i="3" s="1"/>
  <c r="F11" i="3"/>
  <c r="Q11" i="3" s="1"/>
  <c r="AJ10" i="3"/>
  <c r="AF10" i="3"/>
  <c r="AK10" i="3" s="1"/>
  <c r="AA10" i="3"/>
  <c r="Z10" i="3"/>
  <c r="X10" i="3"/>
  <c r="T10" i="3"/>
  <c r="P10" i="3"/>
  <c r="L10" i="3"/>
  <c r="I10" i="3"/>
  <c r="U10" i="3" s="1"/>
  <c r="F10" i="3"/>
  <c r="AK9" i="3"/>
  <c r="AJ9" i="3"/>
  <c r="AF9" i="3"/>
  <c r="AA9" i="3"/>
  <c r="Z9" i="3"/>
  <c r="AB9" i="3" s="1"/>
  <c r="X9" i="3"/>
  <c r="U9" i="3"/>
  <c r="T9" i="3"/>
  <c r="P9" i="3"/>
  <c r="L9" i="3"/>
  <c r="I9" i="3"/>
  <c r="F9" i="3"/>
  <c r="AI17" i="2"/>
  <c r="AH17" i="2"/>
  <c r="AJ17" i="2" s="1"/>
  <c r="AG17" i="2"/>
  <c r="AE17" i="2"/>
  <c r="AF17" i="2" s="1"/>
  <c r="AK17" i="2" s="1"/>
  <c r="AD17" i="2"/>
  <c r="W17" i="2"/>
  <c r="V17" i="2"/>
  <c r="X17" i="2" s="1"/>
  <c r="S17" i="2"/>
  <c r="R17" i="2"/>
  <c r="T17" i="2" s="1"/>
  <c r="O17" i="2"/>
  <c r="P17" i="2" s="1"/>
  <c r="N17" i="2"/>
  <c r="K17" i="2"/>
  <c r="J17" i="2"/>
  <c r="L17" i="2" s="1"/>
  <c r="H17" i="2"/>
  <c r="G17" i="2"/>
  <c r="E17" i="2"/>
  <c r="D17" i="2"/>
  <c r="AK16" i="2"/>
  <c r="AJ16" i="2"/>
  <c r="AF16" i="2"/>
  <c r="AA16" i="2"/>
  <c r="Z16" i="2"/>
  <c r="AB16" i="2" s="1"/>
  <c r="AC16" i="2" s="1"/>
  <c r="X16" i="2"/>
  <c r="T16" i="2"/>
  <c r="P16" i="2"/>
  <c r="Q16" i="2" s="1"/>
  <c r="L16" i="2"/>
  <c r="I16" i="2"/>
  <c r="F16" i="2"/>
  <c r="M16" i="2" s="1"/>
  <c r="AJ15" i="2"/>
  <c r="AF15" i="2"/>
  <c r="AK15" i="2" s="1"/>
  <c r="AA15" i="2"/>
  <c r="Z15" i="2"/>
  <c r="X15" i="2"/>
  <c r="T15" i="2"/>
  <c r="P15" i="2"/>
  <c r="L15" i="2"/>
  <c r="I15" i="2"/>
  <c r="F15" i="2"/>
  <c r="Q15" i="2" s="1"/>
  <c r="AJ14" i="2"/>
  <c r="AF14" i="2"/>
  <c r="AA14" i="2"/>
  <c r="Z14" i="2"/>
  <c r="AB14" i="2" s="1"/>
  <c r="X14" i="2"/>
  <c r="U14" i="2"/>
  <c r="T14" i="2"/>
  <c r="AK14" i="2" s="1"/>
  <c r="P14" i="2"/>
  <c r="L14" i="2"/>
  <c r="I14" i="2"/>
  <c r="F14" i="2"/>
  <c r="AJ13" i="2"/>
  <c r="AF13" i="2"/>
  <c r="AK13" i="2" s="1"/>
  <c r="AA13" i="2"/>
  <c r="Z13" i="2"/>
  <c r="X13" i="2"/>
  <c r="T13" i="2"/>
  <c r="P13" i="2"/>
  <c r="L13" i="2"/>
  <c r="I13" i="2"/>
  <c r="U13" i="2" s="1"/>
  <c r="F13" i="2"/>
  <c r="Q13" i="2" s="1"/>
  <c r="AJ12" i="2"/>
  <c r="AF12" i="2"/>
  <c r="AK12" i="2" s="1"/>
  <c r="AA12" i="2"/>
  <c r="Z12" i="2"/>
  <c r="AB12" i="2" s="1"/>
  <c r="X12" i="2"/>
  <c r="T12" i="2"/>
  <c r="P12" i="2"/>
  <c r="Q12" i="2" s="1"/>
  <c r="L12" i="2"/>
  <c r="I12" i="2"/>
  <c r="U12" i="2" s="1"/>
  <c r="F12" i="2"/>
  <c r="AJ11" i="2"/>
  <c r="AF11" i="2"/>
  <c r="AA11" i="2"/>
  <c r="Z11" i="2"/>
  <c r="AB11" i="2" s="1"/>
  <c r="AC11" i="2" s="1"/>
  <c r="X11" i="2"/>
  <c r="T11" i="2"/>
  <c r="U11" i="2" s="1"/>
  <c r="P11" i="2"/>
  <c r="L11" i="2"/>
  <c r="I11" i="2"/>
  <c r="F11" i="2"/>
  <c r="M11" i="2" s="1"/>
  <c r="AJ10" i="2"/>
  <c r="AF10" i="2"/>
  <c r="AK10" i="2" s="1"/>
  <c r="AA10" i="2"/>
  <c r="Z10" i="2"/>
  <c r="X10" i="2"/>
  <c r="T10" i="2"/>
  <c r="P10" i="2"/>
  <c r="L10" i="2"/>
  <c r="I10" i="2"/>
  <c r="Y10" i="2" s="1"/>
  <c r="F10" i="2"/>
  <c r="Q10" i="2" s="1"/>
  <c r="AJ9" i="2"/>
  <c r="AF9" i="2"/>
  <c r="AK9" i="2" s="1"/>
  <c r="AA9" i="2"/>
  <c r="Z9" i="2"/>
  <c r="AB9" i="2" s="1"/>
  <c r="X9" i="2"/>
  <c r="U9" i="2"/>
  <c r="T9" i="2"/>
  <c r="P9" i="2"/>
  <c r="L9" i="2"/>
  <c r="I9" i="2"/>
  <c r="F9" i="2"/>
  <c r="M9" i="2" s="1"/>
  <c r="AI18" i="1"/>
  <c r="AH18" i="1"/>
  <c r="AJ18" i="1" s="1"/>
  <c r="AG18" i="1"/>
  <c r="AE18" i="1"/>
  <c r="AD18" i="1"/>
  <c r="W18" i="1"/>
  <c r="V18" i="1"/>
  <c r="S18" i="1"/>
  <c r="R18" i="1"/>
  <c r="T18" i="1" s="1"/>
  <c r="O18" i="1"/>
  <c r="P18" i="1" s="1"/>
  <c r="N18" i="1"/>
  <c r="K18" i="1"/>
  <c r="J18" i="1"/>
  <c r="L18" i="1" s="1"/>
  <c r="H18" i="1"/>
  <c r="G18" i="1"/>
  <c r="E18" i="1"/>
  <c r="D18" i="1"/>
  <c r="AJ17" i="1"/>
  <c r="AF17" i="1"/>
  <c r="AA17" i="1"/>
  <c r="Z17" i="1"/>
  <c r="AB17" i="1" s="1"/>
  <c r="X17" i="1"/>
  <c r="T17" i="1"/>
  <c r="P17" i="1"/>
  <c r="L17" i="1"/>
  <c r="I17" i="1"/>
  <c r="F17" i="1"/>
  <c r="M17" i="1" s="1"/>
  <c r="AJ16" i="1"/>
  <c r="AF16" i="1"/>
  <c r="AK16" i="1" s="1"/>
  <c r="AA16" i="1"/>
  <c r="Z16" i="1"/>
  <c r="AB16" i="1" s="1"/>
  <c r="AC16" i="1" s="1"/>
  <c r="X16" i="1"/>
  <c r="T16" i="1"/>
  <c r="P16" i="1"/>
  <c r="L16" i="1"/>
  <c r="I16" i="1"/>
  <c r="Y16" i="1" s="1"/>
  <c r="F16" i="1"/>
  <c r="Q16" i="1" s="1"/>
  <c r="AJ15" i="1"/>
  <c r="AF15" i="1"/>
  <c r="AA15" i="1"/>
  <c r="Z15" i="1"/>
  <c r="AB15" i="1" s="1"/>
  <c r="X15" i="1"/>
  <c r="T15" i="1"/>
  <c r="U15" i="1" s="1"/>
  <c r="P15" i="1"/>
  <c r="L15" i="1"/>
  <c r="I15" i="1"/>
  <c r="F15" i="1"/>
  <c r="AJ14" i="1"/>
  <c r="AF14" i="1"/>
  <c r="AK14" i="1" s="1"/>
  <c r="AA14" i="1"/>
  <c r="Z14" i="1"/>
  <c r="AB14" i="1" s="1"/>
  <c r="AC14" i="1" s="1"/>
  <c r="X14" i="1"/>
  <c r="T14" i="1"/>
  <c r="U14" i="1" s="1"/>
  <c r="P14" i="1"/>
  <c r="Q14" i="1" s="1"/>
  <c r="L14" i="1"/>
  <c r="I14" i="1"/>
  <c r="F14" i="1"/>
  <c r="M14" i="1" s="1"/>
  <c r="AJ13" i="1"/>
  <c r="AF13" i="1"/>
  <c r="AK13" i="1" s="1"/>
  <c r="AA13" i="1"/>
  <c r="Z13" i="1"/>
  <c r="AB13" i="1" s="1"/>
  <c r="X13" i="1"/>
  <c r="T13" i="1"/>
  <c r="P13" i="1"/>
  <c r="L13" i="1"/>
  <c r="I13" i="1"/>
  <c r="Y13" i="1" s="1"/>
  <c r="F13" i="1"/>
  <c r="Q13" i="1" s="1"/>
  <c r="AJ12" i="1"/>
  <c r="AF12" i="1"/>
  <c r="AK12" i="1" s="1"/>
  <c r="AA12" i="1"/>
  <c r="Z12" i="1"/>
  <c r="AB12" i="1" s="1"/>
  <c r="X12" i="1"/>
  <c r="T12" i="1"/>
  <c r="P12" i="1"/>
  <c r="L12" i="1"/>
  <c r="I12" i="1"/>
  <c r="Y12" i="1" s="1"/>
  <c r="F12" i="1"/>
  <c r="Q12" i="1" s="1"/>
  <c r="AJ11" i="1"/>
  <c r="AF11" i="1"/>
  <c r="AK11" i="1" s="1"/>
  <c r="AA11" i="1"/>
  <c r="Z11" i="1"/>
  <c r="AB11" i="1" s="1"/>
  <c r="AC11" i="1" s="1"/>
  <c r="X11" i="1"/>
  <c r="T11" i="1"/>
  <c r="U11" i="1" s="1"/>
  <c r="P11" i="1"/>
  <c r="L11" i="1"/>
  <c r="I11" i="1"/>
  <c r="F11" i="1"/>
  <c r="M11" i="1" s="1"/>
  <c r="AJ10" i="1"/>
  <c r="AF10" i="1"/>
  <c r="AK10" i="1" s="1"/>
  <c r="AA10" i="1"/>
  <c r="AB10" i="1" s="1"/>
  <c r="Z10" i="1"/>
  <c r="X10" i="1"/>
  <c r="T10" i="1"/>
  <c r="P10" i="1"/>
  <c r="L10" i="1"/>
  <c r="I10" i="1"/>
  <c r="F10" i="1"/>
  <c r="Q10" i="1" s="1"/>
  <c r="AJ9" i="1"/>
  <c r="AF9" i="1"/>
  <c r="AA9" i="1"/>
  <c r="Z9" i="1"/>
  <c r="AB9" i="1" s="1"/>
  <c r="X9" i="1"/>
  <c r="T9" i="1"/>
  <c r="P9" i="1"/>
  <c r="Q9" i="1" s="1"/>
  <c r="L9" i="1"/>
  <c r="I9" i="1"/>
  <c r="F9" i="1"/>
  <c r="AK28" i="4" l="1"/>
  <c r="Z17" i="6"/>
  <c r="L17" i="6"/>
  <c r="M22" i="6"/>
  <c r="Z30" i="7"/>
  <c r="L30" i="7"/>
  <c r="M30" i="7" s="1"/>
  <c r="Y38" i="12"/>
  <c r="U38" i="12"/>
  <c r="I18" i="1"/>
  <c r="AB13" i="2"/>
  <c r="AC13" i="2" s="1"/>
  <c r="AB15" i="2"/>
  <c r="AC15" i="2" s="1"/>
  <c r="F17" i="2"/>
  <c r="Q17" i="2" s="1"/>
  <c r="Q10" i="3"/>
  <c r="AB26" i="3"/>
  <c r="AC26" i="3" s="1"/>
  <c r="F28" i="3"/>
  <c r="AB9" i="4"/>
  <c r="Q15" i="4"/>
  <c r="Q18" i="4"/>
  <c r="AA20" i="4"/>
  <c r="M24" i="4"/>
  <c r="AB26" i="4"/>
  <c r="AC26" i="4" s="1"/>
  <c r="F28" i="4"/>
  <c r="P28" i="4"/>
  <c r="AB33" i="4"/>
  <c r="I36" i="4"/>
  <c r="X36" i="4"/>
  <c r="Q50" i="4"/>
  <c r="AB51" i="4"/>
  <c r="Z55" i="4"/>
  <c r="AB55" i="4" s="1"/>
  <c r="AC55" i="4" s="1"/>
  <c r="L55" i="4"/>
  <c r="AB21" i="5"/>
  <c r="X22" i="5"/>
  <c r="AA30" i="5"/>
  <c r="AC10" i="6"/>
  <c r="AB13" i="6"/>
  <c r="AC13" i="6" s="1"/>
  <c r="AB20" i="6"/>
  <c r="AC20" i="6" s="1"/>
  <c r="AC26" i="7"/>
  <c r="U58" i="7"/>
  <c r="M12" i="1"/>
  <c r="M21" i="4"/>
  <c r="T28" i="3"/>
  <c r="Y26" i="4"/>
  <c r="Y31" i="4"/>
  <c r="Y33" i="4"/>
  <c r="AC33" i="4"/>
  <c r="Y35" i="4"/>
  <c r="M39" i="4"/>
  <c r="AA41" i="4"/>
  <c r="AC42" i="4"/>
  <c r="AK55" i="4"/>
  <c r="M18" i="7"/>
  <c r="Q18" i="7"/>
  <c r="Y33" i="7"/>
  <c r="AC33" i="7"/>
  <c r="M16" i="1"/>
  <c r="I17" i="2"/>
  <c r="M17" i="3"/>
  <c r="Q19" i="4"/>
  <c r="AK22" i="4"/>
  <c r="U32" i="4"/>
  <c r="AA36" i="4"/>
  <c r="AK40" i="4"/>
  <c r="M42" i="4"/>
  <c r="Y51" i="4"/>
  <c r="P55" i="4"/>
  <c r="Y10" i="6"/>
  <c r="U10" i="6"/>
  <c r="U19" i="6"/>
  <c r="Y35" i="8"/>
  <c r="U35" i="8"/>
  <c r="Q13" i="10"/>
  <c r="M10" i="2"/>
  <c r="AA18" i="1"/>
  <c r="U12" i="3"/>
  <c r="Y11" i="1"/>
  <c r="AC15" i="1"/>
  <c r="AC17" i="1"/>
  <c r="AK17" i="1"/>
  <c r="U10" i="2"/>
  <c r="AK11" i="2"/>
  <c r="Q14" i="2"/>
  <c r="M15" i="2"/>
  <c r="Q9" i="3"/>
  <c r="Y13" i="3"/>
  <c r="AK13" i="3"/>
  <c r="Q15" i="3"/>
  <c r="U18" i="3"/>
  <c r="U21" i="3"/>
  <c r="Y22" i="3"/>
  <c r="AK22" i="3"/>
  <c r="AB25" i="3"/>
  <c r="AB27" i="3"/>
  <c r="I11" i="4"/>
  <c r="Y11" i="4" s="1"/>
  <c r="U12" i="4"/>
  <c r="AC14" i="4"/>
  <c r="Y18" i="4"/>
  <c r="U19" i="4"/>
  <c r="T20" i="4"/>
  <c r="Z28" i="4"/>
  <c r="Q29" i="4"/>
  <c r="AK29" i="4"/>
  <c r="AB30" i="4"/>
  <c r="M35" i="4"/>
  <c r="P36" i="4"/>
  <c r="U53" i="4"/>
  <c r="F55" i="4"/>
  <c r="AB11" i="5"/>
  <c r="AC11" i="5" s="1"/>
  <c r="L15" i="5"/>
  <c r="Y19" i="5"/>
  <c r="AA12" i="6"/>
  <c r="L12" i="6"/>
  <c r="Q16" i="6"/>
  <c r="M17" i="6"/>
  <c r="AK18" i="6"/>
  <c r="M23" i="6"/>
  <c r="AK9" i="7"/>
  <c r="AB10" i="7"/>
  <c r="AC10" i="7" s="1"/>
  <c r="AK45" i="7"/>
  <c r="AC47" i="7"/>
  <c r="AB24" i="3"/>
  <c r="M13" i="4"/>
  <c r="Q15" i="1"/>
  <c r="X18" i="1"/>
  <c r="Y18" i="1" s="1"/>
  <c r="U17" i="4"/>
  <c r="AC9" i="1"/>
  <c r="AK9" i="1"/>
  <c r="Y14" i="1"/>
  <c r="AK15" i="1"/>
  <c r="U16" i="1"/>
  <c r="AF18" i="1"/>
  <c r="AK18" i="1" s="1"/>
  <c r="AC14" i="2"/>
  <c r="Y16" i="2"/>
  <c r="AA17" i="2"/>
  <c r="Y9" i="3"/>
  <c r="AC14" i="3"/>
  <c r="Q16" i="3"/>
  <c r="AB16" i="3"/>
  <c r="AK17" i="3"/>
  <c r="Q19" i="3"/>
  <c r="M22" i="3"/>
  <c r="M24" i="3"/>
  <c r="Q27" i="3"/>
  <c r="Z28" i="3"/>
  <c r="M10" i="4"/>
  <c r="AK12" i="4"/>
  <c r="M14" i="4"/>
  <c r="AK18" i="4"/>
  <c r="U24" i="4"/>
  <c r="Q26" i="4"/>
  <c r="U27" i="4"/>
  <c r="AA28" i="4"/>
  <c r="Y29" i="4"/>
  <c r="AB32" i="4"/>
  <c r="Q33" i="4"/>
  <c r="AK43" i="4"/>
  <c r="AK46" i="4"/>
  <c r="M13" i="5"/>
  <c r="AK14" i="5"/>
  <c r="Y20" i="5"/>
  <c r="M24" i="5"/>
  <c r="U26" i="5"/>
  <c r="Y35" i="5"/>
  <c r="Q19" i="7"/>
  <c r="M19" i="7"/>
  <c r="U45" i="7"/>
  <c r="Y15" i="5"/>
  <c r="M10" i="1"/>
  <c r="Z18" i="1"/>
  <c r="Y20" i="3"/>
  <c r="Y9" i="2"/>
  <c r="Y11" i="2"/>
  <c r="AB13" i="3"/>
  <c r="AC13" i="3" s="1"/>
  <c r="AK18" i="3"/>
  <c r="Q21" i="3"/>
  <c r="M9" i="1"/>
  <c r="M15" i="1"/>
  <c r="Q17" i="1"/>
  <c r="F18" i="1"/>
  <c r="AB10" i="2"/>
  <c r="AC10" i="2" s="1"/>
  <c r="Q11" i="2"/>
  <c r="M12" i="2"/>
  <c r="M14" i="2"/>
  <c r="M9" i="3"/>
  <c r="AB10" i="3"/>
  <c r="Q12" i="3"/>
  <c r="Y16" i="3"/>
  <c r="U19" i="3"/>
  <c r="U20" i="3"/>
  <c r="M23" i="3"/>
  <c r="AC23" i="3"/>
  <c r="Q25" i="3"/>
  <c r="U27" i="3"/>
  <c r="AA28" i="3"/>
  <c r="Y10" i="4"/>
  <c r="L11" i="4"/>
  <c r="M11" i="4" s="1"/>
  <c r="M17" i="4"/>
  <c r="AB19" i="4"/>
  <c r="AC19" i="4" s="1"/>
  <c r="I20" i="4"/>
  <c r="U23" i="4"/>
  <c r="U26" i="4"/>
  <c r="AK27" i="4"/>
  <c r="L28" i="4"/>
  <c r="U31" i="4"/>
  <c r="Q32" i="4"/>
  <c r="U33" i="4"/>
  <c r="U34" i="4"/>
  <c r="U35" i="4"/>
  <c r="T36" i="4"/>
  <c r="AK36" i="4" s="1"/>
  <c r="AB39" i="4"/>
  <c r="Q40" i="4"/>
  <c r="T41" i="4"/>
  <c r="U41" i="4" s="1"/>
  <c r="Y43" i="4"/>
  <c r="Y46" i="4"/>
  <c r="U49" i="4"/>
  <c r="U14" i="5"/>
  <c r="AC17" i="5"/>
  <c r="M25" i="5"/>
  <c r="AK25" i="5"/>
  <c r="AC15" i="6"/>
  <c r="Q10" i="7"/>
  <c r="Q13" i="7"/>
  <c r="M46" i="7"/>
  <c r="Q46" i="7"/>
  <c r="Y39" i="4"/>
  <c r="I41" i="4"/>
  <c r="AJ48" i="4"/>
  <c r="M51" i="4"/>
  <c r="I55" i="4"/>
  <c r="U55" i="4" s="1"/>
  <c r="X10" i="5"/>
  <c r="Y11" i="5"/>
  <c r="AJ15" i="5"/>
  <c r="Q17" i="5"/>
  <c r="AB18" i="5"/>
  <c r="AC18" i="5" s="1"/>
  <c r="Y21" i="5"/>
  <c r="T22" i="5"/>
  <c r="AK22" i="5" s="1"/>
  <c r="Q24" i="5"/>
  <c r="AB25" i="5"/>
  <c r="AC25" i="5" s="1"/>
  <c r="AK27" i="5"/>
  <c r="AB28" i="5"/>
  <c r="M34" i="5"/>
  <c r="Z36" i="5"/>
  <c r="P37" i="5"/>
  <c r="Q37" i="5" s="1"/>
  <c r="M10" i="6"/>
  <c r="AB11" i="6"/>
  <c r="AC11" i="6" s="1"/>
  <c r="Z12" i="6"/>
  <c r="AB12" i="6" s="1"/>
  <c r="X12" i="6"/>
  <c r="U14" i="6"/>
  <c r="M15" i="6"/>
  <c r="U21" i="6"/>
  <c r="T22" i="6"/>
  <c r="AK22" i="6" s="1"/>
  <c r="Z23" i="6"/>
  <c r="AF23" i="6"/>
  <c r="AK23" i="6" s="1"/>
  <c r="AF10" i="7"/>
  <c r="AK10" i="7" s="1"/>
  <c r="M13" i="7"/>
  <c r="AC13" i="7"/>
  <c r="M15" i="7"/>
  <c r="P16" i="7"/>
  <c r="AF16" i="7"/>
  <c r="AK16" i="7" s="1"/>
  <c r="Y19" i="7"/>
  <c r="Q20" i="7"/>
  <c r="Y21" i="7"/>
  <c r="AB22" i="7"/>
  <c r="Q27" i="7"/>
  <c r="AK28" i="7"/>
  <c r="AB31" i="7"/>
  <c r="L36" i="7"/>
  <c r="M36" i="7" s="1"/>
  <c r="Q40" i="7"/>
  <c r="AK43" i="7"/>
  <c r="AC52" i="7"/>
  <c r="AC59" i="7"/>
  <c r="AK62" i="7"/>
  <c r="AK68" i="7"/>
  <c r="P74" i="7"/>
  <c r="Q74" i="7" s="1"/>
  <c r="M30" i="8"/>
  <c r="AC35" i="8"/>
  <c r="U20" i="12"/>
  <c r="AK20" i="12"/>
  <c r="Q28" i="5"/>
  <c r="Q33" i="5"/>
  <c r="Q11" i="6"/>
  <c r="AK12" i="6"/>
  <c r="U15" i="6"/>
  <c r="Y16" i="6"/>
  <c r="AK16" i="6"/>
  <c r="AA17" i="6"/>
  <c r="U18" i="6"/>
  <c r="I22" i="6"/>
  <c r="Q11" i="7"/>
  <c r="Y12" i="7"/>
  <c r="AC12" i="7"/>
  <c r="Q22" i="7"/>
  <c r="AK22" i="7"/>
  <c r="AA30" i="7"/>
  <c r="Q34" i="7"/>
  <c r="Y35" i="7"/>
  <c r="U38" i="7"/>
  <c r="Y39" i="7"/>
  <c r="AC39" i="7"/>
  <c r="Y46" i="7"/>
  <c r="Q47" i="7"/>
  <c r="I54" i="7"/>
  <c r="Y55" i="7"/>
  <c r="Z61" i="7"/>
  <c r="U65" i="7"/>
  <c r="AK12" i="8"/>
  <c r="AK42" i="4"/>
  <c r="M45" i="4"/>
  <c r="M47" i="4"/>
  <c r="AA48" i="4"/>
  <c r="AC49" i="4"/>
  <c r="M52" i="4"/>
  <c r="Q54" i="4"/>
  <c r="AA55" i="4"/>
  <c r="X55" i="4"/>
  <c r="Y9" i="5"/>
  <c r="AA10" i="5"/>
  <c r="AB10" i="5" s="1"/>
  <c r="AC10" i="5" s="1"/>
  <c r="Q11" i="5"/>
  <c r="Q12" i="5"/>
  <c r="AK16" i="5"/>
  <c r="AB19" i="5"/>
  <c r="Q21" i="5"/>
  <c r="L22" i="5"/>
  <c r="Y23" i="5"/>
  <c r="AK23" i="5"/>
  <c r="AB26" i="5"/>
  <c r="AC26" i="5" s="1"/>
  <c r="U28" i="5"/>
  <c r="Y29" i="5"/>
  <c r="Y33" i="5"/>
  <c r="F36" i="5"/>
  <c r="AB9" i="6"/>
  <c r="AC9" i="6" s="1"/>
  <c r="Y11" i="6"/>
  <c r="P12" i="6"/>
  <c r="M14" i="6"/>
  <c r="AF17" i="6"/>
  <c r="AK17" i="6" s="1"/>
  <c r="AB19" i="6"/>
  <c r="AC19" i="6" s="1"/>
  <c r="M21" i="6"/>
  <c r="L22" i="6"/>
  <c r="U11" i="7"/>
  <c r="AK12" i="7"/>
  <c r="I16" i="7"/>
  <c r="U16" i="7" s="1"/>
  <c r="U17" i="7"/>
  <c r="AB20" i="7"/>
  <c r="AC20" i="7" s="1"/>
  <c r="Q21" i="7"/>
  <c r="Y22" i="7"/>
  <c r="F25" i="7"/>
  <c r="Q28" i="7"/>
  <c r="AK29" i="7"/>
  <c r="AF30" i="7"/>
  <c r="AK30" i="7" s="1"/>
  <c r="AC31" i="7"/>
  <c r="AB32" i="7"/>
  <c r="AC32" i="7" s="1"/>
  <c r="P36" i="7"/>
  <c r="Q36" i="7" s="1"/>
  <c r="AK39" i="7"/>
  <c r="AB42" i="7"/>
  <c r="AK44" i="7"/>
  <c r="AC46" i="7"/>
  <c r="U47" i="7"/>
  <c r="AJ48" i="7"/>
  <c r="M53" i="7"/>
  <c r="Q53" i="7"/>
  <c r="Q66" i="7"/>
  <c r="AK67" i="7"/>
  <c r="AA73" i="7"/>
  <c r="AC33" i="8"/>
  <c r="AA40" i="8"/>
  <c r="Y41" i="8"/>
  <c r="U39" i="4"/>
  <c r="AB43" i="4"/>
  <c r="AC43" i="4" s="1"/>
  <c r="Y45" i="4"/>
  <c r="Y47" i="4"/>
  <c r="AK47" i="4"/>
  <c r="M49" i="4"/>
  <c r="AK49" i="4"/>
  <c r="AB50" i="4"/>
  <c r="AC50" i="4" s="1"/>
  <c r="Y52" i="4"/>
  <c r="AJ54" i="4"/>
  <c r="P10" i="5"/>
  <c r="Q10" i="5" s="1"/>
  <c r="Y12" i="5"/>
  <c r="F15" i="5"/>
  <c r="Q18" i="5"/>
  <c r="Q19" i="5"/>
  <c r="U21" i="5"/>
  <c r="M23" i="5"/>
  <c r="Q26" i="5"/>
  <c r="I30" i="5"/>
  <c r="AK31" i="5"/>
  <c r="M33" i="5"/>
  <c r="AB34" i="5"/>
  <c r="X37" i="5"/>
  <c r="Y9" i="6"/>
  <c r="M11" i="6"/>
  <c r="F12" i="6"/>
  <c r="Q12" i="6" s="1"/>
  <c r="U13" i="6"/>
  <c r="Y14" i="6"/>
  <c r="P17" i="6"/>
  <c r="Q19" i="6"/>
  <c r="U20" i="6"/>
  <c r="Y21" i="6"/>
  <c r="AA22" i="6"/>
  <c r="AB9" i="7"/>
  <c r="AC9" i="7" s="1"/>
  <c r="Q12" i="7"/>
  <c r="AC18" i="7"/>
  <c r="M29" i="7"/>
  <c r="P30" i="7"/>
  <c r="M32" i="7"/>
  <c r="Q35" i="7"/>
  <c r="I48" i="7"/>
  <c r="AB49" i="7"/>
  <c r="AC49" i="7" s="1"/>
  <c r="Y53" i="7"/>
  <c r="AC53" i="7"/>
  <c r="AK53" i="7"/>
  <c r="AA54" i="7"/>
  <c r="AF54" i="7"/>
  <c r="Q56" i="7"/>
  <c r="P61" i="7"/>
  <c r="P67" i="7"/>
  <c r="Q67" i="7" s="1"/>
  <c r="U72" i="7"/>
  <c r="Q9" i="8"/>
  <c r="Y10" i="9"/>
  <c r="U10" i="9"/>
  <c r="Y41" i="10"/>
  <c r="U41" i="10"/>
  <c r="U10" i="7"/>
  <c r="AC11" i="7"/>
  <c r="AK20" i="7"/>
  <c r="U26" i="7"/>
  <c r="AC27" i="7"/>
  <c r="Q30" i="7"/>
  <c r="M40" i="7"/>
  <c r="Y43" i="7"/>
  <c r="Q54" i="7"/>
  <c r="AC23" i="10"/>
  <c r="U23" i="10"/>
  <c r="Y24" i="5"/>
  <c r="AK24" i="5"/>
  <c r="AB27" i="5"/>
  <c r="AC29" i="5"/>
  <c r="Z30" i="5"/>
  <c r="AB30" i="5" s="1"/>
  <c r="AB32" i="5"/>
  <c r="AC32" i="5" s="1"/>
  <c r="Q34" i="5"/>
  <c r="AK34" i="5"/>
  <c r="AB35" i="5"/>
  <c r="T36" i="5"/>
  <c r="AK36" i="5" s="1"/>
  <c r="Z37" i="5"/>
  <c r="AB37" i="5" s="1"/>
  <c r="AF37" i="5"/>
  <c r="AK37" i="5" s="1"/>
  <c r="I12" i="6"/>
  <c r="I23" i="6"/>
  <c r="X23" i="6"/>
  <c r="Z10" i="7"/>
  <c r="X10" i="7"/>
  <c r="Y10" i="7" s="1"/>
  <c r="Q15" i="7"/>
  <c r="AA16" i="7"/>
  <c r="X16" i="7"/>
  <c r="Y16" i="7" s="1"/>
  <c r="AB17" i="7"/>
  <c r="AC17" i="7" s="1"/>
  <c r="AB21" i="7"/>
  <c r="AC21" i="7" s="1"/>
  <c r="U33" i="7"/>
  <c r="AB34" i="7"/>
  <c r="AC34" i="7" s="1"/>
  <c r="AK40" i="7"/>
  <c r="AC45" i="7"/>
  <c r="AB57" i="7"/>
  <c r="Q61" i="7"/>
  <c r="Q14" i="8"/>
  <c r="Y33" i="8"/>
  <c r="U33" i="8"/>
  <c r="Y37" i="8"/>
  <c r="U37" i="8"/>
  <c r="AC16" i="10"/>
  <c r="U16" i="10"/>
  <c r="AA44" i="10"/>
  <c r="L44" i="10"/>
  <c r="U19" i="7"/>
  <c r="Y20" i="7"/>
  <c r="M22" i="7"/>
  <c r="AK26" i="7"/>
  <c r="M28" i="7"/>
  <c r="AB29" i="7"/>
  <c r="AC29" i="7" s="1"/>
  <c r="U31" i="7"/>
  <c r="Y32" i="7"/>
  <c r="AK33" i="7"/>
  <c r="M39" i="7"/>
  <c r="M42" i="7"/>
  <c r="AB43" i="7"/>
  <c r="AC43" i="7" s="1"/>
  <c r="AK46" i="7"/>
  <c r="T48" i="7"/>
  <c r="AK48" i="7" s="1"/>
  <c r="AK52" i="7"/>
  <c r="AA61" i="7"/>
  <c r="AC66" i="7"/>
  <c r="AK66" i="7"/>
  <c r="AA67" i="7"/>
  <c r="AB68" i="7"/>
  <c r="AC68" i="7" s="1"/>
  <c r="M10" i="8"/>
  <c r="AK10" i="8"/>
  <c r="AB13" i="8"/>
  <c r="U17" i="8"/>
  <c r="AK17" i="8"/>
  <c r="AB20" i="8"/>
  <c r="Q24" i="8"/>
  <c r="U25" i="8"/>
  <c r="I27" i="8"/>
  <c r="X27" i="8"/>
  <c r="Y27" i="8" s="1"/>
  <c r="Y28" i="8"/>
  <c r="Y30" i="8"/>
  <c r="AK30" i="8"/>
  <c r="Y31" i="8"/>
  <c r="Q33" i="8"/>
  <c r="Z34" i="8"/>
  <c r="AB34" i="8" s="1"/>
  <c r="AC34" i="8" s="1"/>
  <c r="M37" i="8"/>
  <c r="P40" i="8"/>
  <c r="Q40" i="8" s="1"/>
  <c r="L41" i="8"/>
  <c r="AF41" i="8"/>
  <c r="AB10" i="9"/>
  <c r="AC10" i="9" s="1"/>
  <c r="U12" i="9"/>
  <c r="M15" i="9"/>
  <c r="Q15" i="9"/>
  <c r="P25" i="9"/>
  <c r="Y26" i="9"/>
  <c r="AB28" i="9"/>
  <c r="Q11" i="10"/>
  <c r="AJ13" i="10"/>
  <c r="L21" i="10"/>
  <c r="AF21" i="10"/>
  <c r="F38" i="10"/>
  <c r="Q38" i="10" s="1"/>
  <c r="AJ38" i="10"/>
  <c r="AB9" i="11"/>
  <c r="AC9" i="11" s="1"/>
  <c r="F22" i="11"/>
  <c r="T22" i="11"/>
  <c r="AB31" i="11"/>
  <c r="AC31" i="11" s="1"/>
  <c r="AB36" i="12"/>
  <c r="AF44" i="12"/>
  <c r="I15" i="8"/>
  <c r="Y15" i="8" s="1"/>
  <c r="AJ15" i="8"/>
  <c r="Q17" i="8"/>
  <c r="Q28" i="8"/>
  <c r="AJ40" i="8"/>
  <c r="U14" i="9"/>
  <c r="AF17" i="9"/>
  <c r="AK17" i="9" s="1"/>
  <c r="Y20" i="10"/>
  <c r="U20" i="10"/>
  <c r="Y27" i="10"/>
  <c r="U27" i="10"/>
  <c r="AF31" i="10"/>
  <c r="Y9" i="11"/>
  <c r="U9" i="11"/>
  <c r="AB17" i="11"/>
  <c r="AC17" i="11" s="1"/>
  <c r="AC16" i="12"/>
  <c r="M36" i="12"/>
  <c r="Q36" i="12"/>
  <c r="AB41" i="12"/>
  <c r="AK73" i="7"/>
  <c r="AC14" i="8"/>
  <c r="Z15" i="8"/>
  <c r="U22" i="8"/>
  <c r="M23" i="8"/>
  <c r="AA27" i="8"/>
  <c r="AB27" i="8" s="1"/>
  <c r="AC27" i="8" s="1"/>
  <c r="Q36" i="8"/>
  <c r="AB36" i="8"/>
  <c r="T40" i="8"/>
  <c r="M23" i="9"/>
  <c r="AC28" i="9"/>
  <c r="AC29" i="9"/>
  <c r="F32" i="9"/>
  <c r="AK13" i="11"/>
  <c r="M17" i="11"/>
  <c r="AB24" i="7"/>
  <c r="AC24" i="7" s="1"/>
  <c r="I25" i="7"/>
  <c r="AK27" i="7"/>
  <c r="AB28" i="7"/>
  <c r="AC28" i="7" s="1"/>
  <c r="Q31" i="7"/>
  <c r="AB35" i="7"/>
  <c r="AC35" i="7" s="1"/>
  <c r="I36" i="7"/>
  <c r="U36" i="7" s="1"/>
  <c r="Q38" i="7"/>
  <c r="I41" i="7"/>
  <c r="AJ41" i="7"/>
  <c r="AB44" i="7"/>
  <c r="AK47" i="7"/>
  <c r="AA48" i="7"/>
  <c r="Z54" i="7"/>
  <c r="Q63" i="7"/>
  <c r="Y69" i="7"/>
  <c r="AJ73" i="7"/>
  <c r="L74" i="7"/>
  <c r="M74" i="7" s="1"/>
  <c r="AB9" i="8"/>
  <c r="AC9" i="8" s="1"/>
  <c r="AB12" i="8"/>
  <c r="AC12" i="8" s="1"/>
  <c r="M14" i="8"/>
  <c r="L15" i="8"/>
  <c r="Y16" i="8"/>
  <c r="AB19" i="8"/>
  <c r="AC19" i="8" s="1"/>
  <c r="F21" i="8"/>
  <c r="AJ21" i="8"/>
  <c r="P27" i="8"/>
  <c r="AB29" i="8"/>
  <c r="AB32" i="8"/>
  <c r="AC32" i="8" s="1"/>
  <c r="T34" i="8"/>
  <c r="AK34" i="8" s="1"/>
  <c r="AJ34" i="8"/>
  <c r="Y36" i="8"/>
  <c r="U38" i="8"/>
  <c r="AK38" i="8"/>
  <c r="X40" i="8"/>
  <c r="T41" i="8"/>
  <c r="AJ17" i="9"/>
  <c r="AB18" i="9"/>
  <c r="AC20" i="9"/>
  <c r="U20" i="9"/>
  <c r="AB21" i="9"/>
  <c r="I25" i="9"/>
  <c r="X25" i="9"/>
  <c r="M29" i="9"/>
  <c r="X31" i="9"/>
  <c r="Y31" i="9" s="1"/>
  <c r="I32" i="9"/>
  <c r="X32" i="9"/>
  <c r="Y32" i="9" s="1"/>
  <c r="AC9" i="10"/>
  <c r="U9" i="10"/>
  <c r="AC18" i="10"/>
  <c r="M21" i="10"/>
  <c r="M43" i="10"/>
  <c r="AF15" i="11"/>
  <c r="AK15" i="11" s="1"/>
  <c r="AC23" i="12"/>
  <c r="AK24" i="12"/>
  <c r="AA74" i="7"/>
  <c r="Q13" i="8"/>
  <c r="Y14" i="8"/>
  <c r="AK14" i="8"/>
  <c r="Q20" i="8"/>
  <c r="M24" i="8"/>
  <c r="AK24" i="8"/>
  <c r="Y29" i="8"/>
  <c r="AK29" i="8"/>
  <c r="Q31" i="8"/>
  <c r="Q16" i="9"/>
  <c r="U22" i="9"/>
  <c r="Y23" i="10"/>
  <c r="AC41" i="10"/>
  <c r="AA15" i="11"/>
  <c r="AC28" i="11"/>
  <c r="U28" i="11"/>
  <c r="AC38" i="12"/>
  <c r="Q52" i="7"/>
  <c r="AB56" i="7"/>
  <c r="U59" i="7"/>
  <c r="Y60" i="7"/>
  <c r="I61" i="7"/>
  <c r="AJ61" i="7"/>
  <c r="AB64" i="7"/>
  <c r="AJ67" i="7"/>
  <c r="AB70" i="7"/>
  <c r="L73" i="7"/>
  <c r="AK9" i="8"/>
  <c r="AB10" i="8"/>
  <c r="Y12" i="8"/>
  <c r="U13" i="8"/>
  <c r="AB17" i="8"/>
  <c r="Y19" i="8"/>
  <c r="U20" i="8"/>
  <c r="Q22" i="8"/>
  <c r="AB22" i="8"/>
  <c r="U24" i="8"/>
  <c r="AB25" i="8"/>
  <c r="T27" i="8"/>
  <c r="AK27" i="8" s="1"/>
  <c r="AB30" i="8"/>
  <c r="AC30" i="8" s="1"/>
  <c r="U32" i="8"/>
  <c r="I34" i="8"/>
  <c r="X34" i="8"/>
  <c r="M36" i="8"/>
  <c r="AB37" i="8"/>
  <c r="AC37" i="8" s="1"/>
  <c r="Q39" i="8"/>
  <c r="Z40" i="8"/>
  <c r="AB40" i="8" s="1"/>
  <c r="AC40" i="8" s="1"/>
  <c r="AF40" i="8"/>
  <c r="X41" i="8"/>
  <c r="Y9" i="9"/>
  <c r="AK9" i="9"/>
  <c r="AK14" i="9"/>
  <c r="AB15" i="9"/>
  <c r="AC15" i="9" s="1"/>
  <c r="AK18" i="9"/>
  <c r="AB19" i="9"/>
  <c r="AC19" i="9" s="1"/>
  <c r="Q21" i="9"/>
  <c r="Q23" i="9"/>
  <c r="AB24" i="9"/>
  <c r="AC24" i="9" s="1"/>
  <c r="Q27" i="9"/>
  <c r="U28" i="9"/>
  <c r="I21" i="10"/>
  <c r="X21" i="10"/>
  <c r="Y21" i="10" s="1"/>
  <c r="U22" i="10"/>
  <c r="U37" i="10"/>
  <c r="U14" i="11"/>
  <c r="AK21" i="11"/>
  <c r="Q25" i="11"/>
  <c r="P34" i="11"/>
  <c r="AC14" i="12"/>
  <c r="U14" i="12"/>
  <c r="P44" i="10"/>
  <c r="M11" i="11"/>
  <c r="P15" i="11"/>
  <c r="I22" i="11"/>
  <c r="X22" i="11"/>
  <c r="Y22" i="11" s="1"/>
  <c r="M25" i="11"/>
  <c r="P29" i="11"/>
  <c r="Q29" i="11" s="1"/>
  <c r="F10" i="12"/>
  <c r="P24" i="12"/>
  <c r="AB34" i="12"/>
  <c r="AC36" i="12"/>
  <c r="AC41" i="12"/>
  <c r="F44" i="12"/>
  <c r="Q16" i="12"/>
  <c r="Y29" i="12"/>
  <c r="AC29" i="12"/>
  <c r="U35" i="12"/>
  <c r="Y15" i="9"/>
  <c r="AK15" i="9"/>
  <c r="X17" i="9"/>
  <c r="M18" i="9"/>
  <c r="AB22" i="9"/>
  <c r="AC22" i="9" s="1"/>
  <c r="U23" i="9"/>
  <c r="Y24" i="9"/>
  <c r="AK24" i="9"/>
  <c r="AA25" i="9"/>
  <c r="M30" i="9"/>
  <c r="AA31" i="9"/>
  <c r="AF31" i="9"/>
  <c r="L32" i="9"/>
  <c r="AF32" i="9"/>
  <c r="AB10" i="10"/>
  <c r="AC10" i="10" s="1"/>
  <c r="I13" i="10"/>
  <c r="AB15" i="10"/>
  <c r="U18" i="10"/>
  <c r="Q20" i="10"/>
  <c r="P21" i="10"/>
  <c r="M26" i="10"/>
  <c r="Q28" i="10"/>
  <c r="P31" i="10"/>
  <c r="Q33" i="10"/>
  <c r="U36" i="10"/>
  <c r="I38" i="10"/>
  <c r="Y39" i="10"/>
  <c r="AK39" i="10"/>
  <c r="AB42" i="10"/>
  <c r="AA45" i="10"/>
  <c r="Q9" i="11"/>
  <c r="F15" i="11"/>
  <c r="T15" i="11"/>
  <c r="Z22" i="11"/>
  <c r="AB22" i="11" s="1"/>
  <c r="AC22" i="11" s="1"/>
  <c r="AF22" i="11"/>
  <c r="AK22" i="11" s="1"/>
  <c r="Q23" i="11"/>
  <c r="F29" i="11"/>
  <c r="T29" i="11"/>
  <c r="AJ35" i="11"/>
  <c r="T10" i="12"/>
  <c r="AK10" i="12" s="1"/>
  <c r="AB13" i="12"/>
  <c r="Y15" i="12"/>
  <c r="T17" i="12"/>
  <c r="AK17" i="12" s="1"/>
  <c r="AB20" i="12"/>
  <c r="AC20" i="12" s="1"/>
  <c r="Y22" i="12"/>
  <c r="T24" i="12"/>
  <c r="AB25" i="12"/>
  <c r="U28" i="12"/>
  <c r="AK29" i="12"/>
  <c r="AA30" i="12"/>
  <c r="Y31" i="12"/>
  <c r="AB32" i="12"/>
  <c r="AC32" i="12" s="1"/>
  <c r="Q38" i="12"/>
  <c r="AJ39" i="12"/>
  <c r="AB40" i="12"/>
  <c r="U43" i="12"/>
  <c r="AA45" i="12"/>
  <c r="Y30" i="9"/>
  <c r="AK30" i="9"/>
  <c r="AA32" i="9"/>
  <c r="U11" i="10"/>
  <c r="M14" i="10"/>
  <c r="Q17" i="10"/>
  <c r="AK17" i="10"/>
  <c r="Y19" i="10"/>
  <c r="AC24" i="10"/>
  <c r="Y26" i="10"/>
  <c r="AK26" i="10"/>
  <c r="Y28" i="10"/>
  <c r="AK28" i="10"/>
  <c r="Y34" i="10"/>
  <c r="AC34" i="10"/>
  <c r="U35" i="10"/>
  <c r="M36" i="10"/>
  <c r="AK36" i="10"/>
  <c r="AB37" i="10"/>
  <c r="AC37" i="10" s="1"/>
  <c r="M39" i="10"/>
  <c r="Q41" i="10"/>
  <c r="P45" i="10"/>
  <c r="AC10" i="11"/>
  <c r="U11" i="11"/>
  <c r="M12" i="11"/>
  <c r="Q13" i="11"/>
  <c r="Q17" i="11"/>
  <c r="Y18" i="11"/>
  <c r="AK18" i="11"/>
  <c r="AB19" i="11"/>
  <c r="AA22" i="11"/>
  <c r="AC24" i="11"/>
  <c r="U25" i="11"/>
  <c r="M26" i="11"/>
  <c r="Q27" i="11"/>
  <c r="Q31" i="11"/>
  <c r="Y32" i="11"/>
  <c r="AK32" i="11"/>
  <c r="Z34" i="11"/>
  <c r="AB34" i="11" s="1"/>
  <c r="AB11" i="12"/>
  <c r="AC13" i="12"/>
  <c r="U21" i="12"/>
  <c r="M31" i="12"/>
  <c r="Q42" i="12"/>
  <c r="AK42" i="12"/>
  <c r="I44" i="12"/>
  <c r="P45" i="12"/>
  <c r="Q10" i="10"/>
  <c r="AK10" i="10"/>
  <c r="Y12" i="10"/>
  <c r="Z13" i="10"/>
  <c r="Q15" i="10"/>
  <c r="Y17" i="10"/>
  <c r="AK19" i="10"/>
  <c r="U25" i="10"/>
  <c r="T31" i="10"/>
  <c r="Z38" i="10"/>
  <c r="M40" i="10"/>
  <c r="Q42" i="10"/>
  <c r="AK42" i="10"/>
  <c r="Y10" i="11"/>
  <c r="AK10" i="11"/>
  <c r="Q12" i="11"/>
  <c r="U13" i="11"/>
  <c r="Y16" i="11"/>
  <c r="U17" i="11"/>
  <c r="U23" i="11"/>
  <c r="Y24" i="11"/>
  <c r="AK24" i="11"/>
  <c r="Q26" i="11"/>
  <c r="U27" i="11"/>
  <c r="Y30" i="11"/>
  <c r="U31" i="11"/>
  <c r="AA34" i="11"/>
  <c r="M9" i="12"/>
  <c r="Z10" i="12"/>
  <c r="Y12" i="12"/>
  <c r="AK15" i="12"/>
  <c r="AK25" i="12"/>
  <c r="Q29" i="12"/>
  <c r="Q31" i="12"/>
  <c r="AK32" i="12"/>
  <c r="U36" i="12"/>
  <c r="Y37" i="12"/>
  <c r="AK37" i="12"/>
  <c r="U41" i="12"/>
  <c r="AC43" i="12"/>
  <c r="L44" i="12"/>
  <c r="AB14" i="9"/>
  <c r="AC14" i="9" s="1"/>
  <c r="Y16" i="9"/>
  <c r="AK16" i="9"/>
  <c r="Q20" i="9"/>
  <c r="U21" i="9"/>
  <c r="Q24" i="9"/>
  <c r="T25" i="9"/>
  <c r="AK25" i="9" s="1"/>
  <c r="Q28" i="9"/>
  <c r="AK28" i="9"/>
  <c r="F31" i="9"/>
  <c r="T31" i="9"/>
  <c r="U31" i="9" s="1"/>
  <c r="AJ32" i="9"/>
  <c r="Y9" i="10"/>
  <c r="Y10" i="10"/>
  <c r="AK12" i="10"/>
  <c r="L13" i="10"/>
  <c r="AF13" i="10"/>
  <c r="AK13" i="10" s="1"/>
  <c r="U15" i="10"/>
  <c r="Q22" i="10"/>
  <c r="AK24" i="10"/>
  <c r="I31" i="10"/>
  <c r="AK32" i="10"/>
  <c r="AB35" i="10"/>
  <c r="Q37" i="10"/>
  <c r="AA38" i="10"/>
  <c r="AF38" i="10"/>
  <c r="AK38" i="10" s="1"/>
  <c r="Y40" i="10"/>
  <c r="AK40" i="10"/>
  <c r="Y42" i="10"/>
  <c r="AB43" i="10"/>
  <c r="Z44" i="10"/>
  <c r="AB44" i="10" s="1"/>
  <c r="X44" i="10"/>
  <c r="F45" i="10"/>
  <c r="Q45" i="10" s="1"/>
  <c r="T45" i="10"/>
  <c r="AB11" i="11"/>
  <c r="AC11" i="11" s="1"/>
  <c r="AB14" i="11"/>
  <c r="AC14" i="11" s="1"/>
  <c r="AK16" i="11"/>
  <c r="AK19" i="11"/>
  <c r="AB20" i="11"/>
  <c r="AC20" i="11" s="1"/>
  <c r="AJ22" i="11"/>
  <c r="AB25" i="11"/>
  <c r="AC25" i="11" s="1"/>
  <c r="AB28" i="11"/>
  <c r="AK30" i="11"/>
  <c r="AK33" i="11"/>
  <c r="L34" i="11"/>
  <c r="AF34" i="11"/>
  <c r="AK34" i="11" s="1"/>
  <c r="I35" i="11"/>
  <c r="X35" i="11"/>
  <c r="Y9" i="12"/>
  <c r="AC9" i="12"/>
  <c r="L10" i="12"/>
  <c r="M10" i="12" s="1"/>
  <c r="AK11" i="12"/>
  <c r="AB12" i="12"/>
  <c r="AB14" i="12"/>
  <c r="L17" i="12"/>
  <c r="X17" i="12"/>
  <c r="AB21" i="12"/>
  <c r="AC21" i="12" s="1"/>
  <c r="M23" i="12"/>
  <c r="Z24" i="12"/>
  <c r="AB26" i="12"/>
  <c r="U29" i="12"/>
  <c r="M32" i="12"/>
  <c r="Q35" i="12"/>
  <c r="I39" i="12"/>
  <c r="X39" i="12"/>
  <c r="Y39" i="12" s="1"/>
  <c r="U40" i="12"/>
  <c r="M43" i="12"/>
  <c r="AA44" i="12"/>
  <c r="T45" i="12"/>
  <c r="U45" i="12" s="1"/>
  <c r="Q19" i="12"/>
  <c r="M19" i="12"/>
  <c r="U30" i="12"/>
  <c r="Y30" i="12"/>
  <c r="Q27" i="12"/>
  <c r="M27" i="12"/>
  <c r="M44" i="12"/>
  <c r="Q44" i="12"/>
  <c r="Y45" i="12"/>
  <c r="I17" i="12"/>
  <c r="U25" i="12"/>
  <c r="AC25" i="12"/>
  <c r="AC27" i="12"/>
  <c r="AC34" i="12"/>
  <c r="AK44" i="12"/>
  <c r="M45" i="12"/>
  <c r="Q45" i="12"/>
  <c r="U19" i="12"/>
  <c r="AC19" i="12"/>
  <c r="Q10" i="12"/>
  <c r="Q12" i="12"/>
  <c r="M12" i="12"/>
  <c r="U12" i="12"/>
  <c r="AC12" i="12"/>
  <c r="Q20" i="12"/>
  <c r="M20" i="12"/>
  <c r="M30" i="12"/>
  <c r="Q30" i="12"/>
  <c r="U32" i="12"/>
  <c r="M39" i="12"/>
  <c r="Q39" i="12"/>
  <c r="Q40" i="12"/>
  <c r="M40" i="12"/>
  <c r="AC42" i="12"/>
  <c r="U44" i="12"/>
  <c r="I10" i="12"/>
  <c r="AA17" i="12"/>
  <c r="U18" i="12"/>
  <c r="AC18" i="12"/>
  <c r="M24" i="12"/>
  <c r="Q24" i="12"/>
  <c r="Q26" i="12"/>
  <c r="M26" i="12"/>
  <c r="AK30" i="12"/>
  <c r="AK35" i="12"/>
  <c r="U39" i="12"/>
  <c r="U11" i="12"/>
  <c r="AC11" i="12"/>
  <c r="M17" i="12"/>
  <c r="Q17" i="12"/>
  <c r="Y11" i="12"/>
  <c r="Y19" i="12"/>
  <c r="AK22" i="12"/>
  <c r="U26" i="12"/>
  <c r="AC26" i="12"/>
  <c r="AC28" i="12"/>
  <c r="AK28" i="12"/>
  <c r="Q33" i="12"/>
  <c r="M33" i="12"/>
  <c r="AC35" i="12"/>
  <c r="Q13" i="12"/>
  <c r="M13" i="12"/>
  <c r="I24" i="12"/>
  <c r="AK39" i="12"/>
  <c r="Y44" i="12"/>
  <c r="Y33" i="12"/>
  <c r="Y40" i="12"/>
  <c r="Y13" i="12"/>
  <c r="Y20" i="12"/>
  <c r="Y27" i="12"/>
  <c r="Z30" i="12"/>
  <c r="AB30" i="12" s="1"/>
  <c r="AC30" i="12" s="1"/>
  <c r="Y34" i="12"/>
  <c r="Y41" i="12"/>
  <c r="Z44" i="12"/>
  <c r="AB44" i="12" s="1"/>
  <c r="AC44" i="12" s="1"/>
  <c r="U9" i="12"/>
  <c r="Y14" i="12"/>
  <c r="U16" i="12"/>
  <c r="Z17" i="12"/>
  <c r="Y21" i="12"/>
  <c r="U23" i="12"/>
  <c r="Y28" i="12"/>
  <c r="Y35" i="12"/>
  <c r="Y42" i="12"/>
  <c r="AA10" i="12"/>
  <c r="AA24" i="12"/>
  <c r="M34" i="12"/>
  <c r="Z39" i="12"/>
  <c r="AB39" i="12" s="1"/>
  <c r="AC39" i="12" s="1"/>
  <c r="M41" i="12"/>
  <c r="Z45" i="12"/>
  <c r="AB45" i="12" s="1"/>
  <c r="AC45" i="12" s="1"/>
  <c r="M14" i="12"/>
  <c r="M21" i="12"/>
  <c r="M28" i="12"/>
  <c r="AC33" i="12"/>
  <c r="M35" i="12"/>
  <c r="AC40" i="12"/>
  <c r="M42" i="12"/>
  <c r="Q15" i="11"/>
  <c r="AC21" i="11"/>
  <c r="Q35" i="11"/>
  <c r="Y15" i="11"/>
  <c r="U15" i="11"/>
  <c r="Y29" i="11"/>
  <c r="U29" i="11"/>
  <c r="Y34" i="11"/>
  <c r="AC34" i="11"/>
  <c r="U34" i="11"/>
  <c r="Y35" i="11"/>
  <c r="U35" i="11"/>
  <c r="AB15" i="11"/>
  <c r="AC15" i="11" s="1"/>
  <c r="Q22" i="11"/>
  <c r="AB29" i="11"/>
  <c r="AC29" i="11" s="1"/>
  <c r="AK29" i="11"/>
  <c r="U22" i="11"/>
  <c r="Q34" i="11"/>
  <c r="M34" i="11"/>
  <c r="AB35" i="11"/>
  <c r="AC35" i="11" s="1"/>
  <c r="AK35" i="11"/>
  <c r="Y26" i="11"/>
  <c r="Y13" i="11"/>
  <c r="Y20" i="11"/>
  <c r="Y27" i="11"/>
  <c r="Y14" i="11"/>
  <c r="L15" i="11"/>
  <c r="M15" i="11" s="1"/>
  <c r="Y21" i="11"/>
  <c r="L22" i="11"/>
  <c r="M22" i="11" s="1"/>
  <c r="Y28" i="11"/>
  <c r="L29" i="11"/>
  <c r="M29" i="11" s="1"/>
  <c r="L35" i="11"/>
  <c r="M35" i="11" s="1"/>
  <c r="M13" i="11"/>
  <c r="M20" i="11"/>
  <c r="M27" i="11"/>
  <c r="AC12" i="11"/>
  <c r="M14" i="11"/>
  <c r="AC19" i="11"/>
  <c r="M21" i="11"/>
  <c r="AC26" i="11"/>
  <c r="M28" i="11"/>
  <c r="AC33" i="11"/>
  <c r="Y12" i="11"/>
  <c r="Y19" i="11"/>
  <c r="Y33" i="11"/>
  <c r="AC13" i="11"/>
  <c r="AC27" i="11"/>
  <c r="Q31" i="10"/>
  <c r="AC44" i="10"/>
  <c r="Y44" i="10"/>
  <c r="U44" i="10"/>
  <c r="Y31" i="10"/>
  <c r="AC31" i="10"/>
  <c r="U31" i="10"/>
  <c r="Y13" i="10"/>
  <c r="U13" i="10"/>
  <c r="Y38" i="10"/>
  <c r="U21" i="10"/>
  <c r="Y45" i="10"/>
  <c r="U45" i="10"/>
  <c r="AK21" i="10"/>
  <c r="AK31" i="10"/>
  <c r="M13" i="10"/>
  <c r="Q44" i="10"/>
  <c r="M44" i="10"/>
  <c r="AK45" i="10"/>
  <c r="Y15" i="10"/>
  <c r="Y22" i="10"/>
  <c r="Y30" i="10"/>
  <c r="L31" i="10"/>
  <c r="M31" i="10" s="1"/>
  <c r="Y37" i="10"/>
  <c r="L38" i="10"/>
  <c r="Y16" i="10"/>
  <c r="U12" i="10"/>
  <c r="M15" i="10"/>
  <c r="U19" i="10"/>
  <c r="Q21" i="10"/>
  <c r="M22" i="10"/>
  <c r="U26" i="10"/>
  <c r="AC28" i="10"/>
  <c r="M30" i="10"/>
  <c r="U33" i="10"/>
  <c r="AC35" i="10"/>
  <c r="M37" i="10"/>
  <c r="U40" i="10"/>
  <c r="AC42" i="10"/>
  <c r="M9" i="10"/>
  <c r="AA13" i="10"/>
  <c r="AC14" i="10"/>
  <c r="M16" i="10"/>
  <c r="Z21" i="10"/>
  <c r="AB21" i="10" s="1"/>
  <c r="AC21" i="10" s="1"/>
  <c r="M23" i="10"/>
  <c r="AC29" i="10"/>
  <c r="AC36" i="10"/>
  <c r="AC43" i="10"/>
  <c r="Y29" i="10"/>
  <c r="Y43" i="10"/>
  <c r="Z45" i="10"/>
  <c r="AB45" i="10" s="1"/>
  <c r="AC45" i="10" s="1"/>
  <c r="M10" i="10"/>
  <c r="AC15" i="10"/>
  <c r="M17" i="10"/>
  <c r="AC22" i="10"/>
  <c r="M24" i="10"/>
  <c r="AC30" i="10"/>
  <c r="Y14" i="10"/>
  <c r="U32" i="9"/>
  <c r="Q32" i="9"/>
  <c r="M32" i="9"/>
  <c r="U17" i="9"/>
  <c r="Y17" i="9"/>
  <c r="AC21" i="9"/>
  <c r="AC27" i="9"/>
  <c r="AK32" i="9"/>
  <c r="AC13" i="9"/>
  <c r="M17" i="9"/>
  <c r="Q17" i="9"/>
  <c r="AC25" i="9"/>
  <c r="U25" i="9"/>
  <c r="Y25" i="9"/>
  <c r="M31" i="9"/>
  <c r="Q31" i="9"/>
  <c r="Y19" i="9"/>
  <c r="Y13" i="9"/>
  <c r="Y20" i="9"/>
  <c r="Y27" i="9"/>
  <c r="Y18" i="9"/>
  <c r="M12" i="9"/>
  <c r="Y14" i="9"/>
  <c r="Z17" i="9"/>
  <c r="AB17" i="9" s="1"/>
  <c r="AC17" i="9" s="1"/>
  <c r="M19" i="9"/>
  <c r="Y21" i="9"/>
  <c r="Q25" i="9"/>
  <c r="M26" i="9"/>
  <c r="Y28" i="9"/>
  <c r="Z31" i="9"/>
  <c r="AB31" i="9" s="1"/>
  <c r="AC31" i="9" s="1"/>
  <c r="AC11" i="9"/>
  <c r="M13" i="9"/>
  <c r="AC18" i="9"/>
  <c r="M20" i="9"/>
  <c r="Z25" i="9"/>
  <c r="AB25" i="9" s="1"/>
  <c r="M27" i="9"/>
  <c r="Y12" i="9"/>
  <c r="AC12" i="9"/>
  <c r="M14" i="9"/>
  <c r="M21" i="9"/>
  <c r="AC26" i="9"/>
  <c r="M28" i="9"/>
  <c r="Z32" i="9"/>
  <c r="AC13" i="8"/>
  <c r="U15" i="8"/>
  <c r="AC20" i="8"/>
  <c r="Q41" i="8"/>
  <c r="M41" i="8"/>
  <c r="Q34" i="8"/>
  <c r="Y40" i="8"/>
  <c r="M15" i="8"/>
  <c r="Q15" i="8"/>
  <c r="Q21" i="8"/>
  <c r="M21" i="8"/>
  <c r="Y34" i="8"/>
  <c r="U34" i="8"/>
  <c r="AK40" i="8"/>
  <c r="Q27" i="8"/>
  <c r="Y11" i="8"/>
  <c r="Y18" i="8"/>
  <c r="Z21" i="8"/>
  <c r="AB21" i="8" s="1"/>
  <c r="AC21" i="8" s="1"/>
  <c r="Y25" i="8"/>
  <c r="Y32" i="8"/>
  <c r="Y39" i="8"/>
  <c r="L40" i="8"/>
  <c r="M40" i="8" s="1"/>
  <c r="Z41" i="8"/>
  <c r="AB41" i="8" s="1"/>
  <c r="AC41" i="8" s="1"/>
  <c r="U14" i="8"/>
  <c r="AC22" i="8"/>
  <c r="L27" i="8"/>
  <c r="M27" i="8" s="1"/>
  <c r="AC29" i="8"/>
  <c r="L34" i="8"/>
  <c r="M34" i="8" s="1"/>
  <c r="AC36" i="8"/>
  <c r="M38" i="8"/>
  <c r="U40" i="8"/>
  <c r="M11" i="8"/>
  <c r="Y13" i="8"/>
  <c r="AA15" i="8"/>
  <c r="AB15" i="8" s="1"/>
  <c r="M18" i="8"/>
  <c r="Y20" i="8"/>
  <c r="M25" i="8"/>
  <c r="M32" i="8"/>
  <c r="M39" i="8"/>
  <c r="Y21" i="8"/>
  <c r="AC10" i="8"/>
  <c r="M12" i="8"/>
  <c r="AC17" i="8"/>
  <c r="M19" i="8"/>
  <c r="U21" i="8"/>
  <c r="AC24" i="8"/>
  <c r="M26" i="8"/>
  <c r="AC31" i="8"/>
  <c r="M33" i="8"/>
  <c r="U36" i="8"/>
  <c r="AC38" i="8"/>
  <c r="U41" i="8"/>
  <c r="AC11" i="8"/>
  <c r="AC18" i="8"/>
  <c r="AC25" i="8"/>
  <c r="AC39" i="8"/>
  <c r="Y10" i="8"/>
  <c r="Y24" i="8"/>
  <c r="U61" i="7"/>
  <c r="Y61" i="7"/>
  <c r="U54" i="7"/>
  <c r="Y54" i="7"/>
  <c r="Q16" i="7"/>
  <c r="M16" i="7"/>
  <c r="U41" i="7"/>
  <c r="Y41" i="7"/>
  <c r="Y48" i="7"/>
  <c r="U57" i="7"/>
  <c r="AC57" i="7"/>
  <c r="U67" i="7"/>
  <c r="Q71" i="7"/>
  <c r="M71" i="7"/>
  <c r="Q9" i="7"/>
  <c r="M9" i="7"/>
  <c r="T25" i="7"/>
  <c r="AK25" i="7" s="1"/>
  <c r="Q37" i="7"/>
  <c r="M37" i="7"/>
  <c r="Q44" i="7"/>
  <c r="M44" i="7"/>
  <c r="Q51" i="7"/>
  <c r="M51" i="7"/>
  <c r="AK74" i="7"/>
  <c r="U23" i="7"/>
  <c r="AC23" i="7"/>
  <c r="Q25" i="7"/>
  <c r="M54" i="7"/>
  <c r="U64" i="7"/>
  <c r="AC64" i="7"/>
  <c r="U71" i="7"/>
  <c r="AC71" i="7"/>
  <c r="U9" i="7"/>
  <c r="Y37" i="7"/>
  <c r="U42" i="7"/>
  <c r="AC42" i="7"/>
  <c r="AC44" i="7"/>
  <c r="U49" i="7"/>
  <c r="AC51" i="7"/>
  <c r="AK54" i="7"/>
  <c r="Q58" i="7"/>
  <c r="M58" i="7"/>
  <c r="Y73" i="7"/>
  <c r="U73" i="7"/>
  <c r="U74" i="7"/>
  <c r="Q64" i="7"/>
  <c r="M64" i="7"/>
  <c r="AK11" i="7"/>
  <c r="Q17" i="7"/>
  <c r="M17" i="7"/>
  <c r="AK18" i="7"/>
  <c r="Q24" i="7"/>
  <c r="M24" i="7"/>
  <c r="Y25" i="7"/>
  <c r="AK31" i="7"/>
  <c r="U56" i="7"/>
  <c r="AC56" i="7"/>
  <c r="AC58" i="7"/>
  <c r="AK61" i="7"/>
  <c r="Q65" i="7"/>
  <c r="M65" i="7"/>
  <c r="M67" i="7"/>
  <c r="Y67" i="7"/>
  <c r="Q72" i="7"/>
  <c r="M72" i="7"/>
  <c r="Q73" i="7"/>
  <c r="M73" i="7"/>
  <c r="L25" i="7"/>
  <c r="M25" i="7" s="1"/>
  <c r="AJ25" i="7"/>
  <c r="AB54" i="7"/>
  <c r="AC54" i="7" s="1"/>
  <c r="Y57" i="7"/>
  <c r="U63" i="7"/>
  <c r="AC63" i="7"/>
  <c r="AC65" i="7"/>
  <c r="Z67" i="7"/>
  <c r="AB67" i="7" s="1"/>
  <c r="AC67" i="7" s="1"/>
  <c r="U70" i="7"/>
  <c r="AC70" i="7"/>
  <c r="Y72" i="7"/>
  <c r="Q23" i="7"/>
  <c r="M23" i="7"/>
  <c r="M10" i="7"/>
  <c r="U22" i="7"/>
  <c r="AC22" i="7"/>
  <c r="Y23" i="7"/>
  <c r="U29" i="7"/>
  <c r="U30" i="7"/>
  <c r="Z36" i="7"/>
  <c r="AB36" i="7" s="1"/>
  <c r="Q43" i="7"/>
  <c r="M43" i="7"/>
  <c r="Q50" i="7"/>
  <c r="M50" i="7"/>
  <c r="AK60" i="7"/>
  <c r="Y64" i="7"/>
  <c r="Y71" i="7"/>
  <c r="Z73" i="7"/>
  <c r="AB73" i="7" s="1"/>
  <c r="AC73" i="7" s="1"/>
  <c r="U15" i="7"/>
  <c r="AC15" i="7"/>
  <c r="Z16" i="7"/>
  <c r="AB16" i="7" s="1"/>
  <c r="AC16" i="7" s="1"/>
  <c r="Z25" i="7"/>
  <c r="AB25" i="7" s="1"/>
  <c r="AC25" i="7" s="1"/>
  <c r="M41" i="7"/>
  <c r="U43" i="7"/>
  <c r="M48" i="7"/>
  <c r="U50" i="7"/>
  <c r="AC50" i="7"/>
  <c r="Q57" i="7"/>
  <c r="M57" i="7"/>
  <c r="AB62" i="7"/>
  <c r="AC62" i="7" s="1"/>
  <c r="AB69" i="7"/>
  <c r="AC69" i="7" s="1"/>
  <c r="Y74" i="7"/>
  <c r="Z74" i="7"/>
  <c r="AB74" i="7" s="1"/>
  <c r="AC74" i="7" s="1"/>
  <c r="Y17" i="7"/>
  <c r="Y31" i="7"/>
  <c r="Y38" i="7"/>
  <c r="Z41" i="7"/>
  <c r="AB41" i="7" s="1"/>
  <c r="AC41" i="7" s="1"/>
  <c r="Y45" i="7"/>
  <c r="Z48" i="7"/>
  <c r="Y52" i="7"/>
  <c r="Y59" i="7"/>
  <c r="Y66" i="7"/>
  <c r="Y51" i="7"/>
  <c r="Y65" i="7"/>
  <c r="U13" i="7"/>
  <c r="U20" i="7"/>
  <c r="U27" i="7"/>
  <c r="U34" i="7"/>
  <c r="L54" i="7"/>
  <c r="L61" i="7"/>
  <c r="M61" i="7" s="1"/>
  <c r="U68" i="7"/>
  <c r="U14" i="7"/>
  <c r="U21" i="7"/>
  <c r="U28" i="7"/>
  <c r="M31" i="7"/>
  <c r="U35" i="7"/>
  <c r="M38" i="7"/>
  <c r="M45" i="7"/>
  <c r="M52" i="7"/>
  <c r="U55" i="7"/>
  <c r="M59" i="7"/>
  <c r="U62" i="7"/>
  <c r="M66" i="7"/>
  <c r="U69" i="7"/>
  <c r="Y44" i="7"/>
  <c r="Y58" i="7"/>
  <c r="AC37" i="7"/>
  <c r="AC72" i="7"/>
  <c r="AC12" i="6"/>
  <c r="Y12" i="6"/>
  <c r="U12" i="6"/>
  <c r="U23" i="6"/>
  <c r="Y23" i="6"/>
  <c r="U17" i="6"/>
  <c r="Y17" i="6"/>
  <c r="Y22" i="6"/>
  <c r="Y18" i="6"/>
  <c r="Y19" i="6"/>
  <c r="Z22" i="6"/>
  <c r="AB22" i="6" s="1"/>
  <c r="AC22" i="6" s="1"/>
  <c r="Y13" i="6"/>
  <c r="Q17" i="6"/>
  <c r="M18" i="6"/>
  <c r="Y20" i="6"/>
  <c r="Q23" i="6"/>
  <c r="U9" i="6"/>
  <c r="U16" i="6"/>
  <c r="M19" i="6"/>
  <c r="M13" i="6"/>
  <c r="AC18" i="6"/>
  <c r="M20" i="6"/>
  <c r="AA23" i="6"/>
  <c r="AB23" i="6" s="1"/>
  <c r="AC23" i="6" s="1"/>
  <c r="U11" i="6"/>
  <c r="Q22" i="5"/>
  <c r="M22" i="5"/>
  <c r="AK15" i="5"/>
  <c r="U15" i="5"/>
  <c r="AB36" i="5"/>
  <c r="AC36" i="5" s="1"/>
  <c r="AK10" i="5"/>
  <c r="Q30" i="5"/>
  <c r="M37" i="5"/>
  <c r="Y22" i="5"/>
  <c r="U22" i="5"/>
  <c r="Q36" i="5"/>
  <c r="Q15" i="5"/>
  <c r="M15" i="5"/>
  <c r="Y30" i="5"/>
  <c r="AC30" i="5"/>
  <c r="U30" i="5"/>
  <c r="Y37" i="5"/>
  <c r="Y10" i="5"/>
  <c r="L36" i="5"/>
  <c r="M36" i="5" s="1"/>
  <c r="L30" i="5"/>
  <c r="M30" i="5" s="1"/>
  <c r="L10" i="5"/>
  <c r="M10" i="5" s="1"/>
  <c r="AC12" i="5"/>
  <c r="M14" i="5"/>
  <c r="U17" i="5"/>
  <c r="AC19" i="5"/>
  <c r="M21" i="5"/>
  <c r="U24" i="5"/>
  <c r="M28" i="5"/>
  <c r="U31" i="5"/>
  <c r="AC33" i="5"/>
  <c r="M35" i="5"/>
  <c r="L37" i="5"/>
  <c r="AA15" i="5"/>
  <c r="AB15" i="5" s="1"/>
  <c r="AC15" i="5" s="1"/>
  <c r="Y34" i="5"/>
  <c r="Y28" i="5"/>
  <c r="U10" i="5"/>
  <c r="U11" i="5"/>
  <c r="AC13" i="5"/>
  <c r="U18" i="5"/>
  <c r="AC20" i="5"/>
  <c r="U25" i="5"/>
  <c r="AC27" i="5"/>
  <c r="M29" i="5"/>
  <c r="U32" i="5"/>
  <c r="AC34" i="5"/>
  <c r="U37" i="5"/>
  <c r="AC37" i="5"/>
  <c r="Y13" i="5"/>
  <c r="Y27" i="5"/>
  <c r="M9" i="5"/>
  <c r="AC14" i="5"/>
  <c r="AC21" i="5"/>
  <c r="AC28" i="5"/>
  <c r="AC35" i="5"/>
  <c r="AA22" i="5"/>
  <c r="AB22" i="5" s="1"/>
  <c r="AC22" i="5" s="1"/>
  <c r="Y14" i="5"/>
  <c r="Y16" i="4"/>
  <c r="AC22" i="4"/>
  <c r="U22" i="4"/>
  <c r="Y28" i="4"/>
  <c r="U28" i="4"/>
  <c r="Y41" i="4"/>
  <c r="M44" i="4"/>
  <c r="Q44" i="4"/>
  <c r="Z11" i="4"/>
  <c r="AB11" i="4" s="1"/>
  <c r="Z36" i="4"/>
  <c r="AB36" i="4" s="1"/>
  <c r="Y48" i="4"/>
  <c r="U48" i="4"/>
  <c r="Y20" i="4"/>
  <c r="U20" i="4"/>
  <c r="M23" i="4"/>
  <c r="Q23" i="4"/>
  <c r="AB28" i="4"/>
  <c r="AC28" i="4" s="1"/>
  <c r="AC21" i="4"/>
  <c r="M9" i="4"/>
  <c r="Q9" i="4"/>
  <c r="Q11" i="4"/>
  <c r="AC15" i="4"/>
  <c r="U15" i="4"/>
  <c r="Y22" i="4"/>
  <c r="M30" i="4"/>
  <c r="Q30" i="4"/>
  <c r="Q41" i="4"/>
  <c r="M41" i="4"/>
  <c r="AK41" i="4"/>
  <c r="M54" i="4"/>
  <c r="AC29" i="4"/>
  <c r="U29" i="4"/>
  <c r="Y9" i="4"/>
  <c r="Q28" i="4"/>
  <c r="M28" i="4"/>
  <c r="Y30" i="4"/>
  <c r="AK32" i="4"/>
  <c r="Q36" i="4"/>
  <c r="M37" i="4"/>
  <c r="Q37" i="4"/>
  <c r="U43" i="4"/>
  <c r="Q48" i="4"/>
  <c r="M48" i="4"/>
  <c r="Q55" i="4"/>
  <c r="M55" i="4"/>
  <c r="U11" i="4"/>
  <c r="M16" i="4"/>
  <c r="Q16" i="4"/>
  <c r="Q20" i="4"/>
  <c r="M20" i="4"/>
  <c r="AK20" i="4"/>
  <c r="Y36" i="4"/>
  <c r="AC36" i="4"/>
  <c r="U36" i="4"/>
  <c r="Y37" i="4"/>
  <c r="AK39" i="4"/>
  <c r="AC9" i="4"/>
  <c r="Y12" i="4"/>
  <c r="AC16" i="4"/>
  <c r="AC23" i="4"/>
  <c r="Y27" i="4"/>
  <c r="AC30" i="4"/>
  <c r="Y34" i="4"/>
  <c r="AC37" i="4"/>
  <c r="AC44" i="4"/>
  <c r="Q51" i="4"/>
  <c r="AC51" i="4"/>
  <c r="Q10" i="4"/>
  <c r="AC10" i="4"/>
  <c r="Y13" i="4"/>
  <c r="Q17" i="4"/>
  <c r="AC17" i="4"/>
  <c r="Q24" i="4"/>
  <c r="AC24" i="4"/>
  <c r="Q31" i="4"/>
  <c r="AC31" i="4"/>
  <c r="L36" i="4"/>
  <c r="M36" i="4" s="1"/>
  <c r="Q38" i="4"/>
  <c r="AC38" i="4"/>
  <c r="Q45" i="4"/>
  <c r="AC45" i="4"/>
  <c r="U50" i="4"/>
  <c r="Q52" i="4"/>
  <c r="AC52" i="4"/>
  <c r="U9" i="4"/>
  <c r="Y14" i="4"/>
  <c r="U16" i="4"/>
  <c r="AC18" i="4"/>
  <c r="Y21" i="4"/>
  <c r="AC25" i="4"/>
  <c r="U30" i="4"/>
  <c r="AC32" i="4"/>
  <c r="U37" i="4"/>
  <c r="AC39" i="4"/>
  <c r="Y42" i="4"/>
  <c r="U44" i="4"/>
  <c r="AC46" i="4"/>
  <c r="Y49" i="4"/>
  <c r="U51" i="4"/>
  <c r="AC53" i="4"/>
  <c r="M15" i="4"/>
  <c r="Z20" i="4"/>
  <c r="M22" i="4"/>
  <c r="Z41" i="4"/>
  <c r="AB41" i="4" s="1"/>
  <c r="AC41" i="4" s="1"/>
  <c r="M43" i="4"/>
  <c r="Z48" i="4"/>
  <c r="AB48" i="4" s="1"/>
  <c r="AC48" i="4" s="1"/>
  <c r="M50" i="4"/>
  <c r="Z54" i="4"/>
  <c r="AB54" i="4" s="1"/>
  <c r="AC54" i="4" s="1"/>
  <c r="Y50" i="4"/>
  <c r="Y54" i="4"/>
  <c r="U54" i="4"/>
  <c r="Q28" i="3"/>
  <c r="AB28" i="3"/>
  <c r="AK28" i="3"/>
  <c r="L28" i="3"/>
  <c r="M28" i="3" s="1"/>
  <c r="M10" i="3"/>
  <c r="U14" i="3"/>
  <c r="AC16" i="3"/>
  <c r="M18" i="3"/>
  <c r="U22" i="3"/>
  <c r="AC24" i="3"/>
  <c r="M26" i="3"/>
  <c r="U28" i="3"/>
  <c r="AC28" i="3"/>
  <c r="Y27" i="3"/>
  <c r="AC9" i="3"/>
  <c r="M11" i="3"/>
  <c r="U15" i="3"/>
  <c r="AC17" i="3"/>
  <c r="M19" i="3"/>
  <c r="U23" i="3"/>
  <c r="AC25" i="3"/>
  <c r="M27" i="3"/>
  <c r="Y18" i="3"/>
  <c r="Y19" i="3"/>
  <c r="AC10" i="3"/>
  <c r="M12" i="3"/>
  <c r="U16" i="3"/>
  <c r="AC18" i="3"/>
  <c r="M20" i="3"/>
  <c r="U24" i="3"/>
  <c r="Y11" i="3"/>
  <c r="AC11" i="3"/>
  <c r="U17" i="3"/>
  <c r="AC19" i="3"/>
  <c r="U25" i="3"/>
  <c r="AC27" i="3"/>
  <c r="Y10" i="3"/>
  <c r="U17" i="2"/>
  <c r="Y17" i="2"/>
  <c r="Y12" i="2"/>
  <c r="Q9" i="2"/>
  <c r="AC9" i="2"/>
  <c r="Y13" i="2"/>
  <c r="U15" i="2"/>
  <c r="Y14" i="2"/>
  <c r="U16" i="2"/>
  <c r="Z17" i="2"/>
  <c r="M13" i="2"/>
  <c r="Y15" i="2"/>
  <c r="AC12" i="2"/>
  <c r="Q18" i="1"/>
  <c r="M18" i="1"/>
  <c r="AC10" i="1"/>
  <c r="U18" i="1"/>
  <c r="AB18" i="1"/>
  <c r="AC18" i="1" s="1"/>
  <c r="U9" i="1"/>
  <c r="Q11" i="1"/>
  <c r="M13" i="1"/>
  <c r="Y15" i="1"/>
  <c r="U17" i="1"/>
  <c r="U10" i="1"/>
  <c r="AC12" i="1"/>
  <c r="Y9" i="1"/>
  <c r="AC13" i="1"/>
  <c r="Y17" i="1"/>
  <c r="Y10" i="1"/>
  <c r="U12" i="1"/>
  <c r="U13" i="1"/>
  <c r="AK31" i="9" l="1"/>
  <c r="AC11" i="4"/>
  <c r="AB30" i="7"/>
  <c r="AC30" i="7" s="1"/>
  <c r="Y55" i="4"/>
  <c r="M12" i="6"/>
  <c r="U48" i="7"/>
  <c r="U27" i="8"/>
  <c r="M45" i="10"/>
  <c r="AB61" i="7"/>
  <c r="AC61" i="7" s="1"/>
  <c r="AC36" i="7"/>
  <c r="AB24" i="12"/>
  <c r="AC24" i="12" s="1"/>
  <c r="AK45" i="12"/>
  <c r="AB32" i="9"/>
  <c r="AC32" i="9" s="1"/>
  <c r="AB13" i="10"/>
  <c r="AC13" i="10" s="1"/>
  <c r="M38" i="10"/>
  <c r="AB10" i="12"/>
  <c r="AB17" i="6"/>
  <c r="AC17" i="6" s="1"/>
  <c r="AB17" i="2"/>
  <c r="AC17" i="2" s="1"/>
  <c r="M17" i="2"/>
  <c r="AB20" i="4"/>
  <c r="AC20" i="4" s="1"/>
  <c r="U36" i="5"/>
  <c r="U22" i="6"/>
  <c r="Y36" i="7"/>
  <c r="U38" i="10"/>
  <c r="AK41" i="8"/>
  <c r="AB38" i="10"/>
  <c r="AC38" i="10" s="1"/>
  <c r="AB48" i="7"/>
  <c r="AC48" i="7" s="1"/>
  <c r="AC15" i="8"/>
  <c r="U17" i="12"/>
  <c r="Y17" i="12"/>
  <c r="AC10" i="12"/>
  <c r="U10" i="12"/>
  <c r="Y10" i="12"/>
  <c r="U24" i="12"/>
  <c r="Y24" i="12"/>
  <c r="AB17" i="12"/>
  <c r="AC17" i="12" s="1"/>
  <c r="U25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<sst xmlns="http://schemas.openxmlformats.org/spreadsheetml/2006/main" count="1719" uniqueCount="618">
  <si>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</si>
  <si>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3rd Quarter Ended 31 March 2025</t>
  </si>
  <si>
    <t>Figures Finalised as at 2025/04/25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</si>
  <si>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</si>
  <si>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</si>
  <si>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</si>
  <si>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</si>
  <si>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</si>
  <si>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</si>
  <si>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31 March 2025</t>
  </si>
  <si>
    <t>Third Quarter 2023/24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</si>
  <si>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</si>
  <si>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</si>
  <si>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</si>
  <si>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</si>
  <si>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</si>
  <si>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</si>
  <si>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</si>
  <si>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</si>
  <si>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</si>
  <si>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</si>
  <si>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Q3 of 2023/24 to Q3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</si>
  <si>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</si>
  <si>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</si>
  <si>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</si>
  <si>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</si>
  <si>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</si>
  <si>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</si>
  <si>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</si>
  <si>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</si>
  <si>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</si>
  <si>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</si>
  <si>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</si>
  <si>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</si>
  <si>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</si>
  <si>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</si>
  <si>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</si>
  <si>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</si>
  <si>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</si>
  <si>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</si>
  <si>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</si>
  <si>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</si>
  <si>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3rd Quarter Ended 31 March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</si>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</sst>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51552659902</v>
      </c>
      <c r="E9" s="65">
        <v>10017977759</v>
      </c>
      <c r="F9" s="66">
        <f>$D9       +$E9</f>
        <v>61570637661</v>
      </c>
      <c r="G9" s="64">
        <v>52627511609</v>
      </c>
      <c r="H9" s="65">
        <v>10663593797</v>
      </c>
      <c r="I9" s="67">
        <f>$G9       +$H9</f>
        <v>63291105406</v>
      </c>
      <c r="J9" s="64">
        <v>18131537578</v>
      </c>
      <c r="K9" s="65">
        <v>1233229895</v>
      </c>
      <c r="L9" s="65">
        <f>$J9       +$K9</f>
        <v>19364767473</v>
      </c>
      <c r="M9" s="90">
        <f>IF(($F9       =0),0,($L9       /$F9       ))</f>
        <v>0.31451302452997021</v>
      </c>
      <c r="N9" s="100">
        <v>11911017994</v>
      </c>
      <c r="O9" s="101">
        <v>1811611569</v>
      </c>
      <c r="P9" s="102">
        <f>$N9       +$O9</f>
        <v>13722629563</v>
      </c>
      <c r="Q9" s="90">
        <f>IF(($F9       =0),0,($P9       /$F9       ))</f>
        <v>0.22287619690663318</v>
      </c>
      <c r="R9" s="100">
        <v>11036966229</v>
      </c>
      <c r="S9" s="102">
        <v>1447087975</v>
      </c>
      <c r="T9" s="102">
        <f>$R9       +$S9</f>
        <v>12484054204</v>
      </c>
      <c r="U9" s="90">
        <f>IF(($I9       =0),0,($T9       /$I9       ))</f>
        <v>0.19724816186914806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41079521801</v>
      </c>
      <c r="AA9" s="65">
        <f>$K9       +$O9       +$S9</f>
        <v>4491929439</v>
      </c>
      <c r="AB9" s="65">
        <f>$Z9       +$AA9</f>
        <v>45571451240</v>
      </c>
      <c r="AC9" s="90">
        <f>IF(($I9       =0),0,($AB9       /$I9       ))</f>
        <v>0.72002931450901508</v>
      </c>
      <c r="AD9" s="64">
        <v>10181740457</v>
      </c>
      <c r="AE9" s="65">
        <v>1480594961</v>
      </c>
      <c r="AF9" s="65">
        <f>$AD9       +$AE9</f>
        <v>11662335418</v>
      </c>
      <c r="AG9" s="65">
        <v>56386250175</v>
      </c>
      <c r="AH9" s="65">
        <v>58457099395</v>
      </c>
      <c r="AI9" s="65">
        <v>42693875876</v>
      </c>
      <c r="AJ9" s="90">
        <f>IF(($AH9       =0),0,($AI9       /$AH9       ))</f>
        <v>0.73034543824204401</v>
      </c>
      <c r="AK9" s="90">
        <f>IF(($AF9       =0),0,(($T9       /$AF9       )-1))</f>
        <v>7.0459196768748011E-2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27513963312</v>
      </c>
      <c r="E10" s="65">
        <v>3286317540</v>
      </c>
      <c r="F10" s="67">
        <f t="shared" ref="F10:F18" si="0">$D10      +$E10</f>
        <v>30800280852</v>
      </c>
      <c r="G10" s="64">
        <v>28003184463</v>
      </c>
      <c r="H10" s="65">
        <v>3096582336</v>
      </c>
      <c r="I10" s="67">
        <f t="shared" ref="I10:I18" si="1">$G10      +$H10</f>
        <v>31099766799</v>
      </c>
      <c r="J10" s="64">
        <v>7261167631</v>
      </c>
      <c r="K10" s="65">
        <v>357491524</v>
      </c>
      <c r="L10" s="65">
        <f t="shared" ref="L10:L18" si="2">$J10      +$K10</f>
        <v>7618659155</v>
      </c>
      <c r="M10" s="90">
        <f t="shared" ref="M10:M18" si="3">IF(($F10      =0),0,($L10      /$F10      ))</f>
        <v>0.2473568079333045</v>
      </c>
      <c r="N10" s="100">
        <v>6151123383</v>
      </c>
      <c r="O10" s="101">
        <v>673037949</v>
      </c>
      <c r="P10" s="102">
        <f t="shared" ref="P10:P18" si="4">$N10      +$O10</f>
        <v>6824161332</v>
      </c>
      <c r="Q10" s="90">
        <f t="shared" ref="Q10:Q18" si="5">IF(($F10      =0),0,($P10      /$F10      ))</f>
        <v>0.22156165928457358</v>
      </c>
      <c r="R10" s="100">
        <v>6585783262</v>
      </c>
      <c r="S10" s="102">
        <v>407579176</v>
      </c>
      <c r="T10" s="102">
        <f t="shared" ref="T10:T18" si="6">$R10      +$S10</f>
        <v>6993362438</v>
      </c>
      <c r="U10" s="90">
        <f t="shared" ref="U10:U18" si="7">IF(($I10      =0),0,($T10      /$I10      ))</f>
        <v>0.22486864558176908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19998074276</v>
      </c>
      <c r="AA10" s="65">
        <f t="shared" ref="AA10:AA18" si="11">$K10      +$O10      +$S10</f>
        <v>1438108649</v>
      </c>
      <c r="AB10" s="65">
        <f t="shared" ref="AB10:AB18" si="12">$Z10      +$AA10</f>
        <v>21436182925</v>
      </c>
      <c r="AC10" s="90">
        <f t="shared" ref="AC10:AC18" si="13">IF(($I10      =0),0,($AB10      /$I10      ))</f>
        <v>0.68927150044383201</v>
      </c>
      <c r="AD10" s="64">
        <v>6941752253</v>
      </c>
      <c r="AE10" s="65">
        <v>494128352</v>
      </c>
      <c r="AF10" s="65">
        <f t="shared" ref="AF10:AF18" si="14">$AD10      +$AE10</f>
        <v>7435880605</v>
      </c>
      <c r="AG10" s="65">
        <v>28457791632</v>
      </c>
      <c r="AH10" s="65">
        <v>28377224299</v>
      </c>
      <c r="AI10" s="65">
        <v>18758556712</v>
      </c>
      <c r="AJ10" s="90">
        <f t="shared" ref="AJ10:AJ18" si="15">IF(($AH10      =0),0,($AI10      /$AH10      ))</f>
        <v>0.66104269093933343</v>
      </c>
      <c r="AK10" s="90">
        <f t="shared" ref="AK10:AK18" si="16">IF(($AF10      =0),0,(($T10      /$AF10      )-1))</f>
        <v>-5.9511198539476839E-2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207700738259</v>
      </c>
      <c r="E11" s="65">
        <v>14128932901</v>
      </c>
      <c r="F11" s="67">
        <f t="shared" si="0"/>
        <v>221829671160</v>
      </c>
      <c r="G11" s="64">
        <v>211669916887</v>
      </c>
      <c r="H11" s="65">
        <v>14841747643</v>
      </c>
      <c r="I11" s="67">
        <f t="shared" si="1"/>
        <v>226511664530</v>
      </c>
      <c r="J11" s="64">
        <v>57017967040</v>
      </c>
      <c r="K11" s="65">
        <v>1115029118</v>
      </c>
      <c r="L11" s="65">
        <f t="shared" si="2"/>
        <v>58132996158</v>
      </c>
      <c r="M11" s="90">
        <f t="shared" si="3"/>
        <v>0.26206140889092411</v>
      </c>
      <c r="N11" s="100">
        <v>55728993009</v>
      </c>
      <c r="O11" s="101">
        <v>2057516380</v>
      </c>
      <c r="P11" s="102">
        <f t="shared" si="4"/>
        <v>57786509389</v>
      </c>
      <c r="Q11" s="90">
        <f t="shared" si="5"/>
        <v>0.26049945927801554</v>
      </c>
      <c r="R11" s="100">
        <v>51828844711</v>
      </c>
      <c r="S11" s="102">
        <v>3127929263</v>
      </c>
      <c r="T11" s="102">
        <f t="shared" si="6"/>
        <v>54956773974</v>
      </c>
      <c r="U11" s="90">
        <f t="shared" si="7"/>
        <v>0.24262226887093194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164575804760</v>
      </c>
      <c r="AA11" s="65">
        <f t="shared" si="11"/>
        <v>6300474761</v>
      </c>
      <c r="AB11" s="65">
        <f t="shared" si="12"/>
        <v>170876279521</v>
      </c>
      <c r="AC11" s="90">
        <f t="shared" si="13"/>
        <v>0.75438181020637263</v>
      </c>
      <c r="AD11" s="64">
        <v>48324624253</v>
      </c>
      <c r="AE11" s="65">
        <v>2478105976</v>
      </c>
      <c r="AF11" s="65">
        <f t="shared" si="14"/>
        <v>50802730229</v>
      </c>
      <c r="AG11" s="65">
        <v>217047690628</v>
      </c>
      <c r="AH11" s="65">
        <v>206011686553</v>
      </c>
      <c r="AI11" s="65">
        <v>163093611112</v>
      </c>
      <c r="AJ11" s="90">
        <f t="shared" si="15"/>
        <v>0.79167164659875444</v>
      </c>
      <c r="AK11" s="90">
        <f t="shared" si="16"/>
        <v>8.176812006510481E-2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100075630680</v>
      </c>
      <c r="E12" s="65">
        <v>14996675150</v>
      </c>
      <c r="F12" s="67">
        <f t="shared" si="0"/>
        <v>115072305830</v>
      </c>
      <c r="G12" s="64">
        <v>100728626993</v>
      </c>
      <c r="H12" s="65">
        <v>15597486929</v>
      </c>
      <c r="I12" s="67">
        <f t="shared" si="1"/>
        <v>116326113922</v>
      </c>
      <c r="J12" s="64">
        <v>29037368891</v>
      </c>
      <c r="K12" s="65">
        <v>1893051160</v>
      </c>
      <c r="L12" s="65">
        <f t="shared" si="2"/>
        <v>30930420051</v>
      </c>
      <c r="M12" s="90">
        <f t="shared" si="3"/>
        <v>0.26879117288824039</v>
      </c>
      <c r="N12" s="100">
        <v>26801856656</v>
      </c>
      <c r="O12" s="101">
        <v>2704338815</v>
      </c>
      <c r="P12" s="102">
        <f t="shared" si="4"/>
        <v>29506195471</v>
      </c>
      <c r="Q12" s="90">
        <f t="shared" si="5"/>
        <v>0.25641439317806358</v>
      </c>
      <c r="R12" s="100">
        <v>24732183647</v>
      </c>
      <c r="S12" s="102">
        <v>2697521844</v>
      </c>
      <c r="T12" s="102">
        <f t="shared" si="6"/>
        <v>27429705491</v>
      </c>
      <c r="U12" s="90">
        <f t="shared" si="7"/>
        <v>0.23580006729522834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80571409194</v>
      </c>
      <c r="AA12" s="65">
        <f t="shared" si="11"/>
        <v>7294911819</v>
      </c>
      <c r="AB12" s="65">
        <f t="shared" si="12"/>
        <v>87866321013</v>
      </c>
      <c r="AC12" s="90">
        <f t="shared" si="13"/>
        <v>0.7553447635319176</v>
      </c>
      <c r="AD12" s="64">
        <v>23590423439</v>
      </c>
      <c r="AE12" s="65">
        <v>2619556819</v>
      </c>
      <c r="AF12" s="65">
        <f t="shared" si="14"/>
        <v>26209980258</v>
      </c>
      <c r="AG12" s="65">
        <v>109907525246</v>
      </c>
      <c r="AH12" s="65">
        <v>111418842143</v>
      </c>
      <c r="AI12" s="65">
        <v>82030617260</v>
      </c>
      <c r="AJ12" s="90">
        <f t="shared" si="15"/>
        <v>0.73623649000694313</v>
      </c>
      <c r="AK12" s="90">
        <f t="shared" si="16"/>
        <v>4.6536671183783351E-2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27914238948</v>
      </c>
      <c r="E13" s="65">
        <v>6832645997</v>
      </c>
      <c r="F13" s="67">
        <f t="shared" si="0"/>
        <v>34746884945</v>
      </c>
      <c r="G13" s="64">
        <v>28962620874</v>
      </c>
      <c r="H13" s="65">
        <v>7048100420</v>
      </c>
      <c r="I13" s="67">
        <f t="shared" si="1"/>
        <v>36010721294</v>
      </c>
      <c r="J13" s="64">
        <v>8764013111</v>
      </c>
      <c r="K13" s="65">
        <v>1146127297</v>
      </c>
      <c r="L13" s="65">
        <f t="shared" si="2"/>
        <v>9910140408</v>
      </c>
      <c r="M13" s="90">
        <f t="shared" si="3"/>
        <v>0.28520946334287289</v>
      </c>
      <c r="N13" s="100">
        <v>7445255688</v>
      </c>
      <c r="O13" s="101">
        <v>1874366274</v>
      </c>
      <c r="P13" s="102">
        <f t="shared" si="4"/>
        <v>9319621962</v>
      </c>
      <c r="Q13" s="90">
        <f t="shared" si="5"/>
        <v>0.2682146033162916</v>
      </c>
      <c r="R13" s="100">
        <v>6967263615</v>
      </c>
      <c r="S13" s="102">
        <v>1069048335</v>
      </c>
      <c r="T13" s="102">
        <f t="shared" si="6"/>
        <v>8036311950</v>
      </c>
      <c r="U13" s="90">
        <f t="shared" si="7"/>
        <v>0.22316442607160403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23176532414</v>
      </c>
      <c r="AA13" s="65">
        <f t="shared" si="11"/>
        <v>4089541906</v>
      </c>
      <c r="AB13" s="65">
        <f t="shared" si="12"/>
        <v>27266074320</v>
      </c>
      <c r="AC13" s="90">
        <f t="shared" si="13"/>
        <v>0.75716545906962973</v>
      </c>
      <c r="AD13" s="64">
        <v>6099323197</v>
      </c>
      <c r="AE13" s="65">
        <v>1068934973</v>
      </c>
      <c r="AF13" s="65">
        <f t="shared" si="14"/>
        <v>7168258170</v>
      </c>
      <c r="AG13" s="65">
        <v>33719653378</v>
      </c>
      <c r="AH13" s="65">
        <v>34520347060</v>
      </c>
      <c r="AI13" s="65">
        <v>24639380034</v>
      </c>
      <c r="AJ13" s="90">
        <f t="shared" si="15"/>
        <v>0.71376397204738884</v>
      </c>
      <c r="AK13" s="90">
        <f t="shared" si="16"/>
        <v>0.12109689124101397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28775116337</v>
      </c>
      <c r="E14" s="65">
        <v>4255496764</v>
      </c>
      <c r="F14" s="67">
        <f t="shared" si="0"/>
        <v>33030613101</v>
      </c>
      <c r="G14" s="64">
        <v>30853392622</v>
      </c>
      <c r="H14" s="65">
        <v>4640717524</v>
      </c>
      <c r="I14" s="67">
        <f t="shared" si="1"/>
        <v>35494110146</v>
      </c>
      <c r="J14" s="64">
        <v>7642272623</v>
      </c>
      <c r="K14" s="65">
        <v>672180441</v>
      </c>
      <c r="L14" s="65">
        <f t="shared" si="2"/>
        <v>8314453064</v>
      </c>
      <c r="M14" s="90">
        <f t="shared" si="3"/>
        <v>0.25171961048910352</v>
      </c>
      <c r="N14" s="100">
        <v>7317899412</v>
      </c>
      <c r="O14" s="101">
        <v>923704417</v>
      </c>
      <c r="P14" s="102">
        <f t="shared" si="4"/>
        <v>8241603829</v>
      </c>
      <c r="Q14" s="90">
        <f t="shared" si="5"/>
        <v>0.24951410389504655</v>
      </c>
      <c r="R14" s="100">
        <v>6671502876</v>
      </c>
      <c r="S14" s="102">
        <v>574058145</v>
      </c>
      <c r="T14" s="102">
        <f t="shared" si="6"/>
        <v>7245561021</v>
      </c>
      <c r="U14" s="90">
        <f t="shared" si="7"/>
        <v>0.20413417863404407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21631674911</v>
      </c>
      <c r="AA14" s="65">
        <f t="shared" si="11"/>
        <v>2169943003</v>
      </c>
      <c r="AB14" s="65">
        <f t="shared" si="12"/>
        <v>23801617914</v>
      </c>
      <c r="AC14" s="90">
        <f t="shared" si="13"/>
        <v>0.6705793670018888</v>
      </c>
      <c r="AD14" s="64">
        <v>6234447790</v>
      </c>
      <c r="AE14" s="65">
        <v>820185278</v>
      </c>
      <c r="AF14" s="65">
        <f t="shared" si="14"/>
        <v>7054633068</v>
      </c>
      <c r="AG14" s="65">
        <v>30374556725</v>
      </c>
      <c r="AH14" s="65">
        <v>32317874273</v>
      </c>
      <c r="AI14" s="65">
        <v>22088514555</v>
      </c>
      <c r="AJ14" s="90">
        <f t="shared" si="15"/>
        <v>0.68347671534367815</v>
      </c>
      <c r="AK14" s="90">
        <f t="shared" si="16"/>
        <v>2.7064193298168115E-2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27166715884</v>
      </c>
      <c r="E15" s="65">
        <v>3896170784</v>
      </c>
      <c r="F15" s="67">
        <f t="shared" si="0"/>
        <v>31062886668</v>
      </c>
      <c r="G15" s="64">
        <v>26430683465</v>
      </c>
      <c r="H15" s="65">
        <v>4136354416</v>
      </c>
      <c r="I15" s="67">
        <f t="shared" si="1"/>
        <v>30567037881</v>
      </c>
      <c r="J15" s="64">
        <v>7535696289</v>
      </c>
      <c r="K15" s="65">
        <v>363892204</v>
      </c>
      <c r="L15" s="65">
        <f t="shared" si="2"/>
        <v>7899588493</v>
      </c>
      <c r="M15" s="90">
        <f t="shared" si="3"/>
        <v>0.25430954236258746</v>
      </c>
      <c r="N15" s="100">
        <v>6557315273</v>
      </c>
      <c r="O15" s="101">
        <v>-9981434242</v>
      </c>
      <c r="P15" s="102">
        <f t="shared" si="4"/>
        <v>-3424118969</v>
      </c>
      <c r="Q15" s="90">
        <f t="shared" si="5"/>
        <v>-0.11023183407250488</v>
      </c>
      <c r="R15" s="100">
        <v>5410727626</v>
      </c>
      <c r="S15" s="102">
        <v>463106001</v>
      </c>
      <c r="T15" s="102">
        <f t="shared" si="6"/>
        <v>5873833627</v>
      </c>
      <c r="U15" s="90">
        <f t="shared" si="7"/>
        <v>0.19216234330154328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19503739188</v>
      </c>
      <c r="AA15" s="65">
        <f t="shared" si="11"/>
        <v>-9154436037</v>
      </c>
      <c r="AB15" s="65">
        <f t="shared" si="12"/>
        <v>10349303151</v>
      </c>
      <c r="AC15" s="90">
        <f t="shared" si="13"/>
        <v>0.3385772344474689</v>
      </c>
      <c r="AD15" s="64">
        <v>5035118615</v>
      </c>
      <c r="AE15" s="65">
        <v>411059367</v>
      </c>
      <c r="AF15" s="65">
        <f t="shared" si="14"/>
        <v>5446177982</v>
      </c>
      <c r="AG15" s="65">
        <v>29523278326</v>
      </c>
      <c r="AH15" s="65">
        <v>28924293178</v>
      </c>
      <c r="AI15" s="65">
        <v>18949188516</v>
      </c>
      <c r="AJ15" s="90">
        <f t="shared" si="15"/>
        <v>0.65513056444929385</v>
      </c>
      <c r="AK15" s="90">
        <f t="shared" si="16"/>
        <v>7.8523993599443953E-2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10339136908</v>
      </c>
      <c r="E16" s="65">
        <v>1858880630</v>
      </c>
      <c r="F16" s="67">
        <f t="shared" si="0"/>
        <v>12198017538</v>
      </c>
      <c r="G16" s="64">
        <v>11092155681</v>
      </c>
      <c r="H16" s="65">
        <v>2098746453</v>
      </c>
      <c r="I16" s="67">
        <f t="shared" si="1"/>
        <v>13190902134</v>
      </c>
      <c r="J16" s="64">
        <v>2659911753</v>
      </c>
      <c r="K16" s="65">
        <v>224675711</v>
      </c>
      <c r="L16" s="65">
        <f t="shared" si="2"/>
        <v>2884587464</v>
      </c>
      <c r="M16" s="90">
        <f t="shared" si="3"/>
        <v>0.23648002267694396</v>
      </c>
      <c r="N16" s="100">
        <v>2463518787</v>
      </c>
      <c r="O16" s="101">
        <v>503140190</v>
      </c>
      <c r="P16" s="102">
        <f t="shared" si="4"/>
        <v>2966658977</v>
      </c>
      <c r="Q16" s="90">
        <f t="shared" si="5"/>
        <v>0.24320828919601772</v>
      </c>
      <c r="R16" s="100">
        <v>2568476128</v>
      </c>
      <c r="S16" s="102">
        <v>246338370</v>
      </c>
      <c r="T16" s="102">
        <f t="shared" si="6"/>
        <v>2814814498</v>
      </c>
      <c r="U16" s="90">
        <f t="shared" si="7"/>
        <v>0.21339059826277687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7691906668</v>
      </c>
      <c r="AA16" s="65">
        <f t="shared" si="11"/>
        <v>974154271</v>
      </c>
      <c r="AB16" s="65">
        <f t="shared" si="12"/>
        <v>8666060939</v>
      </c>
      <c r="AC16" s="90">
        <f t="shared" si="13"/>
        <v>0.65697257480691429</v>
      </c>
      <c r="AD16" s="64">
        <v>2480469046</v>
      </c>
      <c r="AE16" s="65">
        <v>277880507</v>
      </c>
      <c r="AF16" s="65">
        <f t="shared" si="14"/>
        <v>2758349553</v>
      </c>
      <c r="AG16" s="65">
        <v>11345962138</v>
      </c>
      <c r="AH16" s="65">
        <v>11543082896</v>
      </c>
      <c r="AI16" s="65">
        <v>7571984434</v>
      </c>
      <c r="AJ16" s="90">
        <f t="shared" si="15"/>
        <v>0.65597592101014046</v>
      </c>
      <c r="AK16" s="90">
        <f t="shared" si="16"/>
        <v>2.047055455266289E-2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93999783427</v>
      </c>
      <c r="E17" s="65">
        <v>17961490407</v>
      </c>
      <c r="F17" s="67">
        <f t="shared" si="0"/>
        <v>111961273834</v>
      </c>
      <c r="G17" s="64">
        <v>95995572304</v>
      </c>
      <c r="H17" s="65">
        <v>18269755041</v>
      </c>
      <c r="I17" s="67">
        <f t="shared" si="1"/>
        <v>114265327345</v>
      </c>
      <c r="J17" s="64">
        <v>25369625533</v>
      </c>
      <c r="K17" s="65">
        <v>1895550100</v>
      </c>
      <c r="L17" s="65">
        <f t="shared" si="2"/>
        <v>27265175633</v>
      </c>
      <c r="M17" s="90">
        <f t="shared" si="3"/>
        <v>0.24352327103231125</v>
      </c>
      <c r="N17" s="100">
        <v>24068746210</v>
      </c>
      <c r="O17" s="101">
        <v>4181827409</v>
      </c>
      <c r="P17" s="102">
        <f t="shared" si="4"/>
        <v>28250573619</v>
      </c>
      <c r="Q17" s="90">
        <f t="shared" si="5"/>
        <v>0.25232451053465033</v>
      </c>
      <c r="R17" s="100">
        <v>24127871737</v>
      </c>
      <c r="S17" s="102">
        <v>2547396755</v>
      </c>
      <c r="T17" s="102">
        <f t="shared" si="6"/>
        <v>26675268492</v>
      </c>
      <c r="U17" s="90">
        <f t="shared" si="7"/>
        <v>0.23345024349739676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73566243480</v>
      </c>
      <c r="AA17" s="65">
        <f t="shared" si="11"/>
        <v>8624774264</v>
      </c>
      <c r="AB17" s="65">
        <f t="shared" si="12"/>
        <v>82191017744</v>
      </c>
      <c r="AC17" s="90">
        <f t="shared" si="13"/>
        <v>0.71929971806619519</v>
      </c>
      <c r="AD17" s="64">
        <v>20891366754</v>
      </c>
      <c r="AE17" s="65">
        <v>2465010669</v>
      </c>
      <c r="AF17" s="65">
        <f t="shared" si="14"/>
        <v>23356377423</v>
      </c>
      <c r="AG17" s="65">
        <v>101711165929</v>
      </c>
      <c r="AH17" s="65">
        <v>105393249711</v>
      </c>
      <c r="AI17" s="65">
        <v>72999583812</v>
      </c>
      <c r="AJ17" s="90">
        <f t="shared" si="15"/>
        <v>0.69264003161656906</v>
      </c>
      <c r="AK17" s="90">
        <f t="shared" si="16"/>
        <v>0.14209785228644867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575037983657</v>
      </c>
      <c r="E18" s="69">
        <f>SUM(E9:E17)</f>
        <v>77234587932</v>
      </c>
      <c r="F18" s="70">
        <f t="shared" si="0"/>
        <v>652272571589</v>
      </c>
      <c r="G18" s="68">
        <f>SUM(G9:G17)</f>
        <v>586363664898</v>
      </c>
      <c r="H18" s="69">
        <f>SUM(H9:H17)</f>
        <v>80393084559</v>
      </c>
      <c r="I18" s="70">
        <f t="shared" si="1"/>
        <v>666756749457</v>
      </c>
      <c r="J18" s="68">
        <f>SUM(J9:J17)</f>
        <v>163419560449</v>
      </c>
      <c r="K18" s="69">
        <f>SUM(K9:K17)</f>
        <v>8901227450</v>
      </c>
      <c r="L18" s="69">
        <f t="shared" si="2"/>
        <v>172320787899</v>
      </c>
      <c r="M18" s="91">
        <f t="shared" si="3"/>
        <v>0.2641852431096553</v>
      </c>
      <c r="N18" s="103">
        <f>SUM(N9:N17)</f>
        <v>148445726412</v>
      </c>
      <c r="O18" s="104">
        <f>SUM(O9:O17)</f>
        <v>4748108761</v>
      </c>
      <c r="P18" s="105">
        <f t="shared" si="4"/>
        <v>153193835173</v>
      </c>
      <c r="Q18" s="91">
        <f t="shared" si="5"/>
        <v>0.23486168489318013</v>
      </c>
      <c r="R18" s="103">
        <f>SUM(R9:R17)</f>
        <v>139929619831</v>
      </c>
      <c r="S18" s="105">
        <f>SUM(S9:S17)</f>
        <v>12580065864</v>
      </c>
      <c r="T18" s="105">
        <f t="shared" si="6"/>
        <v>152509685695</v>
      </c>
      <c r="U18" s="91">
        <f t="shared" si="7"/>
        <v>0.22873362109825263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451794906692</v>
      </c>
      <c r="AA18" s="69">
        <f t="shared" si="11"/>
        <v>26229402075</v>
      </c>
      <c r="AB18" s="69">
        <f t="shared" si="12"/>
        <v>478024308767</v>
      </c>
      <c r="AC18" s="91">
        <f t="shared" si="13"/>
        <v>0.71693958727271712</v>
      </c>
      <c r="AD18" s="68">
        <f>SUM(AD9:AD17)</f>
        <v>129779265804</v>
      </c>
      <c r="AE18" s="69">
        <f>SUM(AE9:AE17)</f>
        <v>12115456902</v>
      </c>
      <c r="AF18" s="69">
        <f t="shared" si="14"/>
        <v>141894722706</v>
      </c>
      <c r="AG18" s="69">
        <f>SUM(AG9:AG17)</f>
        <v>618473874177</v>
      </c>
      <c r="AH18" s="69">
        <f>SUM(AH9:AH17)</f>
        <v>616963699508</v>
      </c>
      <c r="AI18" s="69">
        <f>SUM(AI9:AI17)</f>
        <v>452825312311</v>
      </c>
      <c r="AJ18" s="91">
        <f t="shared" si="15"/>
        <v>0.73395778823309576</v>
      </c>
      <c r="AK18" s="91">
        <f t="shared" si="16"/>
        <v>7.4808722879664558E-2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332056955</v>
      </c>
      <c r="E9" s="78">
        <v>145035200</v>
      </c>
      <c r="F9" s="79">
        <f>$D9       +$E9</f>
        <v>477092155</v>
      </c>
      <c r="G9" s="77">
        <v>339499747</v>
      </c>
      <c r="H9" s="78">
        <v>148212200</v>
      </c>
      <c r="I9" s="79">
        <f>$G9       +$H9</f>
        <v>487711947</v>
      </c>
      <c r="J9" s="77">
        <v>101913081</v>
      </c>
      <c r="K9" s="78">
        <v>19321655</v>
      </c>
      <c r="L9" s="78">
        <f>$J9       +$K9</f>
        <v>121234736</v>
      </c>
      <c r="M9" s="95">
        <f>IF(($F9       =0),0,($L9       /$F9       ))</f>
        <v>0.25411177846762123</v>
      </c>
      <c r="N9" s="77">
        <v>90247237</v>
      </c>
      <c r="O9" s="78">
        <v>44279950</v>
      </c>
      <c r="P9" s="78">
        <f>$N9       +$O9</f>
        <v>134527187</v>
      </c>
      <c r="Q9" s="95">
        <f>IF(($F9       =0),0,($P9       /$F9       ))</f>
        <v>0.2819731693135889</v>
      </c>
      <c r="R9" s="77">
        <v>75480927</v>
      </c>
      <c r="S9" s="78">
        <v>22145911</v>
      </c>
      <c r="T9" s="78">
        <f>$R9       +$S9</f>
        <v>97626838</v>
      </c>
      <c r="U9" s="95">
        <f>IF(($I9       =0),0,($T9       /$I9       ))</f>
        <v>0.20017315261707133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267641245</v>
      </c>
      <c r="AA9" s="78">
        <f>$K9       +$O9       +$S9</f>
        <v>85747516</v>
      </c>
      <c r="AB9" s="78">
        <f>$Z9       +$AA9</f>
        <v>353388761</v>
      </c>
      <c r="AC9" s="95">
        <f>IF(($I9       =0),0,($AB9       /$I9       ))</f>
        <v>0.72458499976011459</v>
      </c>
      <c r="AD9" s="77">
        <v>84337758</v>
      </c>
      <c r="AE9" s="78">
        <v>39519126</v>
      </c>
      <c r="AF9" s="78">
        <f>$AD9       +$AE9</f>
        <v>123856884</v>
      </c>
      <c r="AG9" s="78">
        <v>424457011</v>
      </c>
      <c r="AH9" s="78">
        <v>441378012</v>
      </c>
      <c r="AI9" s="79">
        <v>329118542</v>
      </c>
      <c r="AJ9" s="114">
        <f>IF(($AH9       =0),0,($AI9       /$AH9       ))</f>
        <v>0.74566139012833288</v>
      </c>
      <c r="AK9" s="115">
        <f>IF(($AF9       =0),0,(($T9       /$AF9       )-1))</f>
        <v>-0.21177705391005963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628692789</v>
      </c>
      <c r="E10" s="78">
        <v>165413000</v>
      </c>
      <c r="F10" s="79">
        <f t="shared" ref="F10:F45" si="0">$D10      +$E10</f>
        <v>794105789</v>
      </c>
      <c r="G10" s="77">
        <v>648470029</v>
      </c>
      <c r="H10" s="78">
        <v>192344148</v>
      </c>
      <c r="I10" s="79">
        <f t="shared" ref="I10:I45" si="1">$G10      +$H10</f>
        <v>840814177</v>
      </c>
      <c r="J10" s="77">
        <v>205893758</v>
      </c>
      <c r="K10" s="78">
        <v>22943703</v>
      </c>
      <c r="L10" s="78">
        <f t="shared" ref="L10:L45" si="2">$J10      +$K10</f>
        <v>228837461</v>
      </c>
      <c r="M10" s="95">
        <f t="shared" ref="M10:M45" si="3">IF(($F10      =0),0,($L10      /$F10      ))</f>
        <v>0.28816999469071997</v>
      </c>
      <c r="N10" s="77">
        <v>171614609</v>
      </c>
      <c r="O10" s="78">
        <v>63390388</v>
      </c>
      <c r="P10" s="78">
        <f t="shared" ref="P10:P45" si="4">$N10      +$O10</f>
        <v>235004997</v>
      </c>
      <c r="Q10" s="95">
        <f t="shared" ref="Q10:Q45" si="5">IF(($F10      =0),0,($P10      /$F10      ))</f>
        <v>0.29593663747992144</v>
      </c>
      <c r="R10" s="77">
        <v>134104134</v>
      </c>
      <c r="S10" s="78">
        <v>15512091</v>
      </c>
      <c r="T10" s="78">
        <f t="shared" ref="T10:T45" si="6">$R10      +$S10</f>
        <v>149616225</v>
      </c>
      <c r="U10" s="95">
        <f t="shared" ref="U10:U45" si="7">IF(($I10      =0),0,($T10      /$I10      ))</f>
        <v>0.17794208172586509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511612501</v>
      </c>
      <c r="AA10" s="78">
        <f t="shared" ref="AA10:AA45" si="11">$K10      +$O10      +$S10</f>
        <v>101846182</v>
      </c>
      <c r="AB10" s="78">
        <f t="shared" ref="AB10:AB45" si="12">$Z10      +$AA10</f>
        <v>613458683</v>
      </c>
      <c r="AC10" s="95">
        <f t="shared" ref="AC10:AC45" si="13">IF(($I10      =0),0,($AB10      /$I10      ))</f>
        <v>0.72960078431217978</v>
      </c>
      <c r="AD10" s="77">
        <v>225435072</v>
      </c>
      <c r="AE10" s="78">
        <v>31693832</v>
      </c>
      <c r="AF10" s="78">
        <f t="shared" ref="AF10:AF45" si="14">$AD10      +$AE10</f>
        <v>257128904</v>
      </c>
      <c r="AG10" s="78">
        <v>813983031</v>
      </c>
      <c r="AH10" s="78">
        <v>900431377</v>
      </c>
      <c r="AI10" s="79">
        <v>672499855</v>
      </c>
      <c r="AJ10" s="114">
        <f t="shared" ref="AJ10:AJ45" si="15">IF(($AH10      =0),0,($AI10      /$AH10      ))</f>
        <v>0.74686408334702004</v>
      </c>
      <c r="AK10" s="115">
        <f t="shared" ref="AK10:AK45" si="16">IF(($AF10      =0),0,(($T10      /$AF10      )-1))</f>
        <v>-0.41812755130788404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767197341</v>
      </c>
      <c r="E11" s="78">
        <v>90871846</v>
      </c>
      <c r="F11" s="79">
        <f t="shared" si="0"/>
        <v>858069187</v>
      </c>
      <c r="G11" s="77">
        <v>778026895</v>
      </c>
      <c r="H11" s="78">
        <v>89392410</v>
      </c>
      <c r="I11" s="79">
        <f t="shared" si="1"/>
        <v>867419305</v>
      </c>
      <c r="J11" s="77">
        <v>192188831</v>
      </c>
      <c r="K11" s="78">
        <v>12105470</v>
      </c>
      <c r="L11" s="78">
        <f t="shared" si="2"/>
        <v>204294301</v>
      </c>
      <c r="M11" s="95">
        <f t="shared" si="3"/>
        <v>0.23808604725017354</v>
      </c>
      <c r="N11" s="77">
        <v>158058753</v>
      </c>
      <c r="O11" s="78">
        <v>8415173</v>
      </c>
      <c r="P11" s="78">
        <f t="shared" si="4"/>
        <v>166473926</v>
      </c>
      <c r="Q11" s="95">
        <f t="shared" si="5"/>
        <v>0.19400991029876008</v>
      </c>
      <c r="R11" s="77">
        <v>194522509</v>
      </c>
      <c r="S11" s="78">
        <v>12888695</v>
      </c>
      <c r="T11" s="78">
        <f t="shared" si="6"/>
        <v>207411204</v>
      </c>
      <c r="U11" s="95">
        <f t="shared" si="7"/>
        <v>0.239112967401619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544770093</v>
      </c>
      <c r="AA11" s="78">
        <f t="shared" si="11"/>
        <v>33409338</v>
      </c>
      <c r="AB11" s="78">
        <f t="shared" si="12"/>
        <v>578179431</v>
      </c>
      <c r="AC11" s="95">
        <f t="shared" si="13"/>
        <v>0.66655126035037926</v>
      </c>
      <c r="AD11" s="77">
        <v>175922789</v>
      </c>
      <c r="AE11" s="78">
        <v>1754268</v>
      </c>
      <c r="AF11" s="78">
        <f t="shared" si="14"/>
        <v>177677057</v>
      </c>
      <c r="AG11" s="78">
        <v>734575421</v>
      </c>
      <c r="AH11" s="78">
        <v>735111421</v>
      </c>
      <c r="AI11" s="79">
        <v>475854497</v>
      </c>
      <c r="AJ11" s="114">
        <f t="shared" si="15"/>
        <v>0.64732295459738209</v>
      </c>
      <c r="AK11" s="115">
        <f t="shared" si="16"/>
        <v>0.16734938940372035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123521587</v>
      </c>
      <c r="E12" s="78">
        <v>680000</v>
      </c>
      <c r="F12" s="79">
        <f t="shared" si="0"/>
        <v>124201587</v>
      </c>
      <c r="G12" s="77">
        <v>129134067</v>
      </c>
      <c r="H12" s="78">
        <v>591850</v>
      </c>
      <c r="I12" s="79">
        <f t="shared" si="1"/>
        <v>129725917</v>
      </c>
      <c r="J12" s="77">
        <v>49366753</v>
      </c>
      <c r="K12" s="78">
        <v>-13410497</v>
      </c>
      <c r="L12" s="78">
        <f t="shared" si="2"/>
        <v>35956256</v>
      </c>
      <c r="M12" s="95">
        <f t="shared" si="3"/>
        <v>0.28949916718858026</v>
      </c>
      <c r="N12" s="77">
        <v>40635555</v>
      </c>
      <c r="O12" s="78">
        <v>8730</v>
      </c>
      <c r="P12" s="78">
        <f t="shared" si="4"/>
        <v>40644285</v>
      </c>
      <c r="Q12" s="95">
        <f t="shared" si="5"/>
        <v>0.32724449004021178</v>
      </c>
      <c r="R12" s="77">
        <v>30871533</v>
      </c>
      <c r="S12" s="78">
        <v>344000</v>
      </c>
      <c r="T12" s="78">
        <f t="shared" si="6"/>
        <v>31215533</v>
      </c>
      <c r="U12" s="95">
        <f t="shared" si="7"/>
        <v>0.24062680551335011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120873841</v>
      </c>
      <c r="AA12" s="78">
        <f t="shared" si="11"/>
        <v>-13057767</v>
      </c>
      <c r="AB12" s="78">
        <f t="shared" si="12"/>
        <v>107816074</v>
      </c>
      <c r="AC12" s="95">
        <f t="shared" si="13"/>
        <v>0.83110666313501569</v>
      </c>
      <c r="AD12" s="77">
        <v>28696990</v>
      </c>
      <c r="AE12" s="78">
        <v>67200</v>
      </c>
      <c r="AF12" s="78">
        <f t="shared" si="14"/>
        <v>28764190</v>
      </c>
      <c r="AG12" s="78">
        <v>120431586</v>
      </c>
      <c r="AH12" s="78">
        <v>131211960</v>
      </c>
      <c r="AI12" s="79">
        <v>117274048</v>
      </c>
      <c r="AJ12" s="114">
        <f t="shared" si="15"/>
        <v>0.8937755978951919</v>
      </c>
      <c r="AK12" s="115">
        <f t="shared" si="16"/>
        <v>8.522204171228176E-2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1851468672</v>
      </c>
      <c r="E13" s="81">
        <f>SUM(E9:E12)</f>
        <v>402000046</v>
      </c>
      <c r="F13" s="82">
        <f t="shared" si="0"/>
        <v>2253468718</v>
      </c>
      <c r="G13" s="80">
        <f>SUM(G9:G12)</f>
        <v>1895130738</v>
      </c>
      <c r="H13" s="81">
        <f>SUM(H9:H12)</f>
        <v>430540608</v>
      </c>
      <c r="I13" s="82">
        <f t="shared" si="1"/>
        <v>2325671346</v>
      </c>
      <c r="J13" s="80">
        <f>SUM(J9:J12)</f>
        <v>549362423</v>
      </c>
      <c r="K13" s="81">
        <f>SUM(K9:K12)</f>
        <v>40960331</v>
      </c>
      <c r="L13" s="81">
        <f t="shared" si="2"/>
        <v>590322754</v>
      </c>
      <c r="M13" s="96">
        <f t="shared" si="3"/>
        <v>0.26196181437296528</v>
      </c>
      <c r="N13" s="80">
        <f>SUM(N9:N12)</f>
        <v>460556154</v>
      </c>
      <c r="O13" s="81">
        <f>SUM(O9:O12)</f>
        <v>116094241</v>
      </c>
      <c r="P13" s="81">
        <f t="shared" si="4"/>
        <v>576650395</v>
      </c>
      <c r="Q13" s="96">
        <f t="shared" si="5"/>
        <v>0.2558945639643887</v>
      </c>
      <c r="R13" s="80">
        <f>SUM(R9:R12)</f>
        <v>434979103</v>
      </c>
      <c r="S13" s="81">
        <f>SUM(S9:S12)</f>
        <v>50890697</v>
      </c>
      <c r="T13" s="81">
        <f t="shared" si="6"/>
        <v>485869800</v>
      </c>
      <c r="U13" s="96">
        <f t="shared" si="7"/>
        <v>0.20891593338657405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1444897680</v>
      </c>
      <c r="AA13" s="81">
        <f t="shared" si="11"/>
        <v>207945269</v>
      </c>
      <c r="AB13" s="81">
        <f t="shared" si="12"/>
        <v>1652842949</v>
      </c>
      <c r="AC13" s="96">
        <f t="shared" si="13"/>
        <v>0.71069497925525027</v>
      </c>
      <c r="AD13" s="80">
        <f>SUM(AD9:AD12)</f>
        <v>514392609</v>
      </c>
      <c r="AE13" s="81">
        <f>SUM(AE9:AE12)</f>
        <v>73034426</v>
      </c>
      <c r="AF13" s="81">
        <f t="shared" si="14"/>
        <v>587427035</v>
      </c>
      <c r="AG13" s="81">
        <f>SUM(AG9:AG12)</f>
        <v>2093447049</v>
      </c>
      <c r="AH13" s="81">
        <f>SUM(AH9:AH12)</f>
        <v>2208132770</v>
      </c>
      <c r="AI13" s="82">
        <f>SUM(AI9:AI12)</f>
        <v>1594746942</v>
      </c>
      <c r="AJ13" s="116">
        <f t="shared" si="15"/>
        <v>0.72221515103912881</v>
      </c>
      <c r="AK13" s="117">
        <f t="shared" si="16"/>
        <v>-0.17288485028612954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146746606</v>
      </c>
      <c r="E14" s="78">
        <v>14064000</v>
      </c>
      <c r="F14" s="79">
        <f t="shared" si="0"/>
        <v>160810606</v>
      </c>
      <c r="G14" s="77">
        <v>119447367</v>
      </c>
      <c r="H14" s="78">
        <v>13649000</v>
      </c>
      <c r="I14" s="79">
        <f t="shared" si="1"/>
        <v>133096367</v>
      </c>
      <c r="J14" s="77">
        <v>35571798</v>
      </c>
      <c r="K14" s="78">
        <v>3040105</v>
      </c>
      <c r="L14" s="78">
        <f t="shared" si="2"/>
        <v>38611903</v>
      </c>
      <c r="M14" s="95">
        <f t="shared" si="3"/>
        <v>0.24010793790553839</v>
      </c>
      <c r="N14" s="77">
        <v>22447722</v>
      </c>
      <c r="O14" s="78">
        <v>6749304</v>
      </c>
      <c r="P14" s="78">
        <f t="shared" si="4"/>
        <v>29197026</v>
      </c>
      <c r="Q14" s="95">
        <f t="shared" si="5"/>
        <v>0.18156156939051643</v>
      </c>
      <c r="R14" s="77">
        <v>21253189</v>
      </c>
      <c r="S14" s="78">
        <v>958101</v>
      </c>
      <c r="T14" s="78">
        <f t="shared" si="6"/>
        <v>22211290</v>
      </c>
      <c r="U14" s="95">
        <f t="shared" si="7"/>
        <v>0.16688126430979142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79272709</v>
      </c>
      <c r="AA14" s="78">
        <f t="shared" si="11"/>
        <v>10747510</v>
      </c>
      <c r="AB14" s="78">
        <f t="shared" si="12"/>
        <v>90020219</v>
      </c>
      <c r="AC14" s="95">
        <f t="shared" si="13"/>
        <v>0.67635369040538873</v>
      </c>
      <c r="AD14" s="77">
        <v>17805225</v>
      </c>
      <c r="AE14" s="78">
        <v>6424407</v>
      </c>
      <c r="AF14" s="78">
        <f t="shared" si="14"/>
        <v>24229632</v>
      </c>
      <c r="AG14" s="78">
        <v>135637816</v>
      </c>
      <c r="AH14" s="78">
        <v>124482078</v>
      </c>
      <c r="AI14" s="79">
        <v>62205683</v>
      </c>
      <c r="AJ14" s="114">
        <f t="shared" si="15"/>
        <v>0.49971597517837063</v>
      </c>
      <c r="AK14" s="115">
        <f t="shared" si="16"/>
        <v>-8.3300563541369499E-2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459561281</v>
      </c>
      <c r="E15" s="78">
        <v>28122000</v>
      </c>
      <c r="F15" s="79">
        <f t="shared" si="0"/>
        <v>487683281</v>
      </c>
      <c r="G15" s="77">
        <v>761644468</v>
      </c>
      <c r="H15" s="78">
        <v>71120918</v>
      </c>
      <c r="I15" s="79">
        <f t="shared" si="1"/>
        <v>832765386</v>
      </c>
      <c r="J15" s="77">
        <v>116088836</v>
      </c>
      <c r="K15" s="78">
        <v>223985</v>
      </c>
      <c r="L15" s="78">
        <f t="shared" si="2"/>
        <v>116312821</v>
      </c>
      <c r="M15" s="95">
        <f t="shared" si="3"/>
        <v>0.23850073507030889</v>
      </c>
      <c r="N15" s="77">
        <v>134933643</v>
      </c>
      <c r="O15" s="78">
        <v>8695597</v>
      </c>
      <c r="P15" s="78">
        <f t="shared" si="4"/>
        <v>143629240</v>
      </c>
      <c r="Q15" s="95">
        <f t="shared" si="5"/>
        <v>0.29451335650770444</v>
      </c>
      <c r="R15" s="77">
        <v>305794379</v>
      </c>
      <c r="S15" s="78">
        <v>2016871</v>
      </c>
      <c r="T15" s="78">
        <f t="shared" si="6"/>
        <v>307811250</v>
      </c>
      <c r="U15" s="95">
        <f t="shared" si="7"/>
        <v>0.36962541332139376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556816858</v>
      </c>
      <c r="AA15" s="78">
        <f t="shared" si="11"/>
        <v>10936453</v>
      </c>
      <c r="AB15" s="78">
        <f t="shared" si="12"/>
        <v>567753311</v>
      </c>
      <c r="AC15" s="95">
        <f t="shared" si="13"/>
        <v>0.68176862360607293</v>
      </c>
      <c r="AD15" s="77">
        <v>88484428</v>
      </c>
      <c r="AE15" s="78">
        <v>6763425</v>
      </c>
      <c r="AF15" s="78">
        <f t="shared" si="14"/>
        <v>95247853</v>
      </c>
      <c r="AG15" s="78">
        <v>467537254</v>
      </c>
      <c r="AH15" s="78">
        <v>420571000</v>
      </c>
      <c r="AI15" s="79">
        <v>306901326</v>
      </c>
      <c r="AJ15" s="114">
        <f t="shared" si="15"/>
        <v>0.72972536385057463</v>
      </c>
      <c r="AK15" s="115">
        <f t="shared" si="16"/>
        <v>2.2316870176590751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84560740</v>
      </c>
      <c r="E16" s="78">
        <v>8129125</v>
      </c>
      <c r="F16" s="79">
        <f t="shared" si="0"/>
        <v>92689865</v>
      </c>
      <c r="G16" s="77">
        <v>84560771</v>
      </c>
      <c r="H16" s="78">
        <v>8552125</v>
      </c>
      <c r="I16" s="79">
        <f t="shared" si="1"/>
        <v>93112896</v>
      </c>
      <c r="J16" s="77">
        <v>9656530</v>
      </c>
      <c r="K16" s="78">
        <v>0</v>
      </c>
      <c r="L16" s="78">
        <f t="shared" si="2"/>
        <v>9656530</v>
      </c>
      <c r="M16" s="95">
        <f t="shared" si="3"/>
        <v>0.10418107740258334</v>
      </c>
      <c r="N16" s="77">
        <v>22625351</v>
      </c>
      <c r="O16" s="78">
        <v>0</v>
      </c>
      <c r="P16" s="78">
        <f t="shared" si="4"/>
        <v>22625351</v>
      </c>
      <c r="Q16" s="95">
        <f t="shared" si="5"/>
        <v>0.24409735627514401</v>
      </c>
      <c r="R16" s="77">
        <v>19262231</v>
      </c>
      <c r="S16" s="78">
        <v>448310</v>
      </c>
      <c r="T16" s="78">
        <f t="shared" si="6"/>
        <v>19710541</v>
      </c>
      <c r="U16" s="95">
        <f t="shared" si="7"/>
        <v>0.21168432995575606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51544112</v>
      </c>
      <c r="AA16" s="78">
        <f t="shared" si="11"/>
        <v>448310</v>
      </c>
      <c r="AB16" s="78">
        <f t="shared" si="12"/>
        <v>51992422</v>
      </c>
      <c r="AC16" s="95">
        <f t="shared" si="13"/>
        <v>0.55838046321746881</v>
      </c>
      <c r="AD16" s="77">
        <v>18002086</v>
      </c>
      <c r="AE16" s="78">
        <v>748470</v>
      </c>
      <c r="AF16" s="78">
        <f t="shared" si="14"/>
        <v>18750556</v>
      </c>
      <c r="AG16" s="78">
        <v>92344456</v>
      </c>
      <c r="AH16" s="78">
        <v>91803456</v>
      </c>
      <c r="AI16" s="79">
        <v>57613361</v>
      </c>
      <c r="AJ16" s="114">
        <f t="shared" si="15"/>
        <v>0.62757289878062983</v>
      </c>
      <c r="AK16" s="115">
        <f t="shared" si="16"/>
        <v>5.1197681818075047E-2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140069011</v>
      </c>
      <c r="E17" s="78">
        <v>133826000</v>
      </c>
      <c r="F17" s="79">
        <f t="shared" si="0"/>
        <v>273895011</v>
      </c>
      <c r="G17" s="77">
        <v>140151011</v>
      </c>
      <c r="H17" s="78">
        <v>133811000</v>
      </c>
      <c r="I17" s="79">
        <f t="shared" si="1"/>
        <v>273962011</v>
      </c>
      <c r="J17" s="77">
        <v>37168159</v>
      </c>
      <c r="K17" s="78">
        <v>40032848</v>
      </c>
      <c r="L17" s="78">
        <f t="shared" si="2"/>
        <v>77201007</v>
      </c>
      <c r="M17" s="95">
        <f t="shared" si="3"/>
        <v>0.28186350207014177</v>
      </c>
      <c r="N17" s="77">
        <v>16228016</v>
      </c>
      <c r="O17" s="78">
        <v>43588623</v>
      </c>
      <c r="P17" s="78">
        <f t="shared" si="4"/>
        <v>59816639</v>
      </c>
      <c r="Q17" s="95">
        <f t="shared" si="5"/>
        <v>0.21839258328075206</v>
      </c>
      <c r="R17" s="77">
        <v>41957531</v>
      </c>
      <c r="S17" s="78">
        <v>13444304</v>
      </c>
      <c r="T17" s="78">
        <f t="shared" si="6"/>
        <v>55401835</v>
      </c>
      <c r="U17" s="95">
        <f t="shared" si="7"/>
        <v>0.20222451571944403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95353706</v>
      </c>
      <c r="AA17" s="78">
        <f t="shared" si="11"/>
        <v>97065775</v>
      </c>
      <c r="AB17" s="78">
        <f t="shared" si="12"/>
        <v>192419481</v>
      </c>
      <c r="AC17" s="95">
        <f t="shared" si="13"/>
        <v>0.70235825871492819</v>
      </c>
      <c r="AD17" s="77">
        <v>15610115</v>
      </c>
      <c r="AE17" s="78">
        <v>31789272</v>
      </c>
      <c r="AF17" s="78">
        <f t="shared" si="14"/>
        <v>47399387</v>
      </c>
      <c r="AG17" s="78">
        <v>284500565</v>
      </c>
      <c r="AH17" s="78">
        <v>290882209</v>
      </c>
      <c r="AI17" s="79">
        <v>182911750</v>
      </c>
      <c r="AJ17" s="114">
        <f t="shared" si="15"/>
        <v>0.62881724746527901</v>
      </c>
      <c r="AK17" s="115">
        <f t="shared" si="16"/>
        <v>0.16883020027242135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82515158</v>
      </c>
      <c r="E18" s="78">
        <v>32334000</v>
      </c>
      <c r="F18" s="79">
        <f t="shared" si="0"/>
        <v>114849158</v>
      </c>
      <c r="G18" s="77">
        <v>82515159</v>
      </c>
      <c r="H18" s="78">
        <v>35825002</v>
      </c>
      <c r="I18" s="79">
        <f t="shared" si="1"/>
        <v>118340161</v>
      </c>
      <c r="J18" s="77">
        <v>26617239</v>
      </c>
      <c r="K18" s="78">
        <v>5648114</v>
      </c>
      <c r="L18" s="78">
        <f t="shared" si="2"/>
        <v>32265353</v>
      </c>
      <c r="M18" s="95">
        <f t="shared" si="3"/>
        <v>0.28093678318477527</v>
      </c>
      <c r="N18" s="77">
        <v>17371588</v>
      </c>
      <c r="O18" s="78">
        <v>3893652</v>
      </c>
      <c r="P18" s="78">
        <f t="shared" si="4"/>
        <v>21265240</v>
      </c>
      <c r="Q18" s="95">
        <f t="shared" si="5"/>
        <v>0.18515799654360549</v>
      </c>
      <c r="R18" s="77">
        <v>19321317</v>
      </c>
      <c r="S18" s="78">
        <v>2833347</v>
      </c>
      <c r="T18" s="78">
        <f t="shared" si="6"/>
        <v>22154664</v>
      </c>
      <c r="U18" s="95">
        <f t="shared" si="7"/>
        <v>0.18721171082402024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63310144</v>
      </c>
      <c r="AA18" s="78">
        <f t="shared" si="11"/>
        <v>12375113</v>
      </c>
      <c r="AB18" s="78">
        <f t="shared" si="12"/>
        <v>75685257</v>
      </c>
      <c r="AC18" s="95">
        <f t="shared" si="13"/>
        <v>0.63955681959905397</v>
      </c>
      <c r="AD18" s="77">
        <v>18101448</v>
      </c>
      <c r="AE18" s="78">
        <v>4078312</v>
      </c>
      <c r="AF18" s="78">
        <f t="shared" si="14"/>
        <v>22179760</v>
      </c>
      <c r="AG18" s="78">
        <v>101898308</v>
      </c>
      <c r="AH18" s="78">
        <v>108142000</v>
      </c>
      <c r="AI18" s="79">
        <v>59889180</v>
      </c>
      <c r="AJ18" s="114">
        <f t="shared" si="15"/>
        <v>0.55380129829298519</v>
      </c>
      <c r="AK18" s="115">
        <f t="shared" si="16"/>
        <v>-1.1314820358740985E-3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85664579</v>
      </c>
      <c r="E19" s="78">
        <v>14127000</v>
      </c>
      <c r="F19" s="79">
        <f t="shared" si="0"/>
        <v>99791579</v>
      </c>
      <c r="G19" s="77">
        <v>86864579</v>
      </c>
      <c r="H19" s="78">
        <v>20777000</v>
      </c>
      <c r="I19" s="79">
        <f t="shared" si="1"/>
        <v>107641579</v>
      </c>
      <c r="J19" s="77">
        <v>17042984</v>
      </c>
      <c r="K19" s="78">
        <v>4150529</v>
      </c>
      <c r="L19" s="78">
        <f t="shared" si="2"/>
        <v>21193513</v>
      </c>
      <c r="M19" s="95">
        <f t="shared" si="3"/>
        <v>0.21237776987174439</v>
      </c>
      <c r="N19" s="77">
        <v>11677804</v>
      </c>
      <c r="O19" s="78">
        <v>8275471</v>
      </c>
      <c r="P19" s="78">
        <f t="shared" si="4"/>
        <v>19953275</v>
      </c>
      <c r="Q19" s="95">
        <f t="shared" si="5"/>
        <v>0.1999494867197161</v>
      </c>
      <c r="R19" s="77">
        <v>41376233</v>
      </c>
      <c r="S19" s="78">
        <v>3098170</v>
      </c>
      <c r="T19" s="78">
        <f t="shared" si="6"/>
        <v>44474403</v>
      </c>
      <c r="U19" s="95">
        <f t="shared" si="7"/>
        <v>0.41317122447637078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70097021</v>
      </c>
      <c r="AA19" s="78">
        <f t="shared" si="11"/>
        <v>15524170</v>
      </c>
      <c r="AB19" s="78">
        <f t="shared" si="12"/>
        <v>85621191</v>
      </c>
      <c r="AC19" s="95">
        <f t="shared" si="13"/>
        <v>0.79542860477734167</v>
      </c>
      <c r="AD19" s="77">
        <v>14156876</v>
      </c>
      <c r="AE19" s="78">
        <v>4024309</v>
      </c>
      <c r="AF19" s="78">
        <f t="shared" si="14"/>
        <v>18181185</v>
      </c>
      <c r="AG19" s="78">
        <v>90036404</v>
      </c>
      <c r="AH19" s="78">
        <v>90036404</v>
      </c>
      <c r="AI19" s="79">
        <v>59852218</v>
      </c>
      <c r="AJ19" s="114">
        <f t="shared" si="15"/>
        <v>0.66475575812645737</v>
      </c>
      <c r="AK19" s="115">
        <f t="shared" si="16"/>
        <v>1.4461773531263225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79706973</v>
      </c>
      <c r="E20" s="78">
        <v>1</v>
      </c>
      <c r="F20" s="79">
        <f t="shared" si="0"/>
        <v>79706974</v>
      </c>
      <c r="G20" s="77">
        <v>86303152</v>
      </c>
      <c r="H20" s="78">
        <v>1006401</v>
      </c>
      <c r="I20" s="79">
        <f t="shared" si="1"/>
        <v>87309553</v>
      </c>
      <c r="J20" s="77">
        <v>26396398</v>
      </c>
      <c r="K20" s="78">
        <v>0</v>
      </c>
      <c r="L20" s="78">
        <f t="shared" si="2"/>
        <v>26396398</v>
      </c>
      <c r="M20" s="95">
        <f t="shared" si="3"/>
        <v>0.33116798537603498</v>
      </c>
      <c r="N20" s="77">
        <v>32120323</v>
      </c>
      <c r="O20" s="78">
        <v>0</v>
      </c>
      <c r="P20" s="78">
        <f t="shared" si="4"/>
        <v>32120323</v>
      </c>
      <c r="Q20" s="95">
        <f t="shared" si="5"/>
        <v>0.40298008302259725</v>
      </c>
      <c r="R20" s="77">
        <v>18744614</v>
      </c>
      <c r="S20" s="78">
        <v>0</v>
      </c>
      <c r="T20" s="78">
        <f t="shared" si="6"/>
        <v>18744614</v>
      </c>
      <c r="U20" s="95">
        <f t="shared" si="7"/>
        <v>0.21469144390190614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77261335</v>
      </c>
      <c r="AA20" s="78">
        <f t="shared" si="11"/>
        <v>0</v>
      </c>
      <c r="AB20" s="78">
        <f t="shared" si="12"/>
        <v>77261335</v>
      </c>
      <c r="AC20" s="95">
        <f t="shared" si="13"/>
        <v>0.88491273114180302</v>
      </c>
      <c r="AD20" s="77">
        <v>15919711</v>
      </c>
      <c r="AE20" s="78">
        <v>9600</v>
      </c>
      <c r="AF20" s="78">
        <f t="shared" si="14"/>
        <v>15929311</v>
      </c>
      <c r="AG20" s="78">
        <v>83456950</v>
      </c>
      <c r="AH20" s="78">
        <v>83389974</v>
      </c>
      <c r="AI20" s="79">
        <v>66576354</v>
      </c>
      <c r="AJ20" s="114">
        <f t="shared" si="15"/>
        <v>0.79837360304249527</v>
      </c>
      <c r="AK20" s="115">
        <f t="shared" si="16"/>
        <v>0.17673727382182447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1078824348</v>
      </c>
      <c r="E21" s="81">
        <f>SUM(E14:E20)</f>
        <v>230602126</v>
      </c>
      <c r="F21" s="82">
        <f t="shared" si="0"/>
        <v>1309426474</v>
      </c>
      <c r="G21" s="80">
        <f>SUM(G14:G20)</f>
        <v>1361486507</v>
      </c>
      <c r="H21" s="81">
        <f>SUM(H14:H20)</f>
        <v>284741446</v>
      </c>
      <c r="I21" s="82">
        <f t="shared" si="1"/>
        <v>1646227953</v>
      </c>
      <c r="J21" s="80">
        <f>SUM(J14:J20)</f>
        <v>268541944</v>
      </c>
      <c r="K21" s="81">
        <f>SUM(K14:K20)</f>
        <v>53095581</v>
      </c>
      <c r="L21" s="81">
        <f t="shared" si="2"/>
        <v>321637525</v>
      </c>
      <c r="M21" s="96">
        <f t="shared" si="3"/>
        <v>0.24563236759485282</v>
      </c>
      <c r="N21" s="80">
        <f>SUM(N14:N20)</f>
        <v>257404447</v>
      </c>
      <c r="O21" s="81">
        <f>SUM(O14:O20)</f>
        <v>71202647</v>
      </c>
      <c r="P21" s="81">
        <f t="shared" si="4"/>
        <v>328607094</v>
      </c>
      <c r="Q21" s="96">
        <f t="shared" si="5"/>
        <v>0.25095497954625895</v>
      </c>
      <c r="R21" s="80">
        <f>SUM(R14:R20)</f>
        <v>467709494</v>
      </c>
      <c r="S21" s="81">
        <f>SUM(S14:S20)</f>
        <v>22799103</v>
      </c>
      <c r="T21" s="81">
        <f t="shared" si="6"/>
        <v>490508597</v>
      </c>
      <c r="U21" s="96">
        <f t="shared" si="7"/>
        <v>0.29795909862065134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993655885</v>
      </c>
      <c r="AA21" s="81">
        <f t="shared" si="11"/>
        <v>147097331</v>
      </c>
      <c r="AB21" s="81">
        <f t="shared" si="12"/>
        <v>1140753216</v>
      </c>
      <c r="AC21" s="96">
        <f t="shared" si="13"/>
        <v>0.69294973027347206</v>
      </c>
      <c r="AD21" s="80">
        <f>SUM(AD14:AD20)</f>
        <v>188079889</v>
      </c>
      <c r="AE21" s="81">
        <f>SUM(AE14:AE20)</f>
        <v>53837795</v>
      </c>
      <c r="AF21" s="81">
        <f t="shared" si="14"/>
        <v>241917684</v>
      </c>
      <c r="AG21" s="81">
        <f>SUM(AG14:AG20)</f>
        <v>1255411753</v>
      </c>
      <c r="AH21" s="81">
        <f>SUM(AH14:AH20)</f>
        <v>1209307121</v>
      </c>
      <c r="AI21" s="82">
        <f>SUM(AI14:AI20)</f>
        <v>795949872</v>
      </c>
      <c r="AJ21" s="116">
        <f t="shared" si="15"/>
        <v>0.65818670722935402</v>
      </c>
      <c r="AK21" s="117">
        <f t="shared" si="16"/>
        <v>1.0275847093509709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177789624</v>
      </c>
      <c r="E22" s="78">
        <v>30872004</v>
      </c>
      <c r="F22" s="79">
        <f t="shared" si="0"/>
        <v>208661628</v>
      </c>
      <c r="G22" s="77">
        <v>171647491</v>
      </c>
      <c r="H22" s="78">
        <v>39402609</v>
      </c>
      <c r="I22" s="79">
        <f t="shared" si="1"/>
        <v>211050100</v>
      </c>
      <c r="J22" s="77">
        <v>9212093</v>
      </c>
      <c r="K22" s="78">
        <v>7195873</v>
      </c>
      <c r="L22" s="78">
        <f t="shared" si="2"/>
        <v>16407966</v>
      </c>
      <c r="M22" s="95">
        <f t="shared" si="3"/>
        <v>7.8634323700378678E-2</v>
      </c>
      <c r="N22" s="77">
        <v>15617214</v>
      </c>
      <c r="O22" s="78">
        <v>3724209</v>
      </c>
      <c r="P22" s="78">
        <f t="shared" si="4"/>
        <v>19341423</v>
      </c>
      <c r="Q22" s="95">
        <f t="shared" si="5"/>
        <v>9.2692763808015527E-2</v>
      </c>
      <c r="R22" s="77">
        <v>16185665</v>
      </c>
      <c r="S22" s="78">
        <v>579063</v>
      </c>
      <c r="T22" s="78">
        <f t="shared" si="6"/>
        <v>16764728</v>
      </c>
      <c r="U22" s="95">
        <f t="shared" si="7"/>
        <v>7.9434826138438219E-2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41014972</v>
      </c>
      <c r="AA22" s="78">
        <f t="shared" si="11"/>
        <v>11499145</v>
      </c>
      <c r="AB22" s="78">
        <f t="shared" si="12"/>
        <v>52514117</v>
      </c>
      <c r="AC22" s="95">
        <f t="shared" si="13"/>
        <v>0.24882299037053288</v>
      </c>
      <c r="AD22" s="77">
        <v>15474685</v>
      </c>
      <c r="AE22" s="78">
        <v>4417569</v>
      </c>
      <c r="AF22" s="78">
        <f t="shared" si="14"/>
        <v>19892254</v>
      </c>
      <c r="AG22" s="78">
        <v>202076682</v>
      </c>
      <c r="AH22" s="78">
        <v>204206977</v>
      </c>
      <c r="AI22" s="79">
        <v>52275516</v>
      </c>
      <c r="AJ22" s="114">
        <f t="shared" si="15"/>
        <v>0.25599280087281251</v>
      </c>
      <c r="AK22" s="115">
        <f t="shared" si="16"/>
        <v>-0.15722330913329374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252088562</v>
      </c>
      <c r="E23" s="78">
        <v>21676300</v>
      </c>
      <c r="F23" s="79">
        <f t="shared" si="0"/>
        <v>273764862</v>
      </c>
      <c r="G23" s="77">
        <v>255627913</v>
      </c>
      <c r="H23" s="78">
        <v>22036300</v>
      </c>
      <c r="I23" s="79">
        <f t="shared" si="1"/>
        <v>277664213</v>
      </c>
      <c r="J23" s="77">
        <v>71177283</v>
      </c>
      <c r="K23" s="78">
        <v>7044281</v>
      </c>
      <c r="L23" s="78">
        <f t="shared" si="2"/>
        <v>78221564</v>
      </c>
      <c r="M23" s="95">
        <f t="shared" si="3"/>
        <v>0.28572536091209544</v>
      </c>
      <c r="N23" s="77">
        <v>60389124</v>
      </c>
      <c r="O23" s="78">
        <v>5357555</v>
      </c>
      <c r="P23" s="78">
        <f t="shared" si="4"/>
        <v>65746679</v>
      </c>
      <c r="Q23" s="95">
        <f t="shared" si="5"/>
        <v>0.24015747864676659</v>
      </c>
      <c r="R23" s="77">
        <v>55649656</v>
      </c>
      <c r="S23" s="78">
        <v>2462456</v>
      </c>
      <c r="T23" s="78">
        <f t="shared" si="6"/>
        <v>58112112</v>
      </c>
      <c r="U23" s="95">
        <f t="shared" si="7"/>
        <v>0.20928916756009894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187216063</v>
      </c>
      <c r="AA23" s="78">
        <f t="shared" si="11"/>
        <v>14864292</v>
      </c>
      <c r="AB23" s="78">
        <f t="shared" si="12"/>
        <v>202080355</v>
      </c>
      <c r="AC23" s="95">
        <f t="shared" si="13"/>
        <v>0.72778682141511697</v>
      </c>
      <c r="AD23" s="77">
        <v>31520101</v>
      </c>
      <c r="AE23" s="78">
        <v>3421888</v>
      </c>
      <c r="AF23" s="78">
        <f t="shared" si="14"/>
        <v>34941989</v>
      </c>
      <c r="AG23" s="78">
        <v>253762950</v>
      </c>
      <c r="AH23" s="78">
        <v>257595400</v>
      </c>
      <c r="AI23" s="79">
        <v>170311376</v>
      </c>
      <c r="AJ23" s="114">
        <f t="shared" si="15"/>
        <v>0.66115845236366799</v>
      </c>
      <c r="AK23" s="115">
        <f t="shared" si="16"/>
        <v>0.66310257839071496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350355742</v>
      </c>
      <c r="H24" s="78">
        <v>55596478</v>
      </c>
      <c r="I24" s="79">
        <f t="shared" si="1"/>
        <v>405952220</v>
      </c>
      <c r="J24" s="77">
        <v>218157</v>
      </c>
      <c r="K24" s="78">
        <v>1113299</v>
      </c>
      <c r="L24" s="78">
        <f t="shared" si="2"/>
        <v>1331456</v>
      </c>
      <c r="M24" s="95">
        <f t="shared" si="3"/>
        <v>0</v>
      </c>
      <c r="N24" s="77">
        <v>7013726</v>
      </c>
      <c r="O24" s="78">
        <v>0</v>
      </c>
      <c r="P24" s="78">
        <f t="shared" si="4"/>
        <v>7013726</v>
      </c>
      <c r="Q24" s="95">
        <f t="shared" si="5"/>
        <v>0</v>
      </c>
      <c r="R24" s="77">
        <v>36087808</v>
      </c>
      <c r="S24" s="78">
        <v>2372242</v>
      </c>
      <c r="T24" s="78">
        <f t="shared" si="6"/>
        <v>38460050</v>
      </c>
      <c r="U24" s="95">
        <f t="shared" si="7"/>
        <v>9.4740336682972201E-2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43319691</v>
      </c>
      <c r="AA24" s="78">
        <f t="shared" si="11"/>
        <v>3485541</v>
      </c>
      <c r="AB24" s="78">
        <f t="shared" si="12"/>
        <v>46805232</v>
      </c>
      <c r="AC24" s="95">
        <f t="shared" si="13"/>
        <v>0.1152973914023675</v>
      </c>
      <c r="AD24" s="77">
        <v>20641710</v>
      </c>
      <c r="AE24" s="78">
        <v>1092488</v>
      </c>
      <c r="AF24" s="78">
        <f t="shared" si="14"/>
        <v>21734198</v>
      </c>
      <c r="AG24" s="78">
        <v>356074923</v>
      </c>
      <c r="AH24" s="78">
        <v>358593923</v>
      </c>
      <c r="AI24" s="79">
        <v>-82719527</v>
      </c>
      <c r="AJ24" s="114">
        <f t="shared" si="15"/>
        <v>-0.23067743677295949</v>
      </c>
      <c r="AK24" s="115">
        <f t="shared" si="16"/>
        <v>0.76956379986968004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98934936</v>
      </c>
      <c r="E25" s="78">
        <v>13413000</v>
      </c>
      <c r="F25" s="79">
        <f t="shared" si="0"/>
        <v>112347936</v>
      </c>
      <c r="G25" s="77">
        <v>98934936</v>
      </c>
      <c r="H25" s="78">
        <v>14218000</v>
      </c>
      <c r="I25" s="79">
        <f t="shared" si="1"/>
        <v>113152936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3712020</v>
      </c>
      <c r="S25" s="78">
        <v>0</v>
      </c>
      <c r="T25" s="78">
        <f t="shared" si="6"/>
        <v>3712020</v>
      </c>
      <c r="U25" s="95">
        <f t="shared" si="7"/>
        <v>3.2805335249984142E-2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3712020</v>
      </c>
      <c r="AA25" s="78">
        <f t="shared" si="11"/>
        <v>0</v>
      </c>
      <c r="AB25" s="78">
        <f t="shared" si="12"/>
        <v>3712020</v>
      </c>
      <c r="AC25" s="95">
        <f t="shared" si="13"/>
        <v>3.2805335249984142E-2</v>
      </c>
      <c r="AD25" s="77">
        <v>3572717</v>
      </c>
      <c r="AE25" s="78">
        <v>2238460</v>
      </c>
      <c r="AF25" s="78">
        <f t="shared" si="14"/>
        <v>5811177</v>
      </c>
      <c r="AG25" s="78">
        <v>107576313</v>
      </c>
      <c r="AH25" s="78">
        <v>107576313</v>
      </c>
      <c r="AI25" s="79">
        <v>12534060</v>
      </c>
      <c r="AJ25" s="114">
        <f t="shared" si="15"/>
        <v>0.11651319561398242</v>
      </c>
      <c r="AK25" s="115">
        <f t="shared" si="16"/>
        <v>-0.36122751036493983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92432170</v>
      </c>
      <c r="E26" s="78">
        <v>21871000</v>
      </c>
      <c r="F26" s="79">
        <f t="shared" si="0"/>
        <v>114303170</v>
      </c>
      <c r="G26" s="77">
        <v>102937439</v>
      </c>
      <c r="H26" s="78">
        <v>24651913</v>
      </c>
      <c r="I26" s="79">
        <f t="shared" si="1"/>
        <v>127589352</v>
      </c>
      <c r="J26" s="77">
        <v>30041704</v>
      </c>
      <c r="K26" s="78">
        <v>5406068</v>
      </c>
      <c r="L26" s="78">
        <f t="shared" si="2"/>
        <v>35447772</v>
      </c>
      <c r="M26" s="95">
        <f t="shared" si="3"/>
        <v>0.31012063794906125</v>
      </c>
      <c r="N26" s="77">
        <v>15908214</v>
      </c>
      <c r="O26" s="78">
        <v>4958768</v>
      </c>
      <c r="P26" s="78">
        <f t="shared" si="4"/>
        <v>20866982</v>
      </c>
      <c r="Q26" s="95">
        <f t="shared" si="5"/>
        <v>0.18255820901555048</v>
      </c>
      <c r="R26" s="77">
        <v>11575069</v>
      </c>
      <c r="S26" s="78">
        <v>5224706</v>
      </c>
      <c r="T26" s="78">
        <f t="shared" si="6"/>
        <v>16799775</v>
      </c>
      <c r="U26" s="95">
        <f t="shared" si="7"/>
        <v>0.13167066637347605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57524987</v>
      </c>
      <c r="AA26" s="78">
        <f t="shared" si="11"/>
        <v>15589542</v>
      </c>
      <c r="AB26" s="78">
        <f t="shared" si="12"/>
        <v>73114529</v>
      </c>
      <c r="AC26" s="95">
        <f t="shared" si="13"/>
        <v>0.57304569585085752</v>
      </c>
      <c r="AD26" s="77">
        <v>4082224</v>
      </c>
      <c r="AE26" s="78">
        <v>5647620</v>
      </c>
      <c r="AF26" s="78">
        <f t="shared" si="14"/>
        <v>9729844</v>
      </c>
      <c r="AG26" s="78">
        <v>70576864</v>
      </c>
      <c r="AH26" s="78">
        <v>86618883</v>
      </c>
      <c r="AI26" s="79">
        <v>58726523</v>
      </c>
      <c r="AJ26" s="114">
        <f t="shared" si="15"/>
        <v>0.67798753535069256</v>
      </c>
      <c r="AK26" s="115">
        <f t="shared" si="16"/>
        <v>0.72662326343567285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118334460</v>
      </c>
      <c r="E27" s="78">
        <v>23764212</v>
      </c>
      <c r="F27" s="79">
        <f t="shared" si="0"/>
        <v>142098672</v>
      </c>
      <c r="G27" s="77">
        <v>104326738</v>
      </c>
      <c r="H27" s="78">
        <v>23764212</v>
      </c>
      <c r="I27" s="79">
        <f t="shared" si="1"/>
        <v>128090950</v>
      </c>
      <c r="J27" s="77">
        <v>29744438</v>
      </c>
      <c r="K27" s="78">
        <v>0</v>
      </c>
      <c r="L27" s="78">
        <f t="shared" si="2"/>
        <v>29744438</v>
      </c>
      <c r="M27" s="95">
        <f t="shared" si="3"/>
        <v>0.20932242069088444</v>
      </c>
      <c r="N27" s="77">
        <v>24655215</v>
      </c>
      <c r="O27" s="78">
        <v>0</v>
      </c>
      <c r="P27" s="78">
        <f t="shared" si="4"/>
        <v>24655215</v>
      </c>
      <c r="Q27" s="95">
        <f t="shared" si="5"/>
        <v>0.1735077087842172</v>
      </c>
      <c r="R27" s="77">
        <v>21670893</v>
      </c>
      <c r="S27" s="78">
        <v>0</v>
      </c>
      <c r="T27" s="78">
        <f t="shared" si="6"/>
        <v>21670893</v>
      </c>
      <c r="U27" s="95">
        <f t="shared" si="7"/>
        <v>0.16918363865675132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76070546</v>
      </c>
      <c r="AA27" s="78">
        <f t="shared" si="11"/>
        <v>0</v>
      </c>
      <c r="AB27" s="78">
        <f t="shared" si="12"/>
        <v>76070546</v>
      </c>
      <c r="AC27" s="95">
        <f t="shared" si="13"/>
        <v>0.59387916164256727</v>
      </c>
      <c r="AD27" s="77">
        <v>23200913</v>
      </c>
      <c r="AE27" s="78">
        <v>1443825</v>
      </c>
      <c r="AF27" s="78">
        <f t="shared" si="14"/>
        <v>24644738</v>
      </c>
      <c r="AG27" s="78">
        <v>127096555</v>
      </c>
      <c r="AH27" s="78">
        <v>116572689</v>
      </c>
      <c r="AI27" s="79">
        <v>51864774</v>
      </c>
      <c r="AJ27" s="114">
        <f t="shared" si="15"/>
        <v>0.4449135937835319</v>
      </c>
      <c r="AK27" s="115">
        <f t="shared" si="16"/>
        <v>-0.12066855813196309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181428654</v>
      </c>
      <c r="E28" s="78">
        <v>20710002</v>
      </c>
      <c r="F28" s="79">
        <f t="shared" si="0"/>
        <v>202138656</v>
      </c>
      <c r="G28" s="77">
        <v>176814359</v>
      </c>
      <c r="H28" s="78">
        <v>20710003</v>
      </c>
      <c r="I28" s="79">
        <f t="shared" si="1"/>
        <v>197524362</v>
      </c>
      <c r="J28" s="77">
        <v>28423373</v>
      </c>
      <c r="K28" s="78">
        <v>0</v>
      </c>
      <c r="L28" s="78">
        <f t="shared" si="2"/>
        <v>28423373</v>
      </c>
      <c r="M28" s="95">
        <f t="shared" si="3"/>
        <v>0.14061324816565515</v>
      </c>
      <c r="N28" s="77">
        <v>37094461</v>
      </c>
      <c r="O28" s="78">
        <v>942603</v>
      </c>
      <c r="P28" s="78">
        <f t="shared" si="4"/>
        <v>38037064</v>
      </c>
      <c r="Q28" s="95">
        <f t="shared" si="5"/>
        <v>0.18817313201093017</v>
      </c>
      <c r="R28" s="77">
        <v>40711429</v>
      </c>
      <c r="S28" s="78">
        <v>1098577</v>
      </c>
      <c r="T28" s="78">
        <f t="shared" si="6"/>
        <v>41810006</v>
      </c>
      <c r="U28" s="95">
        <f t="shared" si="7"/>
        <v>0.21167012299981508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106229263</v>
      </c>
      <c r="AA28" s="78">
        <f t="shared" si="11"/>
        <v>2041180</v>
      </c>
      <c r="AB28" s="78">
        <f t="shared" si="12"/>
        <v>108270443</v>
      </c>
      <c r="AC28" s="95">
        <f t="shared" si="13"/>
        <v>0.54813716092397757</v>
      </c>
      <c r="AD28" s="77">
        <v>26060253</v>
      </c>
      <c r="AE28" s="78">
        <v>5745981</v>
      </c>
      <c r="AF28" s="78">
        <f t="shared" si="14"/>
        <v>31806234</v>
      </c>
      <c r="AG28" s="78">
        <v>183769909</v>
      </c>
      <c r="AH28" s="78">
        <v>177509910</v>
      </c>
      <c r="AI28" s="79">
        <v>92680677</v>
      </c>
      <c r="AJ28" s="114">
        <f t="shared" si="15"/>
        <v>0.52211550893130421</v>
      </c>
      <c r="AK28" s="115">
        <f t="shared" si="16"/>
        <v>0.31452236690455093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304342136</v>
      </c>
      <c r="E29" s="78">
        <v>46620000</v>
      </c>
      <c r="F29" s="79">
        <f t="shared" si="0"/>
        <v>350962136</v>
      </c>
      <c r="G29" s="77">
        <v>315625353</v>
      </c>
      <c r="H29" s="78">
        <v>52020000</v>
      </c>
      <c r="I29" s="79">
        <f t="shared" si="1"/>
        <v>367645353</v>
      </c>
      <c r="J29" s="77">
        <v>69576992</v>
      </c>
      <c r="K29" s="78">
        <v>10054134</v>
      </c>
      <c r="L29" s="78">
        <f t="shared" si="2"/>
        <v>79631126</v>
      </c>
      <c r="M29" s="95">
        <f t="shared" si="3"/>
        <v>0.22689378092911994</v>
      </c>
      <c r="N29" s="77">
        <v>57087388</v>
      </c>
      <c r="O29" s="78">
        <v>15161516</v>
      </c>
      <c r="P29" s="78">
        <f t="shared" si="4"/>
        <v>72248904</v>
      </c>
      <c r="Q29" s="95">
        <f t="shared" si="5"/>
        <v>0.20585954035793763</v>
      </c>
      <c r="R29" s="77">
        <v>50242108</v>
      </c>
      <c r="S29" s="78">
        <v>6209579</v>
      </c>
      <c r="T29" s="78">
        <f t="shared" si="6"/>
        <v>56451687</v>
      </c>
      <c r="U29" s="95">
        <f t="shared" si="7"/>
        <v>0.15354930108418915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176906488</v>
      </c>
      <c r="AA29" s="78">
        <f t="shared" si="11"/>
        <v>31425229</v>
      </c>
      <c r="AB29" s="78">
        <f t="shared" si="12"/>
        <v>208331717</v>
      </c>
      <c r="AC29" s="95">
        <f t="shared" si="13"/>
        <v>0.56666489947446719</v>
      </c>
      <c r="AD29" s="77">
        <v>46962107</v>
      </c>
      <c r="AE29" s="78">
        <v>19030312</v>
      </c>
      <c r="AF29" s="78">
        <f t="shared" si="14"/>
        <v>65992419</v>
      </c>
      <c r="AG29" s="78">
        <v>237406365</v>
      </c>
      <c r="AH29" s="78">
        <v>256285674</v>
      </c>
      <c r="AI29" s="79">
        <v>174071230</v>
      </c>
      <c r="AJ29" s="114">
        <f t="shared" si="15"/>
        <v>0.67920780464693475</v>
      </c>
      <c r="AK29" s="115">
        <f t="shared" si="16"/>
        <v>-0.14457315165246476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75415400</v>
      </c>
      <c r="E30" s="78">
        <v>150000</v>
      </c>
      <c r="F30" s="79">
        <f t="shared" si="0"/>
        <v>75565400</v>
      </c>
      <c r="G30" s="77">
        <v>75656180</v>
      </c>
      <c r="H30" s="78">
        <v>135000</v>
      </c>
      <c r="I30" s="79">
        <f t="shared" si="1"/>
        <v>75791180</v>
      </c>
      <c r="J30" s="77">
        <v>34346234</v>
      </c>
      <c r="K30" s="78">
        <v>0</v>
      </c>
      <c r="L30" s="78">
        <f t="shared" si="2"/>
        <v>34346234</v>
      </c>
      <c r="M30" s="95">
        <f t="shared" si="3"/>
        <v>0.45452328711288498</v>
      </c>
      <c r="N30" s="77">
        <v>27978131</v>
      </c>
      <c r="O30" s="78">
        <v>23201</v>
      </c>
      <c r="P30" s="78">
        <f t="shared" si="4"/>
        <v>28001332</v>
      </c>
      <c r="Q30" s="95">
        <f t="shared" si="5"/>
        <v>0.37055758323253762</v>
      </c>
      <c r="R30" s="77">
        <v>12670158</v>
      </c>
      <c r="S30" s="78">
        <v>32527</v>
      </c>
      <c r="T30" s="78">
        <f t="shared" si="6"/>
        <v>12702685</v>
      </c>
      <c r="U30" s="95">
        <f t="shared" si="7"/>
        <v>0.1676010981752758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74994523</v>
      </c>
      <c r="AA30" s="78">
        <f t="shared" si="11"/>
        <v>55728</v>
      </c>
      <c r="AB30" s="78">
        <f t="shared" si="12"/>
        <v>75050251</v>
      </c>
      <c r="AC30" s="95">
        <f t="shared" si="13"/>
        <v>0.99022407356634379</v>
      </c>
      <c r="AD30" s="77">
        <v>17699019</v>
      </c>
      <c r="AE30" s="78">
        <v>45330</v>
      </c>
      <c r="AF30" s="78">
        <f t="shared" si="14"/>
        <v>17744349</v>
      </c>
      <c r="AG30" s="78">
        <v>73822100</v>
      </c>
      <c r="AH30" s="78">
        <v>77186029</v>
      </c>
      <c r="AI30" s="79">
        <v>74961790</v>
      </c>
      <c r="AJ30" s="114">
        <f t="shared" si="15"/>
        <v>0.97118339900605588</v>
      </c>
      <c r="AK30" s="115">
        <f t="shared" si="16"/>
        <v>-0.28412786515864852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1300765942</v>
      </c>
      <c r="E31" s="81">
        <f>SUM(E22:E30)</f>
        <v>179076518</v>
      </c>
      <c r="F31" s="82">
        <f t="shared" si="0"/>
        <v>1479842460</v>
      </c>
      <c r="G31" s="80">
        <f>SUM(G22:G30)</f>
        <v>1651926151</v>
      </c>
      <c r="H31" s="81">
        <f>SUM(H22:H30)</f>
        <v>252534515</v>
      </c>
      <c r="I31" s="82">
        <f t="shared" si="1"/>
        <v>1904460666</v>
      </c>
      <c r="J31" s="80">
        <f>SUM(J22:J30)</f>
        <v>272740274</v>
      </c>
      <c r="K31" s="81">
        <f>SUM(K22:K30)</f>
        <v>30813655</v>
      </c>
      <c r="L31" s="81">
        <f t="shared" si="2"/>
        <v>303553929</v>
      </c>
      <c r="M31" s="96">
        <f t="shared" si="3"/>
        <v>0.20512584089525313</v>
      </c>
      <c r="N31" s="80">
        <f>SUM(N22:N30)</f>
        <v>245743473</v>
      </c>
      <c r="O31" s="81">
        <f>SUM(O22:O30)</f>
        <v>30167852</v>
      </c>
      <c r="P31" s="81">
        <f t="shared" si="4"/>
        <v>275911325</v>
      </c>
      <c r="Q31" s="96">
        <f t="shared" si="5"/>
        <v>0.18644641741121551</v>
      </c>
      <c r="R31" s="80">
        <f>SUM(R22:R30)</f>
        <v>248504806</v>
      </c>
      <c r="S31" s="81">
        <f>SUM(S22:S30)</f>
        <v>17979150</v>
      </c>
      <c r="T31" s="81">
        <f t="shared" si="6"/>
        <v>266483956</v>
      </c>
      <c r="U31" s="96">
        <f t="shared" si="7"/>
        <v>0.13992620627849711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766988553</v>
      </c>
      <c r="AA31" s="81">
        <f t="shared" si="11"/>
        <v>78960657</v>
      </c>
      <c r="AB31" s="81">
        <f t="shared" si="12"/>
        <v>845949210</v>
      </c>
      <c r="AC31" s="96">
        <f t="shared" si="13"/>
        <v>0.44419358462087555</v>
      </c>
      <c r="AD31" s="80">
        <f>SUM(AD22:AD30)</f>
        <v>189213729</v>
      </c>
      <c r="AE31" s="81">
        <f>SUM(AE22:AE30)</f>
        <v>43083473</v>
      </c>
      <c r="AF31" s="81">
        <f t="shared" si="14"/>
        <v>232297202</v>
      </c>
      <c r="AG31" s="81">
        <f>SUM(AG22:AG30)</f>
        <v>1612162661</v>
      </c>
      <c r="AH31" s="81">
        <f>SUM(AH22:AH30)</f>
        <v>1642145798</v>
      </c>
      <c r="AI31" s="82">
        <f>SUM(AI22:AI30)</f>
        <v>604706419</v>
      </c>
      <c r="AJ31" s="116">
        <f t="shared" si="15"/>
        <v>0.3682416139519909</v>
      </c>
      <c r="AK31" s="117">
        <f t="shared" si="16"/>
        <v>0.14716816950726774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400097829</v>
      </c>
      <c r="E32" s="78">
        <v>75053404</v>
      </c>
      <c r="F32" s="79">
        <f t="shared" si="0"/>
        <v>475151233</v>
      </c>
      <c r="G32" s="77">
        <v>400097829</v>
      </c>
      <c r="H32" s="78">
        <v>75053404</v>
      </c>
      <c r="I32" s="79">
        <f t="shared" si="1"/>
        <v>475151233</v>
      </c>
      <c r="J32" s="77">
        <v>133005532</v>
      </c>
      <c r="K32" s="78">
        <v>9833022</v>
      </c>
      <c r="L32" s="78">
        <f t="shared" si="2"/>
        <v>142838554</v>
      </c>
      <c r="M32" s="95">
        <f t="shared" si="3"/>
        <v>0.30061703322992323</v>
      </c>
      <c r="N32" s="77">
        <v>96019380</v>
      </c>
      <c r="O32" s="78">
        <v>0</v>
      </c>
      <c r="P32" s="78">
        <f t="shared" si="4"/>
        <v>96019380</v>
      </c>
      <c r="Q32" s="95">
        <f t="shared" si="5"/>
        <v>0.2020817233152376</v>
      </c>
      <c r="R32" s="77">
        <v>54703622</v>
      </c>
      <c r="S32" s="78">
        <v>0</v>
      </c>
      <c r="T32" s="78">
        <f t="shared" si="6"/>
        <v>54703622</v>
      </c>
      <c r="U32" s="95">
        <f t="shared" si="7"/>
        <v>0.11512886466612621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283728534</v>
      </c>
      <c r="AA32" s="78">
        <f t="shared" si="11"/>
        <v>9833022</v>
      </c>
      <c r="AB32" s="78">
        <f t="shared" si="12"/>
        <v>293561556</v>
      </c>
      <c r="AC32" s="95">
        <f t="shared" si="13"/>
        <v>0.61782762121128709</v>
      </c>
      <c r="AD32" s="77">
        <v>78381647</v>
      </c>
      <c r="AE32" s="78">
        <v>132304</v>
      </c>
      <c r="AF32" s="78">
        <f t="shared" si="14"/>
        <v>78513951</v>
      </c>
      <c r="AG32" s="78">
        <v>406710136</v>
      </c>
      <c r="AH32" s="78">
        <v>406710136</v>
      </c>
      <c r="AI32" s="79">
        <v>188780985</v>
      </c>
      <c r="AJ32" s="114">
        <f t="shared" si="15"/>
        <v>0.46416592135289197</v>
      </c>
      <c r="AK32" s="115">
        <f t="shared" si="16"/>
        <v>-0.3032623972776507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83126150</v>
      </c>
      <c r="E33" s="78">
        <v>21952000</v>
      </c>
      <c r="F33" s="79">
        <f t="shared" si="0"/>
        <v>105078150</v>
      </c>
      <c r="G33" s="77">
        <v>83190740</v>
      </c>
      <c r="H33" s="78">
        <v>21952000</v>
      </c>
      <c r="I33" s="79">
        <f t="shared" si="1"/>
        <v>105142740</v>
      </c>
      <c r="J33" s="77">
        <v>25166578</v>
      </c>
      <c r="K33" s="78">
        <v>0</v>
      </c>
      <c r="L33" s="78">
        <f t="shared" si="2"/>
        <v>25166578</v>
      </c>
      <c r="M33" s="95">
        <f t="shared" si="3"/>
        <v>0.23950343625197057</v>
      </c>
      <c r="N33" s="77">
        <v>13917725</v>
      </c>
      <c r="O33" s="78">
        <v>0</v>
      </c>
      <c r="P33" s="78">
        <f t="shared" si="4"/>
        <v>13917725</v>
      </c>
      <c r="Q33" s="95">
        <f t="shared" si="5"/>
        <v>0.13245118038336229</v>
      </c>
      <c r="R33" s="77">
        <v>14946685</v>
      </c>
      <c r="S33" s="78">
        <v>0</v>
      </c>
      <c r="T33" s="78">
        <f t="shared" si="6"/>
        <v>14946685</v>
      </c>
      <c r="U33" s="95">
        <f t="shared" si="7"/>
        <v>0.14215612984786205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54030988</v>
      </c>
      <c r="AA33" s="78">
        <f t="shared" si="11"/>
        <v>0</v>
      </c>
      <c r="AB33" s="78">
        <f t="shared" si="12"/>
        <v>54030988</v>
      </c>
      <c r="AC33" s="95">
        <f t="shared" si="13"/>
        <v>0.51388225187968284</v>
      </c>
      <c r="AD33" s="77">
        <v>13822888</v>
      </c>
      <c r="AE33" s="78">
        <v>2462646</v>
      </c>
      <c r="AF33" s="78">
        <f t="shared" si="14"/>
        <v>16285534</v>
      </c>
      <c r="AG33" s="78">
        <v>99464581</v>
      </c>
      <c r="AH33" s="78">
        <v>90121705</v>
      </c>
      <c r="AI33" s="79">
        <v>66735185</v>
      </c>
      <c r="AJ33" s="114">
        <f t="shared" si="15"/>
        <v>0.74050069292408527</v>
      </c>
      <c r="AK33" s="115">
        <f t="shared" si="16"/>
        <v>-8.2210936405278434E-2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240490331</v>
      </c>
      <c r="E34" s="78">
        <v>33458450</v>
      </c>
      <c r="F34" s="79">
        <f t="shared" si="0"/>
        <v>273948781</v>
      </c>
      <c r="G34" s="77">
        <v>264394812</v>
      </c>
      <c r="H34" s="78">
        <v>34458450</v>
      </c>
      <c r="I34" s="79">
        <f t="shared" si="1"/>
        <v>298853262</v>
      </c>
      <c r="J34" s="77">
        <v>14571936</v>
      </c>
      <c r="K34" s="78">
        <v>4284101</v>
      </c>
      <c r="L34" s="78">
        <f t="shared" si="2"/>
        <v>18856037</v>
      </c>
      <c r="M34" s="95">
        <f t="shared" si="3"/>
        <v>6.8830519818958422E-2</v>
      </c>
      <c r="N34" s="77">
        <v>-2990365</v>
      </c>
      <c r="O34" s="78">
        <v>7587726</v>
      </c>
      <c r="P34" s="78">
        <f t="shared" si="4"/>
        <v>4597361</v>
      </c>
      <c r="Q34" s="95">
        <f t="shared" si="5"/>
        <v>1.6781826818933719E-2</v>
      </c>
      <c r="R34" s="77">
        <v>55149363</v>
      </c>
      <c r="S34" s="78">
        <v>3682437</v>
      </c>
      <c r="T34" s="78">
        <f t="shared" si="6"/>
        <v>58831800</v>
      </c>
      <c r="U34" s="95">
        <f t="shared" si="7"/>
        <v>0.19685848367952563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66730934</v>
      </c>
      <c r="AA34" s="78">
        <f t="shared" si="11"/>
        <v>15554264</v>
      </c>
      <c r="AB34" s="78">
        <f t="shared" si="12"/>
        <v>82285198</v>
      </c>
      <c r="AC34" s="95">
        <f t="shared" si="13"/>
        <v>0.27533645592263939</v>
      </c>
      <c r="AD34" s="77">
        <v>44107308</v>
      </c>
      <c r="AE34" s="78">
        <v>5945649</v>
      </c>
      <c r="AF34" s="78">
        <f t="shared" si="14"/>
        <v>50052957</v>
      </c>
      <c r="AG34" s="78">
        <v>287982148</v>
      </c>
      <c r="AH34" s="78">
        <v>291969423</v>
      </c>
      <c r="AI34" s="79">
        <v>101599594</v>
      </c>
      <c r="AJ34" s="114">
        <f t="shared" si="15"/>
        <v>0.34798025408297634</v>
      </c>
      <c r="AK34" s="115">
        <f t="shared" si="16"/>
        <v>0.17539109627429195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142599599</v>
      </c>
      <c r="E35" s="78">
        <v>39750000</v>
      </c>
      <c r="F35" s="79">
        <f t="shared" si="0"/>
        <v>182349599</v>
      </c>
      <c r="G35" s="77">
        <v>147661509</v>
      </c>
      <c r="H35" s="78">
        <v>48650000</v>
      </c>
      <c r="I35" s="79">
        <f t="shared" si="1"/>
        <v>196311509</v>
      </c>
      <c r="J35" s="77">
        <v>14207269</v>
      </c>
      <c r="K35" s="78">
        <v>13668630</v>
      </c>
      <c r="L35" s="78">
        <f t="shared" si="2"/>
        <v>27875899</v>
      </c>
      <c r="M35" s="95">
        <f t="shared" si="3"/>
        <v>0.15287063504866824</v>
      </c>
      <c r="N35" s="77">
        <v>35416637</v>
      </c>
      <c r="O35" s="78">
        <v>28347386</v>
      </c>
      <c r="P35" s="78">
        <f t="shared" si="4"/>
        <v>63764023</v>
      </c>
      <c r="Q35" s="95">
        <f t="shared" si="5"/>
        <v>0.34968008347525897</v>
      </c>
      <c r="R35" s="77">
        <v>34785167</v>
      </c>
      <c r="S35" s="78">
        <v>10211082</v>
      </c>
      <c r="T35" s="78">
        <f t="shared" si="6"/>
        <v>44996249</v>
      </c>
      <c r="U35" s="95">
        <f t="shared" si="7"/>
        <v>0.22920841080183435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84409073</v>
      </c>
      <c r="AA35" s="78">
        <f t="shared" si="11"/>
        <v>52227098</v>
      </c>
      <c r="AB35" s="78">
        <f t="shared" si="12"/>
        <v>136636171</v>
      </c>
      <c r="AC35" s="95">
        <f t="shared" si="13"/>
        <v>0.69601711940383482</v>
      </c>
      <c r="AD35" s="77">
        <v>21475296</v>
      </c>
      <c r="AE35" s="78">
        <v>8427108</v>
      </c>
      <c r="AF35" s="78">
        <f t="shared" si="14"/>
        <v>29902404</v>
      </c>
      <c r="AG35" s="78">
        <v>157685964</v>
      </c>
      <c r="AH35" s="78">
        <v>232288747</v>
      </c>
      <c r="AI35" s="79">
        <v>134121058</v>
      </c>
      <c r="AJ35" s="114">
        <f t="shared" si="15"/>
        <v>0.5773893902832925</v>
      </c>
      <c r="AK35" s="115">
        <f t="shared" si="16"/>
        <v>0.5047702853589966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1008785316</v>
      </c>
      <c r="E36" s="78">
        <v>86374465</v>
      </c>
      <c r="F36" s="79">
        <f t="shared" si="0"/>
        <v>1095159781</v>
      </c>
      <c r="G36" s="77">
        <v>1008785316</v>
      </c>
      <c r="H36" s="78">
        <v>99712982</v>
      </c>
      <c r="I36" s="79">
        <f t="shared" si="1"/>
        <v>1108498298</v>
      </c>
      <c r="J36" s="77">
        <v>259500091</v>
      </c>
      <c r="K36" s="78">
        <v>12066997</v>
      </c>
      <c r="L36" s="78">
        <f t="shared" si="2"/>
        <v>271567088</v>
      </c>
      <c r="M36" s="95">
        <f t="shared" si="3"/>
        <v>0.24797028955174899</v>
      </c>
      <c r="N36" s="77">
        <v>240379745</v>
      </c>
      <c r="O36" s="78">
        <v>19191247</v>
      </c>
      <c r="P36" s="78">
        <f t="shared" si="4"/>
        <v>259570992</v>
      </c>
      <c r="Q36" s="95">
        <f t="shared" si="5"/>
        <v>0.2370165490947663</v>
      </c>
      <c r="R36" s="77">
        <v>280100808</v>
      </c>
      <c r="S36" s="78">
        <v>10777049</v>
      </c>
      <c r="T36" s="78">
        <f t="shared" si="6"/>
        <v>290877857</v>
      </c>
      <c r="U36" s="95">
        <f t="shared" si="7"/>
        <v>0.26240713001076704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779980644</v>
      </c>
      <c r="AA36" s="78">
        <f t="shared" si="11"/>
        <v>42035293</v>
      </c>
      <c r="AB36" s="78">
        <f t="shared" si="12"/>
        <v>822015937</v>
      </c>
      <c r="AC36" s="95">
        <f t="shared" si="13"/>
        <v>0.74155814084975713</v>
      </c>
      <c r="AD36" s="77">
        <v>217486338</v>
      </c>
      <c r="AE36" s="78">
        <v>11573444</v>
      </c>
      <c r="AF36" s="78">
        <f t="shared" si="14"/>
        <v>229059782</v>
      </c>
      <c r="AG36" s="78">
        <v>1104563555</v>
      </c>
      <c r="AH36" s="78">
        <v>1083716109</v>
      </c>
      <c r="AI36" s="79">
        <v>740973053</v>
      </c>
      <c r="AJ36" s="114">
        <f t="shared" si="15"/>
        <v>0.6837335413272887</v>
      </c>
      <c r="AK36" s="115">
        <f t="shared" si="16"/>
        <v>0.26987747242333437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99931909</v>
      </c>
      <c r="E37" s="78">
        <v>3296217</v>
      </c>
      <c r="F37" s="79">
        <f t="shared" si="0"/>
        <v>103228126</v>
      </c>
      <c r="G37" s="77">
        <v>97273671</v>
      </c>
      <c r="H37" s="78">
        <v>2558521</v>
      </c>
      <c r="I37" s="79">
        <f t="shared" si="1"/>
        <v>99832192</v>
      </c>
      <c r="J37" s="77">
        <v>35052650</v>
      </c>
      <c r="K37" s="78">
        <v>299261</v>
      </c>
      <c r="L37" s="78">
        <f t="shared" si="2"/>
        <v>35351911</v>
      </c>
      <c r="M37" s="95">
        <f t="shared" si="3"/>
        <v>0.34246394243367356</v>
      </c>
      <c r="N37" s="77">
        <v>31205080</v>
      </c>
      <c r="O37" s="78">
        <v>57939</v>
      </c>
      <c r="P37" s="78">
        <f t="shared" si="4"/>
        <v>31263019</v>
      </c>
      <c r="Q37" s="95">
        <f t="shared" si="5"/>
        <v>0.30285369125077405</v>
      </c>
      <c r="R37" s="77">
        <v>24066466</v>
      </c>
      <c r="S37" s="78">
        <v>181895</v>
      </c>
      <c r="T37" s="78">
        <f t="shared" si="6"/>
        <v>24248361</v>
      </c>
      <c r="U37" s="95">
        <f t="shared" si="7"/>
        <v>0.2428912008663498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90324196</v>
      </c>
      <c r="AA37" s="78">
        <f t="shared" si="11"/>
        <v>539095</v>
      </c>
      <c r="AB37" s="78">
        <f t="shared" si="12"/>
        <v>90863291</v>
      </c>
      <c r="AC37" s="95">
        <f t="shared" si="13"/>
        <v>0.91016023168158022</v>
      </c>
      <c r="AD37" s="77">
        <v>28441865</v>
      </c>
      <c r="AE37" s="78">
        <v>-40505</v>
      </c>
      <c r="AF37" s="78">
        <f t="shared" si="14"/>
        <v>28401360</v>
      </c>
      <c r="AG37" s="78">
        <v>94564000</v>
      </c>
      <c r="AH37" s="78">
        <v>96990885</v>
      </c>
      <c r="AI37" s="79">
        <v>32625984</v>
      </c>
      <c r="AJ37" s="114">
        <f t="shared" si="15"/>
        <v>0.33638196001613968</v>
      </c>
      <c r="AK37" s="115">
        <f t="shared" si="16"/>
        <v>-0.14622535681389903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1975031134</v>
      </c>
      <c r="E38" s="81">
        <f>SUM(E32:E37)</f>
        <v>259884536</v>
      </c>
      <c r="F38" s="82">
        <f t="shared" si="0"/>
        <v>2234915670</v>
      </c>
      <c r="G38" s="80">
        <f>SUM(G32:G37)</f>
        <v>2001403877</v>
      </c>
      <c r="H38" s="81">
        <f>SUM(H32:H37)</f>
        <v>282385357</v>
      </c>
      <c r="I38" s="82">
        <f t="shared" si="1"/>
        <v>2283789234</v>
      </c>
      <c r="J38" s="80">
        <f>SUM(J32:J37)</f>
        <v>481504056</v>
      </c>
      <c r="K38" s="81">
        <f>SUM(K32:K37)</f>
        <v>40152011</v>
      </c>
      <c r="L38" s="81">
        <f t="shared" si="2"/>
        <v>521656067</v>
      </c>
      <c r="M38" s="96">
        <f t="shared" si="3"/>
        <v>0.23341196896256941</v>
      </c>
      <c r="N38" s="80">
        <f>SUM(N32:N37)</f>
        <v>413948202</v>
      </c>
      <c r="O38" s="81">
        <f>SUM(O32:O37)</f>
        <v>55184298</v>
      </c>
      <c r="P38" s="81">
        <f t="shared" si="4"/>
        <v>469132500</v>
      </c>
      <c r="Q38" s="96">
        <f t="shared" si="5"/>
        <v>0.20991060481490115</v>
      </c>
      <c r="R38" s="80">
        <f>SUM(R32:R37)</f>
        <v>463752111</v>
      </c>
      <c r="S38" s="81">
        <f>SUM(S32:S37)</f>
        <v>24852463</v>
      </c>
      <c r="T38" s="81">
        <f t="shared" si="6"/>
        <v>488604574</v>
      </c>
      <c r="U38" s="96">
        <f t="shared" si="7"/>
        <v>0.21394468750700837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1359204369</v>
      </c>
      <c r="AA38" s="81">
        <f t="shared" si="11"/>
        <v>120188772</v>
      </c>
      <c r="AB38" s="81">
        <f t="shared" si="12"/>
        <v>1479393141</v>
      </c>
      <c r="AC38" s="96">
        <f t="shared" si="13"/>
        <v>0.64778006611795769</v>
      </c>
      <c r="AD38" s="80">
        <f>SUM(AD32:AD37)</f>
        <v>403715342</v>
      </c>
      <c r="AE38" s="81">
        <f>SUM(AE32:AE37)</f>
        <v>28500646</v>
      </c>
      <c r="AF38" s="81">
        <f t="shared" si="14"/>
        <v>432215988</v>
      </c>
      <c r="AG38" s="81">
        <f>SUM(AG32:AG37)</f>
        <v>2150970384</v>
      </c>
      <c r="AH38" s="81">
        <f>SUM(AH32:AH37)</f>
        <v>2201797005</v>
      </c>
      <c r="AI38" s="82">
        <f>SUM(AI32:AI37)</f>
        <v>1264835859</v>
      </c>
      <c r="AJ38" s="116">
        <f t="shared" si="15"/>
        <v>0.57445616291044055</v>
      </c>
      <c r="AK38" s="117">
        <f t="shared" si="16"/>
        <v>0.13046390593029145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2958278267</v>
      </c>
      <c r="E39" s="78">
        <v>613729000</v>
      </c>
      <c r="F39" s="79">
        <f t="shared" si="0"/>
        <v>3572007267</v>
      </c>
      <c r="G39" s="77">
        <v>2971037421</v>
      </c>
      <c r="H39" s="78">
        <v>621517579</v>
      </c>
      <c r="I39" s="79">
        <f t="shared" si="1"/>
        <v>3592555000</v>
      </c>
      <c r="J39" s="77">
        <v>878753932</v>
      </c>
      <c r="K39" s="78">
        <v>41782642</v>
      </c>
      <c r="L39" s="78">
        <f t="shared" si="2"/>
        <v>920536574</v>
      </c>
      <c r="M39" s="95">
        <f t="shared" si="3"/>
        <v>0.25770848298780913</v>
      </c>
      <c r="N39" s="77">
        <v>710040023</v>
      </c>
      <c r="O39" s="78">
        <v>186906828</v>
      </c>
      <c r="P39" s="78">
        <f t="shared" si="4"/>
        <v>896946851</v>
      </c>
      <c r="Q39" s="95">
        <f t="shared" si="5"/>
        <v>0.2511044306338473</v>
      </c>
      <c r="R39" s="77">
        <v>687016767</v>
      </c>
      <c r="S39" s="78">
        <v>109834343</v>
      </c>
      <c r="T39" s="78">
        <f t="shared" si="6"/>
        <v>796851110</v>
      </c>
      <c r="U39" s="95">
        <f t="shared" si="7"/>
        <v>0.22180623817867784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2275810722</v>
      </c>
      <c r="AA39" s="78">
        <f t="shared" si="11"/>
        <v>338523813</v>
      </c>
      <c r="AB39" s="78">
        <f t="shared" si="12"/>
        <v>2614334535</v>
      </c>
      <c r="AC39" s="95">
        <f t="shared" si="13"/>
        <v>0.72770898009912166</v>
      </c>
      <c r="AD39" s="77">
        <v>679138708</v>
      </c>
      <c r="AE39" s="78">
        <v>51499694</v>
      </c>
      <c r="AF39" s="78">
        <f t="shared" si="14"/>
        <v>730638402</v>
      </c>
      <c r="AG39" s="78">
        <v>2969076794</v>
      </c>
      <c r="AH39" s="78">
        <v>3015404794</v>
      </c>
      <c r="AI39" s="79">
        <v>2263734106</v>
      </c>
      <c r="AJ39" s="114">
        <f t="shared" si="15"/>
        <v>0.75072312364308058</v>
      </c>
      <c r="AK39" s="115">
        <f t="shared" si="16"/>
        <v>9.0623087725410834E-2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314746791</v>
      </c>
      <c r="E40" s="78">
        <v>30602003</v>
      </c>
      <c r="F40" s="79">
        <f t="shared" si="0"/>
        <v>345348794</v>
      </c>
      <c r="G40" s="77">
        <v>350446062</v>
      </c>
      <c r="H40" s="78">
        <v>40349241</v>
      </c>
      <c r="I40" s="79">
        <f t="shared" si="1"/>
        <v>390795303</v>
      </c>
      <c r="J40" s="77">
        <v>14261308</v>
      </c>
      <c r="K40" s="78">
        <v>7386798</v>
      </c>
      <c r="L40" s="78">
        <f t="shared" si="2"/>
        <v>21648106</v>
      </c>
      <c r="M40" s="95">
        <f t="shared" si="3"/>
        <v>6.2684759223453373E-2</v>
      </c>
      <c r="N40" s="77">
        <v>86635593</v>
      </c>
      <c r="O40" s="78">
        <v>5642363</v>
      </c>
      <c r="P40" s="78">
        <f t="shared" si="4"/>
        <v>92277956</v>
      </c>
      <c r="Q40" s="95">
        <f t="shared" si="5"/>
        <v>0.2672021955866451</v>
      </c>
      <c r="R40" s="77">
        <v>70648515</v>
      </c>
      <c r="S40" s="78">
        <v>5505382</v>
      </c>
      <c r="T40" s="78">
        <f t="shared" si="6"/>
        <v>76153897</v>
      </c>
      <c r="U40" s="95">
        <f t="shared" si="7"/>
        <v>0.19486901816729357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171545416</v>
      </c>
      <c r="AA40" s="78">
        <f t="shared" si="11"/>
        <v>18534543</v>
      </c>
      <c r="AB40" s="78">
        <f t="shared" si="12"/>
        <v>190079959</v>
      </c>
      <c r="AC40" s="95">
        <f t="shared" si="13"/>
        <v>0.48639263967816931</v>
      </c>
      <c r="AD40" s="77">
        <v>337694623</v>
      </c>
      <c r="AE40" s="78">
        <v>4111282</v>
      </c>
      <c r="AF40" s="78">
        <f t="shared" si="14"/>
        <v>341805905</v>
      </c>
      <c r="AG40" s="78">
        <v>354506808</v>
      </c>
      <c r="AH40" s="78">
        <v>337300591</v>
      </c>
      <c r="AI40" s="79">
        <v>469124547</v>
      </c>
      <c r="AJ40" s="114">
        <f t="shared" si="15"/>
        <v>1.3908204121705794</v>
      </c>
      <c r="AK40" s="115">
        <f t="shared" si="16"/>
        <v>-0.7772013417965965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161455421</v>
      </c>
      <c r="E41" s="78">
        <v>42258000</v>
      </c>
      <c r="F41" s="79">
        <f t="shared" si="0"/>
        <v>203713421</v>
      </c>
      <c r="G41" s="77">
        <v>162057848</v>
      </c>
      <c r="H41" s="78">
        <v>91924306</v>
      </c>
      <c r="I41" s="79">
        <f t="shared" si="1"/>
        <v>253982154</v>
      </c>
      <c r="J41" s="77">
        <v>47959605</v>
      </c>
      <c r="K41" s="78">
        <v>18459252</v>
      </c>
      <c r="L41" s="78">
        <f t="shared" si="2"/>
        <v>66418857</v>
      </c>
      <c r="M41" s="95">
        <f t="shared" si="3"/>
        <v>0.32604065394395393</v>
      </c>
      <c r="N41" s="77">
        <v>42740349</v>
      </c>
      <c r="O41" s="78">
        <v>19879242</v>
      </c>
      <c r="P41" s="78">
        <f t="shared" si="4"/>
        <v>62619591</v>
      </c>
      <c r="Q41" s="95">
        <f t="shared" si="5"/>
        <v>0.30739060142728641</v>
      </c>
      <c r="R41" s="77">
        <v>37259100</v>
      </c>
      <c r="S41" s="78">
        <v>7106697</v>
      </c>
      <c r="T41" s="78">
        <f t="shared" si="6"/>
        <v>44365797</v>
      </c>
      <c r="U41" s="95">
        <f t="shared" si="7"/>
        <v>0.17468076516903625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127959054</v>
      </c>
      <c r="AA41" s="78">
        <f t="shared" si="11"/>
        <v>45445191</v>
      </c>
      <c r="AB41" s="78">
        <f t="shared" si="12"/>
        <v>173404245</v>
      </c>
      <c r="AC41" s="95">
        <f t="shared" si="13"/>
        <v>0.68274184728742793</v>
      </c>
      <c r="AD41" s="77">
        <v>34202553</v>
      </c>
      <c r="AE41" s="78">
        <v>4173019</v>
      </c>
      <c r="AF41" s="78">
        <f t="shared" si="14"/>
        <v>38375572</v>
      </c>
      <c r="AG41" s="78">
        <v>214318667</v>
      </c>
      <c r="AH41" s="78">
        <v>215291657</v>
      </c>
      <c r="AI41" s="79">
        <v>142094219</v>
      </c>
      <c r="AJ41" s="114">
        <f t="shared" si="15"/>
        <v>0.66000801415170496</v>
      </c>
      <c r="AK41" s="115">
        <f t="shared" si="16"/>
        <v>0.15609474172788884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537976133</v>
      </c>
      <c r="E42" s="78">
        <v>90011001</v>
      </c>
      <c r="F42" s="79">
        <f t="shared" si="0"/>
        <v>627987134</v>
      </c>
      <c r="G42" s="77">
        <v>537976133</v>
      </c>
      <c r="H42" s="78">
        <v>90011001</v>
      </c>
      <c r="I42" s="79">
        <f t="shared" si="1"/>
        <v>627987134</v>
      </c>
      <c r="J42" s="77">
        <v>85846615</v>
      </c>
      <c r="K42" s="78">
        <v>2476737</v>
      </c>
      <c r="L42" s="78">
        <f t="shared" si="2"/>
        <v>88323352</v>
      </c>
      <c r="M42" s="95">
        <f t="shared" si="3"/>
        <v>0.1406451616889336</v>
      </c>
      <c r="N42" s="77">
        <v>196828544</v>
      </c>
      <c r="O42" s="78">
        <v>18056720</v>
      </c>
      <c r="P42" s="78">
        <f t="shared" si="4"/>
        <v>214885264</v>
      </c>
      <c r="Q42" s="95">
        <f t="shared" si="5"/>
        <v>0.34218099761260395</v>
      </c>
      <c r="R42" s="77">
        <v>115258637</v>
      </c>
      <c r="S42" s="78">
        <v>7338835</v>
      </c>
      <c r="T42" s="78">
        <f t="shared" si="6"/>
        <v>122597472</v>
      </c>
      <c r="U42" s="95">
        <f t="shared" si="7"/>
        <v>0.19522290404121559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397933796</v>
      </c>
      <c r="AA42" s="78">
        <f t="shared" si="11"/>
        <v>27872292</v>
      </c>
      <c r="AB42" s="78">
        <f t="shared" si="12"/>
        <v>425806088</v>
      </c>
      <c r="AC42" s="95">
        <f t="shared" si="13"/>
        <v>0.67804906334275317</v>
      </c>
      <c r="AD42" s="77">
        <v>96710693</v>
      </c>
      <c r="AE42" s="78">
        <v>19343668</v>
      </c>
      <c r="AF42" s="78">
        <f t="shared" si="14"/>
        <v>116054361</v>
      </c>
      <c r="AG42" s="78">
        <v>537285622</v>
      </c>
      <c r="AH42" s="78">
        <v>554764146</v>
      </c>
      <c r="AI42" s="79">
        <v>290558838</v>
      </c>
      <c r="AJ42" s="114">
        <f t="shared" si="15"/>
        <v>0.52375201262555993</v>
      </c>
      <c r="AK42" s="115">
        <f t="shared" si="16"/>
        <v>5.6379708126607975E-2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160590200</v>
      </c>
      <c r="E43" s="78">
        <v>10717400</v>
      </c>
      <c r="F43" s="79">
        <f t="shared" si="0"/>
        <v>171307600</v>
      </c>
      <c r="G43" s="77">
        <v>160690944</v>
      </c>
      <c r="H43" s="78">
        <v>4742400</v>
      </c>
      <c r="I43" s="79">
        <f t="shared" si="1"/>
        <v>165433344</v>
      </c>
      <c r="J43" s="77">
        <v>60941596</v>
      </c>
      <c r="K43" s="78">
        <v>-10451296</v>
      </c>
      <c r="L43" s="78">
        <f t="shared" si="2"/>
        <v>50490300</v>
      </c>
      <c r="M43" s="95">
        <f t="shared" si="3"/>
        <v>0.29473473447762971</v>
      </c>
      <c r="N43" s="77">
        <v>49622002</v>
      </c>
      <c r="O43" s="78">
        <v>5999</v>
      </c>
      <c r="P43" s="78">
        <f t="shared" si="4"/>
        <v>49628001</v>
      </c>
      <c r="Q43" s="95">
        <f t="shared" si="5"/>
        <v>0.28970110491303364</v>
      </c>
      <c r="R43" s="77">
        <v>43347595</v>
      </c>
      <c r="S43" s="78">
        <v>31700</v>
      </c>
      <c r="T43" s="78">
        <f t="shared" si="6"/>
        <v>43379295</v>
      </c>
      <c r="U43" s="95">
        <f t="shared" si="7"/>
        <v>0.26221615274850518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153911193</v>
      </c>
      <c r="AA43" s="78">
        <f t="shared" si="11"/>
        <v>-10413597</v>
      </c>
      <c r="AB43" s="78">
        <f t="shared" si="12"/>
        <v>143497596</v>
      </c>
      <c r="AC43" s="95">
        <f t="shared" si="13"/>
        <v>0.86740431239786819</v>
      </c>
      <c r="AD43" s="77">
        <v>37320900</v>
      </c>
      <c r="AE43" s="78">
        <v>296504</v>
      </c>
      <c r="AF43" s="78">
        <f t="shared" si="14"/>
        <v>37617404</v>
      </c>
      <c r="AG43" s="78">
        <v>158782400</v>
      </c>
      <c r="AH43" s="78">
        <v>158939014</v>
      </c>
      <c r="AI43" s="79">
        <v>146233632</v>
      </c>
      <c r="AJ43" s="114">
        <f t="shared" si="15"/>
        <v>0.92006127582998598</v>
      </c>
      <c r="AK43" s="115">
        <f t="shared" si="16"/>
        <v>0.15317088334963258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4133046812</v>
      </c>
      <c r="E44" s="81">
        <f>SUM(E39:E43)</f>
        <v>787317404</v>
      </c>
      <c r="F44" s="82">
        <f t="shared" si="0"/>
        <v>4920364216</v>
      </c>
      <c r="G44" s="80">
        <f>SUM(G39:G43)</f>
        <v>4182208408</v>
      </c>
      <c r="H44" s="81">
        <f>SUM(H39:H43)</f>
        <v>848544527</v>
      </c>
      <c r="I44" s="82">
        <f t="shared" si="1"/>
        <v>5030752935</v>
      </c>
      <c r="J44" s="80">
        <f>SUM(J39:J43)</f>
        <v>1087763056</v>
      </c>
      <c r="K44" s="81">
        <f>SUM(K39:K43)</f>
        <v>59654133</v>
      </c>
      <c r="L44" s="81">
        <f t="shared" si="2"/>
        <v>1147417189</v>
      </c>
      <c r="M44" s="96">
        <f t="shared" si="3"/>
        <v>0.23319761274355225</v>
      </c>
      <c r="N44" s="80">
        <f>SUM(N39:N43)</f>
        <v>1085866511</v>
      </c>
      <c r="O44" s="81">
        <f>SUM(O39:O43)</f>
        <v>230491152</v>
      </c>
      <c r="P44" s="81">
        <f t="shared" si="4"/>
        <v>1316357663</v>
      </c>
      <c r="Q44" s="96">
        <f t="shared" si="5"/>
        <v>0.26753256572338263</v>
      </c>
      <c r="R44" s="80">
        <f>SUM(R39:R43)</f>
        <v>953530614</v>
      </c>
      <c r="S44" s="81">
        <f>SUM(S39:S43)</f>
        <v>129816957</v>
      </c>
      <c r="T44" s="81">
        <f t="shared" si="6"/>
        <v>1083347571</v>
      </c>
      <c r="U44" s="96">
        <f t="shared" si="7"/>
        <v>0.21534501594441746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3127160181</v>
      </c>
      <c r="AA44" s="81">
        <f t="shared" si="11"/>
        <v>419962242</v>
      </c>
      <c r="AB44" s="81">
        <f t="shared" si="12"/>
        <v>3547122423</v>
      </c>
      <c r="AC44" s="96">
        <f t="shared" si="13"/>
        <v>0.70508778086117641</v>
      </c>
      <c r="AD44" s="80">
        <f>SUM(AD39:AD43)</f>
        <v>1185067477</v>
      </c>
      <c r="AE44" s="81">
        <f>SUM(AE39:AE43)</f>
        <v>79424167</v>
      </c>
      <c r="AF44" s="81">
        <f t="shared" si="14"/>
        <v>1264491644</v>
      </c>
      <c r="AG44" s="81">
        <f>SUM(AG39:AG43)</f>
        <v>4233970291</v>
      </c>
      <c r="AH44" s="81">
        <f>SUM(AH39:AH43)</f>
        <v>4281700202</v>
      </c>
      <c r="AI44" s="82">
        <f>SUM(AI39:AI43)</f>
        <v>3311745342</v>
      </c>
      <c r="AJ44" s="116">
        <f t="shared" si="15"/>
        <v>0.77346502224818781</v>
      </c>
      <c r="AK44" s="117">
        <f t="shared" si="16"/>
        <v>-0.14325446424223265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10339136908</v>
      </c>
      <c r="E45" s="84">
        <f>SUM(E9:E12,E14:E20,E22:E30,E32:E37,E39:E43)</f>
        <v>1858880630</v>
      </c>
      <c r="F45" s="85">
        <f t="shared" si="0"/>
        <v>12198017538</v>
      </c>
      <c r="G45" s="83">
        <f>SUM(G9:G12,G14:G20,G22:G30,G32:G37,G39:G43)</f>
        <v>11092155681</v>
      </c>
      <c r="H45" s="84">
        <f>SUM(H9:H12,H14:H20,H22:H30,H32:H37,H39:H43)</f>
        <v>2098746453</v>
      </c>
      <c r="I45" s="85">
        <f t="shared" si="1"/>
        <v>13190902134</v>
      </c>
      <c r="J45" s="83">
        <f>SUM(J9:J12,J14:J20,J22:J30,J32:J37,J39:J43)</f>
        <v>2659911753</v>
      </c>
      <c r="K45" s="84">
        <f>SUM(K9:K12,K14:K20,K22:K30,K32:K37,K39:K43)</f>
        <v>224675711</v>
      </c>
      <c r="L45" s="84">
        <f t="shared" si="2"/>
        <v>2884587464</v>
      </c>
      <c r="M45" s="97">
        <f t="shared" si="3"/>
        <v>0.23648002267694396</v>
      </c>
      <c r="N45" s="83">
        <f>SUM(N9:N12,N14:N20,N22:N30,N32:N37,N39:N43)</f>
        <v>2463518787</v>
      </c>
      <c r="O45" s="84">
        <f>SUM(O9:O12,O14:O20,O22:O30,O32:O37,O39:O43)</f>
        <v>503140190</v>
      </c>
      <c r="P45" s="84">
        <f t="shared" si="4"/>
        <v>2966658977</v>
      </c>
      <c r="Q45" s="97">
        <f t="shared" si="5"/>
        <v>0.24320828919601772</v>
      </c>
      <c r="R45" s="83">
        <f>SUM(R9:R12,R14:R20,R22:R30,R32:R37,R39:R43)</f>
        <v>2568476128</v>
      </c>
      <c r="S45" s="84">
        <f>SUM(S9:S12,S14:S20,S22:S30,S32:S37,S39:S43)</f>
        <v>246338370</v>
      </c>
      <c r="T45" s="84">
        <f t="shared" si="6"/>
        <v>2814814498</v>
      </c>
      <c r="U45" s="97">
        <f t="shared" si="7"/>
        <v>0.21339059826277687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7691906668</v>
      </c>
      <c r="AA45" s="84">
        <f t="shared" si="11"/>
        <v>974154271</v>
      </c>
      <c r="AB45" s="84">
        <f t="shared" si="12"/>
        <v>8666060939</v>
      </c>
      <c r="AC45" s="97">
        <f t="shared" si="13"/>
        <v>0.65697257480691429</v>
      </c>
      <c r="AD45" s="83">
        <f>SUM(AD9:AD12,AD14:AD20,AD22:AD30,AD32:AD37,AD39:AD43)</f>
        <v>2480469046</v>
      </c>
      <c r="AE45" s="84">
        <f>SUM(AE9:AE12,AE14:AE20,AE22:AE30,AE32:AE37,AE39:AE43)</f>
        <v>277880507</v>
      </c>
      <c r="AF45" s="84">
        <f t="shared" si="14"/>
        <v>2758349553</v>
      </c>
      <c r="AG45" s="84">
        <f>SUM(AG9:AG12,AG14:AG20,AG22:AG30,AG32:AG37,AG39:AG43)</f>
        <v>11345962138</v>
      </c>
      <c r="AH45" s="84">
        <f>SUM(AH9:AH12,AH14:AH20,AH22:AH30,AH32:AH37,AH39:AH43)</f>
        <v>11543082896</v>
      </c>
      <c r="AI45" s="85">
        <f>SUM(AI9:AI12,AI14:AI20,AI22:AI30,AI32:AI37,AI39:AI43)</f>
        <v>7571984434</v>
      </c>
      <c r="AJ45" s="118">
        <f t="shared" si="15"/>
        <v>0.65597592101014046</v>
      </c>
      <c r="AK45" s="119">
        <f t="shared" si="16"/>
        <v>2.047055455266289E-2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622488944</v>
      </c>
      <c r="E9" s="78">
        <v>243559324</v>
      </c>
      <c r="F9" s="79">
        <f>$D9       +$E9</f>
        <v>866048268</v>
      </c>
      <c r="G9" s="77">
        <v>631955164</v>
      </c>
      <c r="H9" s="78">
        <v>274188988</v>
      </c>
      <c r="I9" s="79">
        <f>$G9       +$H9</f>
        <v>906144152</v>
      </c>
      <c r="J9" s="77">
        <v>230563978</v>
      </c>
      <c r="K9" s="78">
        <v>54550497</v>
      </c>
      <c r="L9" s="78">
        <f>$J9       +$K9</f>
        <v>285114475</v>
      </c>
      <c r="M9" s="95">
        <f>IF(($F9       =0),0,($L9       /$F9       ))</f>
        <v>0.3292131461199343</v>
      </c>
      <c r="N9" s="77">
        <v>344303609</v>
      </c>
      <c r="O9" s="78">
        <v>77147680</v>
      </c>
      <c r="P9" s="78">
        <f>$N9       +$O9</f>
        <v>421451289</v>
      </c>
      <c r="Q9" s="95">
        <f>IF(($F9       =0),0,($P9       /$F9       ))</f>
        <v>0.48663718244396975</v>
      </c>
      <c r="R9" s="77">
        <v>23262469</v>
      </c>
      <c r="S9" s="78">
        <v>45704147</v>
      </c>
      <c r="T9" s="78">
        <f>$R9       +$S9</f>
        <v>68966616</v>
      </c>
      <c r="U9" s="95">
        <f>IF(($I9       =0),0,($T9       /$I9       ))</f>
        <v>7.6109982995288372E-2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598130056</v>
      </c>
      <c r="AA9" s="78">
        <f>$K9       +$O9       +$S9</f>
        <v>177402324</v>
      </c>
      <c r="AB9" s="78">
        <f>$Z9       +$AA9</f>
        <v>775532380</v>
      </c>
      <c r="AC9" s="95">
        <f>IF(($I9       =0),0,($AB9       /$I9       ))</f>
        <v>0.85585983012557143</v>
      </c>
      <c r="AD9" s="77">
        <v>142157415</v>
      </c>
      <c r="AE9" s="78">
        <v>15609305</v>
      </c>
      <c r="AF9" s="78">
        <f>$AD9       +$AE9</f>
        <v>157766720</v>
      </c>
      <c r="AG9" s="78">
        <v>755553364</v>
      </c>
      <c r="AH9" s="78">
        <v>791994275</v>
      </c>
      <c r="AI9" s="79">
        <v>662858607</v>
      </c>
      <c r="AJ9" s="114">
        <f>IF(($AH9       =0),0,($AI9       /$AH9       ))</f>
        <v>0.83694873551958437</v>
      </c>
      <c r="AK9" s="115">
        <f>IF(($AF9       =0),0,(($T9       /$AF9       )-1))</f>
        <v>-0.56285700811932959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2785759890</v>
      </c>
      <c r="E10" s="78">
        <v>346202000</v>
      </c>
      <c r="F10" s="79">
        <f t="shared" ref="F10:F35" si="0">$D10      +$E10</f>
        <v>3131961890</v>
      </c>
      <c r="G10" s="77">
        <v>2945601944</v>
      </c>
      <c r="H10" s="78">
        <v>427259109</v>
      </c>
      <c r="I10" s="79">
        <f t="shared" ref="I10:I35" si="1">$G10      +$H10</f>
        <v>3372861053</v>
      </c>
      <c r="J10" s="77">
        <v>898787917</v>
      </c>
      <c r="K10" s="78">
        <v>48751812</v>
      </c>
      <c r="L10" s="78">
        <f t="shared" ref="L10:L35" si="2">$J10      +$K10</f>
        <v>947539729</v>
      </c>
      <c r="M10" s="95">
        <f t="shared" ref="M10:M35" si="3">IF(($F10      =0),0,($L10      /$F10      ))</f>
        <v>0.30253871607613975</v>
      </c>
      <c r="N10" s="77">
        <v>831119576</v>
      </c>
      <c r="O10" s="78">
        <v>119893014</v>
      </c>
      <c r="P10" s="78">
        <f t="shared" ref="P10:P35" si="4">$N10      +$O10</f>
        <v>951012590</v>
      </c>
      <c r="Q10" s="95">
        <f t="shared" ref="Q10:Q35" si="5">IF(($F10      =0),0,($P10      /$F10      ))</f>
        <v>0.30364756130541548</v>
      </c>
      <c r="R10" s="77">
        <v>725184245</v>
      </c>
      <c r="S10" s="78">
        <v>112300332</v>
      </c>
      <c r="T10" s="78">
        <f t="shared" ref="T10:T35" si="6">$R10      +$S10</f>
        <v>837484577</v>
      </c>
      <c r="U10" s="95">
        <f t="shared" ref="U10:U35" si="7">IF(($I10      =0),0,($T10      /$I10      ))</f>
        <v>0.24830094209042414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2455091738</v>
      </c>
      <c r="AA10" s="78">
        <f t="shared" ref="AA10:AA35" si="11">$K10      +$O10      +$S10</f>
        <v>280945158</v>
      </c>
      <c r="AB10" s="78">
        <f t="shared" ref="AB10:AB35" si="12">$Z10      +$AA10</f>
        <v>2736036896</v>
      </c>
      <c r="AC10" s="95">
        <f t="shared" ref="AC10:AC35" si="13">IF(($I10      =0),0,($AB10      /$I10      ))</f>
        <v>0.81119170134993401</v>
      </c>
      <c r="AD10" s="77">
        <v>530355553</v>
      </c>
      <c r="AE10" s="78">
        <v>34703499</v>
      </c>
      <c r="AF10" s="78">
        <f t="shared" ref="AF10:AF35" si="14">$AD10      +$AE10</f>
        <v>565059052</v>
      </c>
      <c r="AG10" s="78">
        <v>2918174680</v>
      </c>
      <c r="AH10" s="78">
        <v>2910237845</v>
      </c>
      <c r="AI10" s="79">
        <v>2173012718</v>
      </c>
      <c r="AJ10" s="114">
        <f t="shared" ref="AJ10:AJ35" si="15">IF(($AH10      =0),0,($AI10      /$AH10      ))</f>
        <v>0.74667873683705743</v>
      </c>
      <c r="AK10" s="115">
        <f t="shared" ref="AK10:AK35" si="16">IF(($AF10      =0),0,(($T10      /$AF10      )-1))</f>
        <v>0.4821186812878453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8072585801</v>
      </c>
      <c r="E11" s="78">
        <v>641611253</v>
      </c>
      <c r="F11" s="79">
        <f t="shared" si="0"/>
        <v>8714197054</v>
      </c>
      <c r="G11" s="77">
        <v>7166606159</v>
      </c>
      <c r="H11" s="78">
        <v>690570440</v>
      </c>
      <c r="I11" s="79">
        <f t="shared" si="1"/>
        <v>7857176599</v>
      </c>
      <c r="J11" s="77">
        <v>1855893700</v>
      </c>
      <c r="K11" s="78">
        <v>81291465</v>
      </c>
      <c r="L11" s="78">
        <f t="shared" si="2"/>
        <v>1937185165</v>
      </c>
      <c r="M11" s="95">
        <f t="shared" si="3"/>
        <v>0.22230219869893705</v>
      </c>
      <c r="N11" s="77">
        <v>1152638238</v>
      </c>
      <c r="O11" s="78">
        <v>91048232</v>
      </c>
      <c r="P11" s="78">
        <f t="shared" si="4"/>
        <v>1243686470</v>
      </c>
      <c r="Q11" s="95">
        <f t="shared" si="5"/>
        <v>0.14271957155583506</v>
      </c>
      <c r="R11" s="77">
        <v>1242614635</v>
      </c>
      <c r="S11" s="78">
        <v>78890866</v>
      </c>
      <c r="T11" s="78">
        <f t="shared" si="6"/>
        <v>1321505501</v>
      </c>
      <c r="U11" s="95">
        <f t="shared" si="7"/>
        <v>0.16819088693617895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4251146573</v>
      </c>
      <c r="AA11" s="78">
        <f t="shared" si="11"/>
        <v>251230563</v>
      </c>
      <c r="AB11" s="78">
        <f t="shared" si="12"/>
        <v>4502377136</v>
      </c>
      <c r="AC11" s="95">
        <f t="shared" si="13"/>
        <v>0.57302735648999248</v>
      </c>
      <c r="AD11" s="77">
        <v>1122170956</v>
      </c>
      <c r="AE11" s="78">
        <v>40720102</v>
      </c>
      <c r="AF11" s="78">
        <f t="shared" si="14"/>
        <v>1162891058</v>
      </c>
      <c r="AG11" s="78">
        <v>8582453010</v>
      </c>
      <c r="AH11" s="78">
        <v>8410224739</v>
      </c>
      <c r="AI11" s="79">
        <v>4289065144</v>
      </c>
      <c r="AJ11" s="114">
        <f t="shared" si="15"/>
        <v>0.50998222724188247</v>
      </c>
      <c r="AK11" s="115">
        <f t="shared" si="16"/>
        <v>0.13639664860162681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273046431</v>
      </c>
      <c r="E12" s="78">
        <v>69622397</v>
      </c>
      <c r="F12" s="79">
        <f t="shared" si="0"/>
        <v>342668828</v>
      </c>
      <c r="G12" s="77">
        <v>273040081</v>
      </c>
      <c r="H12" s="78">
        <v>69701749</v>
      </c>
      <c r="I12" s="79">
        <f t="shared" si="1"/>
        <v>342741830</v>
      </c>
      <c r="J12" s="77">
        <v>76878101</v>
      </c>
      <c r="K12" s="78">
        <v>3835335</v>
      </c>
      <c r="L12" s="78">
        <f t="shared" si="2"/>
        <v>80713436</v>
      </c>
      <c r="M12" s="95">
        <f t="shared" si="3"/>
        <v>0.23554356102679991</v>
      </c>
      <c r="N12" s="77">
        <v>78354047</v>
      </c>
      <c r="O12" s="78">
        <v>25521743</v>
      </c>
      <c r="P12" s="78">
        <f t="shared" si="4"/>
        <v>103875790</v>
      </c>
      <c r="Q12" s="95">
        <f t="shared" si="5"/>
        <v>0.30313755297286626</v>
      </c>
      <c r="R12" s="77">
        <v>49090513</v>
      </c>
      <c r="S12" s="78">
        <v>10524247</v>
      </c>
      <c r="T12" s="78">
        <f t="shared" si="6"/>
        <v>59614760</v>
      </c>
      <c r="U12" s="95">
        <f t="shared" si="7"/>
        <v>0.17393488270748861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204322661</v>
      </c>
      <c r="AA12" s="78">
        <f t="shared" si="11"/>
        <v>39881325</v>
      </c>
      <c r="AB12" s="78">
        <f t="shared" si="12"/>
        <v>244203986</v>
      </c>
      <c r="AC12" s="95">
        <f t="shared" si="13"/>
        <v>0.7125012607886233</v>
      </c>
      <c r="AD12" s="77">
        <v>67037761</v>
      </c>
      <c r="AE12" s="78">
        <v>5528985</v>
      </c>
      <c r="AF12" s="78">
        <f t="shared" si="14"/>
        <v>72566746</v>
      </c>
      <c r="AG12" s="78">
        <v>315736411</v>
      </c>
      <c r="AH12" s="78">
        <v>313223106</v>
      </c>
      <c r="AI12" s="79">
        <v>235602063</v>
      </c>
      <c r="AJ12" s="114">
        <f t="shared" si="15"/>
        <v>0.75218608872360782</v>
      </c>
      <c r="AK12" s="115">
        <f t="shared" si="16"/>
        <v>-0.178483764450455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1061074632</v>
      </c>
      <c r="E13" s="78">
        <v>252554010</v>
      </c>
      <c r="F13" s="79">
        <f t="shared" si="0"/>
        <v>1313628642</v>
      </c>
      <c r="G13" s="77">
        <v>1080045608</v>
      </c>
      <c r="H13" s="78">
        <v>255326527</v>
      </c>
      <c r="I13" s="79">
        <f t="shared" si="1"/>
        <v>1335372135</v>
      </c>
      <c r="J13" s="77">
        <v>373765105</v>
      </c>
      <c r="K13" s="78">
        <v>37448391</v>
      </c>
      <c r="L13" s="78">
        <f t="shared" si="2"/>
        <v>411213496</v>
      </c>
      <c r="M13" s="95">
        <f t="shared" si="3"/>
        <v>0.31303633527198932</v>
      </c>
      <c r="N13" s="77">
        <v>306714798</v>
      </c>
      <c r="O13" s="78">
        <v>49720472</v>
      </c>
      <c r="P13" s="78">
        <f t="shared" si="4"/>
        <v>356435270</v>
      </c>
      <c r="Q13" s="95">
        <f t="shared" si="5"/>
        <v>0.27133640254473074</v>
      </c>
      <c r="R13" s="77">
        <v>290009515</v>
      </c>
      <c r="S13" s="78">
        <v>23634719</v>
      </c>
      <c r="T13" s="78">
        <f t="shared" si="6"/>
        <v>313644234</v>
      </c>
      <c r="U13" s="95">
        <f t="shared" si="7"/>
        <v>0.23487402932816176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970489418</v>
      </c>
      <c r="AA13" s="78">
        <f t="shared" si="11"/>
        <v>110803582</v>
      </c>
      <c r="AB13" s="78">
        <f t="shared" si="12"/>
        <v>1081293000</v>
      </c>
      <c r="AC13" s="95">
        <f t="shared" si="13"/>
        <v>0.80973158841598858</v>
      </c>
      <c r="AD13" s="77">
        <v>267225290</v>
      </c>
      <c r="AE13" s="78">
        <v>43450503</v>
      </c>
      <c r="AF13" s="78">
        <f t="shared" si="14"/>
        <v>310675793</v>
      </c>
      <c r="AG13" s="78">
        <v>1322074979</v>
      </c>
      <c r="AH13" s="78">
        <v>1319628641</v>
      </c>
      <c r="AI13" s="79">
        <v>1067359552</v>
      </c>
      <c r="AJ13" s="114">
        <f t="shared" si="15"/>
        <v>0.80883327235999269</v>
      </c>
      <c r="AK13" s="115">
        <f t="shared" si="16"/>
        <v>9.5547869093230986E-3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427949000</v>
      </c>
      <c r="E14" s="78">
        <v>81250000</v>
      </c>
      <c r="F14" s="79">
        <f t="shared" si="0"/>
        <v>509199000</v>
      </c>
      <c r="G14" s="77">
        <v>427949004</v>
      </c>
      <c r="H14" s="78">
        <v>86679972</v>
      </c>
      <c r="I14" s="79">
        <f t="shared" si="1"/>
        <v>514628976</v>
      </c>
      <c r="J14" s="77">
        <v>0</v>
      </c>
      <c r="K14" s="78">
        <v>1482197</v>
      </c>
      <c r="L14" s="78">
        <f t="shared" si="2"/>
        <v>1482197</v>
      </c>
      <c r="M14" s="95">
        <f t="shared" si="3"/>
        <v>2.9108403590737608E-3</v>
      </c>
      <c r="N14" s="77">
        <v>319994869</v>
      </c>
      <c r="O14" s="78">
        <v>4007950</v>
      </c>
      <c r="P14" s="78">
        <f t="shared" si="4"/>
        <v>324002819</v>
      </c>
      <c r="Q14" s="95">
        <f t="shared" si="5"/>
        <v>0.63629900883544543</v>
      </c>
      <c r="R14" s="77">
        <v>1435311</v>
      </c>
      <c r="S14" s="78">
        <v>1067600</v>
      </c>
      <c r="T14" s="78">
        <f t="shared" si="6"/>
        <v>2502911</v>
      </c>
      <c r="U14" s="95">
        <f t="shared" si="7"/>
        <v>4.8635252127738719E-3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321430180</v>
      </c>
      <c r="AA14" s="78">
        <f t="shared" si="11"/>
        <v>6557747</v>
      </c>
      <c r="AB14" s="78">
        <f t="shared" si="12"/>
        <v>327987927</v>
      </c>
      <c r="AC14" s="95">
        <f t="shared" si="13"/>
        <v>0.637328915191126</v>
      </c>
      <c r="AD14" s="77">
        <v>104364874</v>
      </c>
      <c r="AE14" s="78">
        <v>18151</v>
      </c>
      <c r="AF14" s="78">
        <f t="shared" si="14"/>
        <v>104383025</v>
      </c>
      <c r="AG14" s="78">
        <v>452174000</v>
      </c>
      <c r="AH14" s="78">
        <v>452174000</v>
      </c>
      <c r="AI14" s="79">
        <v>247049132</v>
      </c>
      <c r="AJ14" s="114">
        <f t="shared" si="15"/>
        <v>0.54635855223873997</v>
      </c>
      <c r="AK14" s="115">
        <f t="shared" si="16"/>
        <v>-0.97602185796014251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13242904698</v>
      </c>
      <c r="E15" s="81">
        <f>SUM(E9:E14)</f>
        <v>1634798984</v>
      </c>
      <c r="F15" s="82">
        <f t="shared" si="0"/>
        <v>14877703682</v>
      </c>
      <c r="G15" s="80">
        <f>SUM(G9:G14)</f>
        <v>12525197960</v>
      </c>
      <c r="H15" s="81">
        <f>SUM(H9:H14)</f>
        <v>1803726785</v>
      </c>
      <c r="I15" s="82">
        <f t="shared" si="1"/>
        <v>14328924745</v>
      </c>
      <c r="J15" s="80">
        <f>SUM(J9:J14)</f>
        <v>3435888801</v>
      </c>
      <c r="K15" s="81">
        <f>SUM(K9:K14)</f>
        <v>227359697</v>
      </c>
      <c r="L15" s="81">
        <f t="shared" si="2"/>
        <v>3663248498</v>
      </c>
      <c r="M15" s="96">
        <f t="shared" si="3"/>
        <v>0.24622405287127966</v>
      </c>
      <c r="N15" s="80">
        <f>SUM(N9:N14)</f>
        <v>3033125137</v>
      </c>
      <c r="O15" s="81">
        <f>SUM(O9:O14)</f>
        <v>367339091</v>
      </c>
      <c r="P15" s="81">
        <f t="shared" si="4"/>
        <v>3400464228</v>
      </c>
      <c r="Q15" s="96">
        <f t="shared" si="5"/>
        <v>0.22856109388131582</v>
      </c>
      <c r="R15" s="80">
        <f>SUM(R9:R14)</f>
        <v>2331596688</v>
      </c>
      <c r="S15" s="81">
        <f>SUM(S9:S14)</f>
        <v>272121911</v>
      </c>
      <c r="T15" s="81">
        <f t="shared" si="6"/>
        <v>2603718599</v>
      </c>
      <c r="U15" s="96">
        <f t="shared" si="7"/>
        <v>0.18171067580688868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8800610626</v>
      </c>
      <c r="AA15" s="81">
        <f t="shared" si="11"/>
        <v>866820699</v>
      </c>
      <c r="AB15" s="81">
        <f t="shared" si="12"/>
        <v>9667431325</v>
      </c>
      <c r="AC15" s="96">
        <f t="shared" si="13"/>
        <v>0.67467946807197776</v>
      </c>
      <c r="AD15" s="80">
        <f>SUM(AD9:AD14)</f>
        <v>2233311849</v>
      </c>
      <c r="AE15" s="81">
        <f>SUM(AE9:AE14)</f>
        <v>140030545</v>
      </c>
      <c r="AF15" s="81">
        <f t="shared" si="14"/>
        <v>2373342394</v>
      </c>
      <c r="AG15" s="81">
        <f>SUM(AG9:AG14)</f>
        <v>14346166444</v>
      </c>
      <c r="AH15" s="81">
        <f>SUM(AH9:AH14)</f>
        <v>14197482606</v>
      </c>
      <c r="AI15" s="82">
        <f>SUM(AI9:AI14)</f>
        <v>8674947216</v>
      </c>
      <c r="AJ15" s="116">
        <f t="shared" si="15"/>
        <v>0.61102009819218794</v>
      </c>
      <c r="AK15" s="117">
        <f t="shared" si="16"/>
        <v>9.7068255125096758E-2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226243140</v>
      </c>
      <c r="E16" s="78">
        <v>50831772</v>
      </c>
      <c r="F16" s="79">
        <f t="shared" si="0"/>
        <v>277074912</v>
      </c>
      <c r="G16" s="77">
        <v>219536988</v>
      </c>
      <c r="H16" s="78">
        <v>50749115</v>
      </c>
      <c r="I16" s="79">
        <f t="shared" si="1"/>
        <v>270286103</v>
      </c>
      <c r="J16" s="77">
        <v>76249414</v>
      </c>
      <c r="K16" s="78">
        <v>15856016</v>
      </c>
      <c r="L16" s="78">
        <f t="shared" si="2"/>
        <v>92105430</v>
      </c>
      <c r="M16" s="95">
        <f t="shared" si="3"/>
        <v>0.33242067762526256</v>
      </c>
      <c r="N16" s="77">
        <v>89909719</v>
      </c>
      <c r="O16" s="78">
        <v>12896676</v>
      </c>
      <c r="P16" s="78">
        <f t="shared" si="4"/>
        <v>102806395</v>
      </c>
      <c r="Q16" s="95">
        <f t="shared" si="5"/>
        <v>0.37104187549105855</v>
      </c>
      <c r="R16" s="77">
        <v>46484750</v>
      </c>
      <c r="S16" s="78">
        <v>4549858</v>
      </c>
      <c r="T16" s="78">
        <f t="shared" si="6"/>
        <v>51034608</v>
      </c>
      <c r="U16" s="95">
        <f t="shared" si="7"/>
        <v>0.18881698849311537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212643883</v>
      </c>
      <c r="AA16" s="78">
        <f t="shared" si="11"/>
        <v>33302550</v>
      </c>
      <c r="AB16" s="78">
        <f t="shared" si="12"/>
        <v>245946433</v>
      </c>
      <c r="AC16" s="95">
        <f t="shared" si="13"/>
        <v>0.9099484963161425</v>
      </c>
      <c r="AD16" s="77">
        <v>56354240</v>
      </c>
      <c r="AE16" s="78">
        <v>4032189</v>
      </c>
      <c r="AF16" s="78">
        <f t="shared" si="14"/>
        <v>60386429</v>
      </c>
      <c r="AG16" s="78">
        <v>208135068</v>
      </c>
      <c r="AH16" s="78">
        <v>248075856</v>
      </c>
      <c r="AI16" s="79">
        <v>132117372</v>
      </c>
      <c r="AJ16" s="114">
        <f t="shared" si="15"/>
        <v>0.53256844148509153</v>
      </c>
      <c r="AK16" s="115">
        <f t="shared" si="16"/>
        <v>-0.15486626970440664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315169848</v>
      </c>
      <c r="E17" s="78">
        <v>43845000</v>
      </c>
      <c r="F17" s="79">
        <f t="shared" si="0"/>
        <v>359014848</v>
      </c>
      <c r="G17" s="77">
        <v>369741283</v>
      </c>
      <c r="H17" s="78">
        <v>6219727</v>
      </c>
      <c r="I17" s="79">
        <f t="shared" si="1"/>
        <v>375961010</v>
      </c>
      <c r="J17" s="77">
        <v>108717717</v>
      </c>
      <c r="K17" s="78">
        <v>6503860</v>
      </c>
      <c r="L17" s="78">
        <f t="shared" si="2"/>
        <v>115221577</v>
      </c>
      <c r="M17" s="95">
        <f t="shared" si="3"/>
        <v>0.32093819417741742</v>
      </c>
      <c r="N17" s="77">
        <v>110307878</v>
      </c>
      <c r="O17" s="78">
        <v>6390543</v>
      </c>
      <c r="P17" s="78">
        <f t="shared" si="4"/>
        <v>116698421</v>
      </c>
      <c r="Q17" s="95">
        <f t="shared" si="5"/>
        <v>0.32505179562935516</v>
      </c>
      <c r="R17" s="77">
        <v>69779946</v>
      </c>
      <c r="S17" s="78">
        <v>0</v>
      </c>
      <c r="T17" s="78">
        <f t="shared" si="6"/>
        <v>69779946</v>
      </c>
      <c r="U17" s="95">
        <f t="shared" si="7"/>
        <v>0.18560420933011113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288805541</v>
      </c>
      <c r="AA17" s="78">
        <f t="shared" si="11"/>
        <v>12894403</v>
      </c>
      <c r="AB17" s="78">
        <f t="shared" si="12"/>
        <v>301699944</v>
      </c>
      <c r="AC17" s="95">
        <f t="shared" si="13"/>
        <v>0.80247668235597092</v>
      </c>
      <c r="AD17" s="77">
        <v>33474069</v>
      </c>
      <c r="AE17" s="78">
        <v>2721818</v>
      </c>
      <c r="AF17" s="78">
        <f t="shared" si="14"/>
        <v>36195887</v>
      </c>
      <c r="AG17" s="78">
        <v>784416817</v>
      </c>
      <c r="AH17" s="78">
        <v>291736373</v>
      </c>
      <c r="AI17" s="79">
        <v>218071457</v>
      </c>
      <c r="AJ17" s="114">
        <f t="shared" si="15"/>
        <v>0.74749492069677581</v>
      </c>
      <c r="AK17" s="115">
        <f t="shared" si="16"/>
        <v>0.92784185672808617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1363049256</v>
      </c>
      <c r="E18" s="78">
        <v>175973376</v>
      </c>
      <c r="F18" s="79">
        <f t="shared" si="0"/>
        <v>1539022632</v>
      </c>
      <c r="G18" s="77">
        <v>1263049256</v>
      </c>
      <c r="H18" s="78">
        <v>148698423</v>
      </c>
      <c r="I18" s="79">
        <f t="shared" si="1"/>
        <v>1411747679</v>
      </c>
      <c r="J18" s="77">
        <v>340045849</v>
      </c>
      <c r="K18" s="78">
        <v>41355021</v>
      </c>
      <c r="L18" s="78">
        <f t="shared" si="2"/>
        <v>381400870</v>
      </c>
      <c r="M18" s="95">
        <f t="shared" si="3"/>
        <v>0.24782018280287382</v>
      </c>
      <c r="N18" s="77">
        <v>306857331</v>
      </c>
      <c r="O18" s="78">
        <v>21945524</v>
      </c>
      <c r="P18" s="78">
        <f t="shared" si="4"/>
        <v>328802855</v>
      </c>
      <c r="Q18" s="95">
        <f t="shared" si="5"/>
        <v>0.21364393749863972</v>
      </c>
      <c r="R18" s="77">
        <v>270942987</v>
      </c>
      <c r="S18" s="78">
        <v>9593391</v>
      </c>
      <c r="T18" s="78">
        <f t="shared" si="6"/>
        <v>280536378</v>
      </c>
      <c r="U18" s="95">
        <f t="shared" si="7"/>
        <v>0.1987156644016696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917846167</v>
      </c>
      <c r="AA18" s="78">
        <f t="shared" si="11"/>
        <v>72893936</v>
      </c>
      <c r="AB18" s="78">
        <f t="shared" si="12"/>
        <v>990740103</v>
      </c>
      <c r="AC18" s="95">
        <f t="shared" si="13"/>
        <v>0.70178270362150175</v>
      </c>
      <c r="AD18" s="77">
        <v>262186637</v>
      </c>
      <c r="AE18" s="78">
        <v>16739622</v>
      </c>
      <c r="AF18" s="78">
        <f t="shared" si="14"/>
        <v>278926259</v>
      </c>
      <c r="AG18" s="78">
        <v>1378981848</v>
      </c>
      <c r="AH18" s="78">
        <v>1383519344</v>
      </c>
      <c r="AI18" s="79">
        <v>1051141913</v>
      </c>
      <c r="AJ18" s="114">
        <f t="shared" si="15"/>
        <v>0.759759462387394</v>
      </c>
      <c r="AK18" s="115">
        <f t="shared" si="16"/>
        <v>5.7725615572106204E-3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501148034</v>
      </c>
      <c r="E19" s="78">
        <v>42449900</v>
      </c>
      <c r="F19" s="79">
        <f t="shared" si="0"/>
        <v>543597934</v>
      </c>
      <c r="G19" s="77">
        <v>414875376</v>
      </c>
      <c r="H19" s="78">
        <v>42449900</v>
      </c>
      <c r="I19" s="79">
        <f t="shared" si="1"/>
        <v>457325276</v>
      </c>
      <c r="J19" s="77">
        <v>200987500</v>
      </c>
      <c r="K19" s="78">
        <v>-119915683</v>
      </c>
      <c r="L19" s="78">
        <f t="shared" si="2"/>
        <v>81071817</v>
      </c>
      <c r="M19" s="95">
        <f t="shared" si="3"/>
        <v>0.14913930302023554</v>
      </c>
      <c r="N19" s="77">
        <v>131262722</v>
      </c>
      <c r="O19" s="78">
        <v>121131174</v>
      </c>
      <c r="P19" s="78">
        <f t="shared" si="4"/>
        <v>252393896</v>
      </c>
      <c r="Q19" s="95">
        <f t="shared" si="5"/>
        <v>0.46430252989151355</v>
      </c>
      <c r="R19" s="77">
        <v>111660968</v>
      </c>
      <c r="S19" s="78">
        <v>0</v>
      </c>
      <c r="T19" s="78">
        <f t="shared" si="6"/>
        <v>111660968</v>
      </c>
      <c r="U19" s="95">
        <f t="shared" si="7"/>
        <v>0.24416093721441279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443911190</v>
      </c>
      <c r="AA19" s="78">
        <f t="shared" si="11"/>
        <v>1215491</v>
      </c>
      <c r="AB19" s="78">
        <f t="shared" si="12"/>
        <v>445126681</v>
      </c>
      <c r="AC19" s="95">
        <f t="shared" si="13"/>
        <v>0.97332621737706004</v>
      </c>
      <c r="AD19" s="77">
        <v>26288198</v>
      </c>
      <c r="AE19" s="78">
        <v>-1270</v>
      </c>
      <c r="AF19" s="78">
        <f t="shared" si="14"/>
        <v>26286928</v>
      </c>
      <c r="AG19" s="78">
        <v>775537000</v>
      </c>
      <c r="AH19" s="78">
        <v>775537000</v>
      </c>
      <c r="AI19" s="79">
        <v>74464614</v>
      </c>
      <c r="AJ19" s="114">
        <f t="shared" si="15"/>
        <v>9.6016842523309651E-2</v>
      </c>
      <c r="AK19" s="115">
        <f t="shared" si="16"/>
        <v>3.2477754722803667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519571529</v>
      </c>
      <c r="E20" s="78">
        <v>77713000</v>
      </c>
      <c r="F20" s="79">
        <f t="shared" si="0"/>
        <v>597284529</v>
      </c>
      <c r="G20" s="77">
        <v>551345600</v>
      </c>
      <c r="H20" s="78">
        <v>72301268</v>
      </c>
      <c r="I20" s="79">
        <f t="shared" si="1"/>
        <v>623646868</v>
      </c>
      <c r="J20" s="77">
        <v>40204210</v>
      </c>
      <c r="K20" s="78">
        <v>18900</v>
      </c>
      <c r="L20" s="78">
        <f t="shared" si="2"/>
        <v>40223110</v>
      </c>
      <c r="M20" s="95">
        <f t="shared" si="3"/>
        <v>6.7343297954399223E-2</v>
      </c>
      <c r="N20" s="77">
        <v>76284947</v>
      </c>
      <c r="O20" s="78">
        <v>6148130</v>
      </c>
      <c r="P20" s="78">
        <f t="shared" si="4"/>
        <v>82433077</v>
      </c>
      <c r="Q20" s="95">
        <f t="shared" si="5"/>
        <v>0.13801307919026981</v>
      </c>
      <c r="R20" s="77">
        <v>120340037</v>
      </c>
      <c r="S20" s="78">
        <v>308915</v>
      </c>
      <c r="T20" s="78">
        <f t="shared" si="6"/>
        <v>120648952</v>
      </c>
      <c r="U20" s="95">
        <f t="shared" si="7"/>
        <v>0.19345716011837649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236829194</v>
      </c>
      <c r="AA20" s="78">
        <f t="shared" si="11"/>
        <v>6475945</v>
      </c>
      <c r="AB20" s="78">
        <f t="shared" si="12"/>
        <v>243305139</v>
      </c>
      <c r="AC20" s="95">
        <f t="shared" si="13"/>
        <v>0.39013286442095946</v>
      </c>
      <c r="AD20" s="77">
        <v>100722883</v>
      </c>
      <c r="AE20" s="78">
        <v>862304</v>
      </c>
      <c r="AF20" s="78">
        <f t="shared" si="14"/>
        <v>101585187</v>
      </c>
      <c r="AG20" s="78">
        <v>551719092</v>
      </c>
      <c r="AH20" s="78">
        <v>579746341</v>
      </c>
      <c r="AI20" s="79">
        <v>357524121</v>
      </c>
      <c r="AJ20" s="114">
        <f t="shared" si="15"/>
        <v>0.61669060365833339</v>
      </c>
      <c r="AK20" s="115">
        <f t="shared" si="16"/>
        <v>0.1876628430087941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1139097307</v>
      </c>
      <c r="E21" s="78">
        <v>402590000</v>
      </c>
      <c r="F21" s="79">
        <f t="shared" si="0"/>
        <v>1541687307</v>
      </c>
      <c r="G21" s="77">
        <v>1150889801</v>
      </c>
      <c r="H21" s="78">
        <v>499735565</v>
      </c>
      <c r="I21" s="79">
        <f t="shared" si="1"/>
        <v>1650625366</v>
      </c>
      <c r="J21" s="77">
        <v>471742843</v>
      </c>
      <c r="K21" s="78">
        <v>35345265</v>
      </c>
      <c r="L21" s="78">
        <f t="shared" si="2"/>
        <v>507088108</v>
      </c>
      <c r="M21" s="95">
        <f t="shared" si="3"/>
        <v>0.32891761234432998</v>
      </c>
      <c r="N21" s="77">
        <v>378899705</v>
      </c>
      <c r="O21" s="78">
        <v>-10762281983</v>
      </c>
      <c r="P21" s="78">
        <f t="shared" si="4"/>
        <v>-10383382278</v>
      </c>
      <c r="Q21" s="95">
        <f t="shared" si="5"/>
        <v>-6.7350767116356627</v>
      </c>
      <c r="R21" s="77">
        <v>281861010</v>
      </c>
      <c r="S21" s="78">
        <v>3761058</v>
      </c>
      <c r="T21" s="78">
        <f t="shared" si="6"/>
        <v>285622068</v>
      </c>
      <c r="U21" s="95">
        <f t="shared" si="7"/>
        <v>0.17303870029100232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1132503558</v>
      </c>
      <c r="AA21" s="78">
        <f t="shared" si="11"/>
        <v>-10723175660</v>
      </c>
      <c r="AB21" s="78">
        <f t="shared" si="12"/>
        <v>-9590672102</v>
      </c>
      <c r="AC21" s="95">
        <f t="shared" si="13"/>
        <v>-5.8103263766273665</v>
      </c>
      <c r="AD21" s="77">
        <v>269402981</v>
      </c>
      <c r="AE21" s="78">
        <v>83034289</v>
      </c>
      <c r="AF21" s="78">
        <f t="shared" si="14"/>
        <v>352437270</v>
      </c>
      <c r="AG21" s="78">
        <v>1459184724</v>
      </c>
      <c r="AH21" s="78">
        <v>1594251663</v>
      </c>
      <c r="AI21" s="79">
        <v>1222201737</v>
      </c>
      <c r="AJ21" s="114">
        <f t="shared" si="15"/>
        <v>0.76663036668885065</v>
      </c>
      <c r="AK21" s="115">
        <f t="shared" si="16"/>
        <v>-0.18958040958608036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4064279114</v>
      </c>
      <c r="E22" s="81">
        <f>SUM(E16:E21)</f>
        <v>793403048</v>
      </c>
      <c r="F22" s="82">
        <f t="shared" si="0"/>
        <v>4857682162</v>
      </c>
      <c r="G22" s="80">
        <f>SUM(G16:G21)</f>
        <v>3969438304</v>
      </c>
      <c r="H22" s="81">
        <f>SUM(H16:H21)</f>
        <v>820153998</v>
      </c>
      <c r="I22" s="82">
        <f t="shared" si="1"/>
        <v>4789592302</v>
      </c>
      <c r="J22" s="80">
        <f>SUM(J16:J21)</f>
        <v>1237947533</v>
      </c>
      <c r="K22" s="81">
        <f>SUM(K16:K21)</f>
        <v>-20836621</v>
      </c>
      <c r="L22" s="81">
        <f t="shared" si="2"/>
        <v>1217110912</v>
      </c>
      <c r="M22" s="96">
        <f t="shared" si="3"/>
        <v>0.250553838520158</v>
      </c>
      <c r="N22" s="80">
        <f>SUM(N16:N21)</f>
        <v>1093522302</v>
      </c>
      <c r="O22" s="81">
        <f>SUM(O16:O21)</f>
        <v>-10593769936</v>
      </c>
      <c r="P22" s="81">
        <f t="shared" si="4"/>
        <v>-9500247634</v>
      </c>
      <c r="Q22" s="96">
        <f t="shared" si="5"/>
        <v>-1.9557161866861557</v>
      </c>
      <c r="R22" s="80">
        <f>SUM(R16:R21)</f>
        <v>901069698</v>
      </c>
      <c r="S22" s="81">
        <f>SUM(S16:S21)</f>
        <v>18213222</v>
      </c>
      <c r="T22" s="81">
        <f t="shared" si="6"/>
        <v>919282920</v>
      </c>
      <c r="U22" s="96">
        <f t="shared" si="7"/>
        <v>0.19193343859687872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3232539533</v>
      </c>
      <c r="AA22" s="81">
        <f t="shared" si="11"/>
        <v>-10596393335</v>
      </c>
      <c r="AB22" s="81">
        <f t="shared" si="12"/>
        <v>-7363853802</v>
      </c>
      <c r="AC22" s="96">
        <f t="shared" si="13"/>
        <v>-1.5374698591621379</v>
      </c>
      <c r="AD22" s="80">
        <f>SUM(AD16:AD21)</f>
        <v>748429008</v>
      </c>
      <c r="AE22" s="81">
        <f>SUM(AE16:AE21)</f>
        <v>107388952</v>
      </c>
      <c r="AF22" s="81">
        <f t="shared" si="14"/>
        <v>855817960</v>
      </c>
      <c r="AG22" s="81">
        <f>SUM(AG16:AG21)</f>
        <v>5157974549</v>
      </c>
      <c r="AH22" s="81">
        <f>SUM(AH16:AH21)</f>
        <v>4872866577</v>
      </c>
      <c r="AI22" s="82">
        <f>SUM(AI16:AI21)</f>
        <v>3055521214</v>
      </c>
      <c r="AJ22" s="116">
        <f t="shared" si="15"/>
        <v>0.62704799438221925</v>
      </c>
      <c r="AK22" s="117">
        <f t="shared" si="16"/>
        <v>7.415707891897938E-2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695233521</v>
      </c>
      <c r="E23" s="78">
        <v>64133045</v>
      </c>
      <c r="F23" s="79">
        <f t="shared" si="0"/>
        <v>759366566</v>
      </c>
      <c r="G23" s="77">
        <v>728739336</v>
      </c>
      <c r="H23" s="78">
        <v>81156822</v>
      </c>
      <c r="I23" s="79">
        <f t="shared" si="1"/>
        <v>809896158</v>
      </c>
      <c r="J23" s="77">
        <v>134679143</v>
      </c>
      <c r="K23" s="78">
        <v>29911630</v>
      </c>
      <c r="L23" s="78">
        <f t="shared" si="2"/>
        <v>164590773</v>
      </c>
      <c r="M23" s="95">
        <f t="shared" si="3"/>
        <v>0.21674745817028768</v>
      </c>
      <c r="N23" s="77">
        <v>111858152</v>
      </c>
      <c r="O23" s="78">
        <v>20574475</v>
      </c>
      <c r="P23" s="78">
        <f t="shared" si="4"/>
        <v>132432627</v>
      </c>
      <c r="Q23" s="95">
        <f t="shared" si="5"/>
        <v>0.17439881202249297</v>
      </c>
      <c r="R23" s="77">
        <v>112181018</v>
      </c>
      <c r="S23" s="78">
        <v>5036082</v>
      </c>
      <c r="T23" s="78">
        <f t="shared" si="6"/>
        <v>117217100</v>
      </c>
      <c r="U23" s="95">
        <f t="shared" si="7"/>
        <v>0.14473102365303478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358718313</v>
      </c>
      <c r="AA23" s="78">
        <f t="shared" si="11"/>
        <v>55522187</v>
      </c>
      <c r="AB23" s="78">
        <f t="shared" si="12"/>
        <v>414240500</v>
      </c>
      <c r="AC23" s="95">
        <f t="shared" si="13"/>
        <v>0.51147359560631478</v>
      </c>
      <c r="AD23" s="77">
        <v>123277040</v>
      </c>
      <c r="AE23" s="78">
        <v>22729151</v>
      </c>
      <c r="AF23" s="78">
        <f t="shared" si="14"/>
        <v>146006191</v>
      </c>
      <c r="AG23" s="78">
        <v>440131566</v>
      </c>
      <c r="AH23" s="78">
        <v>505100323</v>
      </c>
      <c r="AI23" s="79">
        <v>371336998</v>
      </c>
      <c r="AJ23" s="114">
        <f t="shared" si="15"/>
        <v>0.73517473874195083</v>
      </c>
      <c r="AK23" s="115">
        <f t="shared" si="16"/>
        <v>-0.19717719367119169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243950426</v>
      </c>
      <c r="E24" s="78">
        <v>30807467</v>
      </c>
      <c r="F24" s="79">
        <f t="shared" si="0"/>
        <v>274757893</v>
      </c>
      <c r="G24" s="77">
        <v>261364880</v>
      </c>
      <c r="H24" s="78">
        <v>29940367</v>
      </c>
      <c r="I24" s="79">
        <f t="shared" si="1"/>
        <v>291305247</v>
      </c>
      <c r="J24" s="77">
        <v>48409790</v>
      </c>
      <c r="K24" s="78">
        <v>801901</v>
      </c>
      <c r="L24" s="78">
        <f t="shared" si="2"/>
        <v>49211691</v>
      </c>
      <c r="M24" s="95">
        <f t="shared" si="3"/>
        <v>0.17910928950092073</v>
      </c>
      <c r="N24" s="77">
        <v>62723963</v>
      </c>
      <c r="O24" s="78">
        <v>3869985</v>
      </c>
      <c r="P24" s="78">
        <f t="shared" si="4"/>
        <v>66593948</v>
      </c>
      <c r="Q24" s="95">
        <f t="shared" si="5"/>
        <v>0.24237319362468687</v>
      </c>
      <c r="R24" s="77">
        <v>-21185467</v>
      </c>
      <c r="S24" s="78">
        <v>0</v>
      </c>
      <c r="T24" s="78">
        <f t="shared" si="6"/>
        <v>-21185467</v>
      </c>
      <c r="U24" s="95">
        <f t="shared" si="7"/>
        <v>-7.2726005515444767E-2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89948286</v>
      </c>
      <c r="AA24" s="78">
        <f t="shared" si="11"/>
        <v>4671886</v>
      </c>
      <c r="AB24" s="78">
        <f t="shared" si="12"/>
        <v>94620172</v>
      </c>
      <c r="AC24" s="95">
        <f t="shared" si="13"/>
        <v>0.32481451321060484</v>
      </c>
      <c r="AD24" s="77">
        <v>37232025</v>
      </c>
      <c r="AE24" s="78">
        <v>5530274</v>
      </c>
      <c r="AF24" s="78">
        <f t="shared" si="14"/>
        <v>42762299</v>
      </c>
      <c r="AG24" s="78">
        <v>246398104</v>
      </c>
      <c r="AH24" s="78">
        <v>273226509</v>
      </c>
      <c r="AI24" s="79">
        <v>92578490</v>
      </c>
      <c r="AJ24" s="114">
        <f t="shared" si="15"/>
        <v>0.33883421611919801</v>
      </c>
      <c r="AK24" s="115">
        <f t="shared" si="16"/>
        <v>-1.4954239480903495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359664123</v>
      </c>
      <c r="E25" s="78">
        <v>72600200</v>
      </c>
      <c r="F25" s="79">
        <f t="shared" si="0"/>
        <v>432264323</v>
      </c>
      <c r="G25" s="77">
        <v>359664123</v>
      </c>
      <c r="H25" s="78">
        <v>76550200</v>
      </c>
      <c r="I25" s="79">
        <f t="shared" si="1"/>
        <v>436214323</v>
      </c>
      <c r="J25" s="77">
        <v>139303179</v>
      </c>
      <c r="K25" s="78">
        <v>12237361</v>
      </c>
      <c r="L25" s="78">
        <f t="shared" si="2"/>
        <v>151540540</v>
      </c>
      <c r="M25" s="95">
        <f t="shared" si="3"/>
        <v>0.35057378538269973</v>
      </c>
      <c r="N25" s="77">
        <v>97939921</v>
      </c>
      <c r="O25" s="78">
        <v>18463064</v>
      </c>
      <c r="P25" s="78">
        <f t="shared" si="4"/>
        <v>116402985</v>
      </c>
      <c r="Q25" s="95">
        <f t="shared" si="5"/>
        <v>0.26928658879858564</v>
      </c>
      <c r="R25" s="77">
        <v>79547882</v>
      </c>
      <c r="S25" s="78">
        <v>14739299</v>
      </c>
      <c r="T25" s="78">
        <f t="shared" si="6"/>
        <v>94287181</v>
      </c>
      <c r="U25" s="95">
        <f t="shared" si="7"/>
        <v>0.21614875080569054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316790982</v>
      </c>
      <c r="AA25" s="78">
        <f t="shared" si="11"/>
        <v>45439724</v>
      </c>
      <c r="AB25" s="78">
        <f t="shared" si="12"/>
        <v>362230706</v>
      </c>
      <c r="AC25" s="95">
        <f t="shared" si="13"/>
        <v>0.83039617660605791</v>
      </c>
      <c r="AD25" s="77">
        <v>71752887</v>
      </c>
      <c r="AE25" s="78">
        <v>6275911</v>
      </c>
      <c r="AF25" s="78">
        <f t="shared" si="14"/>
        <v>78028798</v>
      </c>
      <c r="AG25" s="78">
        <v>394739605</v>
      </c>
      <c r="AH25" s="78">
        <v>390779604</v>
      </c>
      <c r="AI25" s="79">
        <v>210494701</v>
      </c>
      <c r="AJ25" s="114">
        <f t="shared" si="15"/>
        <v>0.53865324301828199</v>
      </c>
      <c r="AK25" s="115">
        <f t="shared" si="16"/>
        <v>0.20836387867976636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439743289</v>
      </c>
      <c r="E26" s="78">
        <v>40441958</v>
      </c>
      <c r="F26" s="79">
        <f t="shared" si="0"/>
        <v>480185247</v>
      </c>
      <c r="G26" s="77">
        <v>431358511</v>
      </c>
      <c r="H26" s="78">
        <v>40441958</v>
      </c>
      <c r="I26" s="79">
        <f t="shared" si="1"/>
        <v>471800469</v>
      </c>
      <c r="J26" s="77">
        <v>80815650</v>
      </c>
      <c r="K26" s="78">
        <v>4464417</v>
      </c>
      <c r="L26" s="78">
        <f t="shared" si="2"/>
        <v>85280067</v>
      </c>
      <c r="M26" s="95">
        <f t="shared" si="3"/>
        <v>0.1775982655293864</v>
      </c>
      <c r="N26" s="77">
        <v>74000490</v>
      </c>
      <c r="O26" s="78">
        <v>8760228</v>
      </c>
      <c r="P26" s="78">
        <f t="shared" si="4"/>
        <v>82760718</v>
      </c>
      <c r="Q26" s="95">
        <f t="shared" si="5"/>
        <v>0.17235164661358285</v>
      </c>
      <c r="R26" s="77">
        <v>90482744</v>
      </c>
      <c r="S26" s="78">
        <v>3963154</v>
      </c>
      <c r="T26" s="78">
        <f t="shared" si="6"/>
        <v>94445898</v>
      </c>
      <c r="U26" s="95">
        <f t="shared" si="7"/>
        <v>0.20018186544023975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245298884</v>
      </c>
      <c r="AA26" s="78">
        <f t="shared" si="11"/>
        <v>17187799</v>
      </c>
      <c r="AB26" s="78">
        <f t="shared" si="12"/>
        <v>262486683</v>
      </c>
      <c r="AC26" s="95">
        <f t="shared" si="13"/>
        <v>0.55635104296600435</v>
      </c>
      <c r="AD26" s="77">
        <v>69081173</v>
      </c>
      <c r="AE26" s="78">
        <v>2053206</v>
      </c>
      <c r="AF26" s="78">
        <f t="shared" si="14"/>
        <v>71134379</v>
      </c>
      <c r="AG26" s="78">
        <v>370059527</v>
      </c>
      <c r="AH26" s="78">
        <v>422823503</v>
      </c>
      <c r="AI26" s="79">
        <v>264833034</v>
      </c>
      <c r="AJ26" s="114">
        <f t="shared" si="15"/>
        <v>0.62634416516813163</v>
      </c>
      <c r="AK26" s="115">
        <f t="shared" si="16"/>
        <v>0.32771100735974645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201484163</v>
      </c>
      <c r="E27" s="78">
        <v>45929652</v>
      </c>
      <c r="F27" s="79">
        <f t="shared" si="0"/>
        <v>247413815</v>
      </c>
      <c r="G27" s="77">
        <v>201484163</v>
      </c>
      <c r="H27" s="78">
        <v>45929652</v>
      </c>
      <c r="I27" s="79">
        <f t="shared" si="1"/>
        <v>247413815</v>
      </c>
      <c r="J27" s="77">
        <v>294094</v>
      </c>
      <c r="K27" s="78">
        <v>964188</v>
      </c>
      <c r="L27" s="78">
        <f t="shared" si="2"/>
        <v>1258282</v>
      </c>
      <c r="M27" s="95">
        <f t="shared" si="3"/>
        <v>5.0857386439799252E-3</v>
      </c>
      <c r="N27" s="77">
        <v>53623139</v>
      </c>
      <c r="O27" s="78">
        <v>398173</v>
      </c>
      <c r="P27" s="78">
        <f t="shared" si="4"/>
        <v>54021312</v>
      </c>
      <c r="Q27" s="95">
        <f t="shared" si="5"/>
        <v>0.2183439594915102</v>
      </c>
      <c r="R27" s="77">
        <v>37257924</v>
      </c>
      <c r="S27" s="78">
        <v>7498309</v>
      </c>
      <c r="T27" s="78">
        <f t="shared" si="6"/>
        <v>44756233</v>
      </c>
      <c r="U27" s="95">
        <f t="shared" si="7"/>
        <v>0.18089625674297938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91175157</v>
      </c>
      <c r="AA27" s="78">
        <f t="shared" si="11"/>
        <v>8860670</v>
      </c>
      <c r="AB27" s="78">
        <f t="shared" si="12"/>
        <v>100035827</v>
      </c>
      <c r="AC27" s="95">
        <f t="shared" si="13"/>
        <v>0.40432595487846951</v>
      </c>
      <c r="AD27" s="77">
        <v>630766</v>
      </c>
      <c r="AE27" s="78">
        <v>0</v>
      </c>
      <c r="AF27" s="78">
        <f t="shared" si="14"/>
        <v>630766</v>
      </c>
      <c r="AG27" s="78">
        <v>232397473</v>
      </c>
      <c r="AH27" s="78">
        <v>227618724</v>
      </c>
      <c r="AI27" s="79">
        <v>133252432</v>
      </c>
      <c r="AJ27" s="114">
        <f t="shared" si="15"/>
        <v>0.58541946663403666</v>
      </c>
      <c r="AK27" s="115">
        <f t="shared" si="16"/>
        <v>69.955366966513736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548537798</v>
      </c>
      <c r="E28" s="78">
        <v>651979370</v>
      </c>
      <c r="F28" s="79">
        <f t="shared" si="0"/>
        <v>1200517168</v>
      </c>
      <c r="G28" s="77">
        <v>553733396</v>
      </c>
      <c r="H28" s="78">
        <v>666783170</v>
      </c>
      <c r="I28" s="79">
        <f t="shared" si="1"/>
        <v>1220516566</v>
      </c>
      <c r="J28" s="77">
        <v>230288431</v>
      </c>
      <c r="K28" s="78">
        <v>43119617</v>
      </c>
      <c r="L28" s="78">
        <f t="shared" si="2"/>
        <v>273408048</v>
      </c>
      <c r="M28" s="95">
        <f t="shared" si="3"/>
        <v>0.22774188931882064</v>
      </c>
      <c r="N28" s="77">
        <v>178245748</v>
      </c>
      <c r="O28" s="78">
        <v>76731223</v>
      </c>
      <c r="P28" s="78">
        <f t="shared" si="4"/>
        <v>254976971</v>
      </c>
      <c r="Q28" s="95">
        <f t="shared" si="5"/>
        <v>0.21238927505283289</v>
      </c>
      <c r="R28" s="77">
        <v>134687555</v>
      </c>
      <c r="S28" s="78">
        <v>53881192</v>
      </c>
      <c r="T28" s="78">
        <f t="shared" si="6"/>
        <v>188568747</v>
      </c>
      <c r="U28" s="95">
        <f t="shared" si="7"/>
        <v>0.15449912951038142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543221734</v>
      </c>
      <c r="AA28" s="78">
        <f t="shared" si="11"/>
        <v>173732032</v>
      </c>
      <c r="AB28" s="78">
        <f t="shared" si="12"/>
        <v>716953766</v>
      </c>
      <c r="AC28" s="95">
        <f t="shared" si="13"/>
        <v>0.58741829973653958</v>
      </c>
      <c r="AD28" s="77">
        <v>186779771</v>
      </c>
      <c r="AE28" s="78">
        <v>28333609</v>
      </c>
      <c r="AF28" s="78">
        <f t="shared" si="14"/>
        <v>215113380</v>
      </c>
      <c r="AG28" s="78">
        <v>570293729</v>
      </c>
      <c r="AH28" s="78">
        <v>572123361</v>
      </c>
      <c r="AI28" s="79">
        <v>598533362</v>
      </c>
      <c r="AJ28" s="114">
        <f t="shared" si="15"/>
        <v>1.046161374976611</v>
      </c>
      <c r="AK28" s="115">
        <f t="shared" si="16"/>
        <v>-0.12339833533367384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2488613320</v>
      </c>
      <c r="E29" s="81">
        <f>SUM(E23:E28)</f>
        <v>905891692</v>
      </c>
      <c r="F29" s="82">
        <f t="shared" si="0"/>
        <v>3394505012</v>
      </c>
      <c r="G29" s="80">
        <f>SUM(G23:G28)</f>
        <v>2536344409</v>
      </c>
      <c r="H29" s="81">
        <f>SUM(H23:H28)</f>
        <v>940802169</v>
      </c>
      <c r="I29" s="82">
        <f t="shared" si="1"/>
        <v>3477146578</v>
      </c>
      <c r="J29" s="80">
        <f>SUM(J23:J28)</f>
        <v>633790287</v>
      </c>
      <c r="K29" s="81">
        <f>SUM(K23:K28)</f>
        <v>91499114</v>
      </c>
      <c r="L29" s="81">
        <f t="shared" si="2"/>
        <v>725289401</v>
      </c>
      <c r="M29" s="96">
        <f t="shared" si="3"/>
        <v>0.21366573283468759</v>
      </c>
      <c r="N29" s="80">
        <f>SUM(N23:N28)</f>
        <v>578391413</v>
      </c>
      <c r="O29" s="81">
        <f>SUM(O23:O28)</f>
        <v>128797148</v>
      </c>
      <c r="P29" s="81">
        <f t="shared" si="4"/>
        <v>707188561</v>
      </c>
      <c r="Q29" s="96">
        <f t="shared" si="5"/>
        <v>0.20833333829232831</v>
      </c>
      <c r="R29" s="80">
        <f>SUM(R23:R28)</f>
        <v>432971656</v>
      </c>
      <c r="S29" s="81">
        <f>SUM(S23:S28)</f>
        <v>85118036</v>
      </c>
      <c r="T29" s="81">
        <f t="shared" si="6"/>
        <v>518089692</v>
      </c>
      <c r="U29" s="96">
        <f t="shared" si="7"/>
        <v>0.14899851944061474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1645153356</v>
      </c>
      <c r="AA29" s="81">
        <f t="shared" si="11"/>
        <v>305414298</v>
      </c>
      <c r="AB29" s="81">
        <f t="shared" si="12"/>
        <v>1950567654</v>
      </c>
      <c r="AC29" s="96">
        <f t="shared" si="13"/>
        <v>0.56096791154600556</v>
      </c>
      <c r="AD29" s="80">
        <f>SUM(AD23:AD28)</f>
        <v>488753662</v>
      </c>
      <c r="AE29" s="81">
        <f>SUM(AE23:AE28)</f>
        <v>64922151</v>
      </c>
      <c r="AF29" s="81">
        <f t="shared" si="14"/>
        <v>553675813</v>
      </c>
      <c r="AG29" s="81">
        <f>SUM(AG23:AG28)</f>
        <v>2254020004</v>
      </c>
      <c r="AH29" s="81">
        <f>SUM(AH23:AH28)</f>
        <v>2391672024</v>
      </c>
      <c r="AI29" s="82">
        <f>SUM(AI23:AI28)</f>
        <v>1671029017</v>
      </c>
      <c r="AJ29" s="116">
        <f t="shared" si="15"/>
        <v>0.69868652567388978</v>
      </c>
      <c r="AK29" s="117">
        <f t="shared" si="16"/>
        <v>-6.4272486109123173E-2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4264860853</v>
      </c>
      <c r="E30" s="78">
        <v>236249799</v>
      </c>
      <c r="F30" s="79">
        <f t="shared" si="0"/>
        <v>4501110652</v>
      </c>
      <c r="G30" s="77">
        <v>4305446980</v>
      </c>
      <c r="H30" s="78">
        <v>235525033</v>
      </c>
      <c r="I30" s="79">
        <f t="shared" si="1"/>
        <v>4540972013</v>
      </c>
      <c r="J30" s="77">
        <v>1253776590</v>
      </c>
      <c r="K30" s="78">
        <v>26030543</v>
      </c>
      <c r="L30" s="78">
        <f t="shared" si="2"/>
        <v>1279807133</v>
      </c>
      <c r="M30" s="95">
        <f t="shared" si="3"/>
        <v>0.28433140883380353</v>
      </c>
      <c r="N30" s="77">
        <v>1074107479</v>
      </c>
      <c r="O30" s="78">
        <v>39514420</v>
      </c>
      <c r="P30" s="78">
        <f t="shared" si="4"/>
        <v>1113621899</v>
      </c>
      <c r="Q30" s="95">
        <f t="shared" si="5"/>
        <v>0.24741046934831051</v>
      </c>
      <c r="R30" s="77">
        <v>1080275203</v>
      </c>
      <c r="S30" s="78">
        <v>35076910</v>
      </c>
      <c r="T30" s="78">
        <f t="shared" si="6"/>
        <v>1115352113</v>
      </c>
      <c r="U30" s="95">
        <f t="shared" si="7"/>
        <v>0.24561968446556026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3408159272</v>
      </c>
      <c r="AA30" s="78">
        <f t="shared" si="11"/>
        <v>100621873</v>
      </c>
      <c r="AB30" s="78">
        <f t="shared" si="12"/>
        <v>3508781145</v>
      </c>
      <c r="AC30" s="95">
        <f t="shared" si="13"/>
        <v>0.77269384945667574</v>
      </c>
      <c r="AD30" s="77">
        <v>948224330</v>
      </c>
      <c r="AE30" s="78">
        <v>39636758</v>
      </c>
      <c r="AF30" s="78">
        <f t="shared" si="14"/>
        <v>987861088</v>
      </c>
      <c r="AG30" s="78">
        <v>4446025055</v>
      </c>
      <c r="AH30" s="78">
        <v>4142877539</v>
      </c>
      <c r="AI30" s="79">
        <v>3157350723</v>
      </c>
      <c r="AJ30" s="114">
        <f t="shared" si="15"/>
        <v>0.76211538798274869</v>
      </c>
      <c r="AK30" s="115">
        <f t="shared" si="16"/>
        <v>0.12905764438815504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633671720</v>
      </c>
      <c r="E31" s="78">
        <v>65843861</v>
      </c>
      <c r="F31" s="79">
        <f t="shared" si="0"/>
        <v>699515581</v>
      </c>
      <c r="G31" s="77">
        <v>633671720</v>
      </c>
      <c r="H31" s="78">
        <v>65943461</v>
      </c>
      <c r="I31" s="79">
        <f t="shared" si="1"/>
        <v>699615181</v>
      </c>
      <c r="J31" s="77">
        <v>171624064</v>
      </c>
      <c r="K31" s="78">
        <v>8254948</v>
      </c>
      <c r="L31" s="78">
        <f t="shared" si="2"/>
        <v>179879012</v>
      </c>
      <c r="M31" s="95">
        <f t="shared" si="3"/>
        <v>0.25714797051818633</v>
      </c>
      <c r="N31" s="77">
        <v>180557899</v>
      </c>
      <c r="O31" s="78">
        <v>19760898</v>
      </c>
      <c r="P31" s="78">
        <f t="shared" si="4"/>
        <v>200318797</v>
      </c>
      <c r="Q31" s="95">
        <f t="shared" si="5"/>
        <v>0.28636788434881194</v>
      </c>
      <c r="R31" s="77">
        <v>150433112</v>
      </c>
      <c r="S31" s="78">
        <v>8207126</v>
      </c>
      <c r="T31" s="78">
        <f t="shared" si="6"/>
        <v>158640238</v>
      </c>
      <c r="U31" s="95">
        <f t="shared" si="7"/>
        <v>0.22675356725856982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502615075</v>
      </c>
      <c r="AA31" s="78">
        <f t="shared" si="11"/>
        <v>36222972</v>
      </c>
      <c r="AB31" s="78">
        <f t="shared" si="12"/>
        <v>538838047</v>
      </c>
      <c r="AC31" s="95">
        <f t="shared" si="13"/>
        <v>0.77019204504654681</v>
      </c>
      <c r="AD31" s="77">
        <v>151470546</v>
      </c>
      <c r="AE31" s="78">
        <v>9966852</v>
      </c>
      <c r="AF31" s="78">
        <f t="shared" si="14"/>
        <v>161437398</v>
      </c>
      <c r="AG31" s="78">
        <v>714328662</v>
      </c>
      <c r="AH31" s="78">
        <v>683041714</v>
      </c>
      <c r="AI31" s="79">
        <v>562567073</v>
      </c>
      <c r="AJ31" s="114">
        <f t="shared" si="15"/>
        <v>0.82362037554854228</v>
      </c>
      <c r="AK31" s="115">
        <f t="shared" si="16"/>
        <v>-1.7326592441733957E-2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2231214179</v>
      </c>
      <c r="E32" s="78">
        <v>230033400</v>
      </c>
      <c r="F32" s="79">
        <f t="shared" si="0"/>
        <v>2461247579</v>
      </c>
      <c r="G32" s="77">
        <v>2219102104</v>
      </c>
      <c r="H32" s="78">
        <v>251042966</v>
      </c>
      <c r="I32" s="79">
        <f t="shared" si="1"/>
        <v>2470145070</v>
      </c>
      <c r="J32" s="77">
        <v>709900415</v>
      </c>
      <c r="K32" s="78">
        <v>31406399</v>
      </c>
      <c r="L32" s="78">
        <f t="shared" si="2"/>
        <v>741306814</v>
      </c>
      <c r="M32" s="95">
        <f t="shared" si="3"/>
        <v>0.30119148529592116</v>
      </c>
      <c r="N32" s="77">
        <v>531852811</v>
      </c>
      <c r="O32" s="78">
        <v>54430269</v>
      </c>
      <c r="P32" s="78">
        <f t="shared" si="4"/>
        <v>586283080</v>
      </c>
      <c r="Q32" s="95">
        <f t="shared" si="5"/>
        <v>0.23820565025734047</v>
      </c>
      <c r="R32" s="77">
        <v>452606098</v>
      </c>
      <c r="S32" s="78">
        <v>43730332</v>
      </c>
      <c r="T32" s="78">
        <f t="shared" si="6"/>
        <v>496336430</v>
      </c>
      <c r="U32" s="95">
        <f t="shared" si="7"/>
        <v>0.20093412165464436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1694359324</v>
      </c>
      <c r="AA32" s="78">
        <f t="shared" si="11"/>
        <v>129567000</v>
      </c>
      <c r="AB32" s="78">
        <f t="shared" si="12"/>
        <v>1823926324</v>
      </c>
      <c r="AC32" s="95">
        <f t="shared" si="13"/>
        <v>0.73838834251139751</v>
      </c>
      <c r="AD32" s="77">
        <v>401233787</v>
      </c>
      <c r="AE32" s="78">
        <v>28608718</v>
      </c>
      <c r="AF32" s="78">
        <f t="shared" si="14"/>
        <v>429842505</v>
      </c>
      <c r="AG32" s="78">
        <v>2334616182</v>
      </c>
      <c r="AH32" s="78">
        <v>2374528287</v>
      </c>
      <c r="AI32" s="79">
        <v>1575201998</v>
      </c>
      <c r="AJ32" s="114">
        <f t="shared" si="15"/>
        <v>0.66337470335639759</v>
      </c>
      <c r="AK32" s="115">
        <f t="shared" si="16"/>
        <v>0.15469369414734824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241172000</v>
      </c>
      <c r="E33" s="78">
        <v>29950000</v>
      </c>
      <c r="F33" s="79">
        <f t="shared" si="0"/>
        <v>271122000</v>
      </c>
      <c r="G33" s="77">
        <v>241481988</v>
      </c>
      <c r="H33" s="78">
        <v>19160004</v>
      </c>
      <c r="I33" s="79">
        <f t="shared" si="1"/>
        <v>260641992</v>
      </c>
      <c r="J33" s="77">
        <v>92768599</v>
      </c>
      <c r="K33" s="78">
        <v>178124</v>
      </c>
      <c r="L33" s="78">
        <f t="shared" si="2"/>
        <v>92946723</v>
      </c>
      <c r="M33" s="95">
        <f t="shared" si="3"/>
        <v>0.34282250426007482</v>
      </c>
      <c r="N33" s="77">
        <v>65758232</v>
      </c>
      <c r="O33" s="78">
        <v>2493868</v>
      </c>
      <c r="P33" s="78">
        <f t="shared" si="4"/>
        <v>68252100</v>
      </c>
      <c r="Q33" s="95">
        <f t="shared" si="5"/>
        <v>0.25173943833403412</v>
      </c>
      <c r="R33" s="77">
        <v>61775171</v>
      </c>
      <c r="S33" s="78">
        <v>638464</v>
      </c>
      <c r="T33" s="78">
        <f t="shared" si="6"/>
        <v>62413635</v>
      </c>
      <c r="U33" s="95">
        <f t="shared" si="7"/>
        <v>0.23946116479956922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220302002</v>
      </c>
      <c r="AA33" s="78">
        <f t="shared" si="11"/>
        <v>3310456</v>
      </c>
      <c r="AB33" s="78">
        <f t="shared" si="12"/>
        <v>223612458</v>
      </c>
      <c r="AC33" s="95">
        <f t="shared" si="13"/>
        <v>0.85792951582414245</v>
      </c>
      <c r="AD33" s="77">
        <v>63695433</v>
      </c>
      <c r="AE33" s="78">
        <v>20505391</v>
      </c>
      <c r="AF33" s="78">
        <f t="shared" si="14"/>
        <v>84200824</v>
      </c>
      <c r="AG33" s="78">
        <v>270147430</v>
      </c>
      <c r="AH33" s="78">
        <v>261824431</v>
      </c>
      <c r="AI33" s="79">
        <v>252571275</v>
      </c>
      <c r="AJ33" s="114">
        <f t="shared" si="15"/>
        <v>0.96465892825715716</v>
      </c>
      <c r="AK33" s="115">
        <f t="shared" si="16"/>
        <v>-0.25875268156520659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7370918752</v>
      </c>
      <c r="E34" s="81">
        <f>SUM(E30:E33)</f>
        <v>562077060</v>
      </c>
      <c r="F34" s="82">
        <f t="shared" si="0"/>
        <v>7932995812</v>
      </c>
      <c r="G34" s="80">
        <f>SUM(G30:G33)</f>
        <v>7399702792</v>
      </c>
      <c r="H34" s="81">
        <f>SUM(H30:H33)</f>
        <v>571671464</v>
      </c>
      <c r="I34" s="82">
        <f t="shared" si="1"/>
        <v>7971374256</v>
      </c>
      <c r="J34" s="80">
        <f>SUM(J30:J33)</f>
        <v>2228069668</v>
      </c>
      <c r="K34" s="81">
        <f>SUM(K30:K33)</f>
        <v>65870014</v>
      </c>
      <c r="L34" s="81">
        <f t="shared" si="2"/>
        <v>2293939682</v>
      </c>
      <c r="M34" s="96">
        <f t="shared" si="3"/>
        <v>0.28916436316908523</v>
      </c>
      <c r="N34" s="80">
        <f>SUM(N30:N33)</f>
        <v>1852276421</v>
      </c>
      <c r="O34" s="81">
        <f>SUM(O30:O33)</f>
        <v>116199455</v>
      </c>
      <c r="P34" s="81">
        <f t="shared" si="4"/>
        <v>1968475876</v>
      </c>
      <c r="Q34" s="96">
        <f t="shared" si="5"/>
        <v>0.24813776820887096</v>
      </c>
      <c r="R34" s="80">
        <f>SUM(R30:R33)</f>
        <v>1745089584</v>
      </c>
      <c r="S34" s="81">
        <f>SUM(S30:S33)</f>
        <v>87652832</v>
      </c>
      <c r="T34" s="81">
        <f t="shared" si="6"/>
        <v>1832742416</v>
      </c>
      <c r="U34" s="96">
        <f t="shared" si="7"/>
        <v>0.22991548974388037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5825435673</v>
      </c>
      <c r="AA34" s="81">
        <f t="shared" si="11"/>
        <v>269722301</v>
      </c>
      <c r="AB34" s="81">
        <f t="shared" si="12"/>
        <v>6095157974</v>
      </c>
      <c r="AC34" s="96">
        <f t="shared" si="13"/>
        <v>0.76463076230704075</v>
      </c>
      <c r="AD34" s="80">
        <f>SUM(AD30:AD33)</f>
        <v>1564624096</v>
      </c>
      <c r="AE34" s="81">
        <f>SUM(AE30:AE33)</f>
        <v>98717719</v>
      </c>
      <c r="AF34" s="81">
        <f t="shared" si="14"/>
        <v>1663341815</v>
      </c>
      <c r="AG34" s="81">
        <f>SUM(AG30:AG33)</f>
        <v>7765117329</v>
      </c>
      <c r="AH34" s="81">
        <f>SUM(AH30:AH33)</f>
        <v>7462271971</v>
      </c>
      <c r="AI34" s="82">
        <f>SUM(AI30:AI33)</f>
        <v>5547691069</v>
      </c>
      <c r="AJ34" s="116">
        <f t="shared" si="15"/>
        <v>0.74343190526417757</v>
      </c>
      <c r="AK34" s="117">
        <f t="shared" si="16"/>
        <v>0.101843529377033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27166715884</v>
      </c>
      <c r="E35" s="84">
        <f>SUM(E9:E14,E16:E21,E23:E28,E30:E33)</f>
        <v>3896170784</v>
      </c>
      <c r="F35" s="85">
        <f t="shared" si="0"/>
        <v>31062886668</v>
      </c>
      <c r="G35" s="83">
        <f>SUM(G9:G14,G16:G21,G23:G28,G30:G33)</f>
        <v>26430683465</v>
      </c>
      <c r="H35" s="84">
        <f>SUM(H9:H14,H16:H21,H23:H28,H30:H33)</f>
        <v>4136354416</v>
      </c>
      <c r="I35" s="85">
        <f t="shared" si="1"/>
        <v>30567037881</v>
      </c>
      <c r="J35" s="83">
        <f>SUM(J9:J14,J16:J21,J23:J28,J30:J33)</f>
        <v>7535696289</v>
      </c>
      <c r="K35" s="84">
        <f>SUM(K9:K14,K16:K21,K23:K28,K30:K33)</f>
        <v>363892204</v>
      </c>
      <c r="L35" s="84">
        <f t="shared" si="2"/>
        <v>7899588493</v>
      </c>
      <c r="M35" s="97">
        <f t="shared" si="3"/>
        <v>0.25430954236258746</v>
      </c>
      <c r="N35" s="83">
        <f>SUM(N9:N14,N16:N21,N23:N28,N30:N33)</f>
        <v>6557315273</v>
      </c>
      <c r="O35" s="84">
        <f>SUM(O9:O14,O16:O21,O23:O28,O30:O33)</f>
        <v>-9981434242</v>
      </c>
      <c r="P35" s="84">
        <f t="shared" si="4"/>
        <v>-3424118969</v>
      </c>
      <c r="Q35" s="97">
        <f t="shared" si="5"/>
        <v>-0.11023183407250488</v>
      </c>
      <c r="R35" s="83">
        <f>SUM(R9:R14,R16:R21,R23:R28,R30:R33)</f>
        <v>5410727626</v>
      </c>
      <c r="S35" s="84">
        <f>SUM(S9:S14,S16:S21,S23:S28,S30:S33)</f>
        <v>463106001</v>
      </c>
      <c r="T35" s="84">
        <f t="shared" si="6"/>
        <v>5873833627</v>
      </c>
      <c r="U35" s="97">
        <f t="shared" si="7"/>
        <v>0.19216234330154328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19503739188</v>
      </c>
      <c r="AA35" s="84">
        <f t="shared" si="11"/>
        <v>-9154436037</v>
      </c>
      <c r="AB35" s="84">
        <f t="shared" si="12"/>
        <v>10349303151</v>
      </c>
      <c r="AC35" s="97">
        <f t="shared" si="13"/>
        <v>0.3385772344474689</v>
      </c>
      <c r="AD35" s="83">
        <f>SUM(AD9:AD14,AD16:AD21,AD23:AD28,AD30:AD33)</f>
        <v>5035118615</v>
      </c>
      <c r="AE35" s="84">
        <f>SUM(AE9:AE14,AE16:AE21,AE23:AE28,AE30:AE33)</f>
        <v>411059367</v>
      </c>
      <c r="AF35" s="84">
        <f t="shared" si="14"/>
        <v>5446177982</v>
      </c>
      <c r="AG35" s="84">
        <f>SUM(AG9:AG14,AG16:AG21,AG23:AG28,AG30:AG33)</f>
        <v>29523278326</v>
      </c>
      <c r="AH35" s="84">
        <f>SUM(AH9:AH14,AH16:AH21,AH23:AH28,AH30:AH33)</f>
        <v>28924293178</v>
      </c>
      <c r="AI35" s="85">
        <f>SUM(AI9:AI14,AI16:AI21,AI23:AI28,AI30:AI33)</f>
        <v>18949188516</v>
      </c>
      <c r="AJ35" s="118">
        <f t="shared" si="15"/>
        <v>0.65513056444929385</v>
      </c>
      <c r="AK35" s="119">
        <f t="shared" si="16"/>
        <v>7.8523993599443953E-2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64280885957</v>
      </c>
      <c r="E9" s="78">
        <v>12073294723</v>
      </c>
      <c r="F9" s="79">
        <f>$D9       +$E9</f>
        <v>76354180680</v>
      </c>
      <c r="G9" s="77">
        <v>65603309701</v>
      </c>
      <c r="H9" s="78">
        <v>11965959036</v>
      </c>
      <c r="I9" s="79">
        <f>$G9       +$H9</f>
        <v>77569268737</v>
      </c>
      <c r="J9" s="77">
        <v>17375482327</v>
      </c>
      <c r="K9" s="78">
        <v>1389403187</v>
      </c>
      <c r="L9" s="78">
        <f>$J9       +$K9</f>
        <v>18764885514</v>
      </c>
      <c r="M9" s="95">
        <f>IF(($F9       =0),0,($L9       /$F9       ))</f>
        <v>0.24576107486037396</v>
      </c>
      <c r="N9" s="77">
        <v>16873683949</v>
      </c>
      <c r="O9" s="78">
        <v>2831053816</v>
      </c>
      <c r="P9" s="78">
        <f>$N9       +$O9</f>
        <v>19704737765</v>
      </c>
      <c r="Q9" s="95">
        <f>IF(($F9       =0),0,($P9       /$F9       ))</f>
        <v>0.25807018803046894</v>
      </c>
      <c r="R9" s="77">
        <v>16924932764</v>
      </c>
      <c r="S9" s="78">
        <v>1707310768</v>
      </c>
      <c r="T9" s="78">
        <f>$R9       +$S9</f>
        <v>18632243532</v>
      </c>
      <c r="U9" s="95">
        <f>IF(($I9       =0),0,($T9       /$I9       ))</f>
        <v>0.24020135596705128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51174099040</v>
      </c>
      <c r="AA9" s="78">
        <f>$K9       +$O9       +$S9</f>
        <v>5927767771</v>
      </c>
      <c r="AB9" s="78">
        <f>$Z9       +$AA9</f>
        <v>57101866811</v>
      </c>
      <c r="AC9" s="95">
        <f>IF(($I9       =0),0,($AB9       /$I9       ))</f>
        <v>0.736140326455892</v>
      </c>
      <c r="AD9" s="77">
        <v>14113751430</v>
      </c>
      <c r="AE9" s="78">
        <v>1687418386</v>
      </c>
      <c r="AF9" s="78">
        <f>$AD9       +$AE9</f>
        <v>15801169816</v>
      </c>
      <c r="AG9" s="78">
        <v>69925201477</v>
      </c>
      <c r="AH9" s="78">
        <v>71900655167</v>
      </c>
      <c r="AI9" s="79">
        <v>50410289833</v>
      </c>
      <c r="AJ9" s="114">
        <f>IF(($AH9       =0),0,($AI9       /$AH9       ))</f>
        <v>0.70111029886882925</v>
      </c>
      <c r="AK9" s="115">
        <f>IF(($AF9       =0),0,(($T9       /$AF9       )-1))</f>
        <v>0.17916861529665362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64280885957</v>
      </c>
      <c r="E10" s="81">
        <f>E9</f>
        <v>12073294723</v>
      </c>
      <c r="F10" s="82">
        <f t="shared" ref="F10:F45" si="0">$D10      +$E10</f>
        <v>76354180680</v>
      </c>
      <c r="G10" s="80">
        <f>G9</f>
        <v>65603309701</v>
      </c>
      <c r="H10" s="81">
        <f>H9</f>
        <v>11965959036</v>
      </c>
      <c r="I10" s="82">
        <f t="shared" ref="I10:I45" si="1">$G10      +$H10</f>
        <v>77569268737</v>
      </c>
      <c r="J10" s="80">
        <f>J9</f>
        <v>17375482327</v>
      </c>
      <c r="K10" s="81">
        <f>K9</f>
        <v>1389403187</v>
      </c>
      <c r="L10" s="81">
        <f t="shared" ref="L10:L45" si="2">$J10      +$K10</f>
        <v>18764885514</v>
      </c>
      <c r="M10" s="96">
        <f t="shared" ref="M10:M45" si="3">IF(($F10      =0),0,($L10      /$F10      ))</f>
        <v>0.24576107486037396</v>
      </c>
      <c r="N10" s="80">
        <f>N9</f>
        <v>16873683949</v>
      </c>
      <c r="O10" s="81">
        <f>O9</f>
        <v>2831053816</v>
      </c>
      <c r="P10" s="81">
        <f t="shared" ref="P10:P45" si="4">$N10      +$O10</f>
        <v>19704737765</v>
      </c>
      <c r="Q10" s="96">
        <f t="shared" ref="Q10:Q45" si="5">IF(($F10      =0),0,($P10      /$F10      ))</f>
        <v>0.25807018803046894</v>
      </c>
      <c r="R10" s="80">
        <f>R9</f>
        <v>16924932764</v>
      </c>
      <c r="S10" s="81">
        <f>S9</f>
        <v>1707310768</v>
      </c>
      <c r="T10" s="81">
        <f t="shared" ref="T10:T45" si="6">$R10      +$S10</f>
        <v>18632243532</v>
      </c>
      <c r="U10" s="96">
        <f t="shared" ref="U10:U45" si="7">IF(($I10      =0),0,($T10      /$I10      ))</f>
        <v>0.24020135596705128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51174099040</v>
      </c>
      <c r="AA10" s="81">
        <f t="shared" ref="AA10:AA45" si="11">$K10      +$O10      +$S10</f>
        <v>5927767771</v>
      </c>
      <c r="AB10" s="81">
        <f t="shared" ref="AB10:AB45" si="12">$Z10      +$AA10</f>
        <v>57101866811</v>
      </c>
      <c r="AC10" s="96">
        <f t="shared" ref="AC10:AC45" si="13">IF(($I10      =0),0,($AB10      /$I10      ))</f>
        <v>0.736140326455892</v>
      </c>
      <c r="AD10" s="80">
        <f>AD9</f>
        <v>14113751430</v>
      </c>
      <c r="AE10" s="81">
        <f>AE9</f>
        <v>1687418386</v>
      </c>
      <c r="AF10" s="81">
        <f t="shared" ref="AF10:AF45" si="14">$AD10      +$AE10</f>
        <v>15801169816</v>
      </c>
      <c r="AG10" s="81">
        <f>AG9</f>
        <v>69925201477</v>
      </c>
      <c r="AH10" s="81">
        <f>AH9</f>
        <v>71900655167</v>
      </c>
      <c r="AI10" s="82">
        <f>AI9</f>
        <v>50410289833</v>
      </c>
      <c r="AJ10" s="116">
        <f t="shared" ref="AJ10:AJ45" si="15">IF(($AH10      =0),0,($AI10      /$AH10      ))</f>
        <v>0.70111029886882925</v>
      </c>
      <c r="AK10" s="117">
        <f t="shared" ref="AK10:AK45" si="16">IF(($AF10      =0),0,(($T10      /$AF10      )-1))</f>
        <v>0.17916861529665362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562393333</v>
      </c>
      <c r="E11" s="78">
        <v>49100614</v>
      </c>
      <c r="F11" s="79">
        <f t="shared" si="0"/>
        <v>611493947</v>
      </c>
      <c r="G11" s="77">
        <v>565187108</v>
      </c>
      <c r="H11" s="78">
        <v>97074594</v>
      </c>
      <c r="I11" s="79">
        <f t="shared" si="1"/>
        <v>662261702</v>
      </c>
      <c r="J11" s="77">
        <v>141079676</v>
      </c>
      <c r="K11" s="78">
        <v>7350252</v>
      </c>
      <c r="L11" s="78">
        <f t="shared" si="2"/>
        <v>148429928</v>
      </c>
      <c r="M11" s="95">
        <f t="shared" si="3"/>
        <v>0.2427332743491572</v>
      </c>
      <c r="N11" s="77">
        <v>129643319</v>
      </c>
      <c r="O11" s="78">
        <v>21588434</v>
      </c>
      <c r="P11" s="78">
        <f t="shared" si="4"/>
        <v>151231753</v>
      </c>
      <c r="Q11" s="95">
        <f t="shared" si="5"/>
        <v>0.24731520850197394</v>
      </c>
      <c r="R11" s="77">
        <v>162727314</v>
      </c>
      <c r="S11" s="78">
        <v>26086401</v>
      </c>
      <c r="T11" s="78">
        <f t="shared" si="6"/>
        <v>188813715</v>
      </c>
      <c r="U11" s="95">
        <f t="shared" si="7"/>
        <v>0.28510438461078336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433450309</v>
      </c>
      <c r="AA11" s="78">
        <f t="shared" si="11"/>
        <v>55025087</v>
      </c>
      <c r="AB11" s="78">
        <f t="shared" si="12"/>
        <v>488475396</v>
      </c>
      <c r="AC11" s="95">
        <f t="shared" si="13"/>
        <v>0.73758665875563489</v>
      </c>
      <c r="AD11" s="77">
        <v>113380685</v>
      </c>
      <c r="AE11" s="78">
        <v>4951810</v>
      </c>
      <c r="AF11" s="78">
        <f t="shared" si="14"/>
        <v>118332495</v>
      </c>
      <c r="AG11" s="78">
        <v>529807032</v>
      </c>
      <c r="AH11" s="78">
        <v>558402851</v>
      </c>
      <c r="AI11" s="79">
        <v>371250743</v>
      </c>
      <c r="AJ11" s="114">
        <f t="shared" si="15"/>
        <v>0.66484392465968978</v>
      </c>
      <c r="AK11" s="115">
        <f t="shared" si="16"/>
        <v>0.59562016333721357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451488659</v>
      </c>
      <c r="E12" s="78">
        <v>80568025</v>
      </c>
      <c r="F12" s="79">
        <f t="shared" si="0"/>
        <v>532056684</v>
      </c>
      <c r="G12" s="77">
        <v>493901617</v>
      </c>
      <c r="H12" s="78">
        <v>88748203</v>
      </c>
      <c r="I12" s="79">
        <f t="shared" si="1"/>
        <v>582649820</v>
      </c>
      <c r="J12" s="77">
        <v>124914441</v>
      </c>
      <c r="K12" s="78">
        <v>3410248</v>
      </c>
      <c r="L12" s="78">
        <f t="shared" si="2"/>
        <v>128324689</v>
      </c>
      <c r="M12" s="95">
        <f t="shared" si="3"/>
        <v>0.24118612331914621</v>
      </c>
      <c r="N12" s="77">
        <v>116001239</v>
      </c>
      <c r="O12" s="78">
        <v>5192319</v>
      </c>
      <c r="P12" s="78">
        <f t="shared" si="4"/>
        <v>121193558</v>
      </c>
      <c r="Q12" s="95">
        <f t="shared" si="5"/>
        <v>0.22778316980977914</v>
      </c>
      <c r="R12" s="77">
        <v>123825527</v>
      </c>
      <c r="S12" s="78">
        <v>9919046</v>
      </c>
      <c r="T12" s="78">
        <f t="shared" si="6"/>
        <v>133744573</v>
      </c>
      <c r="U12" s="95">
        <f t="shared" si="7"/>
        <v>0.22954537770216765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364741207</v>
      </c>
      <c r="AA12" s="78">
        <f t="shared" si="11"/>
        <v>18521613</v>
      </c>
      <c r="AB12" s="78">
        <f t="shared" si="12"/>
        <v>383262820</v>
      </c>
      <c r="AC12" s="95">
        <f t="shared" si="13"/>
        <v>0.65779273732548305</v>
      </c>
      <c r="AD12" s="77">
        <v>91333551</v>
      </c>
      <c r="AE12" s="78">
        <v>13949838</v>
      </c>
      <c r="AF12" s="78">
        <f t="shared" si="14"/>
        <v>105283389</v>
      </c>
      <c r="AG12" s="78">
        <v>458044537</v>
      </c>
      <c r="AH12" s="78">
        <v>514989906</v>
      </c>
      <c r="AI12" s="79">
        <v>326657477</v>
      </c>
      <c r="AJ12" s="114">
        <f t="shared" si="15"/>
        <v>0.63429879536318523</v>
      </c>
      <c r="AK12" s="115">
        <f t="shared" si="16"/>
        <v>0.27032929192657362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583354870</v>
      </c>
      <c r="E13" s="78">
        <v>75594298</v>
      </c>
      <c r="F13" s="79">
        <f t="shared" si="0"/>
        <v>658949168</v>
      </c>
      <c r="G13" s="77">
        <v>614145115</v>
      </c>
      <c r="H13" s="78">
        <v>82880381</v>
      </c>
      <c r="I13" s="79">
        <f t="shared" si="1"/>
        <v>697025496</v>
      </c>
      <c r="J13" s="77">
        <v>168549421</v>
      </c>
      <c r="K13" s="78">
        <v>6823319</v>
      </c>
      <c r="L13" s="78">
        <f t="shared" si="2"/>
        <v>175372740</v>
      </c>
      <c r="M13" s="95">
        <f t="shared" si="3"/>
        <v>0.26614001279078936</v>
      </c>
      <c r="N13" s="77">
        <v>147491443</v>
      </c>
      <c r="O13" s="78">
        <v>18548156</v>
      </c>
      <c r="P13" s="78">
        <f t="shared" si="4"/>
        <v>166039599</v>
      </c>
      <c r="Q13" s="95">
        <f t="shared" si="5"/>
        <v>0.25197633909145478</v>
      </c>
      <c r="R13" s="77">
        <v>163555413</v>
      </c>
      <c r="S13" s="78">
        <v>13945007</v>
      </c>
      <c r="T13" s="78">
        <f t="shared" si="6"/>
        <v>177500420</v>
      </c>
      <c r="U13" s="95">
        <f t="shared" si="7"/>
        <v>0.25465412817553518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479596277</v>
      </c>
      <c r="AA13" s="78">
        <f t="shared" si="11"/>
        <v>39316482</v>
      </c>
      <c r="AB13" s="78">
        <f t="shared" si="12"/>
        <v>518912759</v>
      </c>
      <c r="AC13" s="95">
        <f t="shared" si="13"/>
        <v>0.74446740037182224</v>
      </c>
      <c r="AD13" s="77">
        <v>125095942</v>
      </c>
      <c r="AE13" s="78">
        <v>19418640</v>
      </c>
      <c r="AF13" s="78">
        <f t="shared" si="14"/>
        <v>144514582</v>
      </c>
      <c r="AG13" s="78">
        <v>630114543</v>
      </c>
      <c r="AH13" s="78">
        <v>633525504</v>
      </c>
      <c r="AI13" s="79">
        <v>461384640</v>
      </c>
      <c r="AJ13" s="114">
        <f t="shared" si="15"/>
        <v>0.72828108274548642</v>
      </c>
      <c r="AK13" s="115">
        <f t="shared" si="16"/>
        <v>0.22825266172793546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1703573128</v>
      </c>
      <c r="E14" s="78">
        <v>326852540</v>
      </c>
      <c r="F14" s="79">
        <f t="shared" si="0"/>
        <v>2030425668</v>
      </c>
      <c r="G14" s="77">
        <v>1687871653</v>
      </c>
      <c r="H14" s="78">
        <v>336032687</v>
      </c>
      <c r="I14" s="79">
        <f t="shared" si="1"/>
        <v>2023904340</v>
      </c>
      <c r="J14" s="77">
        <v>412728799</v>
      </c>
      <c r="K14" s="78">
        <v>17654768</v>
      </c>
      <c r="L14" s="78">
        <f t="shared" si="2"/>
        <v>430383567</v>
      </c>
      <c r="M14" s="95">
        <f t="shared" si="3"/>
        <v>0.21196716224728104</v>
      </c>
      <c r="N14" s="77">
        <v>412860626</v>
      </c>
      <c r="O14" s="78">
        <v>68472763</v>
      </c>
      <c r="P14" s="78">
        <f t="shared" si="4"/>
        <v>481333389</v>
      </c>
      <c r="Q14" s="95">
        <f t="shared" si="5"/>
        <v>0.23706033497602533</v>
      </c>
      <c r="R14" s="77">
        <v>417789599</v>
      </c>
      <c r="S14" s="78">
        <v>32216680</v>
      </c>
      <c r="T14" s="78">
        <f t="shared" si="6"/>
        <v>450006279</v>
      </c>
      <c r="U14" s="95">
        <f t="shared" si="7"/>
        <v>0.22234562677008737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1243379024</v>
      </c>
      <c r="AA14" s="78">
        <f t="shared" si="11"/>
        <v>118344211</v>
      </c>
      <c r="AB14" s="78">
        <f t="shared" si="12"/>
        <v>1361723235</v>
      </c>
      <c r="AC14" s="95">
        <f t="shared" si="13"/>
        <v>0.67281995897098579</v>
      </c>
      <c r="AD14" s="77">
        <v>390472033</v>
      </c>
      <c r="AE14" s="78">
        <v>41675216</v>
      </c>
      <c r="AF14" s="78">
        <f t="shared" si="14"/>
        <v>432147249</v>
      </c>
      <c r="AG14" s="78">
        <v>1860575739</v>
      </c>
      <c r="AH14" s="78">
        <v>1892961277</v>
      </c>
      <c r="AI14" s="79">
        <v>1265414297</v>
      </c>
      <c r="AJ14" s="114">
        <f t="shared" si="15"/>
        <v>0.66848398452474</v>
      </c>
      <c r="AK14" s="115">
        <f t="shared" si="16"/>
        <v>4.1326260993969743E-2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1212934619</v>
      </c>
      <c r="E15" s="78">
        <v>376477670</v>
      </c>
      <c r="F15" s="79">
        <f t="shared" si="0"/>
        <v>1589412289</v>
      </c>
      <c r="G15" s="77">
        <v>1237783194</v>
      </c>
      <c r="H15" s="78">
        <v>325809079</v>
      </c>
      <c r="I15" s="79">
        <f t="shared" si="1"/>
        <v>1563592273</v>
      </c>
      <c r="J15" s="77">
        <v>318517779</v>
      </c>
      <c r="K15" s="78">
        <v>24395493</v>
      </c>
      <c r="L15" s="78">
        <f t="shared" si="2"/>
        <v>342913272</v>
      </c>
      <c r="M15" s="95">
        <f t="shared" si="3"/>
        <v>0.21574847154085394</v>
      </c>
      <c r="N15" s="77">
        <v>303061950</v>
      </c>
      <c r="O15" s="78">
        <v>88608642</v>
      </c>
      <c r="P15" s="78">
        <f t="shared" si="4"/>
        <v>391670592</v>
      </c>
      <c r="Q15" s="95">
        <f t="shared" si="5"/>
        <v>0.2464247915475882</v>
      </c>
      <c r="R15" s="77">
        <v>303003065</v>
      </c>
      <c r="S15" s="78">
        <v>51622082</v>
      </c>
      <c r="T15" s="78">
        <f t="shared" si="6"/>
        <v>354625147</v>
      </c>
      <c r="U15" s="95">
        <f t="shared" si="7"/>
        <v>0.22680154738779526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924582794</v>
      </c>
      <c r="AA15" s="78">
        <f t="shared" si="11"/>
        <v>164626217</v>
      </c>
      <c r="AB15" s="78">
        <f t="shared" si="12"/>
        <v>1089209011</v>
      </c>
      <c r="AC15" s="95">
        <f t="shared" si="13"/>
        <v>0.69660680076793913</v>
      </c>
      <c r="AD15" s="77">
        <v>258544080</v>
      </c>
      <c r="AE15" s="78">
        <v>37477012</v>
      </c>
      <c r="AF15" s="78">
        <f t="shared" si="14"/>
        <v>296021092</v>
      </c>
      <c r="AG15" s="78">
        <v>1294150633</v>
      </c>
      <c r="AH15" s="78">
        <v>1381203633</v>
      </c>
      <c r="AI15" s="79">
        <v>898815136</v>
      </c>
      <c r="AJ15" s="114">
        <f t="shared" si="15"/>
        <v>0.65074773518207218</v>
      </c>
      <c r="AK15" s="115">
        <f t="shared" si="16"/>
        <v>0.19797256541435915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543151211</v>
      </c>
      <c r="E16" s="78">
        <v>10500000</v>
      </c>
      <c r="F16" s="79">
        <f t="shared" si="0"/>
        <v>553651211</v>
      </c>
      <c r="G16" s="77">
        <v>566966518</v>
      </c>
      <c r="H16" s="78">
        <v>107000000</v>
      </c>
      <c r="I16" s="79">
        <f t="shared" si="1"/>
        <v>673966518</v>
      </c>
      <c r="J16" s="77">
        <v>132878950</v>
      </c>
      <c r="K16" s="78">
        <v>10566594</v>
      </c>
      <c r="L16" s="78">
        <f t="shared" si="2"/>
        <v>143445544</v>
      </c>
      <c r="M16" s="95">
        <f t="shared" si="3"/>
        <v>0.25909009345596823</v>
      </c>
      <c r="N16" s="77">
        <v>165835237</v>
      </c>
      <c r="O16" s="78">
        <v>25130492</v>
      </c>
      <c r="P16" s="78">
        <f t="shared" si="4"/>
        <v>190965729</v>
      </c>
      <c r="Q16" s="95">
        <f t="shared" si="5"/>
        <v>0.34492063813078161</v>
      </c>
      <c r="R16" s="77">
        <v>121847123</v>
      </c>
      <c r="S16" s="78">
        <v>7313796</v>
      </c>
      <c r="T16" s="78">
        <f t="shared" si="6"/>
        <v>129160919</v>
      </c>
      <c r="U16" s="95">
        <f t="shared" si="7"/>
        <v>0.19164293114038641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420561310</v>
      </c>
      <c r="AA16" s="78">
        <f t="shared" si="11"/>
        <v>43010882</v>
      </c>
      <c r="AB16" s="78">
        <f t="shared" si="12"/>
        <v>463572192</v>
      </c>
      <c r="AC16" s="95">
        <f t="shared" si="13"/>
        <v>0.6878267385977177</v>
      </c>
      <c r="AD16" s="77">
        <v>276503069</v>
      </c>
      <c r="AE16" s="78">
        <v>18420928</v>
      </c>
      <c r="AF16" s="78">
        <f t="shared" si="14"/>
        <v>294923997</v>
      </c>
      <c r="AG16" s="78">
        <v>541513118</v>
      </c>
      <c r="AH16" s="78">
        <v>731935685</v>
      </c>
      <c r="AI16" s="79">
        <v>470139174</v>
      </c>
      <c r="AJ16" s="114">
        <f t="shared" si="15"/>
        <v>0.64232306695088925</v>
      </c>
      <c r="AK16" s="115">
        <f t="shared" si="16"/>
        <v>-0.5620535449341546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5056895820</v>
      </c>
      <c r="E17" s="81">
        <f>SUM(E11:E16)</f>
        <v>919093147</v>
      </c>
      <c r="F17" s="82">
        <f t="shared" si="0"/>
        <v>5975988967</v>
      </c>
      <c r="G17" s="80">
        <f>SUM(G11:G16)</f>
        <v>5165855205</v>
      </c>
      <c r="H17" s="81">
        <f>SUM(H11:H16)</f>
        <v>1037544944</v>
      </c>
      <c r="I17" s="82">
        <f t="shared" si="1"/>
        <v>6203400149</v>
      </c>
      <c r="J17" s="80">
        <f>SUM(J11:J16)</f>
        <v>1298669066</v>
      </c>
      <c r="K17" s="81">
        <f>SUM(K11:K16)</f>
        <v>70200674</v>
      </c>
      <c r="L17" s="81">
        <f t="shared" si="2"/>
        <v>1368869740</v>
      </c>
      <c r="M17" s="96">
        <f t="shared" si="3"/>
        <v>0.22906162437029814</v>
      </c>
      <c r="N17" s="80">
        <f>SUM(N11:N16)</f>
        <v>1274893814</v>
      </c>
      <c r="O17" s="81">
        <f>SUM(O11:O16)</f>
        <v>227540806</v>
      </c>
      <c r="P17" s="81">
        <f t="shared" si="4"/>
        <v>1502434620</v>
      </c>
      <c r="Q17" s="96">
        <f t="shared" si="5"/>
        <v>0.25141187982384039</v>
      </c>
      <c r="R17" s="80">
        <f>SUM(R11:R16)</f>
        <v>1292748041</v>
      </c>
      <c r="S17" s="81">
        <f>SUM(S11:S16)</f>
        <v>141103012</v>
      </c>
      <c r="T17" s="81">
        <f t="shared" si="6"/>
        <v>1433851053</v>
      </c>
      <c r="U17" s="96">
        <f t="shared" si="7"/>
        <v>0.23113953937521498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3866310921</v>
      </c>
      <c r="AA17" s="81">
        <f t="shared" si="11"/>
        <v>438844492</v>
      </c>
      <c r="AB17" s="81">
        <f t="shared" si="12"/>
        <v>4305155413</v>
      </c>
      <c r="AC17" s="96">
        <f t="shared" si="13"/>
        <v>0.69399930837832524</v>
      </c>
      <c r="AD17" s="80">
        <f>SUM(AD11:AD16)</f>
        <v>1255329360</v>
      </c>
      <c r="AE17" s="81">
        <f>SUM(AE11:AE16)</f>
        <v>135893444</v>
      </c>
      <c r="AF17" s="81">
        <f t="shared" si="14"/>
        <v>1391222804</v>
      </c>
      <c r="AG17" s="81">
        <f>SUM(AG11:AG16)</f>
        <v>5314205602</v>
      </c>
      <c r="AH17" s="81">
        <f>SUM(AH11:AH16)</f>
        <v>5713018856</v>
      </c>
      <c r="AI17" s="82">
        <f>SUM(AI11:AI16)</f>
        <v>3793661467</v>
      </c>
      <c r="AJ17" s="116">
        <f t="shared" si="15"/>
        <v>0.66403797407666043</v>
      </c>
      <c r="AK17" s="117">
        <f t="shared" si="16"/>
        <v>3.0640849817467508E-2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964886514</v>
      </c>
      <c r="E18" s="78">
        <v>85364560</v>
      </c>
      <c r="F18" s="79">
        <f t="shared" si="0"/>
        <v>1050251074</v>
      </c>
      <c r="G18" s="77">
        <v>972232775</v>
      </c>
      <c r="H18" s="78">
        <v>84918681</v>
      </c>
      <c r="I18" s="79">
        <f t="shared" si="1"/>
        <v>1057151456</v>
      </c>
      <c r="J18" s="77">
        <v>319107028</v>
      </c>
      <c r="K18" s="78">
        <v>6092113</v>
      </c>
      <c r="L18" s="78">
        <f t="shared" si="2"/>
        <v>325199141</v>
      </c>
      <c r="M18" s="95">
        <f t="shared" si="3"/>
        <v>0.30963942722899801</v>
      </c>
      <c r="N18" s="77">
        <v>193339542</v>
      </c>
      <c r="O18" s="78">
        <v>15645264</v>
      </c>
      <c r="P18" s="78">
        <f t="shared" si="4"/>
        <v>208984806</v>
      </c>
      <c r="Q18" s="95">
        <f t="shared" si="5"/>
        <v>0.19898556752154295</v>
      </c>
      <c r="R18" s="77">
        <v>219400942</v>
      </c>
      <c r="S18" s="78">
        <v>14166451</v>
      </c>
      <c r="T18" s="78">
        <f t="shared" si="6"/>
        <v>233567393</v>
      </c>
      <c r="U18" s="95">
        <f t="shared" si="7"/>
        <v>0.22094033137291541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731847512</v>
      </c>
      <c r="AA18" s="78">
        <f t="shared" si="11"/>
        <v>35903828</v>
      </c>
      <c r="AB18" s="78">
        <f t="shared" si="12"/>
        <v>767751340</v>
      </c>
      <c r="AC18" s="95">
        <f t="shared" si="13"/>
        <v>0.7262453602485508</v>
      </c>
      <c r="AD18" s="77">
        <v>208966380</v>
      </c>
      <c r="AE18" s="78">
        <v>12800929</v>
      </c>
      <c r="AF18" s="78">
        <f t="shared" si="14"/>
        <v>221767309</v>
      </c>
      <c r="AG18" s="78">
        <v>931045772</v>
      </c>
      <c r="AH18" s="78">
        <v>994467100</v>
      </c>
      <c r="AI18" s="79">
        <v>701310003</v>
      </c>
      <c r="AJ18" s="114">
        <f t="shared" si="15"/>
        <v>0.70521186975416283</v>
      </c>
      <c r="AK18" s="115">
        <f t="shared" si="16"/>
        <v>5.3209303270212782E-2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3331200801</v>
      </c>
      <c r="E19" s="78">
        <v>766225474</v>
      </c>
      <c r="F19" s="79">
        <f t="shared" si="0"/>
        <v>4097426275</v>
      </c>
      <c r="G19" s="77">
        <v>3443397250</v>
      </c>
      <c r="H19" s="78">
        <v>583586015</v>
      </c>
      <c r="I19" s="79">
        <f t="shared" si="1"/>
        <v>4026983265</v>
      </c>
      <c r="J19" s="77">
        <v>892997460</v>
      </c>
      <c r="K19" s="78">
        <v>36422773</v>
      </c>
      <c r="L19" s="78">
        <f t="shared" si="2"/>
        <v>929420233</v>
      </c>
      <c r="M19" s="95">
        <f t="shared" si="3"/>
        <v>0.22683025163155621</v>
      </c>
      <c r="N19" s="77">
        <v>853344068</v>
      </c>
      <c r="O19" s="78">
        <v>154148313</v>
      </c>
      <c r="P19" s="78">
        <f t="shared" si="4"/>
        <v>1007492381</v>
      </c>
      <c r="Q19" s="95">
        <f t="shared" si="5"/>
        <v>0.24588419983224713</v>
      </c>
      <c r="R19" s="77">
        <v>839002470</v>
      </c>
      <c r="S19" s="78">
        <v>71286095</v>
      </c>
      <c r="T19" s="78">
        <f t="shared" si="6"/>
        <v>910288565</v>
      </c>
      <c r="U19" s="95">
        <f t="shared" si="7"/>
        <v>0.22604726791681862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2585343998</v>
      </c>
      <c r="AA19" s="78">
        <f t="shared" si="11"/>
        <v>261857181</v>
      </c>
      <c r="AB19" s="78">
        <f t="shared" si="12"/>
        <v>2847201179</v>
      </c>
      <c r="AC19" s="95">
        <f t="shared" si="13"/>
        <v>0.70703079492434895</v>
      </c>
      <c r="AD19" s="77">
        <v>827434342</v>
      </c>
      <c r="AE19" s="78">
        <v>76449689</v>
      </c>
      <c r="AF19" s="78">
        <f t="shared" si="14"/>
        <v>903884031</v>
      </c>
      <c r="AG19" s="78">
        <v>3449804950</v>
      </c>
      <c r="AH19" s="78">
        <v>3589697846</v>
      </c>
      <c r="AI19" s="79">
        <v>2528439006</v>
      </c>
      <c r="AJ19" s="114">
        <f t="shared" si="15"/>
        <v>0.70435984154416764</v>
      </c>
      <c r="AK19" s="115">
        <f t="shared" si="16"/>
        <v>7.0855704718164603E-3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2532153396</v>
      </c>
      <c r="E20" s="78">
        <v>599345303</v>
      </c>
      <c r="F20" s="79">
        <f t="shared" si="0"/>
        <v>3131498699</v>
      </c>
      <c r="G20" s="77">
        <v>2585947996</v>
      </c>
      <c r="H20" s="78">
        <v>524512559</v>
      </c>
      <c r="I20" s="79">
        <f t="shared" si="1"/>
        <v>3110460555</v>
      </c>
      <c r="J20" s="77">
        <v>734687471</v>
      </c>
      <c r="K20" s="78">
        <v>27342746</v>
      </c>
      <c r="L20" s="78">
        <f t="shared" si="2"/>
        <v>762030217</v>
      </c>
      <c r="M20" s="95">
        <f t="shared" si="3"/>
        <v>0.24334361602747706</v>
      </c>
      <c r="N20" s="77">
        <v>568266691</v>
      </c>
      <c r="O20" s="78">
        <v>101934798</v>
      </c>
      <c r="P20" s="78">
        <f t="shared" si="4"/>
        <v>670201489</v>
      </c>
      <c r="Q20" s="95">
        <f t="shared" si="5"/>
        <v>0.21401940521770596</v>
      </c>
      <c r="R20" s="77">
        <v>688344690</v>
      </c>
      <c r="S20" s="78">
        <v>76591474</v>
      </c>
      <c r="T20" s="78">
        <f t="shared" si="6"/>
        <v>764936164</v>
      </c>
      <c r="U20" s="95">
        <f t="shared" si="7"/>
        <v>0.24592376288790455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1991298852</v>
      </c>
      <c r="AA20" s="78">
        <f t="shared" si="11"/>
        <v>205869018</v>
      </c>
      <c r="AB20" s="78">
        <f t="shared" si="12"/>
        <v>2197167870</v>
      </c>
      <c r="AC20" s="95">
        <f t="shared" si="13"/>
        <v>0.70638023892252833</v>
      </c>
      <c r="AD20" s="77">
        <v>564356309</v>
      </c>
      <c r="AE20" s="78">
        <v>85821378</v>
      </c>
      <c r="AF20" s="78">
        <f t="shared" si="14"/>
        <v>650177687</v>
      </c>
      <c r="AG20" s="78">
        <v>2789727193</v>
      </c>
      <c r="AH20" s="78">
        <v>2811986778</v>
      </c>
      <c r="AI20" s="79">
        <v>1957317002</v>
      </c>
      <c r="AJ20" s="114">
        <f t="shared" si="15"/>
        <v>0.69606195068673971</v>
      </c>
      <c r="AK20" s="115">
        <f t="shared" si="16"/>
        <v>0.17650325333296157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1609688750</v>
      </c>
      <c r="E21" s="78">
        <v>187437290</v>
      </c>
      <c r="F21" s="79">
        <f t="shared" si="0"/>
        <v>1797126040</v>
      </c>
      <c r="G21" s="77">
        <v>1628958218</v>
      </c>
      <c r="H21" s="78">
        <v>218459564</v>
      </c>
      <c r="I21" s="79">
        <f t="shared" si="1"/>
        <v>1847417782</v>
      </c>
      <c r="J21" s="77">
        <v>381546525</v>
      </c>
      <c r="K21" s="78">
        <v>27289530</v>
      </c>
      <c r="L21" s="78">
        <f t="shared" si="2"/>
        <v>408836055</v>
      </c>
      <c r="M21" s="95">
        <f t="shared" si="3"/>
        <v>0.227494369287532</v>
      </c>
      <c r="N21" s="77">
        <v>340833669</v>
      </c>
      <c r="O21" s="78">
        <v>49379247</v>
      </c>
      <c r="P21" s="78">
        <f t="shared" si="4"/>
        <v>390212916</v>
      </c>
      <c r="Q21" s="95">
        <f t="shared" si="5"/>
        <v>0.21713163535263225</v>
      </c>
      <c r="R21" s="77">
        <v>336610698</v>
      </c>
      <c r="S21" s="78">
        <v>37300388</v>
      </c>
      <c r="T21" s="78">
        <f t="shared" si="6"/>
        <v>373911086</v>
      </c>
      <c r="U21" s="95">
        <f t="shared" si="7"/>
        <v>0.20239660440813056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1058990892</v>
      </c>
      <c r="AA21" s="78">
        <f t="shared" si="11"/>
        <v>113969165</v>
      </c>
      <c r="AB21" s="78">
        <f t="shared" si="12"/>
        <v>1172960057</v>
      </c>
      <c r="AC21" s="95">
        <f t="shared" si="13"/>
        <v>0.63491867861646467</v>
      </c>
      <c r="AD21" s="77">
        <v>347441165</v>
      </c>
      <c r="AE21" s="78">
        <v>53292719</v>
      </c>
      <c r="AF21" s="78">
        <f t="shared" si="14"/>
        <v>400733884</v>
      </c>
      <c r="AG21" s="78">
        <v>1664371767</v>
      </c>
      <c r="AH21" s="78">
        <v>1658674003</v>
      </c>
      <c r="AI21" s="79">
        <v>1137023677</v>
      </c>
      <c r="AJ21" s="114">
        <f t="shared" si="15"/>
        <v>0.68550159642189801</v>
      </c>
      <c r="AK21" s="115">
        <f t="shared" si="16"/>
        <v>-6.693419017194957E-2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1078942672</v>
      </c>
      <c r="E22" s="78">
        <v>118426599</v>
      </c>
      <c r="F22" s="79">
        <f t="shared" si="0"/>
        <v>1197369271</v>
      </c>
      <c r="G22" s="77">
        <v>1096426586</v>
      </c>
      <c r="H22" s="78">
        <v>173907619</v>
      </c>
      <c r="I22" s="79">
        <f t="shared" si="1"/>
        <v>1270334205</v>
      </c>
      <c r="J22" s="77">
        <v>242956778</v>
      </c>
      <c r="K22" s="78">
        <v>21740031</v>
      </c>
      <c r="L22" s="78">
        <f t="shared" si="2"/>
        <v>264696809</v>
      </c>
      <c r="M22" s="95">
        <f t="shared" si="3"/>
        <v>0.22106530993478285</v>
      </c>
      <c r="N22" s="77">
        <v>292253338</v>
      </c>
      <c r="O22" s="78">
        <v>37218866</v>
      </c>
      <c r="P22" s="78">
        <f t="shared" si="4"/>
        <v>329472204</v>
      </c>
      <c r="Q22" s="95">
        <f t="shared" si="5"/>
        <v>0.27516340362137121</v>
      </c>
      <c r="R22" s="77">
        <v>318258031</v>
      </c>
      <c r="S22" s="78">
        <v>16076344</v>
      </c>
      <c r="T22" s="78">
        <f t="shared" si="6"/>
        <v>334334375</v>
      </c>
      <c r="U22" s="95">
        <f t="shared" si="7"/>
        <v>0.26318615501658477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853468147</v>
      </c>
      <c r="AA22" s="78">
        <f t="shared" si="11"/>
        <v>75035241</v>
      </c>
      <c r="AB22" s="78">
        <f t="shared" si="12"/>
        <v>928503388</v>
      </c>
      <c r="AC22" s="95">
        <f t="shared" si="13"/>
        <v>0.7309126876576546</v>
      </c>
      <c r="AD22" s="77">
        <v>257419696</v>
      </c>
      <c r="AE22" s="78">
        <v>19746803</v>
      </c>
      <c r="AF22" s="78">
        <f t="shared" si="14"/>
        <v>277166499</v>
      </c>
      <c r="AG22" s="78">
        <v>1184341683</v>
      </c>
      <c r="AH22" s="78">
        <v>1223976025</v>
      </c>
      <c r="AI22" s="79">
        <v>864641249</v>
      </c>
      <c r="AJ22" s="114">
        <f t="shared" si="15"/>
        <v>0.70642008612872953</v>
      </c>
      <c r="AK22" s="115">
        <f t="shared" si="16"/>
        <v>0.20625824623920375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509558046</v>
      </c>
      <c r="H23" s="78">
        <v>135412838</v>
      </c>
      <c r="I23" s="79">
        <f t="shared" si="1"/>
        <v>644970884</v>
      </c>
      <c r="J23" s="77">
        <v>131308873</v>
      </c>
      <c r="K23" s="78">
        <v>14994131</v>
      </c>
      <c r="L23" s="78">
        <f t="shared" si="2"/>
        <v>146303004</v>
      </c>
      <c r="M23" s="95">
        <f t="shared" si="3"/>
        <v>0.22732388560894207</v>
      </c>
      <c r="N23" s="77">
        <v>161273840</v>
      </c>
      <c r="O23" s="78">
        <v>26113594</v>
      </c>
      <c r="P23" s="78">
        <f t="shared" si="4"/>
        <v>187387434</v>
      </c>
      <c r="Q23" s="95">
        <f t="shared" si="5"/>
        <v>0.29116038937361244</v>
      </c>
      <c r="R23" s="77">
        <v>140016069</v>
      </c>
      <c r="S23" s="78">
        <v>21127317</v>
      </c>
      <c r="T23" s="78">
        <f t="shared" si="6"/>
        <v>161143386</v>
      </c>
      <c r="U23" s="95">
        <f t="shared" si="7"/>
        <v>0.24984598529567112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432598782</v>
      </c>
      <c r="AA23" s="78">
        <f t="shared" si="11"/>
        <v>62235042</v>
      </c>
      <c r="AB23" s="78">
        <f t="shared" si="12"/>
        <v>494833824</v>
      </c>
      <c r="AC23" s="95">
        <f t="shared" si="13"/>
        <v>0.7672188563476301</v>
      </c>
      <c r="AD23" s="77">
        <v>132900148</v>
      </c>
      <c r="AE23" s="78">
        <v>4434078</v>
      </c>
      <c r="AF23" s="78">
        <f t="shared" si="14"/>
        <v>137334226</v>
      </c>
      <c r="AG23" s="78">
        <v>582853358</v>
      </c>
      <c r="AH23" s="78">
        <v>581090258</v>
      </c>
      <c r="AI23" s="79">
        <v>394705685</v>
      </c>
      <c r="AJ23" s="114">
        <f t="shared" si="15"/>
        <v>0.67925021899093685</v>
      </c>
      <c r="AK23" s="115">
        <f t="shared" si="16"/>
        <v>0.17336654302038301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10033281481</v>
      </c>
      <c r="E24" s="81">
        <f>SUM(E18:E23)</f>
        <v>1883978226</v>
      </c>
      <c r="F24" s="82">
        <f t="shared" si="0"/>
        <v>11917259707</v>
      </c>
      <c r="G24" s="80">
        <f>SUM(G18:G23)</f>
        <v>10236520871</v>
      </c>
      <c r="H24" s="81">
        <f>SUM(H18:H23)</f>
        <v>1720797276</v>
      </c>
      <c r="I24" s="82">
        <f t="shared" si="1"/>
        <v>11957318147</v>
      </c>
      <c r="J24" s="80">
        <f>SUM(J18:J23)</f>
        <v>2702604135</v>
      </c>
      <c r="K24" s="81">
        <f>SUM(K18:K23)</f>
        <v>133881324</v>
      </c>
      <c r="L24" s="81">
        <f t="shared" si="2"/>
        <v>2836485459</v>
      </c>
      <c r="M24" s="96">
        <f t="shared" si="3"/>
        <v>0.23801490684422155</v>
      </c>
      <c r="N24" s="80">
        <f>SUM(N18:N23)</f>
        <v>2409311148</v>
      </c>
      <c r="O24" s="81">
        <f>SUM(O18:O23)</f>
        <v>384440082</v>
      </c>
      <c r="P24" s="81">
        <f t="shared" si="4"/>
        <v>2793751230</v>
      </c>
      <c r="Q24" s="96">
        <f t="shared" si="5"/>
        <v>0.23442899615244578</v>
      </c>
      <c r="R24" s="80">
        <f>SUM(R18:R23)</f>
        <v>2541632900</v>
      </c>
      <c r="S24" s="81">
        <f>SUM(S18:S23)</f>
        <v>236548069</v>
      </c>
      <c r="T24" s="81">
        <f t="shared" si="6"/>
        <v>2778180969</v>
      </c>
      <c r="U24" s="96">
        <f t="shared" si="7"/>
        <v>0.23234147781683173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7653548183</v>
      </c>
      <c r="AA24" s="81">
        <f t="shared" si="11"/>
        <v>754869475</v>
      </c>
      <c r="AB24" s="81">
        <f t="shared" si="12"/>
        <v>8408417658</v>
      </c>
      <c r="AC24" s="96">
        <f t="shared" si="13"/>
        <v>0.70320263746679756</v>
      </c>
      <c r="AD24" s="80">
        <f>SUM(AD18:AD23)</f>
        <v>2338518040</v>
      </c>
      <c r="AE24" s="81">
        <f>SUM(AE18:AE23)</f>
        <v>252545596</v>
      </c>
      <c r="AF24" s="81">
        <f t="shared" si="14"/>
        <v>2591063636</v>
      </c>
      <c r="AG24" s="81">
        <f>SUM(AG18:AG23)</f>
        <v>10602144723</v>
      </c>
      <c r="AH24" s="81">
        <f>SUM(AH18:AH23)</f>
        <v>10859892010</v>
      </c>
      <c r="AI24" s="82">
        <f>SUM(AI18:AI23)</f>
        <v>7583436622</v>
      </c>
      <c r="AJ24" s="116">
        <f t="shared" si="15"/>
        <v>0.69829760876231772</v>
      </c>
      <c r="AK24" s="117">
        <f t="shared" si="16"/>
        <v>7.2216417381730347E-2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787656993</v>
      </c>
      <c r="E25" s="78">
        <v>219174818</v>
      </c>
      <c r="F25" s="79">
        <f t="shared" si="0"/>
        <v>1006831811</v>
      </c>
      <c r="G25" s="77">
        <v>781073312</v>
      </c>
      <c r="H25" s="78">
        <v>80527595</v>
      </c>
      <c r="I25" s="79">
        <f t="shared" si="1"/>
        <v>861600907</v>
      </c>
      <c r="J25" s="77">
        <v>234431865</v>
      </c>
      <c r="K25" s="78">
        <v>9860574</v>
      </c>
      <c r="L25" s="78">
        <f t="shared" si="2"/>
        <v>244292439</v>
      </c>
      <c r="M25" s="95">
        <f t="shared" si="3"/>
        <v>0.24263480387788422</v>
      </c>
      <c r="N25" s="77">
        <v>172384692</v>
      </c>
      <c r="O25" s="78">
        <v>54293358</v>
      </c>
      <c r="P25" s="78">
        <f t="shared" si="4"/>
        <v>226678050</v>
      </c>
      <c r="Q25" s="95">
        <f t="shared" si="5"/>
        <v>0.22513993650524416</v>
      </c>
      <c r="R25" s="77">
        <v>168712078</v>
      </c>
      <c r="S25" s="78">
        <v>-36399337</v>
      </c>
      <c r="T25" s="78">
        <f t="shared" si="6"/>
        <v>132312741</v>
      </c>
      <c r="U25" s="95">
        <f t="shared" si="7"/>
        <v>0.15356615797991494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575528635</v>
      </c>
      <c r="AA25" s="78">
        <f t="shared" si="11"/>
        <v>27754595</v>
      </c>
      <c r="AB25" s="78">
        <f t="shared" si="12"/>
        <v>603283230</v>
      </c>
      <c r="AC25" s="95">
        <f t="shared" si="13"/>
        <v>0.70018871277720229</v>
      </c>
      <c r="AD25" s="77">
        <v>153114417</v>
      </c>
      <c r="AE25" s="78">
        <v>34770586</v>
      </c>
      <c r="AF25" s="78">
        <f t="shared" si="14"/>
        <v>187885003</v>
      </c>
      <c r="AG25" s="78">
        <v>887694226</v>
      </c>
      <c r="AH25" s="78">
        <v>949224796</v>
      </c>
      <c r="AI25" s="79">
        <v>597344808</v>
      </c>
      <c r="AJ25" s="114">
        <f t="shared" si="15"/>
        <v>0.6292975178452882</v>
      </c>
      <c r="AK25" s="115">
        <f t="shared" si="16"/>
        <v>-0.29577806164763454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1837261178</v>
      </c>
      <c r="E26" s="78">
        <v>184523327</v>
      </c>
      <c r="F26" s="79">
        <f t="shared" si="0"/>
        <v>2021784505</v>
      </c>
      <c r="G26" s="77">
        <v>1946903242</v>
      </c>
      <c r="H26" s="78">
        <v>221230834</v>
      </c>
      <c r="I26" s="79">
        <f t="shared" si="1"/>
        <v>2168134076</v>
      </c>
      <c r="J26" s="77">
        <v>518249396</v>
      </c>
      <c r="K26" s="78">
        <v>10866422</v>
      </c>
      <c r="L26" s="78">
        <f t="shared" si="2"/>
        <v>529115818</v>
      </c>
      <c r="M26" s="95">
        <f t="shared" si="3"/>
        <v>0.26170732671630598</v>
      </c>
      <c r="N26" s="77">
        <v>499191382</v>
      </c>
      <c r="O26" s="78">
        <v>46394875</v>
      </c>
      <c r="P26" s="78">
        <f t="shared" si="4"/>
        <v>545586257</v>
      </c>
      <c r="Q26" s="95">
        <f t="shared" si="5"/>
        <v>0.26985381263469521</v>
      </c>
      <c r="R26" s="77">
        <v>511000991</v>
      </c>
      <c r="S26" s="78">
        <v>24847253</v>
      </c>
      <c r="T26" s="78">
        <f t="shared" si="6"/>
        <v>535848244</v>
      </c>
      <c r="U26" s="95">
        <f t="shared" si="7"/>
        <v>0.24714718980321954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1528441769</v>
      </c>
      <c r="AA26" s="78">
        <f t="shared" si="11"/>
        <v>82108550</v>
      </c>
      <c r="AB26" s="78">
        <f t="shared" si="12"/>
        <v>1610550319</v>
      </c>
      <c r="AC26" s="95">
        <f t="shared" si="13"/>
        <v>0.74282782454640039</v>
      </c>
      <c r="AD26" s="77">
        <v>469813557</v>
      </c>
      <c r="AE26" s="78">
        <v>17469359</v>
      </c>
      <c r="AF26" s="78">
        <f t="shared" si="14"/>
        <v>487282916</v>
      </c>
      <c r="AG26" s="78">
        <v>1885985739</v>
      </c>
      <c r="AH26" s="78">
        <v>1943263763</v>
      </c>
      <c r="AI26" s="79">
        <v>1447109361</v>
      </c>
      <c r="AJ26" s="114">
        <f t="shared" si="15"/>
        <v>0.74467984663387154</v>
      </c>
      <c r="AK26" s="115">
        <f t="shared" si="16"/>
        <v>9.9665566769018499E-2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497398662</v>
      </c>
      <c r="E27" s="78">
        <v>72876151</v>
      </c>
      <c r="F27" s="79">
        <f t="shared" si="0"/>
        <v>570274813</v>
      </c>
      <c r="G27" s="77">
        <v>504253662</v>
      </c>
      <c r="H27" s="78">
        <v>72517061</v>
      </c>
      <c r="I27" s="79">
        <f t="shared" si="1"/>
        <v>576770723</v>
      </c>
      <c r="J27" s="77">
        <v>151320470</v>
      </c>
      <c r="K27" s="78">
        <v>1471967</v>
      </c>
      <c r="L27" s="78">
        <f t="shared" si="2"/>
        <v>152792437</v>
      </c>
      <c r="M27" s="95">
        <f t="shared" si="3"/>
        <v>0.26792773153739124</v>
      </c>
      <c r="N27" s="77">
        <v>117268012</v>
      </c>
      <c r="O27" s="78">
        <v>10383765</v>
      </c>
      <c r="P27" s="78">
        <f t="shared" si="4"/>
        <v>127651777</v>
      </c>
      <c r="Q27" s="95">
        <f t="shared" si="5"/>
        <v>0.22384256518093848</v>
      </c>
      <c r="R27" s="77">
        <v>114180060</v>
      </c>
      <c r="S27" s="78">
        <v>16508440</v>
      </c>
      <c r="T27" s="78">
        <f t="shared" si="6"/>
        <v>130688500</v>
      </c>
      <c r="U27" s="95">
        <f t="shared" si="7"/>
        <v>0.22658657034504159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382768542</v>
      </c>
      <c r="AA27" s="78">
        <f t="shared" si="11"/>
        <v>28364172</v>
      </c>
      <c r="AB27" s="78">
        <f t="shared" si="12"/>
        <v>411132714</v>
      </c>
      <c r="AC27" s="95">
        <f t="shared" si="13"/>
        <v>0.71281827874609371</v>
      </c>
      <c r="AD27" s="77">
        <v>107843724</v>
      </c>
      <c r="AE27" s="78">
        <v>5713639</v>
      </c>
      <c r="AF27" s="78">
        <f t="shared" si="14"/>
        <v>113557363</v>
      </c>
      <c r="AG27" s="78">
        <v>515609043</v>
      </c>
      <c r="AH27" s="78">
        <v>523940378</v>
      </c>
      <c r="AI27" s="79">
        <v>376572102</v>
      </c>
      <c r="AJ27" s="114">
        <f t="shared" si="15"/>
        <v>0.71873082856767345</v>
      </c>
      <c r="AK27" s="115">
        <f t="shared" si="16"/>
        <v>0.15085888354064725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498080339</v>
      </c>
      <c r="E28" s="78">
        <v>61003609</v>
      </c>
      <c r="F28" s="79">
        <f t="shared" si="0"/>
        <v>559083948</v>
      </c>
      <c r="G28" s="77">
        <v>583461371</v>
      </c>
      <c r="H28" s="78">
        <v>64899346</v>
      </c>
      <c r="I28" s="79">
        <f t="shared" si="1"/>
        <v>648360717</v>
      </c>
      <c r="J28" s="77">
        <v>118650064</v>
      </c>
      <c r="K28" s="78">
        <v>5760144</v>
      </c>
      <c r="L28" s="78">
        <f t="shared" si="2"/>
        <v>124410208</v>
      </c>
      <c r="M28" s="95">
        <f t="shared" si="3"/>
        <v>0.22252509385227423</v>
      </c>
      <c r="N28" s="77">
        <v>153276630</v>
      </c>
      <c r="O28" s="78">
        <v>10830621</v>
      </c>
      <c r="P28" s="78">
        <f t="shared" si="4"/>
        <v>164107251</v>
      </c>
      <c r="Q28" s="95">
        <f t="shared" si="5"/>
        <v>0.29352881903881811</v>
      </c>
      <c r="R28" s="77">
        <v>146150608</v>
      </c>
      <c r="S28" s="78">
        <v>8880141</v>
      </c>
      <c r="T28" s="78">
        <f t="shared" si="6"/>
        <v>155030749</v>
      </c>
      <c r="U28" s="95">
        <f t="shared" si="7"/>
        <v>0.23911187851931504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418077302</v>
      </c>
      <c r="AA28" s="78">
        <f t="shared" si="11"/>
        <v>25470906</v>
      </c>
      <c r="AB28" s="78">
        <f t="shared" si="12"/>
        <v>443548208</v>
      </c>
      <c r="AC28" s="95">
        <f t="shared" si="13"/>
        <v>0.68410715882405937</v>
      </c>
      <c r="AD28" s="77">
        <v>112691209</v>
      </c>
      <c r="AE28" s="78">
        <v>13972388</v>
      </c>
      <c r="AF28" s="78">
        <f t="shared" si="14"/>
        <v>126663597</v>
      </c>
      <c r="AG28" s="78">
        <v>478237132</v>
      </c>
      <c r="AH28" s="78">
        <v>542342496</v>
      </c>
      <c r="AI28" s="79">
        <v>353940091</v>
      </c>
      <c r="AJ28" s="114">
        <f t="shared" si="15"/>
        <v>0.65261360415319547</v>
      </c>
      <c r="AK28" s="115">
        <f t="shared" si="16"/>
        <v>0.22395662741205746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301667861</v>
      </c>
      <c r="E29" s="78">
        <v>11504500</v>
      </c>
      <c r="F29" s="79">
        <f t="shared" si="0"/>
        <v>313172361</v>
      </c>
      <c r="G29" s="77">
        <v>309818042</v>
      </c>
      <c r="H29" s="78">
        <v>13869700</v>
      </c>
      <c r="I29" s="79">
        <f t="shared" si="1"/>
        <v>323687742</v>
      </c>
      <c r="J29" s="77">
        <v>80955545</v>
      </c>
      <c r="K29" s="78">
        <v>330643</v>
      </c>
      <c r="L29" s="78">
        <f t="shared" si="2"/>
        <v>81286188</v>
      </c>
      <c r="M29" s="95">
        <f t="shared" si="3"/>
        <v>0.25955734963469523</v>
      </c>
      <c r="N29" s="77">
        <v>72727126</v>
      </c>
      <c r="O29" s="78">
        <v>1318937</v>
      </c>
      <c r="P29" s="78">
        <f t="shared" si="4"/>
        <v>74046063</v>
      </c>
      <c r="Q29" s="95">
        <f t="shared" si="5"/>
        <v>0.23643869070553133</v>
      </c>
      <c r="R29" s="77">
        <v>88323393</v>
      </c>
      <c r="S29" s="78">
        <v>3153198</v>
      </c>
      <c r="T29" s="78">
        <f t="shared" si="6"/>
        <v>91476591</v>
      </c>
      <c r="U29" s="95">
        <f t="shared" si="7"/>
        <v>0.28260752302445857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242006064</v>
      </c>
      <c r="AA29" s="78">
        <f t="shared" si="11"/>
        <v>4802778</v>
      </c>
      <c r="AB29" s="78">
        <f t="shared" si="12"/>
        <v>246808842</v>
      </c>
      <c r="AC29" s="95">
        <f t="shared" si="13"/>
        <v>0.76249054250562265</v>
      </c>
      <c r="AD29" s="77">
        <v>80840101</v>
      </c>
      <c r="AE29" s="78">
        <v>1848202</v>
      </c>
      <c r="AF29" s="78">
        <f t="shared" si="14"/>
        <v>82688303</v>
      </c>
      <c r="AG29" s="78">
        <v>279834238</v>
      </c>
      <c r="AH29" s="78">
        <v>294184058</v>
      </c>
      <c r="AI29" s="79">
        <v>224366763</v>
      </c>
      <c r="AJ29" s="114">
        <f t="shared" si="15"/>
        <v>0.76267478436917879</v>
      </c>
      <c r="AK29" s="115">
        <f t="shared" si="16"/>
        <v>0.10628211828219514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3922065033</v>
      </c>
      <c r="E30" s="81">
        <f>SUM(E25:E29)</f>
        <v>549082405</v>
      </c>
      <c r="F30" s="82">
        <f t="shared" si="0"/>
        <v>4471147438</v>
      </c>
      <c r="G30" s="80">
        <f>SUM(G25:G29)</f>
        <v>4125509629</v>
      </c>
      <c r="H30" s="81">
        <f>SUM(H25:H29)</f>
        <v>453044536</v>
      </c>
      <c r="I30" s="82">
        <f t="shared" si="1"/>
        <v>4578554165</v>
      </c>
      <c r="J30" s="80">
        <f>SUM(J25:J29)</f>
        <v>1103607340</v>
      </c>
      <c r="K30" s="81">
        <f>SUM(K25:K29)</f>
        <v>28289750</v>
      </c>
      <c r="L30" s="81">
        <f t="shared" si="2"/>
        <v>1131897090</v>
      </c>
      <c r="M30" s="96">
        <f t="shared" si="3"/>
        <v>0.25315584102194394</v>
      </c>
      <c r="N30" s="80">
        <f>SUM(N25:N29)</f>
        <v>1014847842</v>
      </c>
      <c r="O30" s="81">
        <f>SUM(O25:O29)</f>
        <v>123221556</v>
      </c>
      <c r="P30" s="81">
        <f t="shared" si="4"/>
        <v>1138069398</v>
      </c>
      <c r="Q30" s="96">
        <f t="shared" si="5"/>
        <v>0.25453631618756745</v>
      </c>
      <c r="R30" s="80">
        <f>SUM(R25:R29)</f>
        <v>1028367130</v>
      </c>
      <c r="S30" s="81">
        <f>SUM(S25:S29)</f>
        <v>16989695</v>
      </c>
      <c r="T30" s="81">
        <f t="shared" si="6"/>
        <v>1045356825</v>
      </c>
      <c r="U30" s="96">
        <f t="shared" si="7"/>
        <v>0.22831592405110271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3146822312</v>
      </c>
      <c r="AA30" s="81">
        <f t="shared" si="11"/>
        <v>168501001</v>
      </c>
      <c r="AB30" s="81">
        <f t="shared" si="12"/>
        <v>3315323313</v>
      </c>
      <c r="AC30" s="96">
        <f t="shared" si="13"/>
        <v>0.72409830560560817</v>
      </c>
      <c r="AD30" s="80">
        <f>SUM(AD25:AD29)</f>
        <v>924303008</v>
      </c>
      <c r="AE30" s="81">
        <f>SUM(AE25:AE29)</f>
        <v>73774174</v>
      </c>
      <c r="AF30" s="81">
        <f t="shared" si="14"/>
        <v>998077182</v>
      </c>
      <c r="AG30" s="81">
        <f>SUM(AG25:AG29)</f>
        <v>4047360378</v>
      </c>
      <c r="AH30" s="81">
        <f>SUM(AH25:AH29)</f>
        <v>4252955491</v>
      </c>
      <c r="AI30" s="82">
        <f>SUM(AI25:AI29)</f>
        <v>2999333125</v>
      </c>
      <c r="AJ30" s="116">
        <f t="shared" si="15"/>
        <v>0.70523501394433008</v>
      </c>
      <c r="AK30" s="117">
        <f t="shared" si="16"/>
        <v>4.737072828902722E-2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251772850</v>
      </c>
      <c r="E31" s="78">
        <v>32938300</v>
      </c>
      <c r="F31" s="79">
        <f t="shared" si="0"/>
        <v>284711150</v>
      </c>
      <c r="G31" s="77">
        <v>251772850</v>
      </c>
      <c r="H31" s="78">
        <v>32938300</v>
      </c>
      <c r="I31" s="79">
        <f t="shared" si="1"/>
        <v>284711150</v>
      </c>
      <c r="J31" s="77">
        <v>35320039</v>
      </c>
      <c r="K31" s="78">
        <v>2447179</v>
      </c>
      <c r="L31" s="78">
        <f t="shared" si="2"/>
        <v>37767218</v>
      </c>
      <c r="M31" s="95">
        <f t="shared" si="3"/>
        <v>0.13265099733536956</v>
      </c>
      <c r="N31" s="77">
        <v>68774165</v>
      </c>
      <c r="O31" s="78">
        <v>4674374</v>
      </c>
      <c r="P31" s="78">
        <f t="shared" si="4"/>
        <v>73448539</v>
      </c>
      <c r="Q31" s="95">
        <f t="shared" si="5"/>
        <v>0.25797563249630373</v>
      </c>
      <c r="R31" s="77">
        <v>53141691</v>
      </c>
      <c r="S31" s="78">
        <v>3930545</v>
      </c>
      <c r="T31" s="78">
        <f t="shared" si="6"/>
        <v>57072236</v>
      </c>
      <c r="U31" s="95">
        <f t="shared" si="7"/>
        <v>0.20045662419613702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157235895</v>
      </c>
      <c r="AA31" s="78">
        <f t="shared" si="11"/>
        <v>11052098</v>
      </c>
      <c r="AB31" s="78">
        <f t="shared" si="12"/>
        <v>168287993</v>
      </c>
      <c r="AC31" s="95">
        <f t="shared" si="13"/>
        <v>0.59108325402781026</v>
      </c>
      <c r="AD31" s="77">
        <v>57769248</v>
      </c>
      <c r="AE31" s="78">
        <v>1053067</v>
      </c>
      <c r="AF31" s="78">
        <f t="shared" si="14"/>
        <v>58822315</v>
      </c>
      <c r="AG31" s="78">
        <v>240088786</v>
      </c>
      <c r="AH31" s="78">
        <v>249835236</v>
      </c>
      <c r="AI31" s="79">
        <v>177219224</v>
      </c>
      <c r="AJ31" s="114">
        <f t="shared" si="15"/>
        <v>0.70934439367872038</v>
      </c>
      <c r="AK31" s="115">
        <f t="shared" si="16"/>
        <v>-2.9751957229157022E-2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729520737</v>
      </c>
      <c r="E32" s="78">
        <v>194772700</v>
      </c>
      <c r="F32" s="79">
        <f t="shared" si="0"/>
        <v>924293437</v>
      </c>
      <c r="G32" s="77">
        <v>733152226</v>
      </c>
      <c r="H32" s="78">
        <v>240915339</v>
      </c>
      <c r="I32" s="79">
        <f t="shared" si="1"/>
        <v>974067565</v>
      </c>
      <c r="J32" s="77">
        <v>183048718</v>
      </c>
      <c r="K32" s="78">
        <v>7322706</v>
      </c>
      <c r="L32" s="78">
        <f t="shared" si="2"/>
        <v>190371424</v>
      </c>
      <c r="M32" s="95">
        <f t="shared" si="3"/>
        <v>0.20596427106297846</v>
      </c>
      <c r="N32" s="77">
        <v>158318425</v>
      </c>
      <c r="O32" s="78">
        <v>76281104</v>
      </c>
      <c r="P32" s="78">
        <f t="shared" si="4"/>
        <v>234599529</v>
      </c>
      <c r="Q32" s="95">
        <f t="shared" si="5"/>
        <v>0.25381498949234671</v>
      </c>
      <c r="R32" s="77">
        <v>173586676</v>
      </c>
      <c r="S32" s="78">
        <v>41938190</v>
      </c>
      <c r="T32" s="78">
        <f t="shared" si="6"/>
        <v>215524866</v>
      </c>
      <c r="U32" s="95">
        <f t="shared" si="7"/>
        <v>0.22126274782591698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514953819</v>
      </c>
      <c r="AA32" s="78">
        <f t="shared" si="11"/>
        <v>125542000</v>
      </c>
      <c r="AB32" s="78">
        <f t="shared" si="12"/>
        <v>640495819</v>
      </c>
      <c r="AC32" s="95">
        <f t="shared" si="13"/>
        <v>0.65754763017902151</v>
      </c>
      <c r="AD32" s="77">
        <v>141791652</v>
      </c>
      <c r="AE32" s="78">
        <v>25332367</v>
      </c>
      <c r="AF32" s="78">
        <f t="shared" si="14"/>
        <v>167124019</v>
      </c>
      <c r="AG32" s="78">
        <v>807209866</v>
      </c>
      <c r="AH32" s="78">
        <v>893542866</v>
      </c>
      <c r="AI32" s="79">
        <v>609880601</v>
      </c>
      <c r="AJ32" s="114">
        <f t="shared" si="15"/>
        <v>0.68254207403632272</v>
      </c>
      <c r="AK32" s="115">
        <f t="shared" si="16"/>
        <v>0.28961035816162362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1695346337</v>
      </c>
      <c r="E33" s="78">
        <v>437965003</v>
      </c>
      <c r="F33" s="79">
        <f t="shared" si="0"/>
        <v>2133311340</v>
      </c>
      <c r="G33" s="77">
        <v>1734466455</v>
      </c>
      <c r="H33" s="78">
        <v>415973838</v>
      </c>
      <c r="I33" s="79">
        <f t="shared" si="1"/>
        <v>2150440293</v>
      </c>
      <c r="J33" s="77">
        <v>465745974</v>
      </c>
      <c r="K33" s="78">
        <v>56050239</v>
      </c>
      <c r="L33" s="78">
        <f t="shared" si="2"/>
        <v>521796213</v>
      </c>
      <c r="M33" s="95">
        <f t="shared" si="3"/>
        <v>0.24459449646013695</v>
      </c>
      <c r="N33" s="77">
        <v>427355022</v>
      </c>
      <c r="O33" s="78">
        <v>69485419</v>
      </c>
      <c r="P33" s="78">
        <f t="shared" si="4"/>
        <v>496840441</v>
      </c>
      <c r="Q33" s="95">
        <f t="shared" si="5"/>
        <v>0.23289635773463802</v>
      </c>
      <c r="R33" s="77">
        <v>426317010</v>
      </c>
      <c r="S33" s="78">
        <v>51625543</v>
      </c>
      <c r="T33" s="78">
        <f t="shared" si="6"/>
        <v>477942553</v>
      </c>
      <c r="U33" s="95">
        <f t="shared" si="7"/>
        <v>0.22225334716605405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1319418006</v>
      </c>
      <c r="AA33" s="78">
        <f t="shared" si="11"/>
        <v>177161201</v>
      </c>
      <c r="AB33" s="78">
        <f t="shared" si="12"/>
        <v>1496579207</v>
      </c>
      <c r="AC33" s="95">
        <f t="shared" si="13"/>
        <v>0.69594083215032099</v>
      </c>
      <c r="AD33" s="77">
        <v>391476723</v>
      </c>
      <c r="AE33" s="78">
        <v>62419773</v>
      </c>
      <c r="AF33" s="78">
        <f t="shared" si="14"/>
        <v>453896496</v>
      </c>
      <c r="AG33" s="78">
        <v>1949810311</v>
      </c>
      <c r="AH33" s="78">
        <v>1918848083</v>
      </c>
      <c r="AI33" s="79">
        <v>1342648720</v>
      </c>
      <c r="AJ33" s="114">
        <f t="shared" si="15"/>
        <v>0.69971600768980735</v>
      </c>
      <c r="AK33" s="115">
        <f t="shared" si="16"/>
        <v>5.2976961073522011E-2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3554506844</v>
      </c>
      <c r="E34" s="78">
        <v>1224723645</v>
      </c>
      <c r="F34" s="79">
        <f t="shared" si="0"/>
        <v>4779230489</v>
      </c>
      <c r="G34" s="77">
        <v>3565658462</v>
      </c>
      <c r="H34" s="78">
        <v>1789451364</v>
      </c>
      <c r="I34" s="79">
        <f t="shared" si="1"/>
        <v>5355109826</v>
      </c>
      <c r="J34" s="77">
        <v>771419327</v>
      </c>
      <c r="K34" s="78">
        <v>206024955</v>
      </c>
      <c r="L34" s="78">
        <f t="shared" si="2"/>
        <v>977444282</v>
      </c>
      <c r="M34" s="95">
        <f t="shared" si="3"/>
        <v>0.20451917609952291</v>
      </c>
      <c r="N34" s="77">
        <v>872631279</v>
      </c>
      <c r="O34" s="78">
        <v>354875651</v>
      </c>
      <c r="P34" s="78">
        <f t="shared" si="4"/>
        <v>1227506930</v>
      </c>
      <c r="Q34" s="95">
        <f t="shared" si="5"/>
        <v>0.2568419608188518</v>
      </c>
      <c r="R34" s="77">
        <v>689234378</v>
      </c>
      <c r="S34" s="78">
        <v>261408108</v>
      </c>
      <c r="T34" s="78">
        <f t="shared" si="6"/>
        <v>950642486</v>
      </c>
      <c r="U34" s="95">
        <f t="shared" si="7"/>
        <v>0.17752063298206575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2333284984</v>
      </c>
      <c r="AA34" s="78">
        <f t="shared" si="11"/>
        <v>822308714</v>
      </c>
      <c r="AB34" s="78">
        <f t="shared" si="12"/>
        <v>3155593698</v>
      </c>
      <c r="AC34" s="95">
        <f t="shared" si="13"/>
        <v>0.58926778358102716</v>
      </c>
      <c r="AD34" s="77">
        <v>740663214</v>
      </c>
      <c r="AE34" s="78">
        <v>164605111</v>
      </c>
      <c r="AF34" s="78">
        <f t="shared" si="14"/>
        <v>905268325</v>
      </c>
      <c r="AG34" s="78">
        <v>4140887938</v>
      </c>
      <c r="AH34" s="78">
        <v>4958210516</v>
      </c>
      <c r="AI34" s="79">
        <v>2623616812</v>
      </c>
      <c r="AJ34" s="114">
        <f t="shared" si="15"/>
        <v>0.52914590930208905</v>
      </c>
      <c r="AK34" s="115">
        <f t="shared" si="16"/>
        <v>5.0122333618598747E-2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938353100</v>
      </c>
      <c r="E35" s="78">
        <v>67627200</v>
      </c>
      <c r="F35" s="79">
        <f t="shared" si="0"/>
        <v>1005980300</v>
      </c>
      <c r="G35" s="77">
        <v>975309800</v>
      </c>
      <c r="H35" s="78">
        <v>74126200</v>
      </c>
      <c r="I35" s="79">
        <f t="shared" si="1"/>
        <v>1049436000</v>
      </c>
      <c r="J35" s="77">
        <v>423384945</v>
      </c>
      <c r="K35" s="78">
        <v>-48721078</v>
      </c>
      <c r="L35" s="78">
        <f t="shared" si="2"/>
        <v>374663867</v>
      </c>
      <c r="M35" s="95">
        <f t="shared" si="3"/>
        <v>0.372436584493752</v>
      </c>
      <c r="N35" s="77">
        <v>165947786</v>
      </c>
      <c r="O35" s="78">
        <v>18152027</v>
      </c>
      <c r="P35" s="78">
        <f t="shared" si="4"/>
        <v>184099813</v>
      </c>
      <c r="Q35" s="95">
        <f t="shared" si="5"/>
        <v>0.18300538589075752</v>
      </c>
      <c r="R35" s="77">
        <v>160469141</v>
      </c>
      <c r="S35" s="78">
        <v>10718480</v>
      </c>
      <c r="T35" s="78">
        <f t="shared" si="6"/>
        <v>171187621</v>
      </c>
      <c r="U35" s="95">
        <f t="shared" si="7"/>
        <v>0.16312345011987392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749801872</v>
      </c>
      <c r="AA35" s="78">
        <f t="shared" si="11"/>
        <v>-19850571</v>
      </c>
      <c r="AB35" s="78">
        <f t="shared" si="12"/>
        <v>729951301</v>
      </c>
      <c r="AC35" s="95">
        <f t="shared" si="13"/>
        <v>0.69556533318849367</v>
      </c>
      <c r="AD35" s="77">
        <v>153301494</v>
      </c>
      <c r="AE35" s="78">
        <v>11601353</v>
      </c>
      <c r="AF35" s="78">
        <f t="shared" si="14"/>
        <v>164902847</v>
      </c>
      <c r="AG35" s="78">
        <v>903148400</v>
      </c>
      <c r="AH35" s="78">
        <v>947588600</v>
      </c>
      <c r="AI35" s="79">
        <v>704622724</v>
      </c>
      <c r="AJ35" s="114">
        <f t="shared" si="15"/>
        <v>0.74359561100671745</v>
      </c>
      <c r="AK35" s="115">
        <f t="shared" si="16"/>
        <v>3.8111979958720843E-2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973266069</v>
      </c>
      <c r="E36" s="78">
        <v>183159962</v>
      </c>
      <c r="F36" s="79">
        <f t="shared" si="0"/>
        <v>1156426031</v>
      </c>
      <c r="G36" s="77">
        <v>986878183</v>
      </c>
      <c r="H36" s="78">
        <v>151080216</v>
      </c>
      <c r="I36" s="79">
        <f t="shared" si="1"/>
        <v>1137958399</v>
      </c>
      <c r="J36" s="77">
        <v>255924689</v>
      </c>
      <c r="K36" s="78">
        <v>4937054</v>
      </c>
      <c r="L36" s="78">
        <f t="shared" si="2"/>
        <v>260861743</v>
      </c>
      <c r="M36" s="95">
        <f t="shared" si="3"/>
        <v>0.22557581376339669</v>
      </c>
      <c r="N36" s="77">
        <v>193180069</v>
      </c>
      <c r="O36" s="78">
        <v>33674296</v>
      </c>
      <c r="P36" s="78">
        <f t="shared" si="4"/>
        <v>226854365</v>
      </c>
      <c r="Q36" s="95">
        <f t="shared" si="5"/>
        <v>0.19616850444280598</v>
      </c>
      <c r="R36" s="77">
        <v>257241554</v>
      </c>
      <c r="S36" s="78">
        <v>39644546</v>
      </c>
      <c r="T36" s="78">
        <f t="shared" si="6"/>
        <v>296886100</v>
      </c>
      <c r="U36" s="95">
        <f t="shared" si="7"/>
        <v>0.26089363219331535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706346312</v>
      </c>
      <c r="AA36" s="78">
        <f t="shared" si="11"/>
        <v>78255896</v>
      </c>
      <c r="AB36" s="78">
        <f t="shared" si="12"/>
        <v>784602208</v>
      </c>
      <c r="AC36" s="95">
        <f t="shared" si="13"/>
        <v>0.68948232966115663</v>
      </c>
      <c r="AD36" s="77">
        <v>211456313</v>
      </c>
      <c r="AE36" s="78">
        <v>14638309</v>
      </c>
      <c r="AF36" s="78">
        <f t="shared" si="14"/>
        <v>226094622</v>
      </c>
      <c r="AG36" s="78">
        <v>1010486687</v>
      </c>
      <c r="AH36" s="78">
        <v>1037055207</v>
      </c>
      <c r="AI36" s="79">
        <v>718885278</v>
      </c>
      <c r="AJ36" s="114">
        <f t="shared" si="15"/>
        <v>0.69319865822726634</v>
      </c>
      <c r="AK36" s="115">
        <f t="shared" si="16"/>
        <v>0.31310553684908093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1253643989</v>
      </c>
      <c r="E37" s="78">
        <v>88818583</v>
      </c>
      <c r="F37" s="79">
        <f t="shared" si="0"/>
        <v>1342462572</v>
      </c>
      <c r="G37" s="77">
        <v>1278189770</v>
      </c>
      <c r="H37" s="78">
        <v>99106001</v>
      </c>
      <c r="I37" s="79">
        <f t="shared" si="1"/>
        <v>1377295771</v>
      </c>
      <c r="J37" s="77">
        <v>411041423</v>
      </c>
      <c r="K37" s="78">
        <v>12293438</v>
      </c>
      <c r="L37" s="78">
        <f t="shared" si="2"/>
        <v>423334861</v>
      </c>
      <c r="M37" s="95">
        <f t="shared" si="3"/>
        <v>0.31534202131931022</v>
      </c>
      <c r="N37" s="77">
        <v>288868608</v>
      </c>
      <c r="O37" s="78">
        <v>19243950</v>
      </c>
      <c r="P37" s="78">
        <f t="shared" si="4"/>
        <v>308112558</v>
      </c>
      <c r="Q37" s="95">
        <f t="shared" si="5"/>
        <v>0.22951295956130388</v>
      </c>
      <c r="R37" s="77">
        <v>279828055</v>
      </c>
      <c r="S37" s="78">
        <v>10399272</v>
      </c>
      <c r="T37" s="78">
        <f t="shared" si="6"/>
        <v>290227327</v>
      </c>
      <c r="U37" s="95">
        <f t="shared" si="7"/>
        <v>0.21072258632528684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979738086</v>
      </c>
      <c r="AA37" s="78">
        <f t="shared" si="11"/>
        <v>41936660</v>
      </c>
      <c r="AB37" s="78">
        <f t="shared" si="12"/>
        <v>1021674746</v>
      </c>
      <c r="AC37" s="95">
        <f t="shared" si="13"/>
        <v>0.74179763527350584</v>
      </c>
      <c r="AD37" s="77">
        <v>279543693</v>
      </c>
      <c r="AE37" s="78">
        <v>22146575</v>
      </c>
      <c r="AF37" s="78">
        <f t="shared" si="14"/>
        <v>301690268</v>
      </c>
      <c r="AG37" s="78">
        <v>1275332931</v>
      </c>
      <c r="AH37" s="78">
        <v>1287616317</v>
      </c>
      <c r="AI37" s="79">
        <v>1054074116</v>
      </c>
      <c r="AJ37" s="114">
        <f t="shared" si="15"/>
        <v>0.818624385295049</v>
      </c>
      <c r="AK37" s="115">
        <f t="shared" si="16"/>
        <v>-3.7995726796198781E-2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476417943</v>
      </c>
      <c r="E38" s="78">
        <v>224925909</v>
      </c>
      <c r="F38" s="79">
        <f t="shared" si="0"/>
        <v>701343852</v>
      </c>
      <c r="G38" s="77">
        <v>503141946</v>
      </c>
      <c r="H38" s="78">
        <v>188619195</v>
      </c>
      <c r="I38" s="79">
        <f t="shared" si="1"/>
        <v>691761141</v>
      </c>
      <c r="J38" s="77">
        <v>131785079</v>
      </c>
      <c r="K38" s="78">
        <v>7083909</v>
      </c>
      <c r="L38" s="78">
        <f t="shared" si="2"/>
        <v>138868988</v>
      </c>
      <c r="M38" s="95">
        <f t="shared" si="3"/>
        <v>0.1980041424815969</v>
      </c>
      <c r="N38" s="77">
        <v>130696222</v>
      </c>
      <c r="O38" s="78">
        <v>16732038</v>
      </c>
      <c r="P38" s="78">
        <f t="shared" si="4"/>
        <v>147428260</v>
      </c>
      <c r="Q38" s="95">
        <f t="shared" si="5"/>
        <v>0.21020824461436927</v>
      </c>
      <c r="R38" s="77">
        <v>118840340</v>
      </c>
      <c r="S38" s="78">
        <v>15866726</v>
      </c>
      <c r="T38" s="78">
        <f t="shared" si="6"/>
        <v>134707066</v>
      </c>
      <c r="U38" s="95">
        <f t="shared" si="7"/>
        <v>0.19473060571929407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381321641</v>
      </c>
      <c r="AA38" s="78">
        <f t="shared" si="11"/>
        <v>39682673</v>
      </c>
      <c r="AB38" s="78">
        <f t="shared" si="12"/>
        <v>421004314</v>
      </c>
      <c r="AC38" s="95">
        <f t="shared" si="13"/>
        <v>0.6085978078956592</v>
      </c>
      <c r="AD38" s="77">
        <v>124744842</v>
      </c>
      <c r="AE38" s="78">
        <v>7996390</v>
      </c>
      <c r="AF38" s="78">
        <f t="shared" si="14"/>
        <v>132741232</v>
      </c>
      <c r="AG38" s="78">
        <v>676237305</v>
      </c>
      <c r="AH38" s="78">
        <v>520749464</v>
      </c>
      <c r="AI38" s="79">
        <v>417115173</v>
      </c>
      <c r="AJ38" s="114">
        <f t="shared" si="15"/>
        <v>0.80099011489332994</v>
      </c>
      <c r="AK38" s="115">
        <f t="shared" si="16"/>
        <v>1.4809520526372744E-2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9872827869</v>
      </c>
      <c r="E39" s="81">
        <f>SUM(E31:E38)</f>
        <v>2454931302</v>
      </c>
      <c r="F39" s="82">
        <f t="shared" si="0"/>
        <v>12327759171</v>
      </c>
      <c r="G39" s="80">
        <f>SUM(G31:G38)</f>
        <v>10028569692</v>
      </c>
      <c r="H39" s="81">
        <f>SUM(H31:H38)</f>
        <v>2992210453</v>
      </c>
      <c r="I39" s="82">
        <f t="shared" si="1"/>
        <v>13020780145</v>
      </c>
      <c r="J39" s="80">
        <f>SUM(J31:J38)</f>
        <v>2677670194</v>
      </c>
      <c r="K39" s="81">
        <f>SUM(K31:K38)</f>
        <v>247438402</v>
      </c>
      <c r="L39" s="81">
        <f t="shared" si="2"/>
        <v>2925108596</v>
      </c>
      <c r="M39" s="96">
        <f t="shared" si="3"/>
        <v>0.23727820729018362</v>
      </c>
      <c r="N39" s="80">
        <f>SUM(N31:N38)</f>
        <v>2305771576</v>
      </c>
      <c r="O39" s="81">
        <f>SUM(O31:O38)</f>
        <v>593118859</v>
      </c>
      <c r="P39" s="81">
        <f t="shared" si="4"/>
        <v>2898890435</v>
      </c>
      <c r="Q39" s="96">
        <f t="shared" si="5"/>
        <v>0.23515144924467635</v>
      </c>
      <c r="R39" s="80">
        <f>SUM(R31:R38)</f>
        <v>2158658845</v>
      </c>
      <c r="S39" s="81">
        <f>SUM(S31:S38)</f>
        <v>435531410</v>
      </c>
      <c r="T39" s="81">
        <f t="shared" si="6"/>
        <v>2594190255</v>
      </c>
      <c r="U39" s="96">
        <f t="shared" si="7"/>
        <v>0.19923462543034898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7142100615</v>
      </c>
      <c r="AA39" s="81">
        <f t="shared" si="11"/>
        <v>1276088671</v>
      </c>
      <c r="AB39" s="81">
        <f t="shared" si="12"/>
        <v>8418189286</v>
      </c>
      <c r="AC39" s="96">
        <f t="shared" si="13"/>
        <v>0.6465195781093499</v>
      </c>
      <c r="AD39" s="80">
        <f>SUM(AD31:AD38)</f>
        <v>2100747179</v>
      </c>
      <c r="AE39" s="81">
        <f>SUM(AE31:AE38)</f>
        <v>309792945</v>
      </c>
      <c r="AF39" s="81">
        <f t="shared" si="14"/>
        <v>2410540124</v>
      </c>
      <c r="AG39" s="81">
        <f>SUM(AG31:AG38)</f>
        <v>11003202224</v>
      </c>
      <c r="AH39" s="81">
        <f>SUM(AH31:AH38)</f>
        <v>11813446289</v>
      </c>
      <c r="AI39" s="82">
        <f>SUM(AI31:AI38)</f>
        <v>7648062648</v>
      </c>
      <c r="AJ39" s="116">
        <f t="shared" si="15"/>
        <v>0.64740317608430953</v>
      </c>
      <c r="AK39" s="117">
        <f t="shared" si="16"/>
        <v>7.6186299149941128E-2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106647716</v>
      </c>
      <c r="E40" s="78">
        <v>22782041</v>
      </c>
      <c r="F40" s="79">
        <f t="shared" si="0"/>
        <v>129429757</v>
      </c>
      <c r="G40" s="77">
        <v>111578944</v>
      </c>
      <c r="H40" s="78">
        <v>32503119</v>
      </c>
      <c r="I40" s="79">
        <f t="shared" si="1"/>
        <v>144082063</v>
      </c>
      <c r="J40" s="77">
        <v>34615503</v>
      </c>
      <c r="K40" s="78">
        <v>7815098</v>
      </c>
      <c r="L40" s="78">
        <f t="shared" si="2"/>
        <v>42430601</v>
      </c>
      <c r="M40" s="95">
        <f t="shared" si="3"/>
        <v>0.32782724763981441</v>
      </c>
      <c r="N40" s="77">
        <v>27590579</v>
      </c>
      <c r="O40" s="78">
        <v>10716534</v>
      </c>
      <c r="P40" s="78">
        <f t="shared" si="4"/>
        <v>38307113</v>
      </c>
      <c r="Q40" s="95">
        <f t="shared" si="5"/>
        <v>0.29596836066067866</v>
      </c>
      <c r="R40" s="77">
        <v>23845602</v>
      </c>
      <c r="S40" s="78">
        <v>2896888</v>
      </c>
      <c r="T40" s="78">
        <f t="shared" si="6"/>
        <v>26742490</v>
      </c>
      <c r="U40" s="95">
        <f t="shared" si="7"/>
        <v>0.18560596262423032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86051684</v>
      </c>
      <c r="AA40" s="78">
        <f t="shared" si="11"/>
        <v>21428520</v>
      </c>
      <c r="AB40" s="78">
        <f t="shared" si="12"/>
        <v>107480204</v>
      </c>
      <c r="AC40" s="95">
        <f t="shared" si="13"/>
        <v>0.74596519346061829</v>
      </c>
      <c r="AD40" s="77">
        <v>20194415</v>
      </c>
      <c r="AE40" s="78">
        <v>3957759</v>
      </c>
      <c r="AF40" s="78">
        <f t="shared" si="14"/>
        <v>24152174</v>
      </c>
      <c r="AG40" s="78">
        <v>154649101</v>
      </c>
      <c r="AH40" s="78">
        <v>154147320</v>
      </c>
      <c r="AI40" s="79">
        <v>111321026</v>
      </c>
      <c r="AJ40" s="114">
        <f t="shared" si="15"/>
        <v>0.72217295766154088</v>
      </c>
      <c r="AK40" s="115">
        <f t="shared" si="16"/>
        <v>0.10724980699460018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105328205</v>
      </c>
      <c r="E41" s="78">
        <v>29988625</v>
      </c>
      <c r="F41" s="79">
        <f t="shared" si="0"/>
        <v>135316830</v>
      </c>
      <c r="G41" s="77">
        <v>103705078</v>
      </c>
      <c r="H41" s="78">
        <v>31514522</v>
      </c>
      <c r="I41" s="79">
        <f t="shared" si="1"/>
        <v>135219600</v>
      </c>
      <c r="J41" s="77">
        <v>31163724</v>
      </c>
      <c r="K41" s="78">
        <v>5107751</v>
      </c>
      <c r="L41" s="78">
        <f t="shared" si="2"/>
        <v>36271475</v>
      </c>
      <c r="M41" s="95">
        <f t="shared" si="3"/>
        <v>0.2680485125168835</v>
      </c>
      <c r="N41" s="77">
        <v>27191450</v>
      </c>
      <c r="O41" s="78">
        <v>6134180</v>
      </c>
      <c r="P41" s="78">
        <f t="shared" si="4"/>
        <v>33325630</v>
      </c>
      <c r="Q41" s="95">
        <f t="shared" si="5"/>
        <v>0.24627853017248483</v>
      </c>
      <c r="R41" s="77">
        <v>18797521</v>
      </c>
      <c r="S41" s="78">
        <v>2781611</v>
      </c>
      <c r="T41" s="78">
        <f t="shared" si="6"/>
        <v>21579132</v>
      </c>
      <c r="U41" s="95">
        <f t="shared" si="7"/>
        <v>0.15958582927327103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77152695</v>
      </c>
      <c r="AA41" s="78">
        <f t="shared" si="11"/>
        <v>14023542</v>
      </c>
      <c r="AB41" s="78">
        <f t="shared" si="12"/>
        <v>91176237</v>
      </c>
      <c r="AC41" s="95">
        <f t="shared" si="13"/>
        <v>0.67428270014110381</v>
      </c>
      <c r="AD41" s="77">
        <v>21351023</v>
      </c>
      <c r="AE41" s="78">
        <v>1224933</v>
      </c>
      <c r="AF41" s="78">
        <f t="shared" si="14"/>
        <v>22575956</v>
      </c>
      <c r="AG41" s="78">
        <v>115933796</v>
      </c>
      <c r="AH41" s="78">
        <v>123164616</v>
      </c>
      <c r="AI41" s="79">
        <v>81736192</v>
      </c>
      <c r="AJ41" s="114">
        <f t="shared" si="15"/>
        <v>0.66363371765800006</v>
      </c>
      <c r="AK41" s="115">
        <f t="shared" si="16"/>
        <v>-4.4154232051125564E-2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499429026</v>
      </c>
      <c r="E42" s="78">
        <v>25575158</v>
      </c>
      <c r="F42" s="79">
        <f t="shared" si="0"/>
        <v>525004184</v>
      </c>
      <c r="G42" s="77">
        <v>496501397</v>
      </c>
      <c r="H42" s="78">
        <v>30313005</v>
      </c>
      <c r="I42" s="79">
        <f t="shared" si="1"/>
        <v>526814402</v>
      </c>
      <c r="J42" s="77">
        <v>111266155</v>
      </c>
      <c r="K42" s="78">
        <v>12875626</v>
      </c>
      <c r="L42" s="78">
        <f t="shared" si="2"/>
        <v>124141781</v>
      </c>
      <c r="M42" s="95">
        <f t="shared" si="3"/>
        <v>0.23645865077524791</v>
      </c>
      <c r="N42" s="77">
        <v>105519205</v>
      </c>
      <c r="O42" s="78">
        <v>5183352</v>
      </c>
      <c r="P42" s="78">
        <f t="shared" si="4"/>
        <v>110702557</v>
      </c>
      <c r="Q42" s="95">
        <f t="shared" si="5"/>
        <v>0.21086033287688999</v>
      </c>
      <c r="R42" s="77">
        <v>93323172</v>
      </c>
      <c r="S42" s="78">
        <v>2166715</v>
      </c>
      <c r="T42" s="78">
        <f t="shared" si="6"/>
        <v>95489887</v>
      </c>
      <c r="U42" s="95">
        <f t="shared" si="7"/>
        <v>0.18125906702148206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310108532</v>
      </c>
      <c r="AA42" s="78">
        <f t="shared" si="11"/>
        <v>20225693</v>
      </c>
      <c r="AB42" s="78">
        <f t="shared" si="12"/>
        <v>330334225</v>
      </c>
      <c r="AC42" s="95">
        <f t="shared" si="13"/>
        <v>0.6270409915634767</v>
      </c>
      <c r="AD42" s="77">
        <v>87084482</v>
      </c>
      <c r="AE42" s="78">
        <v>-168305</v>
      </c>
      <c r="AF42" s="78">
        <f t="shared" si="14"/>
        <v>86916177</v>
      </c>
      <c r="AG42" s="78">
        <v>433187645</v>
      </c>
      <c r="AH42" s="78">
        <v>452549933</v>
      </c>
      <c r="AI42" s="79">
        <v>295718059</v>
      </c>
      <c r="AJ42" s="114">
        <f t="shared" si="15"/>
        <v>0.65344846487912311</v>
      </c>
      <c r="AK42" s="115">
        <f t="shared" si="16"/>
        <v>9.8643432050629754E-2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122422320</v>
      </c>
      <c r="E43" s="78">
        <v>2764780</v>
      </c>
      <c r="F43" s="79">
        <f t="shared" si="0"/>
        <v>125187100</v>
      </c>
      <c r="G43" s="77">
        <v>124021787</v>
      </c>
      <c r="H43" s="78">
        <v>5868150</v>
      </c>
      <c r="I43" s="79">
        <f t="shared" si="1"/>
        <v>129889937</v>
      </c>
      <c r="J43" s="77">
        <v>34547089</v>
      </c>
      <c r="K43" s="78">
        <v>538288</v>
      </c>
      <c r="L43" s="78">
        <f t="shared" si="2"/>
        <v>35085377</v>
      </c>
      <c r="M43" s="95">
        <f t="shared" si="3"/>
        <v>0.28026351756690587</v>
      </c>
      <c r="N43" s="77">
        <v>29936647</v>
      </c>
      <c r="O43" s="78">
        <v>418224</v>
      </c>
      <c r="P43" s="78">
        <f t="shared" si="4"/>
        <v>30354871</v>
      </c>
      <c r="Q43" s="95">
        <f t="shared" si="5"/>
        <v>0.24247602987847788</v>
      </c>
      <c r="R43" s="77">
        <v>45565762</v>
      </c>
      <c r="S43" s="78">
        <v>2068587</v>
      </c>
      <c r="T43" s="78">
        <f t="shared" si="6"/>
        <v>47634349</v>
      </c>
      <c r="U43" s="95">
        <f t="shared" si="7"/>
        <v>0.36672855573099555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110049498</v>
      </c>
      <c r="AA43" s="78">
        <f t="shared" si="11"/>
        <v>3025099</v>
      </c>
      <c r="AB43" s="78">
        <f t="shared" si="12"/>
        <v>113074597</v>
      </c>
      <c r="AC43" s="95">
        <f t="shared" si="13"/>
        <v>0.87054162633091425</v>
      </c>
      <c r="AD43" s="77">
        <v>30087817</v>
      </c>
      <c r="AE43" s="78">
        <v>571737</v>
      </c>
      <c r="AF43" s="78">
        <f t="shared" si="14"/>
        <v>30659554</v>
      </c>
      <c r="AG43" s="78">
        <v>115280983</v>
      </c>
      <c r="AH43" s="78">
        <v>123420029</v>
      </c>
      <c r="AI43" s="79">
        <v>76024840</v>
      </c>
      <c r="AJ43" s="114">
        <f t="shared" si="15"/>
        <v>0.61598462272278354</v>
      </c>
      <c r="AK43" s="115">
        <f t="shared" si="16"/>
        <v>0.55365433561101374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833827267</v>
      </c>
      <c r="E44" s="81">
        <f>SUM(E40:E43)</f>
        <v>81110604</v>
      </c>
      <c r="F44" s="82">
        <f t="shared" si="0"/>
        <v>914937871</v>
      </c>
      <c r="G44" s="80">
        <f>SUM(G40:G43)</f>
        <v>835807206</v>
      </c>
      <c r="H44" s="81">
        <f>SUM(H40:H43)</f>
        <v>100198796</v>
      </c>
      <c r="I44" s="82">
        <f t="shared" si="1"/>
        <v>936006002</v>
      </c>
      <c r="J44" s="80">
        <f>SUM(J40:J43)</f>
        <v>211592471</v>
      </c>
      <c r="K44" s="81">
        <f>SUM(K40:K43)</f>
        <v>26336763</v>
      </c>
      <c r="L44" s="81">
        <f t="shared" si="2"/>
        <v>237929234</v>
      </c>
      <c r="M44" s="96">
        <f t="shared" si="3"/>
        <v>0.26004960723721099</v>
      </c>
      <c r="N44" s="80">
        <f>SUM(N40:N43)</f>
        <v>190237881</v>
      </c>
      <c r="O44" s="81">
        <f>SUM(O40:O43)</f>
        <v>22452290</v>
      </c>
      <c r="P44" s="81">
        <f t="shared" si="4"/>
        <v>212690171</v>
      </c>
      <c r="Q44" s="96">
        <f t="shared" si="5"/>
        <v>0.2324640587535588</v>
      </c>
      <c r="R44" s="80">
        <f>SUM(R40:R43)</f>
        <v>181532057</v>
      </c>
      <c r="S44" s="81">
        <f>SUM(S40:S43)</f>
        <v>9913801</v>
      </c>
      <c r="T44" s="81">
        <f t="shared" si="6"/>
        <v>191445858</v>
      </c>
      <c r="U44" s="96">
        <f t="shared" si="7"/>
        <v>0.2045348615189756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583362409</v>
      </c>
      <c r="AA44" s="81">
        <f t="shared" si="11"/>
        <v>58702854</v>
      </c>
      <c r="AB44" s="81">
        <f t="shared" si="12"/>
        <v>642065263</v>
      </c>
      <c r="AC44" s="96">
        <f t="shared" si="13"/>
        <v>0.68596276266185741</v>
      </c>
      <c r="AD44" s="80">
        <f>SUM(AD40:AD43)</f>
        <v>158717737</v>
      </c>
      <c r="AE44" s="81">
        <f>SUM(AE40:AE43)</f>
        <v>5586124</v>
      </c>
      <c r="AF44" s="81">
        <f t="shared" si="14"/>
        <v>164303861</v>
      </c>
      <c r="AG44" s="81">
        <f>SUM(AG40:AG43)</f>
        <v>819051525</v>
      </c>
      <c r="AH44" s="81">
        <f>SUM(AH40:AH43)</f>
        <v>853281898</v>
      </c>
      <c r="AI44" s="82">
        <f>SUM(AI40:AI43)</f>
        <v>564800117</v>
      </c>
      <c r="AJ44" s="116">
        <f t="shared" si="15"/>
        <v>0.66191503455520395</v>
      </c>
      <c r="AK44" s="117">
        <f t="shared" si="16"/>
        <v>0.16519390862032157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93999783427</v>
      </c>
      <c r="E45" s="84">
        <f>SUM(E9,E11:E16,E18:E23,E25:E29,E31:E38,E40:E43)</f>
        <v>17961490407</v>
      </c>
      <c r="F45" s="85">
        <f t="shared" si="0"/>
        <v>111961273834</v>
      </c>
      <c r="G45" s="83">
        <f>SUM(G9,G11:G16,G18:G23,G25:G29,G31:G38,G40:G43)</f>
        <v>95995572304</v>
      </c>
      <c r="H45" s="84">
        <f>SUM(H9,H11:H16,H18:H23,H25:H29,H31:H38,H40:H43)</f>
        <v>18269755041</v>
      </c>
      <c r="I45" s="85">
        <f t="shared" si="1"/>
        <v>114265327345</v>
      </c>
      <c r="J45" s="83">
        <f>SUM(J9,J11:J16,J18:J23,J25:J29,J31:J38,J40:J43)</f>
        <v>25369625533</v>
      </c>
      <c r="K45" s="84">
        <f>SUM(K9,K11:K16,K18:K23,K25:K29,K31:K38,K40:K43)</f>
        <v>1895550100</v>
      </c>
      <c r="L45" s="84">
        <f t="shared" si="2"/>
        <v>27265175633</v>
      </c>
      <c r="M45" s="97">
        <f t="shared" si="3"/>
        <v>0.24352327103231125</v>
      </c>
      <c r="N45" s="83">
        <f>SUM(N9,N11:N16,N18:N23,N25:N29,N31:N38,N40:N43)</f>
        <v>24068746210</v>
      </c>
      <c r="O45" s="84">
        <f>SUM(O9,O11:O16,O18:O23,O25:O29,O31:O38,O40:O43)</f>
        <v>4181827409</v>
      </c>
      <c r="P45" s="84">
        <f t="shared" si="4"/>
        <v>28250573619</v>
      </c>
      <c r="Q45" s="97">
        <f t="shared" si="5"/>
        <v>0.25232451053465033</v>
      </c>
      <c r="R45" s="83">
        <f>SUM(R9,R11:R16,R18:R23,R25:R29,R31:R38,R40:R43)</f>
        <v>24127871737</v>
      </c>
      <c r="S45" s="84">
        <f>SUM(S9,S11:S16,S18:S23,S25:S29,S31:S38,S40:S43)</f>
        <v>2547396755</v>
      </c>
      <c r="T45" s="84">
        <f t="shared" si="6"/>
        <v>26675268492</v>
      </c>
      <c r="U45" s="97">
        <f t="shared" si="7"/>
        <v>0.23345024349739676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73566243480</v>
      </c>
      <c r="AA45" s="84">
        <f t="shared" si="11"/>
        <v>8624774264</v>
      </c>
      <c r="AB45" s="84">
        <f t="shared" si="12"/>
        <v>82191017744</v>
      </c>
      <c r="AC45" s="97">
        <f t="shared" si="13"/>
        <v>0.71929971806619519</v>
      </c>
      <c r="AD45" s="83">
        <f>SUM(AD9,AD11:AD16,AD18:AD23,AD25:AD29,AD31:AD38,AD40:AD43)</f>
        <v>20891366754</v>
      </c>
      <c r="AE45" s="84">
        <f>SUM(AE9,AE11:AE16,AE18:AE23,AE25:AE29,AE31:AE38,AE40:AE43)</f>
        <v>2465010669</v>
      </c>
      <c r="AF45" s="84">
        <f t="shared" si="14"/>
        <v>23356377423</v>
      </c>
      <c r="AG45" s="84">
        <f>SUM(AG9,AG11:AG16,AG18:AG23,AG25:AG29,AG31:AG38,AG40:AG43)</f>
        <v>101711165929</v>
      </c>
      <c r="AH45" s="84">
        <f>SUM(AH9,AH11:AH16,AH18:AH23,AH25:AH29,AH31:AH38,AH40:AH43)</f>
        <v>105393249711</v>
      </c>
      <c r="AI45" s="85">
        <f>SUM(AI9,AI11:AI16,AI18:AI23,AI25:AI29,AI31:AI38,AI40:AI43)</f>
        <v>72999583812</v>
      </c>
      <c r="AJ45" s="118">
        <f t="shared" si="15"/>
        <v>0.69264003161656906</v>
      </c>
      <c r="AK45" s="119">
        <f t="shared" si="16"/>
        <v>0.14209785228644867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10134811291</v>
      </c>
      <c r="E9" s="65">
        <v>1231114811</v>
      </c>
      <c r="F9" s="66">
        <f>$D9       +$E9</f>
        <v>11365926102</v>
      </c>
      <c r="G9" s="64">
        <v>10265206291</v>
      </c>
      <c r="H9" s="65">
        <v>1433733873</v>
      </c>
      <c r="I9" s="67">
        <f>$G9       +$H9</f>
        <v>11698940164</v>
      </c>
      <c r="J9" s="64">
        <v>2921539043</v>
      </c>
      <c r="K9" s="65">
        <v>92807527</v>
      </c>
      <c r="L9" s="65">
        <f>$J9       +$K9</f>
        <v>3014346570</v>
      </c>
      <c r="M9" s="90">
        <f>IF(($F9       =0),0,($L9       /$F9       ))</f>
        <v>0.26520905933653588</v>
      </c>
      <c r="N9" s="100">
        <v>2458745008</v>
      </c>
      <c r="O9" s="101">
        <v>312929359</v>
      </c>
      <c r="P9" s="102">
        <f>$N9       +$O9</f>
        <v>2771674367</v>
      </c>
      <c r="Q9" s="90">
        <f>IF(($F9       =0),0,($P9       /$F9       ))</f>
        <v>0.2438582076045949</v>
      </c>
      <c r="R9" s="100">
        <v>2615269148</v>
      </c>
      <c r="S9" s="102">
        <v>197303859</v>
      </c>
      <c r="T9" s="102">
        <f>$R9       +$S9</f>
        <v>2812573007</v>
      </c>
      <c r="U9" s="90">
        <f>IF(($I9       =0),0,($T9       /$I9       ))</f>
        <v>0.24041263290283804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7995553199</v>
      </c>
      <c r="AA9" s="65">
        <f>$K9       +$O9       +$S9</f>
        <v>603040745</v>
      </c>
      <c r="AB9" s="65">
        <f>$Z9       +$AA9</f>
        <v>8598593944</v>
      </c>
      <c r="AC9" s="90">
        <f>IF(($I9       =0),0,($AB9       /$I9       ))</f>
        <v>0.73498913777331809</v>
      </c>
      <c r="AD9" s="64">
        <v>2246275811</v>
      </c>
      <c r="AE9" s="65">
        <v>183034320</v>
      </c>
      <c r="AF9" s="65">
        <f>$AD9       +$AE9</f>
        <v>2429310131</v>
      </c>
      <c r="AG9" s="65">
        <v>10634883244</v>
      </c>
      <c r="AH9" s="65">
        <v>10725877979</v>
      </c>
      <c r="AI9" s="65">
        <v>7974116553</v>
      </c>
      <c r="AJ9" s="90">
        <f>IF(($AH9       =0),0,($AI9       /$AH9       ))</f>
        <v>0.74344651026353059</v>
      </c>
      <c r="AK9" s="90">
        <f>IF(($AF9       =0),0,(($T9       /$AF9       )-1))</f>
        <v>0.15776613743517132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64280885957</v>
      </c>
      <c r="E10" s="65">
        <v>12073294723</v>
      </c>
      <c r="F10" s="67">
        <f t="shared" ref="F10:F17" si="0">$D10      +$E10</f>
        <v>76354180680</v>
      </c>
      <c r="G10" s="64">
        <v>65603309701</v>
      </c>
      <c r="H10" s="65">
        <v>11965959036</v>
      </c>
      <c r="I10" s="67">
        <f t="shared" ref="I10:I17" si="1">$G10      +$H10</f>
        <v>77569268737</v>
      </c>
      <c r="J10" s="64">
        <v>17375482327</v>
      </c>
      <c r="K10" s="65">
        <v>1389403187</v>
      </c>
      <c r="L10" s="65">
        <f t="shared" ref="L10:L17" si="2">$J10      +$K10</f>
        <v>18764885514</v>
      </c>
      <c r="M10" s="90">
        <f t="shared" ref="M10:M17" si="3">IF(($F10      =0),0,($L10      /$F10      ))</f>
        <v>0.24576107486037396</v>
      </c>
      <c r="N10" s="100">
        <v>16873683949</v>
      </c>
      <c r="O10" s="101">
        <v>2831053816</v>
      </c>
      <c r="P10" s="102">
        <f t="shared" ref="P10:P17" si="4">$N10      +$O10</f>
        <v>19704737765</v>
      </c>
      <c r="Q10" s="90">
        <f t="shared" ref="Q10:Q17" si="5">IF(($F10      =0),0,($P10      /$F10      ))</f>
        <v>0.25807018803046894</v>
      </c>
      <c r="R10" s="100">
        <v>16924932764</v>
      </c>
      <c r="S10" s="102">
        <v>1707310768</v>
      </c>
      <c r="T10" s="102">
        <f t="shared" ref="T10:T17" si="6">$R10      +$S10</f>
        <v>18632243532</v>
      </c>
      <c r="U10" s="90">
        <f t="shared" ref="U10:U17" si="7">IF(($I10      =0),0,($T10      /$I10      ))</f>
        <v>0.24020135596705128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51174099040</v>
      </c>
      <c r="AA10" s="65">
        <f t="shared" ref="AA10:AA17" si="11">$K10      +$O10      +$S10</f>
        <v>5927767771</v>
      </c>
      <c r="AB10" s="65">
        <f t="shared" ref="AB10:AB17" si="12">$Z10      +$AA10</f>
        <v>57101866811</v>
      </c>
      <c r="AC10" s="90">
        <f t="shared" ref="AC10:AC17" si="13">IF(($I10      =0),0,($AB10      /$I10      ))</f>
        <v>0.736140326455892</v>
      </c>
      <c r="AD10" s="64">
        <v>14113751430</v>
      </c>
      <c r="AE10" s="65">
        <v>1687418386</v>
      </c>
      <c r="AF10" s="65">
        <f t="shared" ref="AF10:AF17" si="14">$AD10      +$AE10</f>
        <v>15801169816</v>
      </c>
      <c r="AG10" s="65">
        <v>69925201477</v>
      </c>
      <c r="AH10" s="65">
        <v>71900655167</v>
      </c>
      <c r="AI10" s="65">
        <v>50410289833</v>
      </c>
      <c r="AJ10" s="90">
        <f t="shared" ref="AJ10:AJ17" si="15">IF(($AH10      =0),0,($AI10      /$AH10      ))</f>
        <v>0.70111029886882925</v>
      </c>
      <c r="AK10" s="90">
        <f t="shared" ref="AK10:AK17" si="16">IF(($AF10      =0),0,(($T10      /$AF10      )-1))</f>
        <v>0.17916861529665362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60672979527</v>
      </c>
      <c r="E11" s="65">
        <v>2910313343</v>
      </c>
      <c r="F11" s="67">
        <f t="shared" si="0"/>
        <v>63583292870</v>
      </c>
      <c r="G11" s="64">
        <v>61511796646</v>
      </c>
      <c r="H11" s="65">
        <v>2898848415</v>
      </c>
      <c r="I11" s="67">
        <f t="shared" si="1"/>
        <v>64410645061</v>
      </c>
      <c r="J11" s="64">
        <v>16367842295</v>
      </c>
      <c r="K11" s="65">
        <v>38078026</v>
      </c>
      <c r="L11" s="65">
        <f t="shared" si="2"/>
        <v>16405920321</v>
      </c>
      <c r="M11" s="90">
        <f t="shared" si="3"/>
        <v>0.25802250214601069</v>
      </c>
      <c r="N11" s="100">
        <v>14044238913</v>
      </c>
      <c r="O11" s="101">
        <v>334597436</v>
      </c>
      <c r="P11" s="102">
        <f t="shared" si="4"/>
        <v>14378836349</v>
      </c>
      <c r="Q11" s="90">
        <f t="shared" si="5"/>
        <v>0.22614173786812874</v>
      </c>
      <c r="R11" s="100">
        <v>12698423329</v>
      </c>
      <c r="S11" s="102">
        <v>970394272</v>
      </c>
      <c r="T11" s="102">
        <f t="shared" si="6"/>
        <v>13668817601</v>
      </c>
      <c r="U11" s="90">
        <f t="shared" si="7"/>
        <v>0.21221364245079316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43110504537</v>
      </c>
      <c r="AA11" s="65">
        <f t="shared" si="11"/>
        <v>1343069734</v>
      </c>
      <c r="AB11" s="65">
        <f t="shared" si="12"/>
        <v>44453574271</v>
      </c>
      <c r="AC11" s="90">
        <f t="shared" si="13"/>
        <v>0.69015881193085882</v>
      </c>
      <c r="AD11" s="64">
        <v>12673783028</v>
      </c>
      <c r="AE11" s="65">
        <v>555565746</v>
      </c>
      <c r="AF11" s="65">
        <f t="shared" si="14"/>
        <v>13229348774</v>
      </c>
      <c r="AG11" s="65">
        <v>58094212621</v>
      </c>
      <c r="AH11" s="65">
        <v>58257917703</v>
      </c>
      <c r="AI11" s="65">
        <v>42022956621</v>
      </c>
      <c r="AJ11" s="90">
        <f t="shared" si="15"/>
        <v>0.72132610086124005</v>
      </c>
      <c r="AK11" s="90">
        <f t="shared" si="16"/>
        <v>3.321923357737E-2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56060883310</v>
      </c>
      <c r="E12" s="65">
        <v>7680538000</v>
      </c>
      <c r="F12" s="67">
        <f t="shared" si="0"/>
        <v>63741421310</v>
      </c>
      <c r="G12" s="64">
        <v>56177019102</v>
      </c>
      <c r="H12" s="65">
        <v>7689533695</v>
      </c>
      <c r="I12" s="67">
        <f t="shared" si="1"/>
        <v>63866552797</v>
      </c>
      <c r="J12" s="64">
        <v>15776741939</v>
      </c>
      <c r="K12" s="65">
        <v>600527338</v>
      </c>
      <c r="L12" s="65">
        <f t="shared" si="2"/>
        <v>16377269277</v>
      </c>
      <c r="M12" s="90">
        <f t="shared" si="3"/>
        <v>0.25693291646809685</v>
      </c>
      <c r="N12" s="100">
        <v>14875072321</v>
      </c>
      <c r="O12" s="101">
        <v>1145069750</v>
      </c>
      <c r="P12" s="102">
        <f t="shared" si="4"/>
        <v>16020142071</v>
      </c>
      <c r="Q12" s="90">
        <f t="shared" si="5"/>
        <v>0.25133016713084649</v>
      </c>
      <c r="R12" s="100">
        <v>14291418626</v>
      </c>
      <c r="S12" s="102">
        <v>1240294391</v>
      </c>
      <c r="T12" s="102">
        <f t="shared" si="6"/>
        <v>15531713017</v>
      </c>
      <c r="U12" s="90">
        <f t="shared" si="7"/>
        <v>0.24319009460816821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44943232886</v>
      </c>
      <c r="AA12" s="65">
        <f t="shared" si="11"/>
        <v>2985891479</v>
      </c>
      <c r="AB12" s="65">
        <f t="shared" si="12"/>
        <v>47929124365</v>
      </c>
      <c r="AC12" s="90">
        <f t="shared" si="13"/>
        <v>0.75045735625254184</v>
      </c>
      <c r="AD12" s="64">
        <v>13825731640</v>
      </c>
      <c r="AE12" s="65">
        <v>1047405070</v>
      </c>
      <c r="AF12" s="65">
        <f t="shared" si="14"/>
        <v>14873136710</v>
      </c>
      <c r="AG12" s="65">
        <v>60706139670</v>
      </c>
      <c r="AH12" s="65">
        <v>60632136639</v>
      </c>
      <c r="AI12" s="65">
        <v>44333340061</v>
      </c>
      <c r="AJ12" s="90">
        <f t="shared" si="15"/>
        <v>0.73118551511647978</v>
      </c>
      <c r="AK12" s="90">
        <f t="shared" si="16"/>
        <v>4.4279584047473008E-2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76368851404</v>
      </c>
      <c r="E13" s="65">
        <v>7414826000</v>
      </c>
      <c r="F13" s="67">
        <f t="shared" si="0"/>
        <v>83783677404</v>
      </c>
      <c r="G13" s="64">
        <v>77575506920</v>
      </c>
      <c r="H13" s="65">
        <v>7733417399</v>
      </c>
      <c r="I13" s="67">
        <f t="shared" si="1"/>
        <v>85308924319</v>
      </c>
      <c r="J13" s="64">
        <v>23180339734</v>
      </c>
      <c r="K13" s="65">
        <v>806420182</v>
      </c>
      <c r="L13" s="65">
        <f t="shared" si="2"/>
        <v>23986759916</v>
      </c>
      <c r="M13" s="90">
        <f t="shared" si="3"/>
        <v>0.28629394959995902</v>
      </c>
      <c r="N13" s="100">
        <v>21432834578</v>
      </c>
      <c r="O13" s="101">
        <v>1299509868</v>
      </c>
      <c r="P13" s="102">
        <f t="shared" si="4"/>
        <v>22732344446</v>
      </c>
      <c r="Q13" s="90">
        <f t="shared" si="5"/>
        <v>0.27132187498032539</v>
      </c>
      <c r="R13" s="100">
        <v>21450175496</v>
      </c>
      <c r="S13" s="102">
        <v>1087934138</v>
      </c>
      <c r="T13" s="102">
        <f t="shared" si="6"/>
        <v>22538109634</v>
      </c>
      <c r="U13" s="90">
        <f t="shared" si="7"/>
        <v>0.26419404316624717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66063349808</v>
      </c>
      <c r="AA13" s="65">
        <f t="shared" si="11"/>
        <v>3193864188</v>
      </c>
      <c r="AB13" s="65">
        <f t="shared" si="12"/>
        <v>69257213996</v>
      </c>
      <c r="AC13" s="90">
        <f t="shared" si="13"/>
        <v>0.8118401978323273</v>
      </c>
      <c r="AD13" s="64">
        <v>20325865084</v>
      </c>
      <c r="AE13" s="65">
        <v>1011588887</v>
      </c>
      <c r="AF13" s="65">
        <f t="shared" si="14"/>
        <v>21337453971</v>
      </c>
      <c r="AG13" s="65">
        <v>83036076352</v>
      </c>
      <c r="AH13" s="65">
        <v>78108986996</v>
      </c>
      <c r="AI13" s="65">
        <v>65152185488</v>
      </c>
      <c r="AJ13" s="90">
        <f t="shared" si="15"/>
        <v>0.83411894064554282</v>
      </c>
      <c r="AK13" s="90">
        <f t="shared" si="16"/>
        <v>5.6269865403427488E-2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10660125233</v>
      </c>
      <c r="E14" s="65">
        <v>1339880477</v>
      </c>
      <c r="F14" s="67">
        <f t="shared" si="0"/>
        <v>12000005710</v>
      </c>
      <c r="G14" s="64">
        <v>11042350464</v>
      </c>
      <c r="H14" s="65">
        <v>1140830020</v>
      </c>
      <c r="I14" s="67">
        <f t="shared" si="1"/>
        <v>12183180484</v>
      </c>
      <c r="J14" s="64">
        <v>2791334855</v>
      </c>
      <c r="K14" s="65">
        <v>49782221</v>
      </c>
      <c r="L14" s="65">
        <f t="shared" si="2"/>
        <v>2841117076</v>
      </c>
      <c r="M14" s="90">
        <f t="shared" si="3"/>
        <v>0.23675964367520289</v>
      </c>
      <c r="N14" s="100">
        <v>2717099292</v>
      </c>
      <c r="O14" s="101">
        <v>226400439</v>
      </c>
      <c r="P14" s="102">
        <f t="shared" si="4"/>
        <v>2943499731</v>
      </c>
      <c r="Q14" s="90">
        <f t="shared" si="5"/>
        <v>0.24529152753211481</v>
      </c>
      <c r="R14" s="100">
        <v>2636328987</v>
      </c>
      <c r="S14" s="102">
        <v>110318465</v>
      </c>
      <c r="T14" s="102">
        <f t="shared" si="6"/>
        <v>2746647452</v>
      </c>
      <c r="U14" s="90">
        <f t="shared" si="7"/>
        <v>0.22544584770841519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8144763134</v>
      </c>
      <c r="AA14" s="65">
        <f t="shared" si="11"/>
        <v>386501125</v>
      </c>
      <c r="AB14" s="65">
        <f t="shared" si="12"/>
        <v>8531264259</v>
      </c>
      <c r="AC14" s="90">
        <f t="shared" si="13"/>
        <v>0.70024935362354601</v>
      </c>
      <c r="AD14" s="64">
        <v>2667642679</v>
      </c>
      <c r="AE14" s="65">
        <v>151619938</v>
      </c>
      <c r="AF14" s="65">
        <f t="shared" si="14"/>
        <v>2819262617</v>
      </c>
      <c r="AG14" s="65">
        <v>10465919646</v>
      </c>
      <c r="AH14" s="65">
        <v>10208013160</v>
      </c>
      <c r="AI14" s="65">
        <v>7508117544</v>
      </c>
      <c r="AJ14" s="90">
        <f t="shared" si="15"/>
        <v>0.73551213407722527</v>
      </c>
      <c r="AK14" s="90">
        <f t="shared" si="16"/>
        <v>-2.5756793482854201E-2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18117062720</v>
      </c>
      <c r="E15" s="65">
        <v>1909284860</v>
      </c>
      <c r="F15" s="67">
        <f t="shared" si="0"/>
        <v>20026347580</v>
      </c>
      <c r="G15" s="64">
        <v>18028290660</v>
      </c>
      <c r="H15" s="65">
        <v>1800759235</v>
      </c>
      <c r="I15" s="67">
        <f t="shared" si="1"/>
        <v>19829049895</v>
      </c>
      <c r="J15" s="64">
        <v>7053751592</v>
      </c>
      <c r="K15" s="65">
        <v>86804728</v>
      </c>
      <c r="L15" s="65">
        <f t="shared" si="2"/>
        <v>7140556320</v>
      </c>
      <c r="M15" s="90">
        <f t="shared" si="3"/>
        <v>0.35655809385487558</v>
      </c>
      <c r="N15" s="100">
        <v>3549277089</v>
      </c>
      <c r="O15" s="101">
        <v>316078011</v>
      </c>
      <c r="P15" s="102">
        <f t="shared" si="4"/>
        <v>3865355100</v>
      </c>
      <c r="Q15" s="90">
        <f t="shared" si="5"/>
        <v>0.19301348309065952</v>
      </c>
      <c r="R15" s="100">
        <v>3462823292</v>
      </c>
      <c r="S15" s="102">
        <v>223198141</v>
      </c>
      <c r="T15" s="102">
        <f t="shared" si="6"/>
        <v>3686021433</v>
      </c>
      <c r="U15" s="90">
        <f t="shared" si="7"/>
        <v>0.18588996711987948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14065851973</v>
      </c>
      <c r="AA15" s="65">
        <f t="shared" si="11"/>
        <v>626080880</v>
      </c>
      <c r="AB15" s="65">
        <f t="shared" si="12"/>
        <v>14691932853</v>
      </c>
      <c r="AC15" s="90">
        <f t="shared" si="13"/>
        <v>0.74092974352264096</v>
      </c>
      <c r="AD15" s="64">
        <v>2931039348</v>
      </c>
      <c r="AE15" s="65">
        <v>333470590</v>
      </c>
      <c r="AF15" s="65">
        <f t="shared" si="14"/>
        <v>3264509938</v>
      </c>
      <c r="AG15" s="65">
        <v>17996830107</v>
      </c>
      <c r="AH15" s="65">
        <v>18229254396</v>
      </c>
      <c r="AI15" s="65">
        <v>13014324777</v>
      </c>
      <c r="AJ15" s="90">
        <f t="shared" si="15"/>
        <v>0.71392523765841465</v>
      </c>
      <c r="AK15" s="90">
        <f t="shared" si="16"/>
        <v>0.12911937871392687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48474258969</v>
      </c>
      <c r="E16" s="65">
        <v>2277552577</v>
      </c>
      <c r="F16" s="67">
        <f t="shared" si="0"/>
        <v>50751811546</v>
      </c>
      <c r="G16" s="64">
        <v>50210130893</v>
      </c>
      <c r="H16" s="65">
        <v>2312623793</v>
      </c>
      <c r="I16" s="67">
        <f t="shared" si="1"/>
        <v>52522754686</v>
      </c>
      <c r="J16" s="64">
        <v>11854681813</v>
      </c>
      <c r="K16" s="65">
        <v>318105140</v>
      </c>
      <c r="L16" s="65">
        <f t="shared" si="2"/>
        <v>12172786953</v>
      </c>
      <c r="M16" s="90">
        <f t="shared" si="3"/>
        <v>0.23984930945700197</v>
      </c>
      <c r="N16" s="100">
        <v>14335444713</v>
      </c>
      <c r="O16" s="101">
        <v>-19816564</v>
      </c>
      <c r="P16" s="102">
        <f t="shared" si="4"/>
        <v>14315628149</v>
      </c>
      <c r="Q16" s="90">
        <f t="shared" si="5"/>
        <v>0.28207127416574523</v>
      </c>
      <c r="R16" s="100">
        <v>12009436632</v>
      </c>
      <c r="S16" s="102">
        <v>840087426</v>
      </c>
      <c r="T16" s="102">
        <f t="shared" si="6"/>
        <v>12849524058</v>
      </c>
      <c r="U16" s="90">
        <f t="shared" si="7"/>
        <v>0.24464680374856757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38199563158</v>
      </c>
      <c r="AA16" s="65">
        <f t="shared" si="11"/>
        <v>1138376002</v>
      </c>
      <c r="AB16" s="65">
        <f t="shared" si="12"/>
        <v>39337939160</v>
      </c>
      <c r="AC16" s="90">
        <f t="shared" si="13"/>
        <v>0.74896945895500744</v>
      </c>
      <c r="AD16" s="64">
        <v>11092249625</v>
      </c>
      <c r="AE16" s="65">
        <v>403942741</v>
      </c>
      <c r="AF16" s="65">
        <f t="shared" si="14"/>
        <v>11496192366</v>
      </c>
      <c r="AG16" s="65">
        <v>46933152522</v>
      </c>
      <c r="AH16" s="65">
        <v>47059744314</v>
      </c>
      <c r="AI16" s="65">
        <v>40147332658</v>
      </c>
      <c r="AJ16" s="90">
        <f t="shared" si="15"/>
        <v>0.85311412637778405</v>
      </c>
      <c r="AK16" s="90">
        <f t="shared" si="16"/>
        <v>0.11771999362175589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344769858411</v>
      </c>
      <c r="E17" s="69">
        <f>SUM(E9:E16)</f>
        <v>36836804791</v>
      </c>
      <c r="F17" s="70">
        <f t="shared" si="0"/>
        <v>381606663202</v>
      </c>
      <c r="G17" s="68">
        <f>SUM(G9:G16)</f>
        <v>350413610677</v>
      </c>
      <c r="H17" s="69">
        <f>SUM(H9:H16)</f>
        <v>36975705466</v>
      </c>
      <c r="I17" s="70">
        <f t="shared" si="1"/>
        <v>387389316143</v>
      </c>
      <c r="J17" s="68">
        <f>SUM(J9:J16)</f>
        <v>97321713598</v>
      </c>
      <c r="K17" s="69">
        <f>SUM(K9:K16)</f>
        <v>3381928349</v>
      </c>
      <c r="L17" s="69">
        <f t="shared" si="2"/>
        <v>100703641947</v>
      </c>
      <c r="M17" s="91">
        <f t="shared" si="3"/>
        <v>0.26389382486671475</v>
      </c>
      <c r="N17" s="106">
        <f>SUM(N9:N16)</f>
        <v>90286395863</v>
      </c>
      <c r="O17" s="107">
        <f>SUM(O9:O16)</f>
        <v>6445822115</v>
      </c>
      <c r="P17" s="108">
        <f t="shared" si="4"/>
        <v>96732217978</v>
      </c>
      <c r="Q17" s="91">
        <f t="shared" si="5"/>
        <v>0.25348671107138315</v>
      </c>
      <c r="R17" s="106">
        <f>SUM(R9:R16)</f>
        <v>86088808274</v>
      </c>
      <c r="S17" s="108">
        <f>SUM(S9:S16)</f>
        <v>6376841460</v>
      </c>
      <c r="T17" s="108">
        <f t="shared" si="6"/>
        <v>92465649734</v>
      </c>
      <c r="U17" s="91">
        <f t="shared" si="7"/>
        <v>0.23868920974544233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273696917735</v>
      </c>
      <c r="AA17" s="69">
        <f t="shared" si="11"/>
        <v>16204591924</v>
      </c>
      <c r="AB17" s="69">
        <f t="shared" si="12"/>
        <v>289901509659</v>
      </c>
      <c r="AC17" s="91">
        <f t="shared" si="13"/>
        <v>0.74834668272572191</v>
      </c>
      <c r="AD17" s="68">
        <f>SUM(AD9:AD16)</f>
        <v>79876338645</v>
      </c>
      <c r="AE17" s="69">
        <f>SUM(AE9:AE16)</f>
        <v>5374045678</v>
      </c>
      <c r="AF17" s="69">
        <f t="shared" si="14"/>
        <v>85250384323</v>
      </c>
      <c r="AG17" s="69">
        <f>SUM(AG9:AG16)</f>
        <v>357792415639</v>
      </c>
      <c r="AH17" s="69">
        <f>SUM(AH9:AH16)</f>
        <v>355122586354</v>
      </c>
      <c r="AI17" s="69">
        <f>SUM(AI9:AI16)</f>
        <v>270562663535</v>
      </c>
      <c r="AJ17" s="91">
        <f t="shared" si="15"/>
        <v>0.76188525858868528</v>
      </c>
      <c r="AK17" s="91">
        <f t="shared" si="16"/>
        <v>8.4636162854850205E-2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4171877090</v>
      </c>
      <c r="E9" s="65">
        <v>200574000</v>
      </c>
      <c r="F9" s="66">
        <f>$D9       +$E9</f>
        <v>4372451090</v>
      </c>
      <c r="G9" s="64">
        <v>4071877090</v>
      </c>
      <c r="H9" s="65">
        <v>244700941</v>
      </c>
      <c r="I9" s="67">
        <f>$G9       +$H9</f>
        <v>4316578031</v>
      </c>
      <c r="J9" s="64">
        <v>1061575394</v>
      </c>
      <c r="K9" s="65">
        <v>27680411</v>
      </c>
      <c r="L9" s="65">
        <f>$J9       +$K9</f>
        <v>1089255805</v>
      </c>
      <c r="M9" s="90">
        <f>IF(($F9       =0),0,($L9       /$F9       ))</f>
        <v>0.24911789350627134</v>
      </c>
      <c r="N9" s="100">
        <v>952472612</v>
      </c>
      <c r="O9" s="101">
        <v>83119317</v>
      </c>
      <c r="P9" s="102">
        <f>$N9       +$O9</f>
        <v>1035591929</v>
      </c>
      <c r="Q9" s="90">
        <f>IF(($F9       =0),0,($P9       /$F9       ))</f>
        <v>0.23684471425385345</v>
      </c>
      <c r="R9" s="100">
        <v>929177470</v>
      </c>
      <c r="S9" s="102">
        <v>29301143</v>
      </c>
      <c r="T9" s="102">
        <f>$R9       +$S9</f>
        <v>958478613</v>
      </c>
      <c r="U9" s="90">
        <f>IF(($I9       =0),0,($T9       /$I9       ))</f>
        <v>0.22204593687791022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2943225476</v>
      </c>
      <c r="AA9" s="65">
        <f>$K9       +$O9       +$S9</f>
        <v>140100871</v>
      </c>
      <c r="AB9" s="65">
        <f>$Z9       +$AA9</f>
        <v>3083326347</v>
      </c>
      <c r="AC9" s="90">
        <f>IF(($I9       =0),0,($AB9       /$I9       ))</f>
        <v>0.71429876278309767</v>
      </c>
      <c r="AD9" s="64">
        <v>863891225</v>
      </c>
      <c r="AE9" s="65">
        <v>16143608</v>
      </c>
      <c r="AF9" s="65">
        <f>$AD9       +$AE9</f>
        <v>880034833</v>
      </c>
      <c r="AG9" s="65">
        <v>4361326041</v>
      </c>
      <c r="AH9" s="65">
        <v>4364278750</v>
      </c>
      <c r="AI9" s="65">
        <v>2824106133</v>
      </c>
      <c r="AJ9" s="90">
        <f>IF(($AH9       =0),0,($AI9       /$AH9       ))</f>
        <v>0.64709572755864875</v>
      </c>
      <c r="AK9" s="90">
        <f>IF(($AF9       =0),0,(($T9       /$AF9       )-1))</f>
        <v>8.9137130779913143E-2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8510649520</v>
      </c>
      <c r="E10" s="65">
        <v>308853700</v>
      </c>
      <c r="F10" s="67">
        <f t="shared" ref="F10:F28" si="0">$D10      +$E10</f>
        <v>8819503220</v>
      </c>
      <c r="G10" s="64">
        <v>8125293153</v>
      </c>
      <c r="H10" s="65">
        <v>299174316</v>
      </c>
      <c r="I10" s="67">
        <f t="shared" ref="I10:I28" si="1">$G10      +$H10</f>
        <v>8424467469</v>
      </c>
      <c r="J10" s="64">
        <v>2432667896</v>
      </c>
      <c r="K10" s="65">
        <v>17767126</v>
      </c>
      <c r="L10" s="65">
        <f t="shared" ref="L10:L28" si="2">$J10      +$K10</f>
        <v>2450435022</v>
      </c>
      <c r="M10" s="90">
        <f t="shared" ref="M10:M28" si="3">IF(($F10      =0),0,($L10      /$F10      ))</f>
        <v>0.27784274928809427</v>
      </c>
      <c r="N10" s="100">
        <v>2081766610</v>
      </c>
      <c r="O10" s="101">
        <v>69957997</v>
      </c>
      <c r="P10" s="102">
        <f t="shared" ref="P10:P28" si="4">$N10      +$O10</f>
        <v>2151724607</v>
      </c>
      <c r="Q10" s="90">
        <f t="shared" ref="Q10:Q28" si="5">IF(($F10      =0),0,($P10      /$F10      ))</f>
        <v>0.24397344763370923</v>
      </c>
      <c r="R10" s="100">
        <v>2089036659</v>
      </c>
      <c r="S10" s="102">
        <v>48377817</v>
      </c>
      <c r="T10" s="102">
        <f t="shared" ref="T10:T28" si="6">$R10      +$S10</f>
        <v>2137414476</v>
      </c>
      <c r="U10" s="90">
        <f t="shared" ref="U10:U28" si="7">IF(($I10      =0),0,($T10      /$I10      ))</f>
        <v>0.25371508452791441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6603471165</v>
      </c>
      <c r="AA10" s="65">
        <f t="shared" ref="AA10:AA28" si="11">$K10      +$O10      +$S10</f>
        <v>136102940</v>
      </c>
      <c r="AB10" s="65">
        <f t="shared" ref="AB10:AB28" si="12">$Z10      +$AA10</f>
        <v>6739574105</v>
      </c>
      <c r="AC10" s="90">
        <f t="shared" ref="AC10:AC28" si="13">IF(($I10      =0),0,($AB10      /$I10      ))</f>
        <v>0.8000000154075021</v>
      </c>
      <c r="AD10" s="64">
        <v>1922362253</v>
      </c>
      <c r="AE10" s="65">
        <v>57536382</v>
      </c>
      <c r="AF10" s="65">
        <f t="shared" ref="AF10:AF28" si="14">$AD10      +$AE10</f>
        <v>1979898635</v>
      </c>
      <c r="AG10" s="65">
        <v>8500537467</v>
      </c>
      <c r="AH10" s="65">
        <v>8449848759</v>
      </c>
      <c r="AI10" s="65">
        <v>6060298381</v>
      </c>
      <c r="AJ10" s="90">
        <f t="shared" ref="AJ10:AJ28" si="15">IF(($AH10      =0),0,($AI10      /$AH10      ))</f>
        <v>0.71720791150789875</v>
      </c>
      <c r="AK10" s="90">
        <f t="shared" ref="AK10:AK28" si="16">IF(($AF10      =0),0,(($T10      /$AF10      )-1))</f>
        <v>7.9557527953949991E-2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4212754328</v>
      </c>
      <c r="E11" s="65">
        <v>412503079</v>
      </c>
      <c r="F11" s="67">
        <f t="shared" si="0"/>
        <v>4625257407</v>
      </c>
      <c r="G11" s="64">
        <v>4685500290</v>
      </c>
      <c r="H11" s="65">
        <v>449408227</v>
      </c>
      <c r="I11" s="67">
        <f t="shared" si="1"/>
        <v>5134908517</v>
      </c>
      <c r="J11" s="64">
        <v>671534981</v>
      </c>
      <c r="K11" s="65">
        <v>61697382</v>
      </c>
      <c r="L11" s="65">
        <f t="shared" si="2"/>
        <v>733232363</v>
      </c>
      <c r="M11" s="90">
        <f t="shared" si="3"/>
        <v>0.15852790417465301</v>
      </c>
      <c r="N11" s="100">
        <v>1490398753</v>
      </c>
      <c r="O11" s="101">
        <v>99745536</v>
      </c>
      <c r="P11" s="102">
        <f t="shared" si="4"/>
        <v>1590144289</v>
      </c>
      <c r="Q11" s="90">
        <f t="shared" si="5"/>
        <v>0.3437958472523992</v>
      </c>
      <c r="R11" s="100">
        <v>1352301803</v>
      </c>
      <c r="S11" s="102">
        <v>50360764</v>
      </c>
      <c r="T11" s="102">
        <f t="shared" si="6"/>
        <v>1402662567</v>
      </c>
      <c r="U11" s="90">
        <f t="shared" si="7"/>
        <v>0.27316213372764941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3514235537</v>
      </c>
      <c r="AA11" s="65">
        <f t="shared" si="11"/>
        <v>211803682</v>
      </c>
      <c r="AB11" s="65">
        <f t="shared" si="12"/>
        <v>3726039219</v>
      </c>
      <c r="AC11" s="90">
        <f t="shared" si="13"/>
        <v>0.72562913373515903</v>
      </c>
      <c r="AD11" s="64">
        <v>1021897150</v>
      </c>
      <c r="AE11" s="65">
        <v>298785370</v>
      </c>
      <c r="AF11" s="65">
        <f t="shared" si="14"/>
        <v>1320682520</v>
      </c>
      <c r="AG11" s="65">
        <v>11102266726</v>
      </c>
      <c r="AH11" s="65">
        <v>4340399871</v>
      </c>
      <c r="AI11" s="65">
        <v>3587374010</v>
      </c>
      <c r="AJ11" s="90">
        <f t="shared" si="15"/>
        <v>0.8265077220116801</v>
      </c>
      <c r="AK11" s="90">
        <f t="shared" si="16"/>
        <v>6.2074000191961298E-2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8963903226</v>
      </c>
      <c r="E12" s="65">
        <v>823981891</v>
      </c>
      <c r="F12" s="67">
        <f t="shared" si="0"/>
        <v>9787885117</v>
      </c>
      <c r="G12" s="64">
        <v>8970488170</v>
      </c>
      <c r="H12" s="65">
        <v>797048795</v>
      </c>
      <c r="I12" s="67">
        <f t="shared" si="1"/>
        <v>9767536965</v>
      </c>
      <c r="J12" s="64">
        <v>2293405039</v>
      </c>
      <c r="K12" s="65">
        <v>34932131</v>
      </c>
      <c r="L12" s="65">
        <f t="shared" si="2"/>
        <v>2328337170</v>
      </c>
      <c r="M12" s="90">
        <f t="shared" si="3"/>
        <v>0.23787949512771137</v>
      </c>
      <c r="N12" s="100">
        <v>2124976791</v>
      </c>
      <c r="O12" s="101">
        <v>90180419</v>
      </c>
      <c r="P12" s="102">
        <f t="shared" si="4"/>
        <v>2215157210</v>
      </c>
      <c r="Q12" s="90">
        <f t="shared" si="5"/>
        <v>0.22631622495779238</v>
      </c>
      <c r="R12" s="100">
        <v>1985994177</v>
      </c>
      <c r="S12" s="102">
        <v>-115248474</v>
      </c>
      <c r="T12" s="102">
        <f t="shared" si="6"/>
        <v>1870745703</v>
      </c>
      <c r="U12" s="90">
        <f t="shared" si="7"/>
        <v>0.19152686185918111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6404376007</v>
      </c>
      <c r="AA12" s="65">
        <f t="shared" si="11"/>
        <v>9864076</v>
      </c>
      <c r="AB12" s="65">
        <f t="shared" si="12"/>
        <v>6414240083</v>
      </c>
      <c r="AC12" s="90">
        <f t="shared" si="13"/>
        <v>0.65668961438120343</v>
      </c>
      <c r="AD12" s="64">
        <v>1595007998</v>
      </c>
      <c r="AE12" s="65">
        <v>129316274</v>
      </c>
      <c r="AF12" s="65">
        <f t="shared" si="14"/>
        <v>1724324272</v>
      </c>
      <c r="AG12" s="65">
        <v>8889486177</v>
      </c>
      <c r="AH12" s="65">
        <v>8710587385</v>
      </c>
      <c r="AI12" s="65">
        <v>5432116630</v>
      </c>
      <c r="AJ12" s="90">
        <f t="shared" si="15"/>
        <v>0.62362231040289373</v>
      </c>
      <c r="AK12" s="90">
        <f t="shared" si="16"/>
        <v>8.4915252529716767E-2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2480656032</v>
      </c>
      <c r="E13" s="65">
        <v>173486373</v>
      </c>
      <c r="F13" s="67">
        <f t="shared" si="0"/>
        <v>2654142405</v>
      </c>
      <c r="G13" s="64">
        <v>2585851548</v>
      </c>
      <c r="H13" s="65">
        <v>157452016</v>
      </c>
      <c r="I13" s="67">
        <f t="shared" si="1"/>
        <v>2743303564</v>
      </c>
      <c r="J13" s="64">
        <v>790347282</v>
      </c>
      <c r="K13" s="65">
        <v>13074336</v>
      </c>
      <c r="L13" s="65">
        <f t="shared" si="2"/>
        <v>803421618</v>
      </c>
      <c r="M13" s="90">
        <f t="shared" si="3"/>
        <v>0.30270478949677909</v>
      </c>
      <c r="N13" s="100">
        <v>706973665</v>
      </c>
      <c r="O13" s="101">
        <v>41148079</v>
      </c>
      <c r="P13" s="102">
        <f t="shared" si="4"/>
        <v>748121744</v>
      </c>
      <c r="Q13" s="90">
        <f t="shared" si="5"/>
        <v>0.28186948167914899</v>
      </c>
      <c r="R13" s="100">
        <v>603340332</v>
      </c>
      <c r="S13" s="102">
        <v>28771087</v>
      </c>
      <c r="T13" s="102">
        <f t="shared" si="6"/>
        <v>632111419</v>
      </c>
      <c r="U13" s="90">
        <f t="shared" si="7"/>
        <v>0.23041978558082754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2100661279</v>
      </c>
      <c r="AA13" s="65">
        <f t="shared" si="11"/>
        <v>82993502</v>
      </c>
      <c r="AB13" s="65">
        <f t="shared" si="12"/>
        <v>2183654781</v>
      </c>
      <c r="AC13" s="90">
        <f t="shared" si="13"/>
        <v>0.79599458465180628</v>
      </c>
      <c r="AD13" s="64">
        <v>549211207</v>
      </c>
      <c r="AE13" s="65">
        <v>31114923</v>
      </c>
      <c r="AF13" s="65">
        <f t="shared" si="14"/>
        <v>580326130</v>
      </c>
      <c r="AG13" s="65">
        <v>2610805606</v>
      </c>
      <c r="AH13" s="65">
        <v>2647933749</v>
      </c>
      <c r="AI13" s="65">
        <v>1998055514</v>
      </c>
      <c r="AJ13" s="90">
        <f t="shared" si="15"/>
        <v>0.75457156537793724</v>
      </c>
      <c r="AK13" s="90">
        <f t="shared" si="16"/>
        <v>8.9234804919089195E-2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5599451800</v>
      </c>
      <c r="E14" s="65">
        <v>610994000</v>
      </c>
      <c r="F14" s="67">
        <f t="shared" si="0"/>
        <v>6210445800</v>
      </c>
      <c r="G14" s="64">
        <v>5338039687</v>
      </c>
      <c r="H14" s="65">
        <v>627805206</v>
      </c>
      <c r="I14" s="67">
        <f t="shared" si="1"/>
        <v>5965844893</v>
      </c>
      <c r="J14" s="64">
        <v>1546938549</v>
      </c>
      <c r="K14" s="65">
        <v>137066154</v>
      </c>
      <c r="L14" s="65">
        <f t="shared" si="2"/>
        <v>1684004703</v>
      </c>
      <c r="M14" s="90">
        <f t="shared" si="3"/>
        <v>0.27115681502284428</v>
      </c>
      <c r="N14" s="100">
        <v>1294057941</v>
      </c>
      <c r="O14" s="101">
        <v>142916798</v>
      </c>
      <c r="P14" s="102">
        <f t="shared" si="4"/>
        <v>1436974739</v>
      </c>
      <c r="Q14" s="90">
        <f t="shared" si="5"/>
        <v>0.23138028819122775</v>
      </c>
      <c r="R14" s="100">
        <v>1245142335</v>
      </c>
      <c r="S14" s="102">
        <v>92546498</v>
      </c>
      <c r="T14" s="102">
        <f t="shared" si="6"/>
        <v>1337688833</v>
      </c>
      <c r="U14" s="90">
        <f t="shared" si="7"/>
        <v>0.22422454103182798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4086138825</v>
      </c>
      <c r="AA14" s="65">
        <f t="shared" si="11"/>
        <v>372529450</v>
      </c>
      <c r="AB14" s="65">
        <f t="shared" si="12"/>
        <v>4458668275</v>
      </c>
      <c r="AC14" s="90">
        <f t="shared" si="13"/>
        <v>0.74736577215266864</v>
      </c>
      <c r="AD14" s="64">
        <v>1291261833</v>
      </c>
      <c r="AE14" s="65">
        <v>183314195</v>
      </c>
      <c r="AF14" s="65">
        <f t="shared" si="14"/>
        <v>1474576028</v>
      </c>
      <c r="AG14" s="65">
        <v>5734391800</v>
      </c>
      <c r="AH14" s="65">
        <v>5940033200</v>
      </c>
      <c r="AI14" s="65">
        <v>4548494544</v>
      </c>
      <c r="AJ14" s="90">
        <f t="shared" si="15"/>
        <v>0.76573554235353436</v>
      </c>
      <c r="AK14" s="90">
        <f t="shared" si="16"/>
        <v>-9.2831561344221214E-2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5302511078</v>
      </c>
      <c r="E15" s="65">
        <v>820141736</v>
      </c>
      <c r="F15" s="67">
        <f t="shared" si="0"/>
        <v>6122652814</v>
      </c>
      <c r="G15" s="64">
        <v>5423451719</v>
      </c>
      <c r="H15" s="65">
        <v>808418922</v>
      </c>
      <c r="I15" s="67">
        <f t="shared" si="1"/>
        <v>6231870641</v>
      </c>
      <c r="J15" s="64">
        <v>1454916656</v>
      </c>
      <c r="K15" s="65">
        <v>131565710</v>
      </c>
      <c r="L15" s="65">
        <f t="shared" si="2"/>
        <v>1586482366</v>
      </c>
      <c r="M15" s="90">
        <f t="shared" si="3"/>
        <v>0.2591168263489258</v>
      </c>
      <c r="N15" s="100">
        <v>1347716419</v>
      </c>
      <c r="O15" s="101">
        <v>229306244</v>
      </c>
      <c r="P15" s="102">
        <f t="shared" si="4"/>
        <v>1577022663</v>
      </c>
      <c r="Q15" s="90">
        <f t="shared" si="5"/>
        <v>0.25757179296431687</v>
      </c>
      <c r="R15" s="100">
        <v>1232002041</v>
      </c>
      <c r="S15" s="102">
        <v>90392067</v>
      </c>
      <c r="T15" s="102">
        <f t="shared" si="6"/>
        <v>1322394108</v>
      </c>
      <c r="U15" s="90">
        <f t="shared" si="7"/>
        <v>0.21219858116114576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4034635116</v>
      </c>
      <c r="AA15" s="65">
        <f t="shared" si="11"/>
        <v>451264021</v>
      </c>
      <c r="AB15" s="65">
        <f t="shared" si="12"/>
        <v>4485899137</v>
      </c>
      <c r="AC15" s="90">
        <f t="shared" si="13"/>
        <v>0.71983187640110713</v>
      </c>
      <c r="AD15" s="64">
        <v>1047010424</v>
      </c>
      <c r="AE15" s="65">
        <v>194414554</v>
      </c>
      <c r="AF15" s="65">
        <f t="shared" si="14"/>
        <v>1241424978</v>
      </c>
      <c r="AG15" s="65">
        <v>5742541190</v>
      </c>
      <c r="AH15" s="65">
        <v>5802026664</v>
      </c>
      <c r="AI15" s="65">
        <v>4139108856</v>
      </c>
      <c r="AJ15" s="90">
        <f t="shared" si="15"/>
        <v>0.71339018168979584</v>
      </c>
      <c r="AK15" s="90">
        <f t="shared" si="16"/>
        <v>6.5222733096965246E-2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3300377587</v>
      </c>
      <c r="E16" s="65">
        <v>273653300</v>
      </c>
      <c r="F16" s="67">
        <f t="shared" si="0"/>
        <v>3574030887</v>
      </c>
      <c r="G16" s="64">
        <v>3306726372</v>
      </c>
      <c r="H16" s="65">
        <v>304143478</v>
      </c>
      <c r="I16" s="67">
        <f t="shared" si="1"/>
        <v>3610869850</v>
      </c>
      <c r="J16" s="64">
        <v>777492162</v>
      </c>
      <c r="K16" s="65">
        <v>49630821</v>
      </c>
      <c r="L16" s="65">
        <f t="shared" si="2"/>
        <v>827122983</v>
      </c>
      <c r="M16" s="90">
        <f t="shared" si="3"/>
        <v>0.23142580720511832</v>
      </c>
      <c r="N16" s="100">
        <v>739526481</v>
      </c>
      <c r="O16" s="101">
        <v>71606978</v>
      </c>
      <c r="P16" s="102">
        <f t="shared" si="4"/>
        <v>811133459</v>
      </c>
      <c r="Q16" s="90">
        <f t="shared" si="5"/>
        <v>0.22695200031717017</v>
      </c>
      <c r="R16" s="100">
        <v>707885006</v>
      </c>
      <c r="S16" s="102">
        <v>25042116</v>
      </c>
      <c r="T16" s="102">
        <f t="shared" si="6"/>
        <v>732927122</v>
      </c>
      <c r="U16" s="90">
        <f t="shared" si="7"/>
        <v>0.20297799490059162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2224903649</v>
      </c>
      <c r="AA16" s="65">
        <f t="shared" si="11"/>
        <v>146279915</v>
      </c>
      <c r="AB16" s="65">
        <f t="shared" si="12"/>
        <v>2371183564</v>
      </c>
      <c r="AC16" s="90">
        <f t="shared" si="13"/>
        <v>0.65667932174293131</v>
      </c>
      <c r="AD16" s="64">
        <v>646117412</v>
      </c>
      <c r="AE16" s="65">
        <v>45502654</v>
      </c>
      <c r="AF16" s="65">
        <f t="shared" si="14"/>
        <v>691620066</v>
      </c>
      <c r="AG16" s="65">
        <v>3210980021</v>
      </c>
      <c r="AH16" s="65">
        <v>3265860495</v>
      </c>
      <c r="AI16" s="65">
        <v>2072020835</v>
      </c>
      <c r="AJ16" s="90">
        <f t="shared" si="15"/>
        <v>0.63444866618529583</v>
      </c>
      <c r="AK16" s="90">
        <f t="shared" si="16"/>
        <v>5.9725068763403888E-2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4923133273</v>
      </c>
      <c r="E17" s="65">
        <v>209615850</v>
      </c>
      <c r="F17" s="67">
        <f t="shared" si="0"/>
        <v>5132749123</v>
      </c>
      <c r="G17" s="64">
        <v>5297980021</v>
      </c>
      <c r="H17" s="65">
        <v>211215032</v>
      </c>
      <c r="I17" s="67">
        <f t="shared" si="1"/>
        <v>5509195053</v>
      </c>
      <c r="J17" s="64">
        <v>1260487127</v>
      </c>
      <c r="K17" s="65">
        <v>39697925</v>
      </c>
      <c r="L17" s="65">
        <f t="shared" si="2"/>
        <v>1300185052</v>
      </c>
      <c r="M17" s="90">
        <f t="shared" si="3"/>
        <v>0.25331163102709081</v>
      </c>
      <c r="N17" s="100">
        <v>1352501505</v>
      </c>
      <c r="O17" s="101">
        <v>38210621</v>
      </c>
      <c r="P17" s="102">
        <f t="shared" si="4"/>
        <v>1390712126</v>
      </c>
      <c r="Q17" s="90">
        <f t="shared" si="5"/>
        <v>0.2709487825477731</v>
      </c>
      <c r="R17" s="100">
        <v>1203380855</v>
      </c>
      <c r="S17" s="102">
        <v>11823268</v>
      </c>
      <c r="T17" s="102">
        <f t="shared" si="6"/>
        <v>1215204123</v>
      </c>
      <c r="U17" s="90">
        <f t="shared" si="7"/>
        <v>0.22057743668710145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3816369487</v>
      </c>
      <c r="AA17" s="65">
        <f t="shared" si="11"/>
        <v>89731814</v>
      </c>
      <c r="AB17" s="65">
        <f t="shared" si="12"/>
        <v>3906101301</v>
      </c>
      <c r="AC17" s="90">
        <f t="shared" si="13"/>
        <v>0.70901488573597615</v>
      </c>
      <c r="AD17" s="64">
        <v>990271952</v>
      </c>
      <c r="AE17" s="65">
        <v>26926507</v>
      </c>
      <c r="AF17" s="65">
        <f t="shared" si="14"/>
        <v>1017198459</v>
      </c>
      <c r="AG17" s="65">
        <v>4943958252</v>
      </c>
      <c r="AH17" s="65">
        <v>4702710448</v>
      </c>
      <c r="AI17" s="65">
        <v>2798101638</v>
      </c>
      <c r="AJ17" s="90">
        <f t="shared" si="15"/>
        <v>0.59499764421813284</v>
      </c>
      <c r="AK17" s="90">
        <f t="shared" si="16"/>
        <v>0.19465784896553795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2514955951</v>
      </c>
      <c r="E18" s="65">
        <v>211949440</v>
      </c>
      <c r="F18" s="67">
        <f t="shared" si="0"/>
        <v>2726905391</v>
      </c>
      <c r="G18" s="64">
        <v>2520256749</v>
      </c>
      <c r="H18" s="65">
        <v>224244794</v>
      </c>
      <c r="I18" s="67">
        <f t="shared" si="1"/>
        <v>2744501543</v>
      </c>
      <c r="J18" s="64">
        <v>698681544</v>
      </c>
      <c r="K18" s="65">
        <v>16724847</v>
      </c>
      <c r="L18" s="65">
        <f t="shared" si="2"/>
        <v>715406391</v>
      </c>
      <c r="M18" s="90">
        <f t="shared" si="3"/>
        <v>0.26235101274916217</v>
      </c>
      <c r="N18" s="100">
        <v>616215519</v>
      </c>
      <c r="O18" s="101">
        <v>67539940</v>
      </c>
      <c r="P18" s="102">
        <f t="shared" si="4"/>
        <v>683755459</v>
      </c>
      <c r="Q18" s="90">
        <f t="shared" si="5"/>
        <v>0.25074410768217226</v>
      </c>
      <c r="R18" s="100">
        <v>508093597</v>
      </c>
      <c r="S18" s="102">
        <v>14052163</v>
      </c>
      <c r="T18" s="102">
        <f t="shared" si="6"/>
        <v>522145760</v>
      </c>
      <c r="U18" s="90">
        <f t="shared" si="7"/>
        <v>0.19025158186985214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1822990660</v>
      </c>
      <c r="AA18" s="65">
        <f t="shared" si="11"/>
        <v>98316950</v>
      </c>
      <c r="AB18" s="65">
        <f t="shared" si="12"/>
        <v>1921307610</v>
      </c>
      <c r="AC18" s="90">
        <f t="shared" si="13"/>
        <v>0.70005703399963437</v>
      </c>
      <c r="AD18" s="64">
        <v>523644748</v>
      </c>
      <c r="AE18" s="65">
        <v>38159363</v>
      </c>
      <c r="AF18" s="65">
        <f t="shared" si="14"/>
        <v>561804111</v>
      </c>
      <c r="AG18" s="65">
        <v>2596165070</v>
      </c>
      <c r="AH18" s="65">
        <v>2498211289</v>
      </c>
      <c r="AI18" s="65">
        <v>1767117544</v>
      </c>
      <c r="AJ18" s="90">
        <f t="shared" si="15"/>
        <v>0.70735311772102072</v>
      </c>
      <c r="AK18" s="90">
        <f t="shared" si="16"/>
        <v>-7.0591065859964885E-2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4464918647</v>
      </c>
      <c r="E19" s="65">
        <v>656588000</v>
      </c>
      <c r="F19" s="67">
        <f t="shared" si="0"/>
        <v>5121506647</v>
      </c>
      <c r="G19" s="64">
        <v>5155668298</v>
      </c>
      <c r="H19" s="65">
        <v>747633693</v>
      </c>
      <c r="I19" s="67">
        <f t="shared" si="1"/>
        <v>5903301991</v>
      </c>
      <c r="J19" s="64">
        <v>1289582495</v>
      </c>
      <c r="K19" s="65">
        <v>125014267</v>
      </c>
      <c r="L19" s="65">
        <f t="shared" si="2"/>
        <v>1414596762</v>
      </c>
      <c r="M19" s="90">
        <f t="shared" si="3"/>
        <v>0.27620715143045288</v>
      </c>
      <c r="N19" s="100">
        <v>1161213293</v>
      </c>
      <c r="O19" s="101">
        <v>191313993</v>
      </c>
      <c r="P19" s="102">
        <f t="shared" si="4"/>
        <v>1352527286</v>
      </c>
      <c r="Q19" s="90">
        <f t="shared" si="5"/>
        <v>0.26408777323217247</v>
      </c>
      <c r="R19" s="100">
        <v>1054738340</v>
      </c>
      <c r="S19" s="102">
        <v>154522962</v>
      </c>
      <c r="T19" s="102">
        <f t="shared" si="6"/>
        <v>1209261302</v>
      </c>
      <c r="U19" s="90">
        <f t="shared" si="7"/>
        <v>0.20484489931966959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3505534128</v>
      </c>
      <c r="AA19" s="65">
        <f t="shared" si="11"/>
        <v>470851222</v>
      </c>
      <c r="AB19" s="65">
        <f t="shared" si="12"/>
        <v>3976385350</v>
      </c>
      <c r="AC19" s="90">
        <f t="shared" si="13"/>
        <v>0.67358663948791364</v>
      </c>
      <c r="AD19" s="64">
        <v>1049243010</v>
      </c>
      <c r="AE19" s="65">
        <v>141969930</v>
      </c>
      <c r="AF19" s="65">
        <f t="shared" si="14"/>
        <v>1191212940</v>
      </c>
      <c r="AG19" s="65">
        <v>4800284491</v>
      </c>
      <c r="AH19" s="65">
        <v>4951581159</v>
      </c>
      <c r="AI19" s="65">
        <v>3805099438</v>
      </c>
      <c r="AJ19" s="90">
        <f t="shared" si="15"/>
        <v>0.76846149054506485</v>
      </c>
      <c r="AK19" s="90">
        <f t="shared" si="16"/>
        <v>1.5151247433561332E-2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2958278267</v>
      </c>
      <c r="E20" s="65">
        <v>613729000</v>
      </c>
      <c r="F20" s="67">
        <f t="shared" si="0"/>
        <v>3572007267</v>
      </c>
      <c r="G20" s="64">
        <v>2971037421</v>
      </c>
      <c r="H20" s="65">
        <v>621517579</v>
      </c>
      <c r="I20" s="67">
        <f t="shared" si="1"/>
        <v>3592555000</v>
      </c>
      <c r="J20" s="64">
        <v>878753932</v>
      </c>
      <c r="K20" s="65">
        <v>41782642</v>
      </c>
      <c r="L20" s="65">
        <f t="shared" si="2"/>
        <v>920536574</v>
      </c>
      <c r="M20" s="90">
        <f t="shared" si="3"/>
        <v>0.25770848298780913</v>
      </c>
      <c r="N20" s="100">
        <v>710040023</v>
      </c>
      <c r="O20" s="101">
        <v>186906828</v>
      </c>
      <c r="P20" s="102">
        <f t="shared" si="4"/>
        <v>896946851</v>
      </c>
      <c r="Q20" s="90">
        <f t="shared" si="5"/>
        <v>0.2511044306338473</v>
      </c>
      <c r="R20" s="100">
        <v>687016767</v>
      </c>
      <c r="S20" s="102">
        <v>109834343</v>
      </c>
      <c r="T20" s="102">
        <f t="shared" si="6"/>
        <v>796851110</v>
      </c>
      <c r="U20" s="90">
        <f t="shared" si="7"/>
        <v>0.22180623817867784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2275810722</v>
      </c>
      <c r="AA20" s="65">
        <f t="shared" si="11"/>
        <v>338523813</v>
      </c>
      <c r="AB20" s="65">
        <f t="shared" si="12"/>
        <v>2614334535</v>
      </c>
      <c r="AC20" s="90">
        <f t="shared" si="13"/>
        <v>0.72770898009912166</v>
      </c>
      <c r="AD20" s="64">
        <v>679138708</v>
      </c>
      <c r="AE20" s="65">
        <v>51499694</v>
      </c>
      <c r="AF20" s="65">
        <f t="shared" si="14"/>
        <v>730638402</v>
      </c>
      <c r="AG20" s="65">
        <v>2969076794</v>
      </c>
      <c r="AH20" s="65">
        <v>3015404794</v>
      </c>
      <c r="AI20" s="65">
        <v>2263734106</v>
      </c>
      <c r="AJ20" s="90">
        <f t="shared" si="15"/>
        <v>0.75072312364308058</v>
      </c>
      <c r="AK20" s="90">
        <f t="shared" si="16"/>
        <v>9.0623087725410834E-2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2785759890</v>
      </c>
      <c r="E21" s="65">
        <v>346202000</v>
      </c>
      <c r="F21" s="67">
        <f t="shared" si="0"/>
        <v>3131961890</v>
      </c>
      <c r="G21" s="64">
        <v>2945601944</v>
      </c>
      <c r="H21" s="65">
        <v>427259109</v>
      </c>
      <c r="I21" s="67">
        <f t="shared" si="1"/>
        <v>3372861053</v>
      </c>
      <c r="J21" s="64">
        <v>898787917</v>
      </c>
      <c r="K21" s="65">
        <v>48751812</v>
      </c>
      <c r="L21" s="65">
        <f t="shared" si="2"/>
        <v>947539729</v>
      </c>
      <c r="M21" s="90">
        <f t="shared" si="3"/>
        <v>0.30253871607613975</v>
      </c>
      <c r="N21" s="100">
        <v>831119576</v>
      </c>
      <c r="O21" s="101">
        <v>119893014</v>
      </c>
      <c r="P21" s="102">
        <f t="shared" si="4"/>
        <v>951012590</v>
      </c>
      <c r="Q21" s="90">
        <f t="shared" si="5"/>
        <v>0.30364756130541548</v>
      </c>
      <c r="R21" s="100">
        <v>725184245</v>
      </c>
      <c r="S21" s="102">
        <v>112300332</v>
      </c>
      <c r="T21" s="102">
        <f t="shared" si="6"/>
        <v>837484577</v>
      </c>
      <c r="U21" s="90">
        <f t="shared" si="7"/>
        <v>0.24830094209042414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2455091738</v>
      </c>
      <c r="AA21" s="65">
        <f t="shared" si="11"/>
        <v>280945158</v>
      </c>
      <c r="AB21" s="65">
        <f t="shared" si="12"/>
        <v>2736036896</v>
      </c>
      <c r="AC21" s="90">
        <f t="shared" si="13"/>
        <v>0.81119170134993401</v>
      </c>
      <c r="AD21" s="64">
        <v>530355553</v>
      </c>
      <c r="AE21" s="65">
        <v>34703499</v>
      </c>
      <c r="AF21" s="65">
        <f t="shared" si="14"/>
        <v>565059052</v>
      </c>
      <c r="AG21" s="65">
        <v>2918174680</v>
      </c>
      <c r="AH21" s="65">
        <v>2910237845</v>
      </c>
      <c r="AI21" s="65">
        <v>2173012718</v>
      </c>
      <c r="AJ21" s="90">
        <f t="shared" si="15"/>
        <v>0.74667873683705743</v>
      </c>
      <c r="AK21" s="90">
        <f t="shared" si="16"/>
        <v>0.4821186812878453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8072585801</v>
      </c>
      <c r="E22" s="65">
        <v>641611253</v>
      </c>
      <c r="F22" s="67">
        <f t="shared" si="0"/>
        <v>8714197054</v>
      </c>
      <c r="G22" s="64">
        <v>7166606159</v>
      </c>
      <c r="H22" s="65">
        <v>690570440</v>
      </c>
      <c r="I22" s="67">
        <f t="shared" si="1"/>
        <v>7857176599</v>
      </c>
      <c r="J22" s="64">
        <v>1855893700</v>
      </c>
      <c r="K22" s="65">
        <v>81291465</v>
      </c>
      <c r="L22" s="65">
        <f t="shared" si="2"/>
        <v>1937185165</v>
      </c>
      <c r="M22" s="90">
        <f t="shared" si="3"/>
        <v>0.22230219869893705</v>
      </c>
      <c r="N22" s="100">
        <v>1152638238</v>
      </c>
      <c r="O22" s="101">
        <v>91048232</v>
      </c>
      <c r="P22" s="102">
        <f t="shared" si="4"/>
        <v>1243686470</v>
      </c>
      <c r="Q22" s="90">
        <f t="shared" si="5"/>
        <v>0.14271957155583506</v>
      </c>
      <c r="R22" s="100">
        <v>1242614635</v>
      </c>
      <c r="S22" s="102">
        <v>78890866</v>
      </c>
      <c r="T22" s="102">
        <f t="shared" si="6"/>
        <v>1321505501</v>
      </c>
      <c r="U22" s="90">
        <f t="shared" si="7"/>
        <v>0.16819088693617895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4251146573</v>
      </c>
      <c r="AA22" s="65">
        <f t="shared" si="11"/>
        <v>251230563</v>
      </c>
      <c r="AB22" s="65">
        <f t="shared" si="12"/>
        <v>4502377136</v>
      </c>
      <c r="AC22" s="90">
        <f t="shared" si="13"/>
        <v>0.57302735648999248</v>
      </c>
      <c r="AD22" s="64">
        <v>1122170956</v>
      </c>
      <c r="AE22" s="65">
        <v>40720102</v>
      </c>
      <c r="AF22" s="65">
        <f t="shared" si="14"/>
        <v>1162891058</v>
      </c>
      <c r="AG22" s="65">
        <v>8582453010</v>
      </c>
      <c r="AH22" s="65">
        <v>8410224739</v>
      </c>
      <c r="AI22" s="65">
        <v>4289065144</v>
      </c>
      <c r="AJ22" s="90">
        <f t="shared" si="15"/>
        <v>0.50998222724188247</v>
      </c>
      <c r="AK22" s="90">
        <f t="shared" si="16"/>
        <v>0.13639664860162681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4264860853</v>
      </c>
      <c r="E23" s="65">
        <v>236249799</v>
      </c>
      <c r="F23" s="67">
        <f t="shared" si="0"/>
        <v>4501110652</v>
      </c>
      <c r="G23" s="64">
        <v>4305446980</v>
      </c>
      <c r="H23" s="65">
        <v>235525033</v>
      </c>
      <c r="I23" s="67">
        <f t="shared" si="1"/>
        <v>4540972013</v>
      </c>
      <c r="J23" s="64">
        <v>1253776590</v>
      </c>
      <c r="K23" s="65">
        <v>26030543</v>
      </c>
      <c r="L23" s="65">
        <f t="shared" si="2"/>
        <v>1279807133</v>
      </c>
      <c r="M23" s="90">
        <f t="shared" si="3"/>
        <v>0.28433140883380353</v>
      </c>
      <c r="N23" s="100">
        <v>1074107479</v>
      </c>
      <c r="O23" s="101">
        <v>39514420</v>
      </c>
      <c r="P23" s="102">
        <f t="shared" si="4"/>
        <v>1113621899</v>
      </c>
      <c r="Q23" s="90">
        <f t="shared" si="5"/>
        <v>0.24741046934831051</v>
      </c>
      <c r="R23" s="100">
        <v>1080275203</v>
      </c>
      <c r="S23" s="102">
        <v>35076910</v>
      </c>
      <c r="T23" s="102">
        <f t="shared" si="6"/>
        <v>1115352113</v>
      </c>
      <c r="U23" s="90">
        <f t="shared" si="7"/>
        <v>0.24561968446556026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3408159272</v>
      </c>
      <c r="AA23" s="65">
        <f t="shared" si="11"/>
        <v>100621873</v>
      </c>
      <c r="AB23" s="65">
        <f t="shared" si="12"/>
        <v>3508781145</v>
      </c>
      <c r="AC23" s="90">
        <f t="shared" si="13"/>
        <v>0.77269384945667574</v>
      </c>
      <c r="AD23" s="64">
        <v>948224330</v>
      </c>
      <c r="AE23" s="65">
        <v>39636758</v>
      </c>
      <c r="AF23" s="65">
        <f t="shared" si="14"/>
        <v>987861088</v>
      </c>
      <c r="AG23" s="65">
        <v>4446025055</v>
      </c>
      <c r="AH23" s="65">
        <v>4142877539</v>
      </c>
      <c r="AI23" s="65">
        <v>3157350723</v>
      </c>
      <c r="AJ23" s="90">
        <f t="shared" si="15"/>
        <v>0.76211538798274869</v>
      </c>
      <c r="AK23" s="90">
        <f t="shared" si="16"/>
        <v>0.12905764438815504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2231214179</v>
      </c>
      <c r="E24" s="65">
        <v>230033400</v>
      </c>
      <c r="F24" s="67">
        <f t="shared" si="0"/>
        <v>2461247579</v>
      </c>
      <c r="G24" s="64">
        <v>2219102104</v>
      </c>
      <c r="H24" s="65">
        <v>251042966</v>
      </c>
      <c r="I24" s="67">
        <f t="shared" si="1"/>
        <v>2470145070</v>
      </c>
      <c r="J24" s="64">
        <v>709900415</v>
      </c>
      <c r="K24" s="65">
        <v>31406399</v>
      </c>
      <c r="L24" s="65">
        <f t="shared" si="2"/>
        <v>741306814</v>
      </c>
      <c r="M24" s="90">
        <f t="shared" si="3"/>
        <v>0.30119148529592116</v>
      </c>
      <c r="N24" s="100">
        <v>531852811</v>
      </c>
      <c r="O24" s="101">
        <v>54430269</v>
      </c>
      <c r="P24" s="102">
        <f t="shared" si="4"/>
        <v>586283080</v>
      </c>
      <c r="Q24" s="90">
        <f t="shared" si="5"/>
        <v>0.23820565025734047</v>
      </c>
      <c r="R24" s="100">
        <v>452606098</v>
      </c>
      <c r="S24" s="102">
        <v>43730332</v>
      </c>
      <c r="T24" s="102">
        <f t="shared" si="6"/>
        <v>496336430</v>
      </c>
      <c r="U24" s="90">
        <f t="shared" si="7"/>
        <v>0.20093412165464436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1694359324</v>
      </c>
      <c r="AA24" s="65">
        <f t="shared" si="11"/>
        <v>129567000</v>
      </c>
      <c r="AB24" s="65">
        <f t="shared" si="12"/>
        <v>1823926324</v>
      </c>
      <c r="AC24" s="90">
        <f t="shared" si="13"/>
        <v>0.73838834251139751</v>
      </c>
      <c r="AD24" s="64">
        <v>401233787</v>
      </c>
      <c r="AE24" s="65">
        <v>28608718</v>
      </c>
      <c r="AF24" s="65">
        <f t="shared" si="14"/>
        <v>429842505</v>
      </c>
      <c r="AG24" s="65">
        <v>2334616182</v>
      </c>
      <c r="AH24" s="65">
        <v>2374528287</v>
      </c>
      <c r="AI24" s="65">
        <v>1575201998</v>
      </c>
      <c r="AJ24" s="90">
        <f t="shared" si="15"/>
        <v>0.66337470335639759</v>
      </c>
      <c r="AK24" s="90">
        <f t="shared" si="16"/>
        <v>0.15469369414734824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3331200801</v>
      </c>
      <c r="E25" s="65">
        <v>766225474</v>
      </c>
      <c r="F25" s="67">
        <f t="shared" si="0"/>
        <v>4097426275</v>
      </c>
      <c r="G25" s="64">
        <v>3443397250</v>
      </c>
      <c r="H25" s="65">
        <v>583586015</v>
      </c>
      <c r="I25" s="67">
        <f t="shared" si="1"/>
        <v>4026983265</v>
      </c>
      <c r="J25" s="64">
        <v>892997460</v>
      </c>
      <c r="K25" s="65">
        <v>36422773</v>
      </c>
      <c r="L25" s="65">
        <f t="shared" si="2"/>
        <v>929420233</v>
      </c>
      <c r="M25" s="90">
        <f t="shared" si="3"/>
        <v>0.22683025163155621</v>
      </c>
      <c r="N25" s="100">
        <v>853344068</v>
      </c>
      <c r="O25" s="101">
        <v>154148313</v>
      </c>
      <c r="P25" s="102">
        <f t="shared" si="4"/>
        <v>1007492381</v>
      </c>
      <c r="Q25" s="90">
        <f t="shared" si="5"/>
        <v>0.24588419983224713</v>
      </c>
      <c r="R25" s="100">
        <v>839002470</v>
      </c>
      <c r="S25" s="102">
        <v>71286095</v>
      </c>
      <c r="T25" s="102">
        <f t="shared" si="6"/>
        <v>910288565</v>
      </c>
      <c r="U25" s="90">
        <f t="shared" si="7"/>
        <v>0.22604726791681862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2585343998</v>
      </c>
      <c r="AA25" s="65">
        <f t="shared" si="11"/>
        <v>261857181</v>
      </c>
      <c r="AB25" s="65">
        <f t="shared" si="12"/>
        <v>2847201179</v>
      </c>
      <c r="AC25" s="90">
        <f t="shared" si="13"/>
        <v>0.70703079492434895</v>
      </c>
      <c r="AD25" s="64">
        <v>827434342</v>
      </c>
      <c r="AE25" s="65">
        <v>76449689</v>
      </c>
      <c r="AF25" s="65">
        <f t="shared" si="14"/>
        <v>903884031</v>
      </c>
      <c r="AG25" s="65">
        <v>3449804950</v>
      </c>
      <c r="AH25" s="65">
        <v>3589697846</v>
      </c>
      <c r="AI25" s="65">
        <v>2528439006</v>
      </c>
      <c r="AJ25" s="90">
        <f t="shared" si="15"/>
        <v>0.70435984154416764</v>
      </c>
      <c r="AK25" s="90">
        <f t="shared" si="16"/>
        <v>7.0855704718164603E-3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2532153396</v>
      </c>
      <c r="E26" s="65">
        <v>599345303</v>
      </c>
      <c r="F26" s="67">
        <f t="shared" si="0"/>
        <v>3131498699</v>
      </c>
      <c r="G26" s="64">
        <v>2585947996</v>
      </c>
      <c r="H26" s="65">
        <v>524512559</v>
      </c>
      <c r="I26" s="67">
        <f t="shared" si="1"/>
        <v>3110460555</v>
      </c>
      <c r="J26" s="64">
        <v>734687471</v>
      </c>
      <c r="K26" s="65">
        <v>27342746</v>
      </c>
      <c r="L26" s="65">
        <f t="shared" si="2"/>
        <v>762030217</v>
      </c>
      <c r="M26" s="90">
        <f t="shared" si="3"/>
        <v>0.24334361602747706</v>
      </c>
      <c r="N26" s="100">
        <v>568266691</v>
      </c>
      <c r="O26" s="101">
        <v>101934798</v>
      </c>
      <c r="P26" s="102">
        <f t="shared" si="4"/>
        <v>670201489</v>
      </c>
      <c r="Q26" s="90">
        <f t="shared" si="5"/>
        <v>0.21401940521770596</v>
      </c>
      <c r="R26" s="100">
        <v>688344690</v>
      </c>
      <c r="S26" s="102">
        <v>76591474</v>
      </c>
      <c r="T26" s="102">
        <f t="shared" si="6"/>
        <v>764936164</v>
      </c>
      <c r="U26" s="90">
        <f t="shared" si="7"/>
        <v>0.24592376288790455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1991298852</v>
      </c>
      <c r="AA26" s="65">
        <f t="shared" si="11"/>
        <v>205869018</v>
      </c>
      <c r="AB26" s="65">
        <f t="shared" si="12"/>
        <v>2197167870</v>
      </c>
      <c r="AC26" s="90">
        <f t="shared" si="13"/>
        <v>0.70638023892252833</v>
      </c>
      <c r="AD26" s="64">
        <v>564356309</v>
      </c>
      <c r="AE26" s="65">
        <v>85821378</v>
      </c>
      <c r="AF26" s="65">
        <f t="shared" si="14"/>
        <v>650177687</v>
      </c>
      <c r="AG26" s="65">
        <v>2789727193</v>
      </c>
      <c r="AH26" s="65">
        <v>2811986778</v>
      </c>
      <c r="AI26" s="65">
        <v>1957317002</v>
      </c>
      <c r="AJ26" s="90">
        <f t="shared" si="15"/>
        <v>0.69606195068673971</v>
      </c>
      <c r="AK26" s="90">
        <f t="shared" si="16"/>
        <v>0.17650325333296157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3554506844</v>
      </c>
      <c r="E27" s="65">
        <v>1224723645</v>
      </c>
      <c r="F27" s="67">
        <f t="shared" si="0"/>
        <v>4779230489</v>
      </c>
      <c r="G27" s="64">
        <v>3565658462</v>
      </c>
      <c r="H27" s="65">
        <v>1789451364</v>
      </c>
      <c r="I27" s="67">
        <f t="shared" si="1"/>
        <v>5355109826</v>
      </c>
      <c r="J27" s="64">
        <v>771419327</v>
      </c>
      <c r="K27" s="65">
        <v>206024955</v>
      </c>
      <c r="L27" s="65">
        <f t="shared" si="2"/>
        <v>977444282</v>
      </c>
      <c r="M27" s="90">
        <f t="shared" si="3"/>
        <v>0.20451917609952291</v>
      </c>
      <c r="N27" s="100">
        <v>872631279</v>
      </c>
      <c r="O27" s="101">
        <v>354875651</v>
      </c>
      <c r="P27" s="102">
        <f t="shared" si="4"/>
        <v>1227506930</v>
      </c>
      <c r="Q27" s="90">
        <f t="shared" si="5"/>
        <v>0.2568419608188518</v>
      </c>
      <c r="R27" s="100">
        <v>689234378</v>
      </c>
      <c r="S27" s="102">
        <v>261408108</v>
      </c>
      <c r="T27" s="102">
        <f t="shared" si="6"/>
        <v>950642486</v>
      </c>
      <c r="U27" s="90">
        <f t="shared" si="7"/>
        <v>0.17752063298206575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2333284984</v>
      </c>
      <c r="AA27" s="65">
        <f t="shared" si="11"/>
        <v>822308714</v>
      </c>
      <c r="AB27" s="65">
        <f t="shared" si="12"/>
        <v>3155593698</v>
      </c>
      <c r="AC27" s="90">
        <f t="shared" si="13"/>
        <v>0.58926778358102716</v>
      </c>
      <c r="AD27" s="64">
        <v>740663214</v>
      </c>
      <c r="AE27" s="65">
        <v>164605111</v>
      </c>
      <c r="AF27" s="65">
        <f t="shared" si="14"/>
        <v>905268325</v>
      </c>
      <c r="AG27" s="65">
        <v>4140887938</v>
      </c>
      <c r="AH27" s="65">
        <v>4958210516</v>
      </c>
      <c r="AI27" s="65">
        <v>2623616812</v>
      </c>
      <c r="AJ27" s="90">
        <f t="shared" si="15"/>
        <v>0.52914590930208905</v>
      </c>
      <c r="AK27" s="90">
        <f t="shared" si="16"/>
        <v>5.0122333618598747E-2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84175748563</v>
      </c>
      <c r="E28" s="69">
        <f>SUM(E9:E27)</f>
        <v>9360461243</v>
      </c>
      <c r="F28" s="70">
        <f t="shared" si="0"/>
        <v>93536209806</v>
      </c>
      <c r="G28" s="68">
        <f>SUM(G9:G27)</f>
        <v>84683931413</v>
      </c>
      <c r="H28" s="69">
        <f>SUM(H9:H27)</f>
        <v>9994710485</v>
      </c>
      <c r="I28" s="70">
        <f t="shared" si="1"/>
        <v>94678641898</v>
      </c>
      <c r="J28" s="68">
        <f>SUM(J9:J27)</f>
        <v>22273845937</v>
      </c>
      <c r="K28" s="69">
        <f>SUM(K9:K27)</f>
        <v>1153904445</v>
      </c>
      <c r="L28" s="69">
        <f t="shared" si="2"/>
        <v>23427750382</v>
      </c>
      <c r="M28" s="91">
        <f t="shared" si="3"/>
        <v>0.25046717662165946</v>
      </c>
      <c r="N28" s="103">
        <f>SUM(N9:N27)</f>
        <v>20461819754</v>
      </c>
      <c r="O28" s="104">
        <f>SUM(O9:O27)</f>
        <v>2227797447</v>
      </c>
      <c r="P28" s="105">
        <f t="shared" si="4"/>
        <v>22689617201</v>
      </c>
      <c r="Q28" s="91">
        <f t="shared" si="5"/>
        <v>0.24257576021157687</v>
      </c>
      <c r="R28" s="103">
        <f>SUM(R9:R27)</f>
        <v>19315371101</v>
      </c>
      <c r="S28" s="105">
        <f>SUM(S9:S27)</f>
        <v>1219059871</v>
      </c>
      <c r="T28" s="105">
        <f t="shared" si="6"/>
        <v>20534430972</v>
      </c>
      <c r="U28" s="91">
        <f t="shared" si="7"/>
        <v>0.21688556743475818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62051036792</v>
      </c>
      <c r="AA28" s="69">
        <f t="shared" si="11"/>
        <v>4600761763</v>
      </c>
      <c r="AB28" s="69">
        <f t="shared" si="12"/>
        <v>66651798555</v>
      </c>
      <c r="AC28" s="91">
        <f t="shared" si="13"/>
        <v>0.70397924197947281</v>
      </c>
      <c r="AD28" s="68">
        <f>SUM(AD9:AD27)</f>
        <v>17313496411</v>
      </c>
      <c r="AE28" s="69">
        <f>SUM(AE9:AE27)</f>
        <v>1685228709</v>
      </c>
      <c r="AF28" s="69">
        <f t="shared" si="14"/>
        <v>18998725120</v>
      </c>
      <c r="AG28" s="69">
        <f>SUM(AG9:AG27)</f>
        <v>94123508643</v>
      </c>
      <c r="AH28" s="69">
        <f>SUM(AH9:AH27)</f>
        <v>87886640113</v>
      </c>
      <c r="AI28" s="69">
        <f>SUM(AI9:AI27)</f>
        <v>59599631032</v>
      </c>
      <c r="AJ28" s="91">
        <f t="shared" si="15"/>
        <v>0.67814210391215257</v>
      </c>
      <c r="AK28" s="91">
        <f t="shared" si="16"/>
        <v>8.0832047534776796E-2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10134811291</v>
      </c>
      <c r="E9" s="78">
        <v>1231114811</v>
      </c>
      <c r="F9" s="79">
        <f>$D9       +$E9</f>
        <v>11365926102</v>
      </c>
      <c r="G9" s="77">
        <v>10265206291</v>
      </c>
      <c r="H9" s="78">
        <v>1433733873</v>
      </c>
      <c r="I9" s="79">
        <f>$G9       +$H9</f>
        <v>11698940164</v>
      </c>
      <c r="J9" s="77">
        <v>2921539043</v>
      </c>
      <c r="K9" s="78">
        <v>92807527</v>
      </c>
      <c r="L9" s="78">
        <f>$J9       +$K9</f>
        <v>3014346570</v>
      </c>
      <c r="M9" s="95">
        <f>IF(($F9       =0),0,($L9       /$F9       ))</f>
        <v>0.26520905933653588</v>
      </c>
      <c r="N9" s="77">
        <v>2458745008</v>
      </c>
      <c r="O9" s="78">
        <v>312929359</v>
      </c>
      <c r="P9" s="78">
        <f>$N9       +$O9</f>
        <v>2771674367</v>
      </c>
      <c r="Q9" s="95">
        <f>IF(($F9       =0),0,($P9       /$F9       ))</f>
        <v>0.2438582076045949</v>
      </c>
      <c r="R9" s="77">
        <v>2615269148</v>
      </c>
      <c r="S9" s="78">
        <v>197303859</v>
      </c>
      <c r="T9" s="78">
        <f>$R9       +$S9</f>
        <v>2812573007</v>
      </c>
      <c r="U9" s="95">
        <f>IF(($I9       =0),0,($T9       /$I9       ))</f>
        <v>0.24041263290283804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7995553199</v>
      </c>
      <c r="AA9" s="78">
        <f>$K9       +$O9       +$S9</f>
        <v>603040745</v>
      </c>
      <c r="AB9" s="78">
        <f>$Z9       +$AA9</f>
        <v>8598593944</v>
      </c>
      <c r="AC9" s="95">
        <f>IF(($I9       =0),0,($AB9       /$I9       ))</f>
        <v>0.73498913777331809</v>
      </c>
      <c r="AD9" s="77">
        <v>2246275811</v>
      </c>
      <c r="AE9" s="78">
        <v>183034320</v>
      </c>
      <c r="AF9" s="78">
        <f>$AD9       +$AE9</f>
        <v>2429310131</v>
      </c>
      <c r="AG9" s="78">
        <v>10634883244</v>
      </c>
      <c r="AH9" s="78">
        <v>10725877979</v>
      </c>
      <c r="AI9" s="79">
        <v>7974116553</v>
      </c>
      <c r="AJ9" s="114">
        <f>IF(($AH9       =0),0,($AI9       /$AH9       ))</f>
        <v>0.74344651026353059</v>
      </c>
      <c r="AK9" s="115">
        <f>IF(($AF9       =0),0,(($T9       /$AF9       )-1))</f>
        <v>0.15776613743517132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18117062720</v>
      </c>
      <c r="E10" s="78">
        <v>1909284860</v>
      </c>
      <c r="F10" s="79">
        <f t="shared" ref="F10:F55" si="0">$D10      +$E10</f>
        <v>20026347580</v>
      </c>
      <c r="G10" s="77">
        <v>18028290660</v>
      </c>
      <c r="H10" s="78">
        <v>1800759235</v>
      </c>
      <c r="I10" s="79">
        <f t="shared" ref="I10:I55" si="1">$G10      +$H10</f>
        <v>19829049895</v>
      </c>
      <c r="J10" s="77">
        <v>7053751592</v>
      </c>
      <c r="K10" s="78">
        <v>86804728</v>
      </c>
      <c r="L10" s="78">
        <f t="shared" ref="L10:L55" si="2">$J10      +$K10</f>
        <v>7140556320</v>
      </c>
      <c r="M10" s="95">
        <f t="shared" ref="M10:M55" si="3">IF(($F10      =0),0,($L10      /$F10      ))</f>
        <v>0.35655809385487558</v>
      </c>
      <c r="N10" s="77">
        <v>3549277089</v>
      </c>
      <c r="O10" s="78">
        <v>316078011</v>
      </c>
      <c r="P10" s="78">
        <f t="shared" ref="P10:P55" si="4">$N10      +$O10</f>
        <v>3865355100</v>
      </c>
      <c r="Q10" s="95">
        <f t="shared" ref="Q10:Q55" si="5">IF(($F10      =0),0,($P10      /$F10      ))</f>
        <v>0.19301348309065952</v>
      </c>
      <c r="R10" s="77">
        <v>3462823292</v>
      </c>
      <c r="S10" s="78">
        <v>223198141</v>
      </c>
      <c r="T10" s="78">
        <f t="shared" ref="T10:T55" si="6">$R10      +$S10</f>
        <v>3686021433</v>
      </c>
      <c r="U10" s="95">
        <f t="shared" ref="U10:U55" si="7">IF(($I10      =0),0,($T10      /$I10      ))</f>
        <v>0.18588996711987948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14065851973</v>
      </c>
      <c r="AA10" s="78">
        <f t="shared" ref="AA10:AA55" si="11">$K10      +$O10      +$S10</f>
        <v>626080880</v>
      </c>
      <c r="AB10" s="78">
        <f t="shared" ref="AB10:AB55" si="12">$Z10      +$AA10</f>
        <v>14691932853</v>
      </c>
      <c r="AC10" s="95">
        <f t="shared" ref="AC10:AC55" si="13">IF(($I10      =0),0,($AB10      /$I10      ))</f>
        <v>0.74092974352264096</v>
      </c>
      <c r="AD10" s="77">
        <v>2931039348</v>
      </c>
      <c r="AE10" s="78">
        <v>333470590</v>
      </c>
      <c r="AF10" s="78">
        <f t="shared" ref="AF10:AF55" si="14">$AD10      +$AE10</f>
        <v>3264509938</v>
      </c>
      <c r="AG10" s="78">
        <v>17996830107</v>
      </c>
      <c r="AH10" s="78">
        <v>18229254396</v>
      </c>
      <c r="AI10" s="79">
        <v>13014324777</v>
      </c>
      <c r="AJ10" s="114">
        <f t="shared" ref="AJ10:AJ55" si="15">IF(($AH10      =0),0,($AI10      /$AH10      ))</f>
        <v>0.71392523765841465</v>
      </c>
      <c r="AK10" s="115">
        <f t="shared" ref="AK10:AK55" si="16">IF(($AF10      =0),0,(($T10      /$AF10      )-1))</f>
        <v>0.12911937871392687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28251874011</v>
      </c>
      <c r="E11" s="81">
        <f>SUM(E9:E10)</f>
        <v>3140399671</v>
      </c>
      <c r="F11" s="82">
        <f t="shared" si="0"/>
        <v>31392273682</v>
      </c>
      <c r="G11" s="80">
        <f>SUM(G9:G10)</f>
        <v>28293496951</v>
      </c>
      <c r="H11" s="81">
        <f>SUM(H9:H10)</f>
        <v>3234493108</v>
      </c>
      <c r="I11" s="82">
        <f t="shared" si="1"/>
        <v>31527990059</v>
      </c>
      <c r="J11" s="80">
        <f>SUM(J9:J10)</f>
        <v>9975290635</v>
      </c>
      <c r="K11" s="81">
        <f>SUM(K9:K10)</f>
        <v>179612255</v>
      </c>
      <c r="L11" s="81">
        <f t="shared" si="2"/>
        <v>10154902890</v>
      </c>
      <c r="M11" s="96">
        <f t="shared" si="3"/>
        <v>0.32348414749654514</v>
      </c>
      <c r="N11" s="80">
        <f>SUM(N9:N10)</f>
        <v>6008022097</v>
      </c>
      <c r="O11" s="81">
        <f>SUM(O9:O10)</f>
        <v>629007370</v>
      </c>
      <c r="P11" s="81">
        <f t="shared" si="4"/>
        <v>6637029467</v>
      </c>
      <c r="Q11" s="96">
        <f t="shared" si="5"/>
        <v>0.21142238801280594</v>
      </c>
      <c r="R11" s="80">
        <f>SUM(R9:R10)</f>
        <v>6078092440</v>
      </c>
      <c r="S11" s="81">
        <f>SUM(S9:S10)</f>
        <v>420502000</v>
      </c>
      <c r="T11" s="81">
        <f t="shared" si="6"/>
        <v>6498594440</v>
      </c>
      <c r="U11" s="96">
        <f t="shared" si="7"/>
        <v>0.20612143139600195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22061405172</v>
      </c>
      <c r="AA11" s="81">
        <f t="shared" si="11"/>
        <v>1229121625</v>
      </c>
      <c r="AB11" s="81">
        <f t="shared" si="12"/>
        <v>23290526797</v>
      </c>
      <c r="AC11" s="96">
        <f t="shared" si="13"/>
        <v>0.73872539141934523</v>
      </c>
      <c r="AD11" s="80">
        <f>SUM(AD9:AD10)</f>
        <v>5177315159</v>
      </c>
      <c r="AE11" s="81">
        <f>SUM(AE9:AE10)</f>
        <v>516504910</v>
      </c>
      <c r="AF11" s="81">
        <f t="shared" si="14"/>
        <v>5693820069</v>
      </c>
      <c r="AG11" s="81">
        <f>SUM(AG9:AG10)</f>
        <v>28631713351</v>
      </c>
      <c r="AH11" s="81">
        <f>SUM(AH9:AH10)</f>
        <v>28955132375</v>
      </c>
      <c r="AI11" s="82">
        <f>SUM(AI9:AI10)</f>
        <v>20988441330</v>
      </c>
      <c r="AJ11" s="116">
        <f t="shared" si="15"/>
        <v>0.72486083151605696</v>
      </c>
      <c r="AK11" s="117">
        <f t="shared" si="16"/>
        <v>0.14134172861934879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567010718</v>
      </c>
      <c r="E12" s="78">
        <v>74151567</v>
      </c>
      <c r="F12" s="79">
        <f t="shared" si="0"/>
        <v>641162285</v>
      </c>
      <c r="G12" s="77">
        <v>550809349</v>
      </c>
      <c r="H12" s="78">
        <v>67008828</v>
      </c>
      <c r="I12" s="79">
        <f t="shared" si="1"/>
        <v>617818177</v>
      </c>
      <c r="J12" s="77">
        <v>199819056</v>
      </c>
      <c r="K12" s="78">
        <v>7835592</v>
      </c>
      <c r="L12" s="78">
        <f t="shared" si="2"/>
        <v>207654648</v>
      </c>
      <c r="M12" s="95">
        <f t="shared" si="3"/>
        <v>0.32387221278930967</v>
      </c>
      <c r="N12" s="77">
        <v>125341904</v>
      </c>
      <c r="O12" s="78">
        <v>20910326</v>
      </c>
      <c r="P12" s="78">
        <f t="shared" si="4"/>
        <v>146252230</v>
      </c>
      <c r="Q12" s="95">
        <f t="shared" si="5"/>
        <v>0.22810485491984295</v>
      </c>
      <c r="R12" s="77">
        <v>116443436</v>
      </c>
      <c r="S12" s="78">
        <v>-1378836</v>
      </c>
      <c r="T12" s="78">
        <f t="shared" si="6"/>
        <v>115064600</v>
      </c>
      <c r="U12" s="95">
        <f t="shared" si="7"/>
        <v>0.1862434681976021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441604396</v>
      </c>
      <c r="AA12" s="78">
        <f t="shared" si="11"/>
        <v>27367082</v>
      </c>
      <c r="AB12" s="78">
        <f t="shared" si="12"/>
        <v>468971478</v>
      </c>
      <c r="AC12" s="95">
        <f t="shared" si="13"/>
        <v>0.75907685377149403</v>
      </c>
      <c r="AD12" s="77">
        <v>111403471</v>
      </c>
      <c r="AE12" s="78">
        <v>10131037</v>
      </c>
      <c r="AF12" s="78">
        <f t="shared" si="14"/>
        <v>121534508</v>
      </c>
      <c r="AG12" s="78">
        <v>526936734</v>
      </c>
      <c r="AH12" s="78">
        <v>609804447</v>
      </c>
      <c r="AI12" s="79">
        <v>541139271</v>
      </c>
      <c r="AJ12" s="114">
        <f t="shared" si="15"/>
        <v>0.88739803991622912</v>
      </c>
      <c r="AK12" s="115">
        <f t="shared" si="16"/>
        <v>-5.3235151945487003E-2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345582138</v>
      </c>
      <c r="E13" s="78">
        <v>51354159</v>
      </c>
      <c r="F13" s="79">
        <f t="shared" si="0"/>
        <v>396936297</v>
      </c>
      <c r="G13" s="77">
        <v>332277605</v>
      </c>
      <c r="H13" s="78">
        <v>77566505</v>
      </c>
      <c r="I13" s="79">
        <f t="shared" si="1"/>
        <v>409844110</v>
      </c>
      <c r="J13" s="77">
        <v>107768117</v>
      </c>
      <c r="K13" s="78">
        <v>3980724</v>
      </c>
      <c r="L13" s="78">
        <f t="shared" si="2"/>
        <v>111748841</v>
      </c>
      <c r="M13" s="95">
        <f t="shared" si="3"/>
        <v>0.28152840101695209</v>
      </c>
      <c r="N13" s="77">
        <v>75972885</v>
      </c>
      <c r="O13" s="78">
        <v>4378866</v>
      </c>
      <c r="P13" s="78">
        <f t="shared" si="4"/>
        <v>80351751</v>
      </c>
      <c r="Q13" s="95">
        <f t="shared" si="5"/>
        <v>0.20242983976847045</v>
      </c>
      <c r="R13" s="77">
        <v>30427460</v>
      </c>
      <c r="S13" s="78">
        <v>17271048</v>
      </c>
      <c r="T13" s="78">
        <f t="shared" si="6"/>
        <v>47698508</v>
      </c>
      <c r="U13" s="95">
        <f t="shared" si="7"/>
        <v>0.1163820751260766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214168462</v>
      </c>
      <c r="AA13" s="78">
        <f t="shared" si="11"/>
        <v>25630638</v>
      </c>
      <c r="AB13" s="78">
        <f t="shared" si="12"/>
        <v>239799100</v>
      </c>
      <c r="AC13" s="95">
        <f t="shared" si="13"/>
        <v>0.58509831945614643</v>
      </c>
      <c r="AD13" s="77">
        <v>69085540</v>
      </c>
      <c r="AE13" s="78">
        <v>5962837</v>
      </c>
      <c r="AF13" s="78">
        <f t="shared" si="14"/>
        <v>75048377</v>
      </c>
      <c r="AG13" s="78">
        <v>348852262</v>
      </c>
      <c r="AH13" s="78">
        <v>373018325</v>
      </c>
      <c r="AI13" s="79">
        <v>255693101</v>
      </c>
      <c r="AJ13" s="114">
        <f t="shared" si="15"/>
        <v>0.68547061595432346</v>
      </c>
      <c r="AK13" s="115">
        <f t="shared" si="16"/>
        <v>-0.36442985302666842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878174756</v>
      </c>
      <c r="E14" s="78">
        <v>46265102</v>
      </c>
      <c r="F14" s="79">
        <f t="shared" si="0"/>
        <v>924439858</v>
      </c>
      <c r="G14" s="77">
        <v>1314725624</v>
      </c>
      <c r="H14" s="78">
        <v>46265102</v>
      </c>
      <c r="I14" s="79">
        <f t="shared" si="1"/>
        <v>1360990726</v>
      </c>
      <c r="J14" s="77">
        <v>209869887</v>
      </c>
      <c r="K14" s="78">
        <v>4750328</v>
      </c>
      <c r="L14" s="78">
        <f t="shared" si="2"/>
        <v>214620215</v>
      </c>
      <c r="M14" s="95">
        <f t="shared" si="3"/>
        <v>0.23216244209150055</v>
      </c>
      <c r="N14" s="77">
        <v>210718215</v>
      </c>
      <c r="O14" s="78">
        <v>15770330</v>
      </c>
      <c r="P14" s="78">
        <f t="shared" si="4"/>
        <v>226488545</v>
      </c>
      <c r="Q14" s="95">
        <f t="shared" si="5"/>
        <v>0.24500084352702153</v>
      </c>
      <c r="R14" s="77">
        <v>211436138</v>
      </c>
      <c r="S14" s="78">
        <v>7256212</v>
      </c>
      <c r="T14" s="78">
        <f t="shared" si="6"/>
        <v>218692350</v>
      </c>
      <c r="U14" s="95">
        <f t="shared" si="7"/>
        <v>0.16068614269161449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632024240</v>
      </c>
      <c r="AA14" s="78">
        <f t="shared" si="11"/>
        <v>27776870</v>
      </c>
      <c r="AB14" s="78">
        <f t="shared" si="12"/>
        <v>659801110</v>
      </c>
      <c r="AC14" s="95">
        <f t="shared" si="13"/>
        <v>0.48479471417059455</v>
      </c>
      <c r="AD14" s="77">
        <v>290678899</v>
      </c>
      <c r="AE14" s="78">
        <v>24784836</v>
      </c>
      <c r="AF14" s="78">
        <f t="shared" si="14"/>
        <v>315463735</v>
      </c>
      <c r="AG14" s="78">
        <v>809349989</v>
      </c>
      <c r="AH14" s="78">
        <v>851325518</v>
      </c>
      <c r="AI14" s="79">
        <v>627093182</v>
      </c>
      <c r="AJ14" s="114">
        <f t="shared" si="15"/>
        <v>0.73660799393540555</v>
      </c>
      <c r="AK14" s="115">
        <f t="shared" si="16"/>
        <v>-0.30675914301211205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678679679</v>
      </c>
      <c r="E15" s="78">
        <v>140494313</v>
      </c>
      <c r="F15" s="79">
        <f t="shared" si="0"/>
        <v>819173992</v>
      </c>
      <c r="G15" s="77">
        <v>729797807</v>
      </c>
      <c r="H15" s="78">
        <v>215175108</v>
      </c>
      <c r="I15" s="79">
        <f t="shared" si="1"/>
        <v>944972915</v>
      </c>
      <c r="J15" s="77">
        <v>194526032</v>
      </c>
      <c r="K15" s="78">
        <v>44463456</v>
      </c>
      <c r="L15" s="78">
        <f t="shared" si="2"/>
        <v>238989488</v>
      </c>
      <c r="M15" s="95">
        <f t="shared" si="3"/>
        <v>0.29174447716108642</v>
      </c>
      <c r="N15" s="77">
        <v>179217722</v>
      </c>
      <c r="O15" s="78">
        <v>36206863</v>
      </c>
      <c r="P15" s="78">
        <f t="shared" si="4"/>
        <v>215424585</v>
      </c>
      <c r="Q15" s="95">
        <f t="shared" si="5"/>
        <v>0.2629778131432669</v>
      </c>
      <c r="R15" s="77">
        <v>152453557</v>
      </c>
      <c r="S15" s="78">
        <v>41986598</v>
      </c>
      <c r="T15" s="78">
        <f t="shared" si="6"/>
        <v>194440155</v>
      </c>
      <c r="U15" s="95">
        <f t="shared" si="7"/>
        <v>0.20576267521910932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526197311</v>
      </c>
      <c r="AA15" s="78">
        <f t="shared" si="11"/>
        <v>122656917</v>
      </c>
      <c r="AB15" s="78">
        <f t="shared" si="12"/>
        <v>648854228</v>
      </c>
      <c r="AC15" s="95">
        <f t="shared" si="13"/>
        <v>0.68663791067493185</v>
      </c>
      <c r="AD15" s="77">
        <v>145775090</v>
      </c>
      <c r="AE15" s="78">
        <v>21813844</v>
      </c>
      <c r="AF15" s="78">
        <f t="shared" si="14"/>
        <v>167588934</v>
      </c>
      <c r="AG15" s="78">
        <v>629781225</v>
      </c>
      <c r="AH15" s="78">
        <v>863494328</v>
      </c>
      <c r="AI15" s="79">
        <v>543822976</v>
      </c>
      <c r="AJ15" s="114">
        <f t="shared" si="15"/>
        <v>0.62979333895520384</v>
      </c>
      <c r="AK15" s="115">
        <f t="shared" si="16"/>
        <v>0.16022072793899378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274108575</v>
      </c>
      <c r="E16" s="78">
        <v>63042550</v>
      </c>
      <c r="F16" s="79">
        <f t="shared" si="0"/>
        <v>337151125</v>
      </c>
      <c r="G16" s="77">
        <v>281954991</v>
      </c>
      <c r="H16" s="78">
        <v>63472985</v>
      </c>
      <c r="I16" s="79">
        <f t="shared" si="1"/>
        <v>345427976</v>
      </c>
      <c r="J16" s="77">
        <v>97244196</v>
      </c>
      <c r="K16" s="78">
        <v>63356972</v>
      </c>
      <c r="L16" s="78">
        <f t="shared" si="2"/>
        <v>160601168</v>
      </c>
      <c r="M16" s="95">
        <f t="shared" si="3"/>
        <v>0.47634771498982836</v>
      </c>
      <c r="N16" s="77">
        <v>26215691</v>
      </c>
      <c r="O16" s="78">
        <v>6035336</v>
      </c>
      <c r="P16" s="78">
        <f t="shared" si="4"/>
        <v>32251027</v>
      </c>
      <c r="Q16" s="95">
        <f t="shared" si="5"/>
        <v>9.5657480009891702E-2</v>
      </c>
      <c r="R16" s="77">
        <v>65139638</v>
      </c>
      <c r="S16" s="78">
        <v>8429481</v>
      </c>
      <c r="T16" s="78">
        <f t="shared" si="6"/>
        <v>73569119</v>
      </c>
      <c r="U16" s="95">
        <f t="shared" si="7"/>
        <v>0.21297961980936947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188599525</v>
      </c>
      <c r="AA16" s="78">
        <f t="shared" si="11"/>
        <v>77821789</v>
      </c>
      <c r="AB16" s="78">
        <f t="shared" si="12"/>
        <v>266421314</v>
      </c>
      <c r="AC16" s="95">
        <f t="shared" si="13"/>
        <v>0.771278913436936</v>
      </c>
      <c r="AD16" s="77">
        <v>48169606</v>
      </c>
      <c r="AE16" s="78">
        <v>2476247</v>
      </c>
      <c r="AF16" s="78">
        <f t="shared" si="14"/>
        <v>50645853</v>
      </c>
      <c r="AG16" s="78">
        <v>300366831</v>
      </c>
      <c r="AH16" s="78">
        <v>298187625</v>
      </c>
      <c r="AI16" s="79">
        <v>221335161</v>
      </c>
      <c r="AJ16" s="114">
        <f t="shared" si="15"/>
        <v>0.74226809714185826</v>
      </c>
      <c r="AK16" s="115">
        <f t="shared" si="16"/>
        <v>0.45261881560174344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1392620792</v>
      </c>
      <c r="E17" s="78">
        <v>150361636</v>
      </c>
      <c r="F17" s="79">
        <f t="shared" si="0"/>
        <v>1542982428</v>
      </c>
      <c r="G17" s="77">
        <v>1360902302</v>
      </c>
      <c r="H17" s="78">
        <v>282894145</v>
      </c>
      <c r="I17" s="79">
        <f t="shared" si="1"/>
        <v>1643796447</v>
      </c>
      <c r="J17" s="77">
        <v>398132178</v>
      </c>
      <c r="K17" s="78">
        <v>12684078</v>
      </c>
      <c r="L17" s="78">
        <f t="shared" si="2"/>
        <v>410816256</v>
      </c>
      <c r="M17" s="95">
        <f t="shared" si="3"/>
        <v>0.26624817531622597</v>
      </c>
      <c r="N17" s="77">
        <v>308485705</v>
      </c>
      <c r="O17" s="78">
        <v>82266419</v>
      </c>
      <c r="P17" s="78">
        <f t="shared" si="4"/>
        <v>390752124</v>
      </c>
      <c r="Q17" s="95">
        <f t="shared" si="5"/>
        <v>0.2532447012416657</v>
      </c>
      <c r="R17" s="77">
        <v>284643695</v>
      </c>
      <c r="S17" s="78">
        <v>24300428</v>
      </c>
      <c r="T17" s="78">
        <f t="shared" si="6"/>
        <v>308944123</v>
      </c>
      <c r="U17" s="95">
        <f t="shared" si="7"/>
        <v>0.18794548653748247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991261578</v>
      </c>
      <c r="AA17" s="78">
        <f t="shared" si="11"/>
        <v>119250925</v>
      </c>
      <c r="AB17" s="78">
        <f t="shared" si="12"/>
        <v>1110512503</v>
      </c>
      <c r="AC17" s="95">
        <f t="shared" si="13"/>
        <v>0.67557787037849704</v>
      </c>
      <c r="AD17" s="77">
        <v>288677863</v>
      </c>
      <c r="AE17" s="78">
        <v>20413034</v>
      </c>
      <c r="AF17" s="78">
        <f t="shared" si="14"/>
        <v>309090897</v>
      </c>
      <c r="AG17" s="78">
        <v>1238299878</v>
      </c>
      <c r="AH17" s="78">
        <v>1443898630</v>
      </c>
      <c r="AI17" s="79">
        <v>978889666</v>
      </c>
      <c r="AJ17" s="114">
        <f t="shared" si="15"/>
        <v>0.67794902333275298</v>
      </c>
      <c r="AK17" s="115">
        <f t="shared" si="16"/>
        <v>-4.7485707739880478E-4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245872053</v>
      </c>
      <c r="E18" s="78">
        <v>39475122</v>
      </c>
      <c r="F18" s="79">
        <f t="shared" si="0"/>
        <v>285347175</v>
      </c>
      <c r="G18" s="77">
        <v>236275180</v>
      </c>
      <c r="H18" s="78">
        <v>51578610</v>
      </c>
      <c r="I18" s="79">
        <f t="shared" si="1"/>
        <v>287853790</v>
      </c>
      <c r="J18" s="77">
        <v>51139938</v>
      </c>
      <c r="K18" s="78">
        <v>25330129</v>
      </c>
      <c r="L18" s="78">
        <f t="shared" si="2"/>
        <v>76470067</v>
      </c>
      <c r="M18" s="95">
        <f t="shared" si="3"/>
        <v>0.26798957094984382</v>
      </c>
      <c r="N18" s="77">
        <v>45801497</v>
      </c>
      <c r="O18" s="78">
        <v>5270193</v>
      </c>
      <c r="P18" s="78">
        <f t="shared" si="4"/>
        <v>51071690</v>
      </c>
      <c r="Q18" s="95">
        <f t="shared" si="5"/>
        <v>0.1789808853022638</v>
      </c>
      <c r="R18" s="77">
        <v>39249932</v>
      </c>
      <c r="S18" s="78">
        <v>9095940</v>
      </c>
      <c r="T18" s="78">
        <f t="shared" si="6"/>
        <v>48345872</v>
      </c>
      <c r="U18" s="95">
        <f t="shared" si="7"/>
        <v>0.16795287635434641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136191367</v>
      </c>
      <c r="AA18" s="78">
        <f t="shared" si="11"/>
        <v>39696262</v>
      </c>
      <c r="AB18" s="78">
        <f t="shared" si="12"/>
        <v>175887629</v>
      </c>
      <c r="AC18" s="95">
        <f t="shared" si="13"/>
        <v>0.61103113841231693</v>
      </c>
      <c r="AD18" s="77">
        <v>40178531</v>
      </c>
      <c r="AE18" s="78">
        <v>12500362</v>
      </c>
      <c r="AF18" s="78">
        <f t="shared" si="14"/>
        <v>52678893</v>
      </c>
      <c r="AG18" s="78">
        <v>243880233</v>
      </c>
      <c r="AH18" s="78">
        <v>271213248</v>
      </c>
      <c r="AI18" s="79">
        <v>223292425</v>
      </c>
      <c r="AJ18" s="114">
        <f t="shared" si="15"/>
        <v>0.82330943140358692</v>
      </c>
      <c r="AK18" s="115">
        <f t="shared" si="16"/>
        <v>-8.2253455857548063E-2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414822028</v>
      </c>
      <c r="H19" s="78">
        <v>10625400</v>
      </c>
      <c r="I19" s="79">
        <f t="shared" si="1"/>
        <v>425447428</v>
      </c>
      <c r="J19" s="77">
        <v>89692189</v>
      </c>
      <c r="K19" s="78">
        <v>1492085</v>
      </c>
      <c r="L19" s="78">
        <f t="shared" si="2"/>
        <v>91184274</v>
      </c>
      <c r="M19" s="95">
        <f t="shared" si="3"/>
        <v>0.35292787792014296</v>
      </c>
      <c r="N19" s="77">
        <v>108050247</v>
      </c>
      <c r="O19" s="78">
        <v>135300</v>
      </c>
      <c r="P19" s="78">
        <f t="shared" si="4"/>
        <v>108185547</v>
      </c>
      <c r="Q19" s="95">
        <f t="shared" si="5"/>
        <v>0.4187311457273859</v>
      </c>
      <c r="R19" s="77">
        <v>79938817</v>
      </c>
      <c r="S19" s="78">
        <v>31145</v>
      </c>
      <c r="T19" s="78">
        <f t="shared" si="6"/>
        <v>79969962</v>
      </c>
      <c r="U19" s="95">
        <f t="shared" si="7"/>
        <v>0.18796673040411471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277681253</v>
      </c>
      <c r="AA19" s="78">
        <f t="shared" si="11"/>
        <v>1658530</v>
      </c>
      <c r="AB19" s="78">
        <f t="shared" si="12"/>
        <v>279339783</v>
      </c>
      <c r="AC19" s="95">
        <f t="shared" si="13"/>
        <v>0.65657884997250471</v>
      </c>
      <c r="AD19" s="77">
        <v>45037312</v>
      </c>
      <c r="AE19" s="78">
        <v>1535613</v>
      </c>
      <c r="AF19" s="78">
        <f t="shared" si="14"/>
        <v>46572925</v>
      </c>
      <c r="AG19" s="78">
        <v>191003828</v>
      </c>
      <c r="AH19" s="78">
        <v>291018104</v>
      </c>
      <c r="AI19" s="79">
        <v>91436912</v>
      </c>
      <c r="AJ19" s="114">
        <f t="shared" si="15"/>
        <v>0.31419664530561303</v>
      </c>
      <c r="AK19" s="115">
        <f t="shared" si="16"/>
        <v>0.7170912499053903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4630743489</v>
      </c>
      <c r="E20" s="81">
        <f>SUM(E12:E19)</f>
        <v>574814849</v>
      </c>
      <c r="F20" s="82">
        <f t="shared" si="0"/>
        <v>5205558338</v>
      </c>
      <c r="G20" s="80">
        <f>SUM(G12:G19)</f>
        <v>5221564886</v>
      </c>
      <c r="H20" s="81">
        <f>SUM(H12:H19)</f>
        <v>814586683</v>
      </c>
      <c r="I20" s="82">
        <f t="shared" si="1"/>
        <v>6036151569</v>
      </c>
      <c r="J20" s="80">
        <f>SUM(J12:J19)</f>
        <v>1348191593</v>
      </c>
      <c r="K20" s="81">
        <f>SUM(K12:K19)</f>
        <v>163893364</v>
      </c>
      <c r="L20" s="81">
        <f t="shared" si="2"/>
        <v>1512084957</v>
      </c>
      <c r="M20" s="96">
        <f t="shared" si="3"/>
        <v>0.29047507660454924</v>
      </c>
      <c r="N20" s="80">
        <f>SUM(N12:N19)</f>
        <v>1079803866</v>
      </c>
      <c r="O20" s="81">
        <f>SUM(O12:O19)</f>
        <v>170973633</v>
      </c>
      <c r="P20" s="81">
        <f t="shared" si="4"/>
        <v>1250777499</v>
      </c>
      <c r="Q20" s="96">
        <f t="shared" si="5"/>
        <v>0.24027729933779871</v>
      </c>
      <c r="R20" s="80">
        <f>SUM(R12:R19)</f>
        <v>979732673</v>
      </c>
      <c r="S20" s="81">
        <f>SUM(S12:S19)</f>
        <v>106992016</v>
      </c>
      <c r="T20" s="81">
        <f t="shared" si="6"/>
        <v>1086724689</v>
      </c>
      <c r="U20" s="96">
        <f t="shared" si="7"/>
        <v>0.18003601741565214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3407728132</v>
      </c>
      <c r="AA20" s="81">
        <f t="shared" si="11"/>
        <v>441859013</v>
      </c>
      <c r="AB20" s="81">
        <f t="shared" si="12"/>
        <v>3849587145</v>
      </c>
      <c r="AC20" s="96">
        <f t="shared" si="13"/>
        <v>0.6377552155533025</v>
      </c>
      <c r="AD20" s="80">
        <f>SUM(AD12:AD19)</f>
        <v>1039006312</v>
      </c>
      <c r="AE20" s="81">
        <f>SUM(AE12:AE19)</f>
        <v>99617810</v>
      </c>
      <c r="AF20" s="81">
        <f t="shared" si="14"/>
        <v>1138624122</v>
      </c>
      <c r="AG20" s="81">
        <f>SUM(AG12:AG19)</f>
        <v>4288470980</v>
      </c>
      <c r="AH20" s="81">
        <f>SUM(AH12:AH19)</f>
        <v>5001960225</v>
      </c>
      <c r="AI20" s="82">
        <f>SUM(AI12:AI19)</f>
        <v>3482702694</v>
      </c>
      <c r="AJ20" s="116">
        <f t="shared" si="15"/>
        <v>0.69626757058029187</v>
      </c>
      <c r="AK20" s="117">
        <f t="shared" si="16"/>
        <v>-4.5580830405066775E-2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449779189</v>
      </c>
      <c r="E21" s="78">
        <v>101616899</v>
      </c>
      <c r="F21" s="79">
        <f t="shared" si="0"/>
        <v>551396088</v>
      </c>
      <c r="G21" s="77">
        <v>478803127</v>
      </c>
      <c r="H21" s="78">
        <v>115553083</v>
      </c>
      <c r="I21" s="79">
        <f t="shared" si="1"/>
        <v>594356210</v>
      </c>
      <c r="J21" s="77">
        <v>163173874</v>
      </c>
      <c r="K21" s="78">
        <v>20332534</v>
      </c>
      <c r="L21" s="78">
        <f t="shared" si="2"/>
        <v>183506408</v>
      </c>
      <c r="M21" s="95">
        <f t="shared" si="3"/>
        <v>0.33280324614852907</v>
      </c>
      <c r="N21" s="77">
        <v>36603473</v>
      </c>
      <c r="O21" s="78">
        <v>29228264</v>
      </c>
      <c r="P21" s="78">
        <f t="shared" si="4"/>
        <v>65831737</v>
      </c>
      <c r="Q21" s="95">
        <f t="shared" si="5"/>
        <v>0.11939101207406462</v>
      </c>
      <c r="R21" s="77">
        <v>124493068</v>
      </c>
      <c r="S21" s="78">
        <v>15057227</v>
      </c>
      <c r="T21" s="78">
        <f t="shared" si="6"/>
        <v>139550295</v>
      </c>
      <c r="U21" s="95">
        <f t="shared" si="7"/>
        <v>0.2347923562538364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324270415</v>
      </c>
      <c r="AA21" s="78">
        <f t="shared" si="11"/>
        <v>64618025</v>
      </c>
      <c r="AB21" s="78">
        <f t="shared" si="12"/>
        <v>388888440</v>
      </c>
      <c r="AC21" s="95">
        <f t="shared" si="13"/>
        <v>0.65430197153992886</v>
      </c>
      <c r="AD21" s="77">
        <v>62560239</v>
      </c>
      <c r="AE21" s="78">
        <v>26759068</v>
      </c>
      <c r="AF21" s="78">
        <f t="shared" si="14"/>
        <v>89319307</v>
      </c>
      <c r="AG21" s="78">
        <v>470580657</v>
      </c>
      <c r="AH21" s="78">
        <v>545817971</v>
      </c>
      <c r="AI21" s="79">
        <v>350017793</v>
      </c>
      <c r="AJ21" s="114">
        <f t="shared" si="15"/>
        <v>0.64127202033807718</v>
      </c>
      <c r="AK21" s="115">
        <f t="shared" si="16"/>
        <v>0.56237547834982649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495471858</v>
      </c>
      <c r="E22" s="78">
        <v>294848472</v>
      </c>
      <c r="F22" s="79">
        <f t="shared" si="0"/>
        <v>790320330</v>
      </c>
      <c r="G22" s="77">
        <v>523315604</v>
      </c>
      <c r="H22" s="78">
        <v>309473212</v>
      </c>
      <c r="I22" s="79">
        <f t="shared" si="1"/>
        <v>832788816</v>
      </c>
      <c r="J22" s="77">
        <v>216540622</v>
      </c>
      <c r="K22" s="78">
        <v>77215090</v>
      </c>
      <c r="L22" s="78">
        <f t="shared" si="2"/>
        <v>293755712</v>
      </c>
      <c r="M22" s="95">
        <f t="shared" si="3"/>
        <v>0.37169195938563293</v>
      </c>
      <c r="N22" s="77">
        <v>149754812</v>
      </c>
      <c r="O22" s="78">
        <v>58477074</v>
      </c>
      <c r="P22" s="78">
        <f t="shared" si="4"/>
        <v>208231886</v>
      </c>
      <c r="Q22" s="95">
        <f t="shared" si="5"/>
        <v>0.26347783056523422</v>
      </c>
      <c r="R22" s="77">
        <v>121218436</v>
      </c>
      <c r="S22" s="78">
        <v>87015713</v>
      </c>
      <c r="T22" s="78">
        <f t="shared" si="6"/>
        <v>208234149</v>
      </c>
      <c r="U22" s="95">
        <f t="shared" si="7"/>
        <v>0.25004436298769889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487513870</v>
      </c>
      <c r="AA22" s="78">
        <f t="shared" si="11"/>
        <v>222707877</v>
      </c>
      <c r="AB22" s="78">
        <f t="shared" si="12"/>
        <v>710221747</v>
      </c>
      <c r="AC22" s="95">
        <f t="shared" si="13"/>
        <v>0.85282334891490663</v>
      </c>
      <c r="AD22" s="77">
        <v>108641286</v>
      </c>
      <c r="AE22" s="78">
        <v>37132774</v>
      </c>
      <c r="AF22" s="78">
        <f t="shared" si="14"/>
        <v>145774060</v>
      </c>
      <c r="AG22" s="78">
        <v>687256346</v>
      </c>
      <c r="AH22" s="78">
        <v>724512561</v>
      </c>
      <c r="AI22" s="79">
        <v>574619784</v>
      </c>
      <c r="AJ22" s="114">
        <f t="shared" si="15"/>
        <v>0.79311224529618607</v>
      </c>
      <c r="AK22" s="115">
        <f t="shared" si="16"/>
        <v>0.42847190371181254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146220395</v>
      </c>
      <c r="E23" s="78">
        <v>56412315</v>
      </c>
      <c r="F23" s="79">
        <f t="shared" si="0"/>
        <v>202632710</v>
      </c>
      <c r="G23" s="77">
        <v>147126710</v>
      </c>
      <c r="H23" s="78">
        <v>77390091</v>
      </c>
      <c r="I23" s="79">
        <f t="shared" si="1"/>
        <v>224516801</v>
      </c>
      <c r="J23" s="77">
        <v>39858060</v>
      </c>
      <c r="K23" s="78">
        <v>12304521</v>
      </c>
      <c r="L23" s="78">
        <f t="shared" si="2"/>
        <v>52162581</v>
      </c>
      <c r="M23" s="95">
        <f t="shared" si="3"/>
        <v>0.25742428752001589</v>
      </c>
      <c r="N23" s="77">
        <v>35867716</v>
      </c>
      <c r="O23" s="78">
        <v>15214164</v>
      </c>
      <c r="P23" s="78">
        <f t="shared" si="4"/>
        <v>51081880</v>
      </c>
      <c r="Q23" s="95">
        <f t="shared" si="5"/>
        <v>0.25209098767913629</v>
      </c>
      <c r="R23" s="77">
        <v>33646231</v>
      </c>
      <c r="S23" s="78">
        <v>3956872</v>
      </c>
      <c r="T23" s="78">
        <f t="shared" si="6"/>
        <v>37603103</v>
      </c>
      <c r="U23" s="95">
        <f t="shared" si="7"/>
        <v>0.16748458392652762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109372007</v>
      </c>
      <c r="AA23" s="78">
        <f t="shared" si="11"/>
        <v>31475557</v>
      </c>
      <c r="AB23" s="78">
        <f t="shared" si="12"/>
        <v>140847564</v>
      </c>
      <c r="AC23" s="95">
        <f t="shared" si="13"/>
        <v>0.62733641033839604</v>
      </c>
      <c r="AD23" s="77">
        <v>31717053</v>
      </c>
      <c r="AE23" s="78">
        <v>7030427</v>
      </c>
      <c r="AF23" s="78">
        <f t="shared" si="14"/>
        <v>38747480</v>
      </c>
      <c r="AG23" s="78">
        <v>252083009</v>
      </c>
      <c r="AH23" s="78">
        <v>258932162</v>
      </c>
      <c r="AI23" s="79">
        <v>130095566</v>
      </c>
      <c r="AJ23" s="114">
        <f t="shared" si="15"/>
        <v>0.50243108077087772</v>
      </c>
      <c r="AK23" s="115">
        <f t="shared" si="16"/>
        <v>-2.9534230355109492E-2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266172387</v>
      </c>
      <c r="E24" s="78">
        <v>62147850</v>
      </c>
      <c r="F24" s="79">
        <f t="shared" si="0"/>
        <v>328320237</v>
      </c>
      <c r="G24" s="77">
        <v>279200699</v>
      </c>
      <c r="H24" s="78">
        <v>140846352</v>
      </c>
      <c r="I24" s="79">
        <f t="shared" si="1"/>
        <v>420047051</v>
      </c>
      <c r="J24" s="77">
        <v>93334112</v>
      </c>
      <c r="K24" s="78">
        <v>-736936381</v>
      </c>
      <c r="L24" s="78">
        <f t="shared" si="2"/>
        <v>-643602269</v>
      </c>
      <c r="M24" s="95">
        <f t="shared" si="3"/>
        <v>-1.9602881469654885</v>
      </c>
      <c r="N24" s="77">
        <v>114359688</v>
      </c>
      <c r="O24" s="78">
        <v>23945340</v>
      </c>
      <c r="P24" s="78">
        <f t="shared" si="4"/>
        <v>138305028</v>
      </c>
      <c r="Q24" s="95">
        <f t="shared" si="5"/>
        <v>0.42125039036201717</v>
      </c>
      <c r="R24" s="77">
        <v>62020651</v>
      </c>
      <c r="S24" s="78">
        <v>10993857</v>
      </c>
      <c r="T24" s="78">
        <f t="shared" si="6"/>
        <v>73014508</v>
      </c>
      <c r="U24" s="95">
        <f t="shared" si="7"/>
        <v>0.1738245937596167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269714451</v>
      </c>
      <c r="AA24" s="78">
        <f t="shared" si="11"/>
        <v>-701997184</v>
      </c>
      <c r="AB24" s="78">
        <f t="shared" si="12"/>
        <v>-432282733</v>
      </c>
      <c r="AC24" s="95">
        <f t="shared" si="13"/>
        <v>-1.0291293129445158</v>
      </c>
      <c r="AD24" s="77">
        <v>64010676</v>
      </c>
      <c r="AE24" s="78">
        <v>6830488</v>
      </c>
      <c r="AF24" s="78">
        <f t="shared" si="14"/>
        <v>70841164</v>
      </c>
      <c r="AG24" s="78">
        <v>274326234</v>
      </c>
      <c r="AH24" s="78">
        <v>315727736</v>
      </c>
      <c r="AI24" s="79">
        <v>247030736</v>
      </c>
      <c r="AJ24" s="114">
        <f t="shared" si="15"/>
        <v>0.78241696193583699</v>
      </c>
      <c r="AK24" s="115">
        <f t="shared" si="16"/>
        <v>3.0679111935540737E-2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198702313</v>
      </c>
      <c r="E25" s="78">
        <v>43301747</v>
      </c>
      <c r="F25" s="79">
        <f t="shared" si="0"/>
        <v>242004060</v>
      </c>
      <c r="G25" s="77">
        <v>211602894</v>
      </c>
      <c r="H25" s="78">
        <v>35475355</v>
      </c>
      <c r="I25" s="79">
        <f t="shared" si="1"/>
        <v>247078249</v>
      </c>
      <c r="J25" s="77">
        <v>83683384</v>
      </c>
      <c r="K25" s="78">
        <v>672607381</v>
      </c>
      <c r="L25" s="78">
        <f t="shared" si="2"/>
        <v>756290765</v>
      </c>
      <c r="M25" s="95">
        <f t="shared" si="3"/>
        <v>3.1251160207808084</v>
      </c>
      <c r="N25" s="77">
        <v>52398859</v>
      </c>
      <c r="O25" s="78">
        <v>12907998</v>
      </c>
      <c r="P25" s="78">
        <f t="shared" si="4"/>
        <v>65306857</v>
      </c>
      <c r="Q25" s="95">
        <f t="shared" si="5"/>
        <v>0.26985851807610167</v>
      </c>
      <c r="R25" s="77">
        <v>39514305</v>
      </c>
      <c r="S25" s="78">
        <v>8653298</v>
      </c>
      <c r="T25" s="78">
        <f t="shared" si="6"/>
        <v>48167603</v>
      </c>
      <c r="U25" s="95">
        <f t="shared" si="7"/>
        <v>0.19494877916185976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175596548</v>
      </c>
      <c r="AA25" s="78">
        <f t="shared" si="11"/>
        <v>694168677</v>
      </c>
      <c r="AB25" s="78">
        <f t="shared" si="12"/>
        <v>869765225</v>
      </c>
      <c r="AC25" s="95">
        <f t="shared" si="13"/>
        <v>3.5202015091178667</v>
      </c>
      <c r="AD25" s="77">
        <v>32688921</v>
      </c>
      <c r="AE25" s="78">
        <v>5453914</v>
      </c>
      <c r="AF25" s="78">
        <f t="shared" si="14"/>
        <v>38142835</v>
      </c>
      <c r="AG25" s="78">
        <v>208852075</v>
      </c>
      <c r="AH25" s="78">
        <v>238122682</v>
      </c>
      <c r="AI25" s="79">
        <v>167958164</v>
      </c>
      <c r="AJ25" s="114">
        <f t="shared" si="15"/>
        <v>0.70534298786370964</v>
      </c>
      <c r="AK25" s="115">
        <f t="shared" si="16"/>
        <v>0.2628217855332462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590452008</v>
      </c>
      <c r="E26" s="78">
        <v>47526334</v>
      </c>
      <c r="F26" s="79">
        <f t="shared" si="0"/>
        <v>637978342</v>
      </c>
      <c r="G26" s="77">
        <v>601779808</v>
      </c>
      <c r="H26" s="78">
        <v>73069811</v>
      </c>
      <c r="I26" s="79">
        <f t="shared" si="1"/>
        <v>674849619</v>
      </c>
      <c r="J26" s="77">
        <v>226181285</v>
      </c>
      <c r="K26" s="78">
        <v>14289981</v>
      </c>
      <c r="L26" s="78">
        <f t="shared" si="2"/>
        <v>240471266</v>
      </c>
      <c r="M26" s="95">
        <f t="shared" si="3"/>
        <v>0.37692700546251456</v>
      </c>
      <c r="N26" s="77">
        <v>111838977</v>
      </c>
      <c r="O26" s="78">
        <v>14312083</v>
      </c>
      <c r="P26" s="78">
        <f t="shared" si="4"/>
        <v>126151060</v>
      </c>
      <c r="Q26" s="95">
        <f t="shared" si="5"/>
        <v>0.19773564664362853</v>
      </c>
      <c r="R26" s="77">
        <v>116755167</v>
      </c>
      <c r="S26" s="78">
        <v>24648740</v>
      </c>
      <c r="T26" s="78">
        <f t="shared" si="6"/>
        <v>141403907</v>
      </c>
      <c r="U26" s="95">
        <f t="shared" si="7"/>
        <v>0.20953395100012645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454775429</v>
      </c>
      <c r="AA26" s="78">
        <f t="shared" si="11"/>
        <v>53250804</v>
      </c>
      <c r="AB26" s="78">
        <f t="shared" si="12"/>
        <v>508026233</v>
      </c>
      <c r="AC26" s="95">
        <f t="shared" si="13"/>
        <v>0.75279916991403084</v>
      </c>
      <c r="AD26" s="77">
        <v>97666079</v>
      </c>
      <c r="AE26" s="78">
        <v>7151229</v>
      </c>
      <c r="AF26" s="78">
        <f t="shared" si="14"/>
        <v>104817308</v>
      </c>
      <c r="AG26" s="78">
        <v>562358322</v>
      </c>
      <c r="AH26" s="78">
        <v>666861688</v>
      </c>
      <c r="AI26" s="79">
        <v>467716760</v>
      </c>
      <c r="AJ26" s="114">
        <f t="shared" si="15"/>
        <v>0.70136996684086006</v>
      </c>
      <c r="AK26" s="115">
        <f t="shared" si="16"/>
        <v>0.34905112235853264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2066247900</v>
      </c>
      <c r="E27" s="78">
        <v>435874836</v>
      </c>
      <c r="F27" s="79">
        <f t="shared" si="0"/>
        <v>2502122736</v>
      </c>
      <c r="G27" s="77">
        <v>1942227795</v>
      </c>
      <c r="H27" s="78">
        <v>424287980</v>
      </c>
      <c r="I27" s="79">
        <f t="shared" si="1"/>
        <v>2366515775</v>
      </c>
      <c r="J27" s="77">
        <v>752325514</v>
      </c>
      <c r="K27" s="78">
        <v>107248466</v>
      </c>
      <c r="L27" s="78">
        <f t="shared" si="2"/>
        <v>859573980</v>
      </c>
      <c r="M27" s="95">
        <f t="shared" si="3"/>
        <v>0.3435378958964066</v>
      </c>
      <c r="N27" s="77">
        <v>639309770</v>
      </c>
      <c r="O27" s="78">
        <v>121040260</v>
      </c>
      <c r="P27" s="78">
        <f t="shared" si="4"/>
        <v>760350030</v>
      </c>
      <c r="Q27" s="95">
        <f t="shared" si="5"/>
        <v>0.30388198750614764</v>
      </c>
      <c r="R27" s="77">
        <v>442722890</v>
      </c>
      <c r="S27" s="78">
        <v>39458520</v>
      </c>
      <c r="T27" s="78">
        <f t="shared" si="6"/>
        <v>482181410</v>
      </c>
      <c r="U27" s="95">
        <f t="shared" si="7"/>
        <v>0.20375161454395968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1834358174</v>
      </c>
      <c r="AA27" s="78">
        <f t="shared" si="11"/>
        <v>267747246</v>
      </c>
      <c r="AB27" s="78">
        <f t="shared" si="12"/>
        <v>2102105420</v>
      </c>
      <c r="AC27" s="95">
        <f t="shared" si="13"/>
        <v>0.88827019122659345</v>
      </c>
      <c r="AD27" s="77">
        <v>478993714</v>
      </c>
      <c r="AE27" s="78">
        <v>80724647</v>
      </c>
      <c r="AF27" s="78">
        <f t="shared" si="14"/>
        <v>559718361</v>
      </c>
      <c r="AG27" s="78">
        <v>2452568246</v>
      </c>
      <c r="AH27" s="78">
        <v>2300300016</v>
      </c>
      <c r="AI27" s="79">
        <v>1986922065</v>
      </c>
      <c r="AJ27" s="114">
        <f t="shared" si="15"/>
        <v>0.86376648749282103</v>
      </c>
      <c r="AK27" s="115">
        <f t="shared" si="16"/>
        <v>-0.13852851077007999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4213046050</v>
      </c>
      <c r="E28" s="81">
        <f>SUM(E21:E27)</f>
        <v>1041728453</v>
      </c>
      <c r="F28" s="82">
        <f t="shared" si="0"/>
        <v>5254774503</v>
      </c>
      <c r="G28" s="80">
        <f>SUM(G21:G27)</f>
        <v>4184056637</v>
      </c>
      <c r="H28" s="81">
        <f>SUM(H21:H27)</f>
        <v>1176095884</v>
      </c>
      <c r="I28" s="82">
        <f t="shared" si="1"/>
        <v>5360152521</v>
      </c>
      <c r="J28" s="80">
        <f>SUM(J21:J27)</f>
        <v>1575096851</v>
      </c>
      <c r="K28" s="81">
        <f>SUM(K21:K27)</f>
        <v>167061592</v>
      </c>
      <c r="L28" s="81">
        <f t="shared" si="2"/>
        <v>1742158443</v>
      </c>
      <c r="M28" s="96">
        <f t="shared" si="3"/>
        <v>0.3315381929339471</v>
      </c>
      <c r="N28" s="80">
        <f>SUM(N21:N27)</f>
        <v>1140133295</v>
      </c>
      <c r="O28" s="81">
        <f>SUM(O21:O27)</f>
        <v>275125183</v>
      </c>
      <c r="P28" s="81">
        <f t="shared" si="4"/>
        <v>1415258478</v>
      </c>
      <c r="Q28" s="96">
        <f t="shared" si="5"/>
        <v>0.26932810859762218</v>
      </c>
      <c r="R28" s="80">
        <f>SUM(R21:R27)</f>
        <v>940370748</v>
      </c>
      <c r="S28" s="81">
        <f>SUM(S21:S27)</f>
        <v>189784227</v>
      </c>
      <c r="T28" s="81">
        <f t="shared" si="6"/>
        <v>1130154975</v>
      </c>
      <c r="U28" s="96">
        <f t="shared" si="7"/>
        <v>0.21084380912152778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3655600894</v>
      </c>
      <c r="AA28" s="81">
        <f t="shared" si="11"/>
        <v>631971002</v>
      </c>
      <c r="AB28" s="81">
        <f t="shared" si="12"/>
        <v>4287571896</v>
      </c>
      <c r="AC28" s="96">
        <f t="shared" si="13"/>
        <v>0.79989736844281112</v>
      </c>
      <c r="AD28" s="80">
        <f>SUM(AD21:AD27)</f>
        <v>876277968</v>
      </c>
      <c r="AE28" s="81">
        <f>SUM(AE21:AE27)</f>
        <v>171082547</v>
      </c>
      <c r="AF28" s="81">
        <f t="shared" si="14"/>
        <v>1047360515</v>
      </c>
      <c r="AG28" s="81">
        <f>SUM(AG21:AG27)</f>
        <v>4908024889</v>
      </c>
      <c r="AH28" s="81">
        <f>SUM(AH21:AH27)</f>
        <v>5050274816</v>
      </c>
      <c r="AI28" s="82">
        <f>SUM(AI21:AI27)</f>
        <v>3924360868</v>
      </c>
      <c r="AJ28" s="116">
        <f t="shared" si="15"/>
        <v>0.7770588752055746</v>
      </c>
      <c r="AK28" s="117">
        <f t="shared" si="16"/>
        <v>7.9050583647408246E-2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443268959</v>
      </c>
      <c r="E29" s="78">
        <v>32064750</v>
      </c>
      <c r="F29" s="79">
        <f t="shared" si="0"/>
        <v>475333709</v>
      </c>
      <c r="G29" s="77">
        <v>464265361</v>
      </c>
      <c r="H29" s="78">
        <v>32064750</v>
      </c>
      <c r="I29" s="79">
        <f t="shared" si="1"/>
        <v>496330111</v>
      </c>
      <c r="J29" s="77">
        <v>183887166</v>
      </c>
      <c r="K29" s="78">
        <v>57924063</v>
      </c>
      <c r="L29" s="78">
        <f t="shared" si="2"/>
        <v>241811229</v>
      </c>
      <c r="M29" s="95">
        <f t="shared" si="3"/>
        <v>0.50871887354405998</v>
      </c>
      <c r="N29" s="77">
        <v>47277853</v>
      </c>
      <c r="O29" s="78">
        <v>23614667</v>
      </c>
      <c r="P29" s="78">
        <f t="shared" si="4"/>
        <v>70892520</v>
      </c>
      <c r="Q29" s="95">
        <f t="shared" si="5"/>
        <v>0.14914263107731751</v>
      </c>
      <c r="R29" s="77">
        <v>66333900</v>
      </c>
      <c r="S29" s="78">
        <v>8439943</v>
      </c>
      <c r="T29" s="78">
        <f t="shared" si="6"/>
        <v>74773843</v>
      </c>
      <c r="U29" s="95">
        <f t="shared" si="7"/>
        <v>0.1506534488696375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297498919</v>
      </c>
      <c r="AA29" s="78">
        <f t="shared" si="11"/>
        <v>89978673</v>
      </c>
      <c r="AB29" s="78">
        <f t="shared" si="12"/>
        <v>387477592</v>
      </c>
      <c r="AC29" s="95">
        <f t="shared" si="13"/>
        <v>0.78068524035206077</v>
      </c>
      <c r="AD29" s="77">
        <v>62891256</v>
      </c>
      <c r="AE29" s="78">
        <v>10054006</v>
      </c>
      <c r="AF29" s="78">
        <f t="shared" si="14"/>
        <v>72945262</v>
      </c>
      <c r="AG29" s="78">
        <v>450980403</v>
      </c>
      <c r="AH29" s="78">
        <v>436351448</v>
      </c>
      <c r="AI29" s="79">
        <v>332111567</v>
      </c>
      <c r="AJ29" s="114">
        <f t="shared" si="15"/>
        <v>0.76111026678660176</v>
      </c>
      <c r="AK29" s="115">
        <f t="shared" si="16"/>
        <v>2.5067851562449617E-2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273940312</v>
      </c>
      <c r="E30" s="78">
        <v>86511045</v>
      </c>
      <c r="F30" s="79">
        <f t="shared" si="0"/>
        <v>360451357</v>
      </c>
      <c r="G30" s="77">
        <v>276140312</v>
      </c>
      <c r="H30" s="78">
        <v>101807194</v>
      </c>
      <c r="I30" s="79">
        <f t="shared" si="1"/>
        <v>377947506</v>
      </c>
      <c r="J30" s="77">
        <v>94976544</v>
      </c>
      <c r="K30" s="78">
        <v>-7709232</v>
      </c>
      <c r="L30" s="78">
        <f t="shared" si="2"/>
        <v>87267312</v>
      </c>
      <c r="M30" s="95">
        <f t="shared" si="3"/>
        <v>0.24210565532702377</v>
      </c>
      <c r="N30" s="77">
        <v>78023998</v>
      </c>
      <c r="O30" s="78">
        <v>18319948</v>
      </c>
      <c r="P30" s="78">
        <f t="shared" si="4"/>
        <v>96343946</v>
      </c>
      <c r="Q30" s="95">
        <f t="shared" si="5"/>
        <v>0.26728695600388597</v>
      </c>
      <c r="R30" s="77">
        <v>63851622</v>
      </c>
      <c r="S30" s="78">
        <v>40127389</v>
      </c>
      <c r="T30" s="78">
        <f t="shared" si="6"/>
        <v>103979011</v>
      </c>
      <c r="U30" s="95">
        <f t="shared" si="7"/>
        <v>0.2751149547207225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236852164</v>
      </c>
      <c r="AA30" s="78">
        <f t="shared" si="11"/>
        <v>50738105</v>
      </c>
      <c r="AB30" s="78">
        <f t="shared" si="12"/>
        <v>287590269</v>
      </c>
      <c r="AC30" s="95">
        <f t="shared" si="13"/>
        <v>0.76092648961678822</v>
      </c>
      <c r="AD30" s="77">
        <v>61945828</v>
      </c>
      <c r="AE30" s="78">
        <v>9418957</v>
      </c>
      <c r="AF30" s="78">
        <f t="shared" si="14"/>
        <v>71364785</v>
      </c>
      <c r="AG30" s="78">
        <v>324671805</v>
      </c>
      <c r="AH30" s="78">
        <v>372380684</v>
      </c>
      <c r="AI30" s="79">
        <v>284212945</v>
      </c>
      <c r="AJ30" s="114">
        <f t="shared" si="15"/>
        <v>0.76323224380779109</v>
      </c>
      <c r="AK30" s="115">
        <f t="shared" si="16"/>
        <v>0.45700727606760116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220787550</v>
      </c>
      <c r="E31" s="78">
        <v>121368457</v>
      </c>
      <c r="F31" s="79">
        <f t="shared" si="0"/>
        <v>342156007</v>
      </c>
      <c r="G31" s="77">
        <v>291331569</v>
      </c>
      <c r="H31" s="78">
        <v>138852738</v>
      </c>
      <c r="I31" s="79">
        <f t="shared" si="1"/>
        <v>430184307</v>
      </c>
      <c r="J31" s="77">
        <v>95445290</v>
      </c>
      <c r="K31" s="78">
        <v>46811968</v>
      </c>
      <c r="L31" s="78">
        <f t="shared" si="2"/>
        <v>142257258</v>
      </c>
      <c r="M31" s="95">
        <f t="shared" si="3"/>
        <v>0.41576723801315579</v>
      </c>
      <c r="N31" s="77">
        <v>77477674</v>
      </c>
      <c r="O31" s="78">
        <v>49368018</v>
      </c>
      <c r="P31" s="78">
        <f t="shared" si="4"/>
        <v>126845692</v>
      </c>
      <c r="Q31" s="95">
        <f t="shared" si="5"/>
        <v>0.37072472616270624</v>
      </c>
      <c r="R31" s="77">
        <v>76143964</v>
      </c>
      <c r="S31" s="78">
        <v>13550582</v>
      </c>
      <c r="T31" s="78">
        <f t="shared" si="6"/>
        <v>89694546</v>
      </c>
      <c r="U31" s="95">
        <f t="shared" si="7"/>
        <v>0.20850259886397948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249066928</v>
      </c>
      <c r="AA31" s="78">
        <f t="shared" si="11"/>
        <v>109730568</v>
      </c>
      <c r="AB31" s="78">
        <f t="shared" si="12"/>
        <v>358797496</v>
      </c>
      <c r="AC31" s="95">
        <f t="shared" si="13"/>
        <v>0.83405528784200866</v>
      </c>
      <c r="AD31" s="77">
        <v>58443189</v>
      </c>
      <c r="AE31" s="78">
        <v>9381027</v>
      </c>
      <c r="AF31" s="78">
        <f t="shared" si="14"/>
        <v>67824216</v>
      </c>
      <c r="AG31" s="78">
        <v>284705743</v>
      </c>
      <c r="AH31" s="78">
        <v>341625133</v>
      </c>
      <c r="AI31" s="79">
        <v>209376654</v>
      </c>
      <c r="AJ31" s="114">
        <f t="shared" si="15"/>
        <v>0.61288422242634</v>
      </c>
      <c r="AK31" s="115">
        <f t="shared" si="16"/>
        <v>0.32245606790353465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244708168</v>
      </c>
      <c r="E32" s="78">
        <v>190429395</v>
      </c>
      <c r="F32" s="79">
        <f t="shared" si="0"/>
        <v>435137563</v>
      </c>
      <c r="G32" s="77">
        <v>262160338</v>
      </c>
      <c r="H32" s="78">
        <v>176268474</v>
      </c>
      <c r="I32" s="79">
        <f t="shared" si="1"/>
        <v>438428812</v>
      </c>
      <c r="J32" s="77">
        <v>112553380</v>
      </c>
      <c r="K32" s="78">
        <v>-64739117</v>
      </c>
      <c r="L32" s="78">
        <f t="shared" si="2"/>
        <v>47814263</v>
      </c>
      <c r="M32" s="95">
        <f t="shared" si="3"/>
        <v>0.10988309690009455</v>
      </c>
      <c r="N32" s="77">
        <v>79935426</v>
      </c>
      <c r="O32" s="78">
        <v>49848768</v>
      </c>
      <c r="P32" s="78">
        <f t="shared" si="4"/>
        <v>129784194</v>
      </c>
      <c r="Q32" s="95">
        <f t="shared" si="5"/>
        <v>0.2982601481361884</v>
      </c>
      <c r="R32" s="77">
        <v>58853153</v>
      </c>
      <c r="S32" s="78">
        <v>19698486</v>
      </c>
      <c r="T32" s="78">
        <f t="shared" si="6"/>
        <v>78551639</v>
      </c>
      <c r="U32" s="95">
        <f t="shared" si="7"/>
        <v>0.17916623371914708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251341959</v>
      </c>
      <c r="AA32" s="78">
        <f t="shared" si="11"/>
        <v>4808137</v>
      </c>
      <c r="AB32" s="78">
        <f t="shared" si="12"/>
        <v>256150096</v>
      </c>
      <c r="AC32" s="95">
        <f t="shared" si="13"/>
        <v>0.58424558101350332</v>
      </c>
      <c r="AD32" s="77">
        <v>58130598</v>
      </c>
      <c r="AE32" s="78">
        <v>38143533</v>
      </c>
      <c r="AF32" s="78">
        <f t="shared" si="14"/>
        <v>96274131</v>
      </c>
      <c r="AG32" s="78">
        <v>411441238</v>
      </c>
      <c r="AH32" s="78">
        <v>478698139</v>
      </c>
      <c r="AI32" s="79">
        <v>339754987</v>
      </c>
      <c r="AJ32" s="114">
        <f t="shared" si="15"/>
        <v>0.70974787516355897</v>
      </c>
      <c r="AK32" s="115">
        <f t="shared" si="16"/>
        <v>-0.18408363509404202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148075277</v>
      </c>
      <c r="E33" s="78">
        <v>74651637</v>
      </c>
      <c r="F33" s="79">
        <f t="shared" si="0"/>
        <v>222726914</v>
      </c>
      <c r="G33" s="77">
        <v>160277139</v>
      </c>
      <c r="H33" s="78">
        <v>117882259</v>
      </c>
      <c r="I33" s="79">
        <f t="shared" si="1"/>
        <v>278159398</v>
      </c>
      <c r="J33" s="77">
        <v>57941687</v>
      </c>
      <c r="K33" s="78">
        <v>9018271</v>
      </c>
      <c r="L33" s="78">
        <f t="shared" si="2"/>
        <v>66959958</v>
      </c>
      <c r="M33" s="95">
        <f t="shared" si="3"/>
        <v>0.30063703033213129</v>
      </c>
      <c r="N33" s="77">
        <v>45083116</v>
      </c>
      <c r="O33" s="78">
        <v>28934729</v>
      </c>
      <c r="P33" s="78">
        <f t="shared" si="4"/>
        <v>74017845</v>
      </c>
      <c r="Q33" s="95">
        <f t="shared" si="5"/>
        <v>0.33232555361495286</v>
      </c>
      <c r="R33" s="77">
        <v>36895528</v>
      </c>
      <c r="S33" s="78">
        <v>24018785</v>
      </c>
      <c r="T33" s="78">
        <f t="shared" si="6"/>
        <v>60914313</v>
      </c>
      <c r="U33" s="95">
        <f t="shared" si="7"/>
        <v>0.21899067023433808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139920331</v>
      </c>
      <c r="AA33" s="78">
        <f t="shared" si="11"/>
        <v>61971785</v>
      </c>
      <c r="AB33" s="78">
        <f t="shared" si="12"/>
        <v>201892116</v>
      </c>
      <c r="AC33" s="95">
        <f t="shared" si="13"/>
        <v>0.72581446987457165</v>
      </c>
      <c r="AD33" s="77">
        <v>32186956</v>
      </c>
      <c r="AE33" s="78">
        <v>7648968</v>
      </c>
      <c r="AF33" s="78">
        <f t="shared" si="14"/>
        <v>39835924</v>
      </c>
      <c r="AG33" s="78">
        <v>170792600</v>
      </c>
      <c r="AH33" s="78">
        <v>221421928</v>
      </c>
      <c r="AI33" s="79">
        <v>153056447</v>
      </c>
      <c r="AJ33" s="114">
        <f t="shared" si="15"/>
        <v>0.69124340295691045</v>
      </c>
      <c r="AK33" s="115">
        <f t="shared" si="16"/>
        <v>0.52913016401979274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1066722657</v>
      </c>
      <c r="E34" s="78">
        <v>208762103</v>
      </c>
      <c r="F34" s="79">
        <f t="shared" si="0"/>
        <v>1275484760</v>
      </c>
      <c r="G34" s="77">
        <v>1143914639</v>
      </c>
      <c r="H34" s="78">
        <v>204376074</v>
      </c>
      <c r="I34" s="79">
        <f t="shared" si="1"/>
        <v>1348290713</v>
      </c>
      <c r="J34" s="77">
        <v>426176830</v>
      </c>
      <c r="K34" s="78">
        <v>17055406</v>
      </c>
      <c r="L34" s="78">
        <f t="shared" si="2"/>
        <v>443232236</v>
      </c>
      <c r="M34" s="95">
        <f t="shared" si="3"/>
        <v>0.34750100502964848</v>
      </c>
      <c r="N34" s="77">
        <v>250900021</v>
      </c>
      <c r="O34" s="78">
        <v>53814736</v>
      </c>
      <c r="P34" s="78">
        <f t="shared" si="4"/>
        <v>304714757</v>
      </c>
      <c r="Q34" s="95">
        <f t="shared" si="5"/>
        <v>0.23890113512606767</v>
      </c>
      <c r="R34" s="77">
        <v>227028374</v>
      </c>
      <c r="S34" s="78">
        <v>20423257</v>
      </c>
      <c r="T34" s="78">
        <f t="shared" si="6"/>
        <v>247451631</v>
      </c>
      <c r="U34" s="95">
        <f t="shared" si="7"/>
        <v>0.18352987869315687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904105225</v>
      </c>
      <c r="AA34" s="78">
        <f t="shared" si="11"/>
        <v>91293399</v>
      </c>
      <c r="AB34" s="78">
        <f t="shared" si="12"/>
        <v>995398624</v>
      </c>
      <c r="AC34" s="95">
        <f t="shared" si="13"/>
        <v>0.73826706243878137</v>
      </c>
      <c r="AD34" s="77">
        <v>192603615</v>
      </c>
      <c r="AE34" s="78">
        <v>17156803</v>
      </c>
      <c r="AF34" s="78">
        <f t="shared" si="14"/>
        <v>209760418</v>
      </c>
      <c r="AG34" s="78">
        <v>1095329240</v>
      </c>
      <c r="AH34" s="78">
        <v>1199024709</v>
      </c>
      <c r="AI34" s="79">
        <v>881129519</v>
      </c>
      <c r="AJ34" s="114">
        <f t="shared" si="15"/>
        <v>0.73487186075996036</v>
      </c>
      <c r="AK34" s="115">
        <f t="shared" si="16"/>
        <v>0.17968696553608132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1720783370</v>
      </c>
      <c r="E35" s="78">
        <v>499270599</v>
      </c>
      <c r="F35" s="79">
        <f t="shared" si="0"/>
        <v>2220053969</v>
      </c>
      <c r="G35" s="77">
        <v>1762061667</v>
      </c>
      <c r="H35" s="78">
        <v>490735012</v>
      </c>
      <c r="I35" s="79">
        <f t="shared" si="1"/>
        <v>2252796679</v>
      </c>
      <c r="J35" s="77">
        <v>467881458</v>
      </c>
      <c r="K35" s="78">
        <v>149610493</v>
      </c>
      <c r="L35" s="78">
        <f t="shared" si="2"/>
        <v>617491951</v>
      </c>
      <c r="M35" s="95">
        <f t="shared" si="3"/>
        <v>0.27814276572661106</v>
      </c>
      <c r="N35" s="77">
        <v>438852340</v>
      </c>
      <c r="O35" s="78">
        <v>178989410</v>
      </c>
      <c r="P35" s="78">
        <f t="shared" si="4"/>
        <v>617841750</v>
      </c>
      <c r="Q35" s="95">
        <f t="shared" si="5"/>
        <v>0.27830032901330787</v>
      </c>
      <c r="R35" s="77">
        <v>349998297</v>
      </c>
      <c r="S35" s="78">
        <v>59244562</v>
      </c>
      <c r="T35" s="78">
        <f t="shared" si="6"/>
        <v>409242859</v>
      </c>
      <c r="U35" s="95">
        <f t="shared" si="7"/>
        <v>0.18165991756595626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1256732095</v>
      </c>
      <c r="AA35" s="78">
        <f t="shared" si="11"/>
        <v>387844465</v>
      </c>
      <c r="AB35" s="78">
        <f t="shared" si="12"/>
        <v>1644576560</v>
      </c>
      <c r="AC35" s="95">
        <f t="shared" si="13"/>
        <v>0.73001552928869529</v>
      </c>
      <c r="AD35" s="77">
        <v>368519668</v>
      </c>
      <c r="AE35" s="78">
        <v>113130378</v>
      </c>
      <c r="AF35" s="78">
        <f t="shared" si="14"/>
        <v>481650046</v>
      </c>
      <c r="AG35" s="78">
        <v>2235699583</v>
      </c>
      <c r="AH35" s="78">
        <v>2316031661</v>
      </c>
      <c r="AI35" s="79">
        <v>1814119331</v>
      </c>
      <c r="AJ35" s="114">
        <f t="shared" si="15"/>
        <v>0.78328779418184302</v>
      </c>
      <c r="AK35" s="115">
        <f t="shared" si="16"/>
        <v>-0.15033152721841536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4118286293</v>
      </c>
      <c r="E36" s="81">
        <f>SUM(E29:E35)</f>
        <v>1213057986</v>
      </c>
      <c r="F36" s="82">
        <f t="shared" si="0"/>
        <v>5331344279</v>
      </c>
      <c r="G36" s="80">
        <f>SUM(G29:G35)</f>
        <v>4360151025</v>
      </c>
      <c r="H36" s="81">
        <f>SUM(H29:H35)</f>
        <v>1261986501</v>
      </c>
      <c r="I36" s="82">
        <f t="shared" si="1"/>
        <v>5622137526</v>
      </c>
      <c r="J36" s="80">
        <f>SUM(J29:J35)</f>
        <v>1438862355</v>
      </c>
      <c r="K36" s="81">
        <f>SUM(K29:K35)</f>
        <v>207971852</v>
      </c>
      <c r="L36" s="81">
        <f t="shared" si="2"/>
        <v>1646834207</v>
      </c>
      <c r="M36" s="96">
        <f t="shared" si="3"/>
        <v>0.30889661609114777</v>
      </c>
      <c r="N36" s="80">
        <f>SUM(N29:N35)</f>
        <v>1017550428</v>
      </c>
      <c r="O36" s="81">
        <f>SUM(O29:O35)</f>
        <v>402890276</v>
      </c>
      <c r="P36" s="81">
        <f t="shared" si="4"/>
        <v>1420440704</v>
      </c>
      <c r="Q36" s="96">
        <f t="shared" si="5"/>
        <v>0.26643199719723071</v>
      </c>
      <c r="R36" s="80">
        <f>SUM(R29:R35)</f>
        <v>879104838</v>
      </c>
      <c r="S36" s="81">
        <f>SUM(S29:S35)</f>
        <v>185503004</v>
      </c>
      <c r="T36" s="81">
        <f t="shared" si="6"/>
        <v>1064607842</v>
      </c>
      <c r="U36" s="96">
        <f t="shared" si="7"/>
        <v>0.18935997866943677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3335517621</v>
      </c>
      <c r="AA36" s="81">
        <f t="shared" si="11"/>
        <v>796365132</v>
      </c>
      <c r="AB36" s="81">
        <f t="shared" si="12"/>
        <v>4131882753</v>
      </c>
      <c r="AC36" s="96">
        <f t="shared" si="13"/>
        <v>0.73493092865334508</v>
      </c>
      <c r="AD36" s="80">
        <f>SUM(AD29:AD35)</f>
        <v>834721110</v>
      </c>
      <c r="AE36" s="81">
        <f>SUM(AE29:AE35)</f>
        <v>204933672</v>
      </c>
      <c r="AF36" s="81">
        <f t="shared" si="14"/>
        <v>1039654782</v>
      </c>
      <c r="AG36" s="81">
        <f>SUM(AG29:AG35)</f>
        <v>4973620612</v>
      </c>
      <c r="AH36" s="81">
        <f>SUM(AH29:AH35)</f>
        <v>5365533702</v>
      </c>
      <c r="AI36" s="82">
        <f>SUM(AI29:AI35)</f>
        <v>4013761450</v>
      </c>
      <c r="AJ36" s="116">
        <f t="shared" si="15"/>
        <v>0.74806378506277438</v>
      </c>
      <c r="AK36" s="117">
        <f t="shared" si="16"/>
        <v>2.4001293921812605E-2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447188028</v>
      </c>
      <c r="E37" s="78">
        <v>68017000</v>
      </c>
      <c r="F37" s="79">
        <f t="shared" si="0"/>
        <v>515205028</v>
      </c>
      <c r="G37" s="77">
        <v>448651264</v>
      </c>
      <c r="H37" s="78">
        <v>90044074</v>
      </c>
      <c r="I37" s="79">
        <f t="shared" si="1"/>
        <v>538695338</v>
      </c>
      <c r="J37" s="77">
        <v>113050059</v>
      </c>
      <c r="K37" s="78">
        <v>14791421</v>
      </c>
      <c r="L37" s="78">
        <f t="shared" si="2"/>
        <v>127841480</v>
      </c>
      <c r="M37" s="95">
        <f t="shared" si="3"/>
        <v>0.24813709698500847</v>
      </c>
      <c r="N37" s="77">
        <v>98143016</v>
      </c>
      <c r="O37" s="78">
        <v>21679507</v>
      </c>
      <c r="P37" s="78">
        <f t="shared" si="4"/>
        <v>119822523</v>
      </c>
      <c r="Q37" s="95">
        <f t="shared" si="5"/>
        <v>0.23257250315499639</v>
      </c>
      <c r="R37" s="77">
        <v>72360322</v>
      </c>
      <c r="S37" s="78">
        <v>18994307</v>
      </c>
      <c r="T37" s="78">
        <f t="shared" si="6"/>
        <v>91354629</v>
      </c>
      <c r="U37" s="95">
        <f t="shared" si="7"/>
        <v>0.16958496306867984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283553397</v>
      </c>
      <c r="AA37" s="78">
        <f t="shared" si="11"/>
        <v>55465235</v>
      </c>
      <c r="AB37" s="78">
        <f t="shared" si="12"/>
        <v>339018632</v>
      </c>
      <c r="AC37" s="95">
        <f t="shared" si="13"/>
        <v>0.62933277510562013</v>
      </c>
      <c r="AD37" s="77">
        <v>75061015</v>
      </c>
      <c r="AE37" s="78">
        <v>15479466</v>
      </c>
      <c r="AF37" s="78">
        <f t="shared" si="14"/>
        <v>90540481</v>
      </c>
      <c r="AG37" s="78">
        <v>549696548</v>
      </c>
      <c r="AH37" s="78">
        <v>555426289</v>
      </c>
      <c r="AI37" s="79">
        <v>333168328</v>
      </c>
      <c r="AJ37" s="114">
        <f t="shared" si="15"/>
        <v>0.59984256164727556</v>
      </c>
      <c r="AK37" s="115">
        <f t="shared" si="16"/>
        <v>8.9920883013643316E-3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351394493</v>
      </c>
      <c r="E38" s="78">
        <v>142990193</v>
      </c>
      <c r="F38" s="79">
        <f t="shared" si="0"/>
        <v>494384686</v>
      </c>
      <c r="G38" s="77">
        <v>362517756</v>
      </c>
      <c r="H38" s="78">
        <v>165806891</v>
      </c>
      <c r="I38" s="79">
        <f t="shared" si="1"/>
        <v>528324647</v>
      </c>
      <c r="J38" s="77">
        <v>144381990</v>
      </c>
      <c r="K38" s="78">
        <v>13166093</v>
      </c>
      <c r="L38" s="78">
        <f t="shared" si="2"/>
        <v>157548083</v>
      </c>
      <c r="M38" s="95">
        <f t="shared" si="3"/>
        <v>0.31867508735899641</v>
      </c>
      <c r="N38" s="77">
        <v>77564343</v>
      </c>
      <c r="O38" s="78">
        <v>30910351</v>
      </c>
      <c r="P38" s="78">
        <f t="shared" si="4"/>
        <v>108474694</v>
      </c>
      <c r="Q38" s="95">
        <f t="shared" si="5"/>
        <v>0.21941353984415285</v>
      </c>
      <c r="R38" s="77">
        <v>86350089</v>
      </c>
      <c r="S38" s="78">
        <v>18893720</v>
      </c>
      <c r="T38" s="78">
        <f t="shared" si="6"/>
        <v>105243809</v>
      </c>
      <c r="U38" s="95">
        <f t="shared" si="7"/>
        <v>0.19920291358279182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308296422</v>
      </c>
      <c r="AA38" s="78">
        <f t="shared" si="11"/>
        <v>62970164</v>
      </c>
      <c r="AB38" s="78">
        <f t="shared" si="12"/>
        <v>371266586</v>
      </c>
      <c r="AC38" s="95">
        <f t="shared" si="13"/>
        <v>0.70272433456999028</v>
      </c>
      <c r="AD38" s="77">
        <v>80659902</v>
      </c>
      <c r="AE38" s="78">
        <v>23310608</v>
      </c>
      <c r="AF38" s="78">
        <f t="shared" si="14"/>
        <v>103970510</v>
      </c>
      <c r="AG38" s="78">
        <v>408453853</v>
      </c>
      <c r="AH38" s="78">
        <v>468342501</v>
      </c>
      <c r="AI38" s="79">
        <v>349539913</v>
      </c>
      <c r="AJ38" s="114">
        <f t="shared" si="15"/>
        <v>0.74633395912962419</v>
      </c>
      <c r="AK38" s="115">
        <f t="shared" si="16"/>
        <v>1.2246732270525529E-2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412910110</v>
      </c>
      <c r="E39" s="78">
        <v>38629286</v>
      </c>
      <c r="F39" s="79">
        <f t="shared" si="0"/>
        <v>451539396</v>
      </c>
      <c r="G39" s="77">
        <v>451541615</v>
      </c>
      <c r="H39" s="78">
        <v>37920870</v>
      </c>
      <c r="I39" s="79">
        <f t="shared" si="1"/>
        <v>489462485</v>
      </c>
      <c r="J39" s="77">
        <v>143783099</v>
      </c>
      <c r="K39" s="78">
        <v>-116931502</v>
      </c>
      <c r="L39" s="78">
        <f t="shared" si="2"/>
        <v>26851597</v>
      </c>
      <c r="M39" s="95">
        <f t="shared" si="3"/>
        <v>5.9466786813879693E-2</v>
      </c>
      <c r="N39" s="77">
        <v>137258103</v>
      </c>
      <c r="O39" s="78">
        <v>132966603</v>
      </c>
      <c r="P39" s="78">
        <f t="shared" si="4"/>
        <v>270224706</v>
      </c>
      <c r="Q39" s="95">
        <f t="shared" si="5"/>
        <v>0.59845211379961183</v>
      </c>
      <c r="R39" s="77">
        <v>75773346</v>
      </c>
      <c r="S39" s="78">
        <v>2681625</v>
      </c>
      <c r="T39" s="78">
        <f t="shared" si="6"/>
        <v>78454971</v>
      </c>
      <c r="U39" s="95">
        <f t="shared" si="7"/>
        <v>0.16028801676189749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356814548</v>
      </c>
      <c r="AA39" s="78">
        <f t="shared" si="11"/>
        <v>18716726</v>
      </c>
      <c r="AB39" s="78">
        <f t="shared" si="12"/>
        <v>375531274</v>
      </c>
      <c r="AC39" s="95">
        <f t="shared" si="13"/>
        <v>0.76723198510300539</v>
      </c>
      <c r="AD39" s="77">
        <v>115243868</v>
      </c>
      <c r="AE39" s="78">
        <v>11908932</v>
      </c>
      <c r="AF39" s="78">
        <f t="shared" si="14"/>
        <v>127152800</v>
      </c>
      <c r="AG39" s="78">
        <v>432788113</v>
      </c>
      <c r="AH39" s="78">
        <v>450182313</v>
      </c>
      <c r="AI39" s="79">
        <v>358897583</v>
      </c>
      <c r="AJ39" s="114">
        <f t="shared" si="15"/>
        <v>0.79722719581833057</v>
      </c>
      <c r="AK39" s="115">
        <f t="shared" si="16"/>
        <v>-0.38298668216508014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894987578</v>
      </c>
      <c r="E40" s="78">
        <v>256270150</v>
      </c>
      <c r="F40" s="79">
        <f t="shared" si="0"/>
        <v>1151257728</v>
      </c>
      <c r="G40" s="77">
        <v>894987582</v>
      </c>
      <c r="H40" s="78">
        <v>266389150</v>
      </c>
      <c r="I40" s="79">
        <f t="shared" si="1"/>
        <v>1161376732</v>
      </c>
      <c r="J40" s="77">
        <v>256065916</v>
      </c>
      <c r="K40" s="78">
        <v>55468361</v>
      </c>
      <c r="L40" s="78">
        <f t="shared" si="2"/>
        <v>311534277</v>
      </c>
      <c r="M40" s="95">
        <f t="shared" si="3"/>
        <v>0.27060341869861482</v>
      </c>
      <c r="N40" s="77">
        <v>213305548</v>
      </c>
      <c r="O40" s="78">
        <v>57329588</v>
      </c>
      <c r="P40" s="78">
        <f t="shared" si="4"/>
        <v>270635136</v>
      </c>
      <c r="Q40" s="95">
        <f t="shared" si="5"/>
        <v>0.23507780179695784</v>
      </c>
      <c r="R40" s="77">
        <v>173397579</v>
      </c>
      <c r="S40" s="78">
        <v>26207602</v>
      </c>
      <c r="T40" s="78">
        <f t="shared" si="6"/>
        <v>199605181</v>
      </c>
      <c r="U40" s="95">
        <f t="shared" si="7"/>
        <v>0.17186945071325915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642769043</v>
      </c>
      <c r="AA40" s="78">
        <f t="shared" si="11"/>
        <v>139005551</v>
      </c>
      <c r="AB40" s="78">
        <f t="shared" si="12"/>
        <v>781774594</v>
      </c>
      <c r="AC40" s="95">
        <f t="shared" si="13"/>
        <v>0.67314470185200848</v>
      </c>
      <c r="AD40" s="77">
        <v>202719242</v>
      </c>
      <c r="AE40" s="78">
        <v>43147505</v>
      </c>
      <c r="AF40" s="78">
        <f t="shared" si="14"/>
        <v>245866747</v>
      </c>
      <c r="AG40" s="78">
        <v>1034934616</v>
      </c>
      <c r="AH40" s="78">
        <v>1012761976</v>
      </c>
      <c r="AI40" s="79">
        <v>624659249</v>
      </c>
      <c r="AJ40" s="114">
        <f t="shared" si="15"/>
        <v>0.61678781767375512</v>
      </c>
      <c r="AK40" s="115">
        <f t="shared" si="16"/>
        <v>-0.18815706704737911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2106480209</v>
      </c>
      <c r="E41" s="81">
        <f>SUM(E37:E40)</f>
        <v>505906629</v>
      </c>
      <c r="F41" s="82">
        <f t="shared" si="0"/>
        <v>2612386838</v>
      </c>
      <c r="G41" s="80">
        <f>SUM(G37:G40)</f>
        <v>2157698217</v>
      </c>
      <c r="H41" s="81">
        <f>SUM(H37:H40)</f>
        <v>560160985</v>
      </c>
      <c r="I41" s="82">
        <f t="shared" si="1"/>
        <v>2717859202</v>
      </c>
      <c r="J41" s="80">
        <f>SUM(J37:J40)</f>
        <v>657281064</v>
      </c>
      <c r="K41" s="81">
        <f>SUM(K37:K40)</f>
        <v>-33505627</v>
      </c>
      <c r="L41" s="81">
        <f t="shared" si="2"/>
        <v>623775437</v>
      </c>
      <c r="M41" s="96">
        <f t="shared" si="3"/>
        <v>0.23877606023981965</v>
      </c>
      <c r="N41" s="80">
        <f>SUM(N37:N40)</f>
        <v>526271010</v>
      </c>
      <c r="O41" s="81">
        <f>SUM(O37:O40)</f>
        <v>242886049</v>
      </c>
      <c r="P41" s="81">
        <f t="shared" si="4"/>
        <v>769157059</v>
      </c>
      <c r="Q41" s="96">
        <f t="shared" si="5"/>
        <v>0.29442693854209351</v>
      </c>
      <c r="R41" s="80">
        <f>SUM(R37:R40)</f>
        <v>407881336</v>
      </c>
      <c r="S41" s="81">
        <f>SUM(S37:S40)</f>
        <v>66777254</v>
      </c>
      <c r="T41" s="81">
        <f t="shared" si="6"/>
        <v>474658590</v>
      </c>
      <c r="U41" s="96">
        <f t="shared" si="7"/>
        <v>0.17464428975964297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1591433410</v>
      </c>
      <c r="AA41" s="81">
        <f t="shared" si="11"/>
        <v>276157676</v>
      </c>
      <c r="AB41" s="81">
        <f t="shared" si="12"/>
        <v>1867591086</v>
      </c>
      <c r="AC41" s="96">
        <f t="shared" si="13"/>
        <v>0.68715520091169169</v>
      </c>
      <c r="AD41" s="80">
        <f>SUM(AD37:AD40)</f>
        <v>473684027</v>
      </c>
      <c r="AE41" s="81">
        <f>SUM(AE37:AE40)</f>
        <v>93846511</v>
      </c>
      <c r="AF41" s="81">
        <f t="shared" si="14"/>
        <v>567530538</v>
      </c>
      <c r="AG41" s="81">
        <f>SUM(AG37:AG40)</f>
        <v>2425873130</v>
      </c>
      <c r="AH41" s="81">
        <f>SUM(AH37:AH40)</f>
        <v>2486713079</v>
      </c>
      <c r="AI41" s="82">
        <f>SUM(AI37:AI40)</f>
        <v>1666265073</v>
      </c>
      <c r="AJ41" s="116">
        <f t="shared" si="15"/>
        <v>0.67006728161419704</v>
      </c>
      <c r="AK41" s="117">
        <f t="shared" si="16"/>
        <v>-0.16364220386674588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461269912</v>
      </c>
      <c r="E42" s="78">
        <v>143189377</v>
      </c>
      <c r="F42" s="79">
        <f t="shared" si="0"/>
        <v>604459289</v>
      </c>
      <c r="G42" s="77">
        <v>473247912</v>
      </c>
      <c r="H42" s="78">
        <v>143997811</v>
      </c>
      <c r="I42" s="79">
        <f t="shared" si="1"/>
        <v>617245723</v>
      </c>
      <c r="J42" s="77">
        <v>186553098</v>
      </c>
      <c r="K42" s="78">
        <v>37764016</v>
      </c>
      <c r="L42" s="78">
        <f t="shared" si="2"/>
        <v>224317114</v>
      </c>
      <c r="M42" s="95">
        <f t="shared" si="3"/>
        <v>0.37110375848653721</v>
      </c>
      <c r="N42" s="77">
        <v>147288421</v>
      </c>
      <c r="O42" s="78">
        <v>26116111</v>
      </c>
      <c r="P42" s="78">
        <f t="shared" si="4"/>
        <v>173404532</v>
      </c>
      <c r="Q42" s="95">
        <f t="shared" si="5"/>
        <v>0.28687545241777235</v>
      </c>
      <c r="R42" s="77">
        <v>112484384</v>
      </c>
      <c r="S42" s="78">
        <v>22094686</v>
      </c>
      <c r="T42" s="78">
        <f t="shared" si="6"/>
        <v>134579070</v>
      </c>
      <c r="U42" s="95">
        <f t="shared" si="7"/>
        <v>0.21803159582200946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446325903</v>
      </c>
      <c r="AA42" s="78">
        <f t="shared" si="11"/>
        <v>85974813</v>
      </c>
      <c r="AB42" s="78">
        <f t="shared" si="12"/>
        <v>532300716</v>
      </c>
      <c r="AC42" s="95">
        <f t="shared" si="13"/>
        <v>0.86238056606185665</v>
      </c>
      <c r="AD42" s="77">
        <v>105492482</v>
      </c>
      <c r="AE42" s="78">
        <v>28646860</v>
      </c>
      <c r="AF42" s="78">
        <f t="shared" si="14"/>
        <v>134139342</v>
      </c>
      <c r="AG42" s="78">
        <v>542856696</v>
      </c>
      <c r="AH42" s="78">
        <v>574009803</v>
      </c>
      <c r="AI42" s="79">
        <v>469348721</v>
      </c>
      <c r="AJ42" s="114">
        <f t="shared" si="15"/>
        <v>0.81766673416899815</v>
      </c>
      <c r="AK42" s="115">
        <f t="shared" si="16"/>
        <v>3.278143410007095E-3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374155783</v>
      </c>
      <c r="E43" s="78">
        <v>151529900</v>
      </c>
      <c r="F43" s="79">
        <f t="shared" si="0"/>
        <v>525685683</v>
      </c>
      <c r="G43" s="77">
        <v>432495189</v>
      </c>
      <c r="H43" s="78">
        <v>210162954</v>
      </c>
      <c r="I43" s="79">
        <f t="shared" si="1"/>
        <v>642658143</v>
      </c>
      <c r="J43" s="77">
        <v>124199674</v>
      </c>
      <c r="K43" s="78">
        <v>35395116</v>
      </c>
      <c r="L43" s="78">
        <f t="shared" si="2"/>
        <v>159594790</v>
      </c>
      <c r="M43" s="95">
        <f t="shared" si="3"/>
        <v>0.30359356391298181</v>
      </c>
      <c r="N43" s="77">
        <v>78329855</v>
      </c>
      <c r="O43" s="78">
        <v>43035438</v>
      </c>
      <c r="P43" s="78">
        <f t="shared" si="4"/>
        <v>121365293</v>
      </c>
      <c r="Q43" s="95">
        <f t="shared" si="5"/>
        <v>0.23087045534013526</v>
      </c>
      <c r="R43" s="77">
        <v>87223750</v>
      </c>
      <c r="S43" s="78">
        <v>16376602</v>
      </c>
      <c r="T43" s="78">
        <f t="shared" si="6"/>
        <v>103600352</v>
      </c>
      <c r="U43" s="95">
        <f t="shared" si="7"/>
        <v>0.16120600528981394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289753279</v>
      </c>
      <c r="AA43" s="78">
        <f t="shared" si="11"/>
        <v>94807156</v>
      </c>
      <c r="AB43" s="78">
        <f t="shared" si="12"/>
        <v>384560435</v>
      </c>
      <c r="AC43" s="95">
        <f t="shared" si="13"/>
        <v>0.59839035603723767</v>
      </c>
      <c r="AD43" s="77">
        <v>95896723</v>
      </c>
      <c r="AE43" s="78">
        <v>-30383736</v>
      </c>
      <c r="AF43" s="78">
        <f t="shared" si="14"/>
        <v>65512987</v>
      </c>
      <c r="AG43" s="78">
        <v>397542015</v>
      </c>
      <c r="AH43" s="78">
        <v>462228407</v>
      </c>
      <c r="AI43" s="79">
        <v>347529319</v>
      </c>
      <c r="AJ43" s="114">
        <f t="shared" si="15"/>
        <v>0.7518562549099238</v>
      </c>
      <c r="AK43" s="115">
        <f t="shared" si="16"/>
        <v>0.58137121728246033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490715604</v>
      </c>
      <c r="E44" s="78">
        <v>159638558</v>
      </c>
      <c r="F44" s="79">
        <f t="shared" si="0"/>
        <v>650354162</v>
      </c>
      <c r="G44" s="77">
        <v>512160543</v>
      </c>
      <c r="H44" s="78">
        <v>229960915</v>
      </c>
      <c r="I44" s="79">
        <f t="shared" si="1"/>
        <v>742121458</v>
      </c>
      <c r="J44" s="77">
        <v>175151322</v>
      </c>
      <c r="K44" s="78">
        <v>-72598038</v>
      </c>
      <c r="L44" s="78">
        <f t="shared" si="2"/>
        <v>102553284</v>
      </c>
      <c r="M44" s="95">
        <f t="shared" si="3"/>
        <v>0.15768836426697613</v>
      </c>
      <c r="N44" s="77">
        <v>212247349</v>
      </c>
      <c r="O44" s="78">
        <v>66604355</v>
      </c>
      <c r="P44" s="78">
        <f t="shared" si="4"/>
        <v>278851704</v>
      </c>
      <c r="Q44" s="95">
        <f t="shared" si="5"/>
        <v>0.42876900048192512</v>
      </c>
      <c r="R44" s="77">
        <v>121956515</v>
      </c>
      <c r="S44" s="78">
        <v>24054316</v>
      </c>
      <c r="T44" s="78">
        <f t="shared" si="6"/>
        <v>146010831</v>
      </c>
      <c r="U44" s="95">
        <f t="shared" si="7"/>
        <v>0.196747890019911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509355186</v>
      </c>
      <c r="AA44" s="78">
        <f t="shared" si="11"/>
        <v>18060633</v>
      </c>
      <c r="AB44" s="78">
        <f t="shared" si="12"/>
        <v>527415819</v>
      </c>
      <c r="AC44" s="95">
        <f t="shared" si="13"/>
        <v>0.7106866582477932</v>
      </c>
      <c r="AD44" s="77">
        <v>112392519</v>
      </c>
      <c r="AE44" s="78">
        <v>19775057</v>
      </c>
      <c r="AF44" s="78">
        <f t="shared" si="14"/>
        <v>132167576</v>
      </c>
      <c r="AG44" s="78">
        <v>630875168</v>
      </c>
      <c r="AH44" s="78">
        <v>746351266</v>
      </c>
      <c r="AI44" s="79">
        <v>648038719</v>
      </c>
      <c r="AJ44" s="114">
        <f t="shared" si="15"/>
        <v>0.8682757684234973</v>
      </c>
      <c r="AK44" s="115">
        <f t="shared" si="16"/>
        <v>0.10474017470063912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317040806</v>
      </c>
      <c r="E45" s="78">
        <v>111549242</v>
      </c>
      <c r="F45" s="79">
        <f t="shared" si="0"/>
        <v>428590048</v>
      </c>
      <c r="G45" s="77">
        <v>346033825</v>
      </c>
      <c r="H45" s="78">
        <v>176982260</v>
      </c>
      <c r="I45" s="79">
        <f t="shared" si="1"/>
        <v>523016085</v>
      </c>
      <c r="J45" s="77">
        <v>157627708</v>
      </c>
      <c r="K45" s="78">
        <v>88456177</v>
      </c>
      <c r="L45" s="78">
        <f t="shared" si="2"/>
        <v>246083885</v>
      </c>
      <c r="M45" s="95">
        <f t="shared" si="3"/>
        <v>0.57417078662545151</v>
      </c>
      <c r="N45" s="77">
        <v>85153368</v>
      </c>
      <c r="O45" s="78">
        <v>21641199</v>
      </c>
      <c r="P45" s="78">
        <f t="shared" si="4"/>
        <v>106794567</v>
      </c>
      <c r="Q45" s="95">
        <f t="shared" si="5"/>
        <v>0.24917649744400971</v>
      </c>
      <c r="R45" s="77">
        <v>71023349</v>
      </c>
      <c r="S45" s="78">
        <v>24188855</v>
      </c>
      <c r="T45" s="78">
        <f t="shared" si="6"/>
        <v>95212204</v>
      </c>
      <c r="U45" s="95">
        <f t="shared" si="7"/>
        <v>0.18204450442475398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313804425</v>
      </c>
      <c r="AA45" s="78">
        <f t="shared" si="11"/>
        <v>134286231</v>
      </c>
      <c r="AB45" s="78">
        <f t="shared" si="12"/>
        <v>448090656</v>
      </c>
      <c r="AC45" s="95">
        <f t="shared" si="13"/>
        <v>0.85674354738057434</v>
      </c>
      <c r="AD45" s="77">
        <v>63891641</v>
      </c>
      <c r="AE45" s="78">
        <v>13506632</v>
      </c>
      <c r="AF45" s="78">
        <f t="shared" si="14"/>
        <v>77398273</v>
      </c>
      <c r="AG45" s="78">
        <v>386785701</v>
      </c>
      <c r="AH45" s="78">
        <v>423899522</v>
      </c>
      <c r="AI45" s="79">
        <v>418221439</v>
      </c>
      <c r="AJ45" s="114">
        <f t="shared" si="15"/>
        <v>0.98660512054080585</v>
      </c>
      <c r="AK45" s="115">
        <f t="shared" si="16"/>
        <v>0.23015928275298858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1884605639</v>
      </c>
      <c r="E46" s="78">
        <v>287498881</v>
      </c>
      <c r="F46" s="79">
        <f t="shared" si="0"/>
        <v>2172104520</v>
      </c>
      <c r="G46" s="77">
        <v>1802181006</v>
      </c>
      <c r="H46" s="78">
        <v>227257316</v>
      </c>
      <c r="I46" s="79">
        <f t="shared" si="1"/>
        <v>2029438322</v>
      </c>
      <c r="J46" s="77">
        <v>812127721</v>
      </c>
      <c r="K46" s="78">
        <v>19885937</v>
      </c>
      <c r="L46" s="78">
        <f t="shared" si="2"/>
        <v>832013658</v>
      </c>
      <c r="M46" s="95">
        <f t="shared" si="3"/>
        <v>0.38304494573769404</v>
      </c>
      <c r="N46" s="77">
        <v>362060509</v>
      </c>
      <c r="O46" s="78">
        <v>48019229</v>
      </c>
      <c r="P46" s="78">
        <f t="shared" si="4"/>
        <v>410079738</v>
      </c>
      <c r="Q46" s="95">
        <f t="shared" si="5"/>
        <v>0.18879374091998113</v>
      </c>
      <c r="R46" s="77">
        <v>312117467</v>
      </c>
      <c r="S46" s="78">
        <v>29192946</v>
      </c>
      <c r="T46" s="78">
        <f t="shared" si="6"/>
        <v>341310413</v>
      </c>
      <c r="U46" s="95">
        <f t="shared" si="7"/>
        <v>0.16817974180345649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1486305697</v>
      </c>
      <c r="AA46" s="78">
        <f t="shared" si="11"/>
        <v>97098112</v>
      </c>
      <c r="AB46" s="78">
        <f t="shared" si="12"/>
        <v>1583403809</v>
      </c>
      <c r="AC46" s="95">
        <f t="shared" si="13"/>
        <v>0.78021775376724156</v>
      </c>
      <c r="AD46" s="77">
        <v>287685959</v>
      </c>
      <c r="AE46" s="78">
        <v>42683049</v>
      </c>
      <c r="AF46" s="78">
        <f t="shared" si="14"/>
        <v>330369008</v>
      </c>
      <c r="AG46" s="78">
        <v>1893206776</v>
      </c>
      <c r="AH46" s="78">
        <v>1984889781</v>
      </c>
      <c r="AI46" s="79">
        <v>1750662874</v>
      </c>
      <c r="AJ46" s="114">
        <f t="shared" si="15"/>
        <v>0.88199500584763202</v>
      </c>
      <c r="AK46" s="115">
        <f t="shared" si="16"/>
        <v>3.3118739152432797E-2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1792108261</v>
      </c>
      <c r="E47" s="78">
        <v>1441943627</v>
      </c>
      <c r="F47" s="79">
        <f t="shared" si="0"/>
        <v>3234051888</v>
      </c>
      <c r="G47" s="77">
        <v>1813690328</v>
      </c>
      <c r="H47" s="78">
        <v>1329937160</v>
      </c>
      <c r="I47" s="79">
        <f t="shared" si="1"/>
        <v>3143627488</v>
      </c>
      <c r="J47" s="77">
        <v>614619270</v>
      </c>
      <c r="K47" s="78">
        <v>220062000</v>
      </c>
      <c r="L47" s="78">
        <f t="shared" si="2"/>
        <v>834681270</v>
      </c>
      <c r="M47" s="95">
        <f t="shared" si="3"/>
        <v>0.25809148984192182</v>
      </c>
      <c r="N47" s="77">
        <v>499180538</v>
      </c>
      <c r="O47" s="78">
        <v>304630860</v>
      </c>
      <c r="P47" s="78">
        <f t="shared" si="4"/>
        <v>803811398</v>
      </c>
      <c r="Q47" s="95">
        <f t="shared" si="5"/>
        <v>0.24854622802514539</v>
      </c>
      <c r="R47" s="77">
        <v>421238474</v>
      </c>
      <c r="S47" s="78">
        <v>194766068</v>
      </c>
      <c r="T47" s="78">
        <f t="shared" si="6"/>
        <v>616004542</v>
      </c>
      <c r="U47" s="95">
        <f t="shared" si="7"/>
        <v>0.19595341507587682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1535038282</v>
      </c>
      <c r="AA47" s="78">
        <f t="shared" si="11"/>
        <v>719458928</v>
      </c>
      <c r="AB47" s="78">
        <f t="shared" si="12"/>
        <v>2254497210</v>
      </c>
      <c r="AC47" s="95">
        <f t="shared" si="13"/>
        <v>0.71716423736780865</v>
      </c>
      <c r="AD47" s="77">
        <v>498164971</v>
      </c>
      <c r="AE47" s="78">
        <v>179466653</v>
      </c>
      <c r="AF47" s="78">
        <f t="shared" si="14"/>
        <v>677631624</v>
      </c>
      <c r="AG47" s="78">
        <v>3079286686</v>
      </c>
      <c r="AH47" s="78">
        <v>3007606610</v>
      </c>
      <c r="AI47" s="79">
        <v>2105640961</v>
      </c>
      <c r="AJ47" s="114">
        <f t="shared" si="15"/>
        <v>0.7001051779840316</v>
      </c>
      <c r="AK47" s="115">
        <f t="shared" si="16"/>
        <v>-9.0944813992329232E-2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5319896005</v>
      </c>
      <c r="E48" s="81">
        <f>SUM(E42:E47)</f>
        <v>2295349585</v>
      </c>
      <c r="F48" s="82">
        <f t="shared" si="0"/>
        <v>7615245590</v>
      </c>
      <c r="G48" s="80">
        <f>SUM(G42:G47)</f>
        <v>5379808803</v>
      </c>
      <c r="H48" s="81">
        <f>SUM(H42:H47)</f>
        <v>2318298416</v>
      </c>
      <c r="I48" s="82">
        <f t="shared" si="1"/>
        <v>7698107219</v>
      </c>
      <c r="J48" s="80">
        <f>SUM(J42:J47)</f>
        <v>2070278793</v>
      </c>
      <c r="K48" s="81">
        <f>SUM(K42:K47)</f>
        <v>328965208</v>
      </c>
      <c r="L48" s="81">
        <f t="shared" si="2"/>
        <v>2399244001</v>
      </c>
      <c r="M48" s="96">
        <f t="shared" si="3"/>
        <v>0.31505799420974417</v>
      </c>
      <c r="N48" s="80">
        <f>SUM(N42:N47)</f>
        <v>1384260040</v>
      </c>
      <c r="O48" s="81">
        <f>SUM(O42:O47)</f>
        <v>510047192</v>
      </c>
      <c r="P48" s="81">
        <f t="shared" si="4"/>
        <v>1894307232</v>
      </c>
      <c r="Q48" s="96">
        <f t="shared" si="5"/>
        <v>0.24875195548355256</v>
      </c>
      <c r="R48" s="80">
        <f>SUM(R42:R47)</f>
        <v>1126043939</v>
      </c>
      <c r="S48" s="81">
        <f>SUM(S42:S47)</f>
        <v>310673473</v>
      </c>
      <c r="T48" s="81">
        <f t="shared" si="6"/>
        <v>1436717412</v>
      </c>
      <c r="U48" s="96">
        <f t="shared" si="7"/>
        <v>0.18663255409771137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4580582772</v>
      </c>
      <c r="AA48" s="81">
        <f t="shared" si="11"/>
        <v>1149685873</v>
      </c>
      <c r="AB48" s="81">
        <f t="shared" si="12"/>
        <v>5730268645</v>
      </c>
      <c r="AC48" s="96">
        <f t="shared" si="13"/>
        <v>0.74437371187256263</v>
      </c>
      <c r="AD48" s="80">
        <f>SUM(AD42:AD47)</f>
        <v>1163524295</v>
      </c>
      <c r="AE48" s="81">
        <f>SUM(AE42:AE47)</f>
        <v>253694515</v>
      </c>
      <c r="AF48" s="81">
        <f t="shared" si="14"/>
        <v>1417218810</v>
      </c>
      <c r="AG48" s="81">
        <f>SUM(AG42:AG47)</f>
        <v>6930553042</v>
      </c>
      <c r="AH48" s="81">
        <f>SUM(AH42:AH47)</f>
        <v>7198985389</v>
      </c>
      <c r="AI48" s="82">
        <f>SUM(AI42:AI47)</f>
        <v>5739442033</v>
      </c>
      <c r="AJ48" s="116">
        <f t="shared" si="15"/>
        <v>0.79725707483304908</v>
      </c>
      <c r="AK48" s="117">
        <f t="shared" si="16"/>
        <v>1.3758356763554414E-2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584468508</v>
      </c>
      <c r="E49" s="78">
        <v>182983008</v>
      </c>
      <c r="F49" s="79">
        <f t="shared" si="0"/>
        <v>767451516</v>
      </c>
      <c r="G49" s="77">
        <v>585268894</v>
      </c>
      <c r="H49" s="78">
        <v>184531371</v>
      </c>
      <c r="I49" s="79">
        <f t="shared" si="1"/>
        <v>769800265</v>
      </c>
      <c r="J49" s="77">
        <v>228333484</v>
      </c>
      <c r="K49" s="78">
        <v>24832464</v>
      </c>
      <c r="L49" s="78">
        <f t="shared" si="2"/>
        <v>253165948</v>
      </c>
      <c r="M49" s="95">
        <f t="shared" si="3"/>
        <v>0.32987875158487534</v>
      </c>
      <c r="N49" s="77">
        <v>160093914</v>
      </c>
      <c r="O49" s="78">
        <v>31819192</v>
      </c>
      <c r="P49" s="78">
        <f t="shared" si="4"/>
        <v>191913106</v>
      </c>
      <c r="Q49" s="95">
        <f t="shared" si="5"/>
        <v>0.25006544647961837</v>
      </c>
      <c r="R49" s="77">
        <v>123780019</v>
      </c>
      <c r="S49" s="78">
        <v>16200894</v>
      </c>
      <c r="T49" s="78">
        <f t="shared" si="6"/>
        <v>139980913</v>
      </c>
      <c r="U49" s="95">
        <f t="shared" si="7"/>
        <v>0.1818405622398688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512207417</v>
      </c>
      <c r="AA49" s="78">
        <f t="shared" si="11"/>
        <v>72852550</v>
      </c>
      <c r="AB49" s="78">
        <f t="shared" si="12"/>
        <v>585059967</v>
      </c>
      <c r="AC49" s="95">
        <f t="shared" si="13"/>
        <v>0.76001528396460083</v>
      </c>
      <c r="AD49" s="77">
        <v>140231263</v>
      </c>
      <c r="AE49" s="78">
        <v>10101910</v>
      </c>
      <c r="AF49" s="78">
        <f t="shared" si="14"/>
        <v>150333173</v>
      </c>
      <c r="AG49" s="78">
        <v>696469560</v>
      </c>
      <c r="AH49" s="78">
        <v>737713973</v>
      </c>
      <c r="AI49" s="79">
        <v>563340191</v>
      </c>
      <c r="AJ49" s="114">
        <f t="shared" si="15"/>
        <v>0.76362955239835206</v>
      </c>
      <c r="AK49" s="115">
        <f t="shared" si="16"/>
        <v>-6.8862113354049903E-2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402512210</v>
      </c>
      <c r="E50" s="78">
        <v>261013008</v>
      </c>
      <c r="F50" s="79">
        <f t="shared" si="0"/>
        <v>663525218</v>
      </c>
      <c r="G50" s="77">
        <v>424662888</v>
      </c>
      <c r="H50" s="78">
        <v>263019601</v>
      </c>
      <c r="I50" s="79">
        <f t="shared" si="1"/>
        <v>687682489</v>
      </c>
      <c r="J50" s="77">
        <v>193745516</v>
      </c>
      <c r="K50" s="78">
        <v>20681713</v>
      </c>
      <c r="L50" s="78">
        <f t="shared" si="2"/>
        <v>214427229</v>
      </c>
      <c r="M50" s="95">
        <f t="shared" si="3"/>
        <v>0.32316364650966439</v>
      </c>
      <c r="N50" s="77">
        <v>109308124</v>
      </c>
      <c r="O50" s="78">
        <v>33613044</v>
      </c>
      <c r="P50" s="78">
        <f t="shared" si="4"/>
        <v>142921168</v>
      </c>
      <c r="Q50" s="95">
        <f t="shared" si="5"/>
        <v>0.2153967386963731</v>
      </c>
      <c r="R50" s="77">
        <v>88416540</v>
      </c>
      <c r="S50" s="78">
        <v>35392108</v>
      </c>
      <c r="T50" s="78">
        <f t="shared" si="6"/>
        <v>123808648</v>
      </c>
      <c r="U50" s="95">
        <f t="shared" si="7"/>
        <v>0.18003751728510278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391470180</v>
      </c>
      <c r="AA50" s="78">
        <f t="shared" si="11"/>
        <v>89686865</v>
      </c>
      <c r="AB50" s="78">
        <f t="shared" si="12"/>
        <v>481157045</v>
      </c>
      <c r="AC50" s="95">
        <f t="shared" si="13"/>
        <v>0.69967907093239945</v>
      </c>
      <c r="AD50" s="77">
        <v>90659037</v>
      </c>
      <c r="AE50" s="78">
        <v>39885624</v>
      </c>
      <c r="AF50" s="78">
        <f t="shared" si="14"/>
        <v>130544661</v>
      </c>
      <c r="AG50" s="78">
        <v>700340606</v>
      </c>
      <c r="AH50" s="78">
        <v>835170558</v>
      </c>
      <c r="AI50" s="79">
        <v>449818683</v>
      </c>
      <c r="AJ50" s="114">
        <f t="shared" si="15"/>
        <v>0.53859499558651824</v>
      </c>
      <c r="AK50" s="115">
        <f t="shared" si="16"/>
        <v>-5.1599299032229262E-2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518875964</v>
      </c>
      <c r="E51" s="78">
        <v>119462736</v>
      </c>
      <c r="F51" s="79">
        <f t="shared" si="0"/>
        <v>638338700</v>
      </c>
      <c r="G51" s="77">
        <v>520839284</v>
      </c>
      <c r="H51" s="78">
        <v>162334272</v>
      </c>
      <c r="I51" s="79">
        <f t="shared" si="1"/>
        <v>683173556</v>
      </c>
      <c r="J51" s="77">
        <v>200189103</v>
      </c>
      <c r="K51" s="78">
        <v>22550183</v>
      </c>
      <c r="L51" s="78">
        <f t="shared" si="2"/>
        <v>222739286</v>
      </c>
      <c r="M51" s="95">
        <f t="shared" si="3"/>
        <v>0.34893589563032917</v>
      </c>
      <c r="N51" s="77">
        <v>167461564</v>
      </c>
      <c r="O51" s="78">
        <v>12460591</v>
      </c>
      <c r="P51" s="78">
        <f t="shared" si="4"/>
        <v>179922155</v>
      </c>
      <c r="Q51" s="95">
        <f t="shared" si="5"/>
        <v>0.28186001412729639</v>
      </c>
      <c r="R51" s="77">
        <v>120061441</v>
      </c>
      <c r="S51" s="78">
        <v>28664227</v>
      </c>
      <c r="T51" s="78">
        <f t="shared" si="6"/>
        <v>148725668</v>
      </c>
      <c r="U51" s="95">
        <f t="shared" si="7"/>
        <v>0.21769822132869557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487712108</v>
      </c>
      <c r="AA51" s="78">
        <f t="shared" si="11"/>
        <v>63675001</v>
      </c>
      <c r="AB51" s="78">
        <f t="shared" si="12"/>
        <v>551387109</v>
      </c>
      <c r="AC51" s="95">
        <f t="shared" si="13"/>
        <v>0.80709668012969749</v>
      </c>
      <c r="AD51" s="77">
        <v>113364003</v>
      </c>
      <c r="AE51" s="78">
        <v>737163</v>
      </c>
      <c r="AF51" s="78">
        <f t="shared" si="14"/>
        <v>114101166</v>
      </c>
      <c r="AG51" s="78">
        <v>563376348</v>
      </c>
      <c r="AH51" s="78">
        <v>633623678</v>
      </c>
      <c r="AI51" s="79">
        <v>492339217</v>
      </c>
      <c r="AJ51" s="114">
        <f t="shared" si="15"/>
        <v>0.7770214941367769</v>
      </c>
      <c r="AK51" s="115">
        <f t="shared" si="16"/>
        <v>0.30345440992250694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314522151</v>
      </c>
      <c r="E52" s="78">
        <v>77341027</v>
      </c>
      <c r="F52" s="79">
        <f t="shared" si="0"/>
        <v>391863178</v>
      </c>
      <c r="G52" s="77">
        <v>357711671</v>
      </c>
      <c r="H52" s="78">
        <v>87248526</v>
      </c>
      <c r="I52" s="79">
        <f t="shared" si="1"/>
        <v>444960197</v>
      </c>
      <c r="J52" s="77">
        <v>77009323</v>
      </c>
      <c r="K52" s="78">
        <v>23257857</v>
      </c>
      <c r="L52" s="78">
        <f t="shared" si="2"/>
        <v>100267180</v>
      </c>
      <c r="M52" s="95">
        <f t="shared" si="3"/>
        <v>0.25587293124030142</v>
      </c>
      <c r="N52" s="77">
        <v>7721208</v>
      </c>
      <c r="O52" s="78">
        <v>-612812929</v>
      </c>
      <c r="P52" s="78">
        <f t="shared" si="4"/>
        <v>-605091721</v>
      </c>
      <c r="Q52" s="95">
        <f t="shared" si="5"/>
        <v>-1.5441402891904277</v>
      </c>
      <c r="R52" s="77">
        <v>49861506</v>
      </c>
      <c r="S52" s="78">
        <v>12169471</v>
      </c>
      <c r="T52" s="78">
        <f t="shared" si="6"/>
        <v>62030977</v>
      </c>
      <c r="U52" s="95">
        <f t="shared" si="7"/>
        <v>0.13940792326644894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134592037</v>
      </c>
      <c r="AA52" s="78">
        <f t="shared" si="11"/>
        <v>-577385601</v>
      </c>
      <c r="AB52" s="78">
        <f t="shared" si="12"/>
        <v>-442793564</v>
      </c>
      <c r="AC52" s="95">
        <f t="shared" si="13"/>
        <v>-0.99513072626583721</v>
      </c>
      <c r="AD52" s="77">
        <v>45915754</v>
      </c>
      <c r="AE52" s="78">
        <v>16631518</v>
      </c>
      <c r="AF52" s="78">
        <f t="shared" si="14"/>
        <v>62547272</v>
      </c>
      <c r="AG52" s="78">
        <v>497011795</v>
      </c>
      <c r="AH52" s="78">
        <v>500694665</v>
      </c>
      <c r="AI52" s="79">
        <v>240674486</v>
      </c>
      <c r="AJ52" s="114">
        <f t="shared" si="15"/>
        <v>0.48068114726167493</v>
      </c>
      <c r="AK52" s="115">
        <f t="shared" si="16"/>
        <v>-8.2544767100314331E-3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1091955012</v>
      </c>
      <c r="E53" s="78">
        <v>605920807</v>
      </c>
      <c r="F53" s="79">
        <f t="shared" si="0"/>
        <v>1697875819</v>
      </c>
      <c r="G53" s="77">
        <v>1142252353</v>
      </c>
      <c r="H53" s="78">
        <v>600838450</v>
      </c>
      <c r="I53" s="79">
        <f t="shared" si="1"/>
        <v>1743090803</v>
      </c>
      <c r="J53" s="77">
        <v>367258861</v>
      </c>
      <c r="K53" s="78">
        <v>127909034</v>
      </c>
      <c r="L53" s="78">
        <f t="shared" si="2"/>
        <v>495167895</v>
      </c>
      <c r="M53" s="95">
        <f t="shared" si="3"/>
        <v>0.29163964140300885</v>
      </c>
      <c r="N53" s="77">
        <v>310392448</v>
      </c>
      <c r="O53" s="78">
        <v>115601968</v>
      </c>
      <c r="P53" s="78">
        <f t="shared" si="4"/>
        <v>425994416</v>
      </c>
      <c r="Q53" s="95">
        <f t="shared" si="5"/>
        <v>0.25089845278019124</v>
      </c>
      <c r="R53" s="77">
        <v>243620749</v>
      </c>
      <c r="S53" s="78">
        <v>74429301</v>
      </c>
      <c r="T53" s="78">
        <f t="shared" si="6"/>
        <v>318050050</v>
      </c>
      <c r="U53" s="95">
        <f t="shared" si="7"/>
        <v>0.18246327124932918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921272058</v>
      </c>
      <c r="AA53" s="78">
        <f t="shared" si="11"/>
        <v>317940303</v>
      </c>
      <c r="AB53" s="78">
        <f t="shared" si="12"/>
        <v>1239212361</v>
      </c>
      <c r="AC53" s="95">
        <f t="shared" si="13"/>
        <v>0.71092817360243965</v>
      </c>
      <c r="AD53" s="77">
        <v>227041529</v>
      </c>
      <c r="AE53" s="78">
        <v>73558781</v>
      </c>
      <c r="AF53" s="78">
        <f t="shared" si="14"/>
        <v>300600310</v>
      </c>
      <c r="AG53" s="78">
        <v>1770795862</v>
      </c>
      <c r="AH53" s="78">
        <v>1691296935</v>
      </c>
      <c r="AI53" s="79">
        <v>1132729851</v>
      </c>
      <c r="AJ53" s="114">
        <f t="shared" si="15"/>
        <v>0.66974037944437004</v>
      </c>
      <c r="AK53" s="115">
        <f t="shared" si="16"/>
        <v>5.8049640733903507E-2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2912333845</v>
      </c>
      <c r="E54" s="81">
        <f>SUM(E49:E53)</f>
        <v>1246720586</v>
      </c>
      <c r="F54" s="82">
        <f t="shared" si="0"/>
        <v>4159054431</v>
      </c>
      <c r="G54" s="80">
        <f>SUM(G49:G53)</f>
        <v>3030735090</v>
      </c>
      <c r="H54" s="81">
        <f>SUM(H49:H53)</f>
        <v>1297972220</v>
      </c>
      <c r="I54" s="82">
        <f t="shared" si="1"/>
        <v>4328707310</v>
      </c>
      <c r="J54" s="80">
        <f>SUM(J49:J53)</f>
        <v>1066536287</v>
      </c>
      <c r="K54" s="81">
        <f>SUM(K49:K53)</f>
        <v>219231251</v>
      </c>
      <c r="L54" s="81">
        <f t="shared" si="2"/>
        <v>1285767538</v>
      </c>
      <c r="M54" s="96">
        <f t="shared" si="3"/>
        <v>0.30914900473924573</v>
      </c>
      <c r="N54" s="80">
        <f>SUM(N49:N53)</f>
        <v>754977258</v>
      </c>
      <c r="O54" s="81">
        <f>SUM(O49:O53)</f>
        <v>-419318134</v>
      </c>
      <c r="P54" s="81">
        <f t="shared" si="4"/>
        <v>335659124</v>
      </c>
      <c r="Q54" s="96">
        <f t="shared" si="5"/>
        <v>8.0705633833047574E-2</v>
      </c>
      <c r="R54" s="80">
        <f>SUM(R49:R53)</f>
        <v>625740255</v>
      </c>
      <c r="S54" s="81">
        <f>SUM(S49:S53)</f>
        <v>166856001</v>
      </c>
      <c r="T54" s="81">
        <f t="shared" si="6"/>
        <v>792596256</v>
      </c>
      <c r="U54" s="96">
        <f t="shared" si="7"/>
        <v>0.18310229803918066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2447253800</v>
      </c>
      <c r="AA54" s="81">
        <f t="shared" si="11"/>
        <v>-33230882</v>
      </c>
      <c r="AB54" s="81">
        <f t="shared" si="12"/>
        <v>2414022918</v>
      </c>
      <c r="AC54" s="96">
        <f t="shared" si="13"/>
        <v>0.55767755709036382</v>
      </c>
      <c r="AD54" s="80">
        <f>SUM(AD49:AD53)</f>
        <v>617211586</v>
      </c>
      <c r="AE54" s="81">
        <f>SUM(AE49:AE53)</f>
        <v>140914996</v>
      </c>
      <c r="AF54" s="81">
        <f t="shared" si="14"/>
        <v>758126582</v>
      </c>
      <c r="AG54" s="81">
        <f>SUM(AG49:AG53)</f>
        <v>4227994171</v>
      </c>
      <c r="AH54" s="81">
        <f>SUM(AH49:AH53)</f>
        <v>4398499809</v>
      </c>
      <c r="AI54" s="82">
        <f>SUM(AI49:AI53)</f>
        <v>2878902428</v>
      </c>
      <c r="AJ54" s="116">
        <f t="shared" si="15"/>
        <v>0.65451916630968754</v>
      </c>
      <c r="AK54" s="117">
        <f t="shared" si="16"/>
        <v>4.5466911223540185E-2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51552659902</v>
      </c>
      <c r="E55" s="84">
        <f>SUM(E9:E10,E12:E19,E21:E27,E29:E35,E37:E40,E42:E47,E49:E53)</f>
        <v>10017977759</v>
      </c>
      <c r="F55" s="85">
        <f t="shared" si="0"/>
        <v>61570637661</v>
      </c>
      <c r="G55" s="83">
        <f>SUM(G9:G10,G12:G19,G21:G27,G29:G35,G37:G40,G42:G47,G49:G53)</f>
        <v>52627511609</v>
      </c>
      <c r="H55" s="84">
        <f>SUM(H9:H10,H12:H19,H21:H27,H29:H35,H37:H40,H42:H47,H49:H53)</f>
        <v>10663593797</v>
      </c>
      <c r="I55" s="85">
        <f t="shared" si="1"/>
        <v>63291105406</v>
      </c>
      <c r="J55" s="83">
        <f>SUM(J9:J10,J12:J19,J21:J27,J29:J35,J37:J40,J42:J47,J49:J53)</f>
        <v>18131537578</v>
      </c>
      <c r="K55" s="84">
        <f>SUM(K9:K10,K12:K19,K21:K27,K29:K35,K37:K40,K42:K47,K49:K53)</f>
        <v>1233229895</v>
      </c>
      <c r="L55" s="84">
        <f t="shared" si="2"/>
        <v>19364767473</v>
      </c>
      <c r="M55" s="97">
        <f t="shared" si="3"/>
        <v>0.31451302452997021</v>
      </c>
      <c r="N55" s="83">
        <f>SUM(N9:N10,N12:N19,N21:N27,N29:N35,N37:N40,N42:N47,N49:N53)</f>
        <v>11911017994</v>
      </c>
      <c r="O55" s="84">
        <f>SUM(O9:O10,O12:O19,O21:O27,O29:O35,O37:O40,O42:O47,O49:O53)</f>
        <v>1811611569</v>
      </c>
      <c r="P55" s="84">
        <f t="shared" si="4"/>
        <v>13722629563</v>
      </c>
      <c r="Q55" s="97">
        <f t="shared" si="5"/>
        <v>0.22287619690663318</v>
      </c>
      <c r="R55" s="83">
        <f>SUM(R9:R10,R12:R19,R21:R27,R29:R35,R37:R40,R42:R47,R49:R53)</f>
        <v>11036966229</v>
      </c>
      <c r="S55" s="84">
        <f>SUM(S9:S10,S12:S19,S21:S27,S29:S35,S37:S40,S42:S47,S49:S53)</f>
        <v>1447087975</v>
      </c>
      <c r="T55" s="84">
        <f t="shared" si="6"/>
        <v>12484054204</v>
      </c>
      <c r="U55" s="97">
        <f t="shared" si="7"/>
        <v>0.19724816186914806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41079521801</v>
      </c>
      <c r="AA55" s="84">
        <f t="shared" si="11"/>
        <v>4491929439</v>
      </c>
      <c r="AB55" s="84">
        <f t="shared" si="12"/>
        <v>45571451240</v>
      </c>
      <c r="AC55" s="97">
        <f t="shared" si="13"/>
        <v>0.72002931450901508</v>
      </c>
      <c r="AD55" s="83">
        <f>SUM(AD9:AD10,AD12:AD19,AD21:AD27,AD29:AD35,AD37:AD40,AD42:AD47,AD49:AD53)</f>
        <v>10181740457</v>
      </c>
      <c r="AE55" s="84">
        <f>SUM(AE9:AE10,AE12:AE19,AE21:AE27,AE29:AE35,AE37:AE40,AE42:AE47,AE49:AE53)</f>
        <v>1480594961</v>
      </c>
      <c r="AF55" s="84">
        <f t="shared" si="14"/>
        <v>11662335418</v>
      </c>
      <c r="AG55" s="84">
        <f>SUM(AG9:AG10,AG12:AG19,AG21:AG27,AG29:AG35,AG37:AG40,AG42:AG47,AG49:AG53)</f>
        <v>56386250175</v>
      </c>
      <c r="AH55" s="84">
        <f>SUM(AH9:AH10,AH12:AH19,AH21:AH27,AH29:AH35,AH37:AH40,AH42:AH47,AH49:AH53)</f>
        <v>58457099395</v>
      </c>
      <c r="AI55" s="85">
        <f>SUM(AI9:AI10,AI12:AI19,AI21:AI27,AI29:AI35,AI37:AI40,AI42:AI47,AI49:AI53)</f>
        <v>42693875876</v>
      </c>
      <c r="AJ55" s="118">
        <f t="shared" si="15"/>
        <v>0.73034543824204401</v>
      </c>
      <c r="AK55" s="119">
        <f t="shared" si="16"/>
        <v>7.0459196768748011E-2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10660125233</v>
      </c>
      <c r="E9" s="78">
        <v>1339880477</v>
      </c>
      <c r="F9" s="79">
        <f>$D9       +$E9</f>
        <v>12000005710</v>
      </c>
      <c r="G9" s="77">
        <v>11042350464</v>
      </c>
      <c r="H9" s="78">
        <v>1140830020</v>
      </c>
      <c r="I9" s="79">
        <f>$G9       +$H9</f>
        <v>12183180484</v>
      </c>
      <c r="J9" s="77">
        <v>2791334855</v>
      </c>
      <c r="K9" s="78">
        <v>49782221</v>
      </c>
      <c r="L9" s="78">
        <f>$J9       +$K9</f>
        <v>2841117076</v>
      </c>
      <c r="M9" s="95">
        <f>IF(($F9       =0),0,($L9       /$F9       ))</f>
        <v>0.23675964367520289</v>
      </c>
      <c r="N9" s="77">
        <v>2717099292</v>
      </c>
      <c r="O9" s="78">
        <v>226400439</v>
      </c>
      <c r="P9" s="78">
        <f>$N9       +$O9</f>
        <v>2943499731</v>
      </c>
      <c r="Q9" s="95">
        <f>IF(($F9       =0),0,($P9       /$F9       ))</f>
        <v>0.24529152753211481</v>
      </c>
      <c r="R9" s="77">
        <v>2636328987</v>
      </c>
      <c r="S9" s="78">
        <v>110318465</v>
      </c>
      <c r="T9" s="78">
        <f>$R9       +$S9</f>
        <v>2746647452</v>
      </c>
      <c r="U9" s="95">
        <f>IF(($I9       =0),0,($T9       /$I9       ))</f>
        <v>0.22544584770841519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8144763134</v>
      </c>
      <c r="AA9" s="78">
        <f>$K9       +$O9       +$S9</f>
        <v>386501125</v>
      </c>
      <c r="AB9" s="78">
        <f>$Z9       +$AA9</f>
        <v>8531264259</v>
      </c>
      <c r="AC9" s="95">
        <f>IF(($I9       =0),0,($AB9       /$I9       ))</f>
        <v>0.70024935362354601</v>
      </c>
      <c r="AD9" s="77">
        <v>2667642679</v>
      </c>
      <c r="AE9" s="78">
        <v>151619938</v>
      </c>
      <c r="AF9" s="78">
        <f>$AD9       +$AE9</f>
        <v>2819262617</v>
      </c>
      <c r="AG9" s="78">
        <v>10465919646</v>
      </c>
      <c r="AH9" s="78">
        <v>10208013160</v>
      </c>
      <c r="AI9" s="79">
        <v>7508117544</v>
      </c>
      <c r="AJ9" s="114">
        <f>IF(($AH9       =0),0,($AI9       /$AH9       ))</f>
        <v>0.73551213407722527</v>
      </c>
      <c r="AK9" s="115">
        <f>IF(($AF9       =0),0,(($T9       /$AF9       )-1))</f>
        <v>-2.5756793482854201E-2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10660125233</v>
      </c>
      <c r="E10" s="81">
        <f>E9</f>
        <v>1339880477</v>
      </c>
      <c r="F10" s="82">
        <f t="shared" ref="F10:F37" si="0">$D10      +$E10</f>
        <v>12000005710</v>
      </c>
      <c r="G10" s="80">
        <f>G9</f>
        <v>11042350464</v>
      </c>
      <c r="H10" s="81">
        <f>H9</f>
        <v>1140830020</v>
      </c>
      <c r="I10" s="82">
        <f t="shared" ref="I10:I37" si="1">$G10      +$H10</f>
        <v>12183180484</v>
      </c>
      <c r="J10" s="80">
        <f>J9</f>
        <v>2791334855</v>
      </c>
      <c r="K10" s="81">
        <f>K9</f>
        <v>49782221</v>
      </c>
      <c r="L10" s="81">
        <f t="shared" ref="L10:L37" si="2">$J10      +$K10</f>
        <v>2841117076</v>
      </c>
      <c r="M10" s="96">
        <f t="shared" ref="M10:M37" si="3">IF(($F10      =0),0,($L10      /$F10      ))</f>
        <v>0.23675964367520289</v>
      </c>
      <c r="N10" s="80">
        <f>N9</f>
        <v>2717099292</v>
      </c>
      <c r="O10" s="81">
        <f>O9</f>
        <v>226400439</v>
      </c>
      <c r="P10" s="81">
        <f t="shared" ref="P10:P37" si="4">$N10      +$O10</f>
        <v>2943499731</v>
      </c>
      <c r="Q10" s="96">
        <f t="shared" ref="Q10:Q37" si="5">IF(($F10      =0),0,($P10      /$F10      ))</f>
        <v>0.24529152753211481</v>
      </c>
      <c r="R10" s="80">
        <f>R9</f>
        <v>2636328987</v>
      </c>
      <c r="S10" s="81">
        <f>S9</f>
        <v>110318465</v>
      </c>
      <c r="T10" s="81">
        <f t="shared" ref="T10:T37" si="6">$R10      +$S10</f>
        <v>2746647452</v>
      </c>
      <c r="U10" s="96">
        <f t="shared" ref="U10:U37" si="7">IF(($I10      =0),0,($T10      /$I10      ))</f>
        <v>0.22544584770841519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8144763134</v>
      </c>
      <c r="AA10" s="81">
        <f t="shared" ref="AA10:AA37" si="11">$K10      +$O10      +$S10</f>
        <v>386501125</v>
      </c>
      <c r="AB10" s="81">
        <f t="shared" ref="AB10:AB37" si="12">$Z10      +$AA10</f>
        <v>8531264259</v>
      </c>
      <c r="AC10" s="96">
        <f t="shared" ref="AC10:AC37" si="13">IF(($I10      =0),0,($AB10      /$I10      ))</f>
        <v>0.70024935362354601</v>
      </c>
      <c r="AD10" s="80">
        <f>AD9</f>
        <v>2667642679</v>
      </c>
      <c r="AE10" s="81">
        <f>AE9</f>
        <v>151619938</v>
      </c>
      <c r="AF10" s="81">
        <f t="shared" ref="AF10:AF37" si="14">$AD10      +$AE10</f>
        <v>2819262617</v>
      </c>
      <c r="AG10" s="81">
        <f>AG9</f>
        <v>10465919646</v>
      </c>
      <c r="AH10" s="81">
        <f>AH9</f>
        <v>10208013160</v>
      </c>
      <c r="AI10" s="82">
        <f>AI9</f>
        <v>7508117544</v>
      </c>
      <c r="AJ10" s="116">
        <f t="shared" ref="AJ10:AJ37" si="15">IF(($AH10      =0),0,($AI10      /$AH10      ))</f>
        <v>0.73551213407722527</v>
      </c>
      <c r="AK10" s="117">
        <f t="shared" ref="AK10:AK37" si="16">IF(($AF10      =0),0,(($T10      /$AF10      )-1))</f>
        <v>-2.5756793482854201E-2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244317404</v>
      </c>
      <c r="E11" s="78">
        <v>43047300</v>
      </c>
      <c r="F11" s="79">
        <f t="shared" si="0"/>
        <v>287364704</v>
      </c>
      <c r="G11" s="77">
        <v>240440693</v>
      </c>
      <c r="H11" s="78">
        <v>41817300</v>
      </c>
      <c r="I11" s="79">
        <f t="shared" si="1"/>
        <v>282257993</v>
      </c>
      <c r="J11" s="77">
        <v>79682915</v>
      </c>
      <c r="K11" s="78">
        <v>959139</v>
      </c>
      <c r="L11" s="78">
        <f t="shared" si="2"/>
        <v>80642054</v>
      </c>
      <c r="M11" s="95">
        <f t="shared" si="3"/>
        <v>0.28062616207730229</v>
      </c>
      <c r="N11" s="77">
        <v>22747915</v>
      </c>
      <c r="O11" s="78">
        <v>664466</v>
      </c>
      <c r="P11" s="78">
        <f t="shared" si="4"/>
        <v>23412381</v>
      </c>
      <c r="Q11" s="95">
        <f t="shared" si="5"/>
        <v>8.1472709327586726E-2</v>
      </c>
      <c r="R11" s="77">
        <v>53286231</v>
      </c>
      <c r="S11" s="78">
        <v>836563</v>
      </c>
      <c r="T11" s="78">
        <f t="shared" si="6"/>
        <v>54122794</v>
      </c>
      <c r="U11" s="95">
        <f t="shared" si="7"/>
        <v>0.19174937589809901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155717061</v>
      </c>
      <c r="AA11" s="78">
        <f t="shared" si="11"/>
        <v>2460168</v>
      </c>
      <c r="AB11" s="78">
        <f t="shared" si="12"/>
        <v>158177229</v>
      </c>
      <c r="AC11" s="95">
        <f t="shared" si="13"/>
        <v>0.56039946758921366</v>
      </c>
      <c r="AD11" s="77">
        <v>48120904</v>
      </c>
      <c r="AE11" s="78">
        <v>1788666</v>
      </c>
      <c r="AF11" s="78">
        <f t="shared" si="14"/>
        <v>49909570</v>
      </c>
      <c r="AG11" s="78">
        <v>283469241</v>
      </c>
      <c r="AH11" s="78">
        <v>277149582</v>
      </c>
      <c r="AI11" s="79">
        <v>144440167</v>
      </c>
      <c r="AJ11" s="114">
        <f t="shared" si="15"/>
        <v>0.52116321431074719</v>
      </c>
      <c r="AK11" s="115">
        <f t="shared" si="16"/>
        <v>8.4417156869915022E-2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414288528</v>
      </c>
      <c r="E12" s="78">
        <v>37259450</v>
      </c>
      <c r="F12" s="79">
        <f t="shared" si="0"/>
        <v>451547978</v>
      </c>
      <c r="G12" s="77">
        <v>414288528</v>
      </c>
      <c r="H12" s="78">
        <v>37259450</v>
      </c>
      <c r="I12" s="79">
        <f t="shared" si="1"/>
        <v>451547978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57933427</v>
      </c>
      <c r="S12" s="78">
        <v>0</v>
      </c>
      <c r="T12" s="78">
        <f t="shared" si="6"/>
        <v>57933427</v>
      </c>
      <c r="U12" s="95">
        <f t="shared" si="7"/>
        <v>0.12829960452175915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57933427</v>
      </c>
      <c r="AA12" s="78">
        <f t="shared" si="11"/>
        <v>0</v>
      </c>
      <c r="AB12" s="78">
        <f t="shared" si="12"/>
        <v>57933427</v>
      </c>
      <c r="AC12" s="95">
        <f t="shared" si="13"/>
        <v>0.12829960452175915</v>
      </c>
      <c r="AD12" s="77">
        <v>19180</v>
      </c>
      <c r="AE12" s="78">
        <v>0</v>
      </c>
      <c r="AF12" s="78">
        <f t="shared" si="14"/>
        <v>19180</v>
      </c>
      <c r="AG12" s="78">
        <v>428226558</v>
      </c>
      <c r="AH12" s="78">
        <v>429087116</v>
      </c>
      <c r="AI12" s="79">
        <v>78008</v>
      </c>
      <c r="AJ12" s="114">
        <f t="shared" si="15"/>
        <v>1.8179991216515576E-4</v>
      </c>
      <c r="AK12" s="115">
        <f t="shared" si="16"/>
        <v>3019.5123566214806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257561532</v>
      </c>
      <c r="E13" s="78">
        <v>60528216</v>
      </c>
      <c r="F13" s="79">
        <f t="shared" si="0"/>
        <v>318089748</v>
      </c>
      <c r="G13" s="77">
        <v>257561532</v>
      </c>
      <c r="H13" s="78">
        <v>60528216</v>
      </c>
      <c r="I13" s="79">
        <f t="shared" si="1"/>
        <v>318089748</v>
      </c>
      <c r="J13" s="77">
        <v>56849790</v>
      </c>
      <c r="K13" s="78">
        <v>4021763</v>
      </c>
      <c r="L13" s="78">
        <f t="shared" si="2"/>
        <v>60871553</v>
      </c>
      <c r="M13" s="95">
        <f t="shared" si="3"/>
        <v>0.19136596945589079</v>
      </c>
      <c r="N13" s="77">
        <v>8850027</v>
      </c>
      <c r="O13" s="78">
        <v>28432</v>
      </c>
      <c r="P13" s="78">
        <f t="shared" si="4"/>
        <v>8878459</v>
      </c>
      <c r="Q13" s="95">
        <f t="shared" si="5"/>
        <v>2.7911804941289715E-2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65699817</v>
      </c>
      <c r="AA13" s="78">
        <f t="shared" si="11"/>
        <v>4050195</v>
      </c>
      <c r="AB13" s="78">
        <f t="shared" si="12"/>
        <v>69750012</v>
      </c>
      <c r="AC13" s="95">
        <f t="shared" si="13"/>
        <v>0.21927777439718052</v>
      </c>
      <c r="AD13" s="77">
        <v>14111161</v>
      </c>
      <c r="AE13" s="78">
        <v>4945099</v>
      </c>
      <c r="AF13" s="78">
        <f t="shared" si="14"/>
        <v>19056260</v>
      </c>
      <c r="AG13" s="78">
        <v>327473579</v>
      </c>
      <c r="AH13" s="78">
        <v>288992451</v>
      </c>
      <c r="AI13" s="79">
        <v>95631170</v>
      </c>
      <c r="AJ13" s="114">
        <f t="shared" si="15"/>
        <v>0.3309123462190367</v>
      </c>
      <c r="AK13" s="115">
        <f t="shared" si="16"/>
        <v>-1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64167999</v>
      </c>
      <c r="E14" s="78">
        <v>200000</v>
      </c>
      <c r="F14" s="79">
        <f t="shared" si="0"/>
        <v>64367999</v>
      </c>
      <c r="G14" s="77">
        <v>65484466</v>
      </c>
      <c r="H14" s="78">
        <v>380000</v>
      </c>
      <c r="I14" s="79">
        <f t="shared" si="1"/>
        <v>65864466</v>
      </c>
      <c r="J14" s="77">
        <v>29023459</v>
      </c>
      <c r="K14" s="78">
        <v>26241</v>
      </c>
      <c r="L14" s="78">
        <f t="shared" si="2"/>
        <v>29049700</v>
      </c>
      <c r="M14" s="95">
        <f t="shared" si="3"/>
        <v>0.45130655684977872</v>
      </c>
      <c r="N14" s="77">
        <v>11052002</v>
      </c>
      <c r="O14" s="78">
        <v>24947</v>
      </c>
      <c r="P14" s="78">
        <f t="shared" si="4"/>
        <v>11076949</v>
      </c>
      <c r="Q14" s="95">
        <f t="shared" si="5"/>
        <v>0.17208782581543353</v>
      </c>
      <c r="R14" s="77">
        <v>19548157</v>
      </c>
      <c r="S14" s="78">
        <v>96047</v>
      </c>
      <c r="T14" s="78">
        <f t="shared" si="6"/>
        <v>19644204</v>
      </c>
      <c r="U14" s="95">
        <f t="shared" si="7"/>
        <v>0.29825192843740661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59623618</v>
      </c>
      <c r="AA14" s="78">
        <f t="shared" si="11"/>
        <v>147235</v>
      </c>
      <c r="AB14" s="78">
        <f t="shared" si="12"/>
        <v>59770853</v>
      </c>
      <c r="AC14" s="95">
        <f t="shared" si="13"/>
        <v>0.90748254149665464</v>
      </c>
      <c r="AD14" s="77">
        <v>14761766</v>
      </c>
      <c r="AE14" s="78">
        <v>8725237</v>
      </c>
      <c r="AF14" s="78">
        <f t="shared" si="14"/>
        <v>23487003</v>
      </c>
      <c r="AG14" s="78">
        <v>89152002</v>
      </c>
      <c r="AH14" s="78">
        <v>90718002</v>
      </c>
      <c r="AI14" s="79">
        <v>51446318</v>
      </c>
      <c r="AJ14" s="114">
        <f t="shared" si="15"/>
        <v>0.56710153294601884</v>
      </c>
      <c r="AK14" s="115">
        <f t="shared" si="16"/>
        <v>-0.16361385060494948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980335463</v>
      </c>
      <c r="E15" s="81">
        <f>SUM(E11:E14)</f>
        <v>141034966</v>
      </c>
      <c r="F15" s="82">
        <f t="shared" si="0"/>
        <v>1121370429</v>
      </c>
      <c r="G15" s="80">
        <f>SUM(G11:G14)</f>
        <v>977775219</v>
      </c>
      <c r="H15" s="81">
        <f>SUM(H11:H14)</f>
        <v>139984966</v>
      </c>
      <c r="I15" s="82">
        <f t="shared" si="1"/>
        <v>1117760185</v>
      </c>
      <c r="J15" s="80">
        <f>SUM(J11:J14)</f>
        <v>165556164</v>
      </c>
      <c r="K15" s="81">
        <f>SUM(K11:K14)</f>
        <v>5007143</v>
      </c>
      <c r="L15" s="81">
        <f t="shared" si="2"/>
        <v>170563307</v>
      </c>
      <c r="M15" s="96">
        <f t="shared" si="3"/>
        <v>0.15210255468578973</v>
      </c>
      <c r="N15" s="80">
        <f>SUM(N11:N14)</f>
        <v>42649944</v>
      </c>
      <c r="O15" s="81">
        <f>SUM(O11:O14)</f>
        <v>717845</v>
      </c>
      <c r="P15" s="81">
        <f t="shared" si="4"/>
        <v>43367789</v>
      </c>
      <c r="Q15" s="96">
        <f t="shared" si="5"/>
        <v>3.8673918875026803E-2</v>
      </c>
      <c r="R15" s="80">
        <f>SUM(R11:R14)</f>
        <v>130767815</v>
      </c>
      <c r="S15" s="81">
        <f>SUM(S11:S14)</f>
        <v>932610</v>
      </c>
      <c r="T15" s="81">
        <f t="shared" si="6"/>
        <v>131700425</v>
      </c>
      <c r="U15" s="96">
        <f t="shared" si="7"/>
        <v>0.11782529630897526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338973923</v>
      </c>
      <c r="AA15" s="81">
        <f t="shared" si="11"/>
        <v>6657598</v>
      </c>
      <c r="AB15" s="81">
        <f t="shared" si="12"/>
        <v>345631521</v>
      </c>
      <c r="AC15" s="96">
        <f t="shared" si="13"/>
        <v>0.30921795715956729</v>
      </c>
      <c r="AD15" s="80">
        <f>SUM(AD11:AD14)</f>
        <v>77013011</v>
      </c>
      <c r="AE15" s="81">
        <f>SUM(AE11:AE14)</f>
        <v>15459002</v>
      </c>
      <c r="AF15" s="81">
        <f t="shared" si="14"/>
        <v>92472013</v>
      </c>
      <c r="AG15" s="81">
        <f>SUM(AG11:AG14)</f>
        <v>1128321380</v>
      </c>
      <c r="AH15" s="81">
        <f>SUM(AH11:AH14)</f>
        <v>1085947151</v>
      </c>
      <c r="AI15" s="82">
        <f>SUM(AI11:AI14)</f>
        <v>291595663</v>
      </c>
      <c r="AJ15" s="116">
        <f t="shared" si="15"/>
        <v>0.26851736084162348</v>
      </c>
      <c r="AK15" s="117">
        <f t="shared" si="16"/>
        <v>0.42421929324713625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406186000</v>
      </c>
      <c r="E16" s="78">
        <v>94659177</v>
      </c>
      <c r="F16" s="79">
        <f t="shared" si="0"/>
        <v>500845177</v>
      </c>
      <c r="G16" s="77">
        <v>431185999</v>
      </c>
      <c r="H16" s="78">
        <v>-4000000</v>
      </c>
      <c r="I16" s="79">
        <f t="shared" si="1"/>
        <v>427185999</v>
      </c>
      <c r="J16" s="77">
        <v>5646036</v>
      </c>
      <c r="K16" s="78">
        <v>75000</v>
      </c>
      <c r="L16" s="78">
        <f t="shared" si="2"/>
        <v>5721036</v>
      </c>
      <c r="M16" s="95">
        <f t="shared" si="3"/>
        <v>1.1422763486050301E-2</v>
      </c>
      <c r="N16" s="77">
        <v>67960925</v>
      </c>
      <c r="O16" s="78">
        <v>1477290</v>
      </c>
      <c r="P16" s="78">
        <f t="shared" si="4"/>
        <v>69438215</v>
      </c>
      <c r="Q16" s="95">
        <f t="shared" si="5"/>
        <v>0.13864207581258189</v>
      </c>
      <c r="R16" s="77">
        <v>86639542</v>
      </c>
      <c r="S16" s="78">
        <v>2076898</v>
      </c>
      <c r="T16" s="78">
        <f t="shared" si="6"/>
        <v>88716440</v>
      </c>
      <c r="U16" s="95">
        <f t="shared" si="7"/>
        <v>0.20767637564825714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160246503</v>
      </c>
      <c r="AA16" s="78">
        <f t="shared" si="11"/>
        <v>3629188</v>
      </c>
      <c r="AB16" s="78">
        <f t="shared" si="12"/>
        <v>163875691</v>
      </c>
      <c r="AC16" s="95">
        <f t="shared" si="13"/>
        <v>0.38361671820616011</v>
      </c>
      <c r="AD16" s="77">
        <v>40299826</v>
      </c>
      <c r="AE16" s="78">
        <v>886741</v>
      </c>
      <c r="AF16" s="78">
        <f t="shared" si="14"/>
        <v>41186567</v>
      </c>
      <c r="AG16" s="78">
        <v>494279216</v>
      </c>
      <c r="AH16" s="78">
        <v>486538449</v>
      </c>
      <c r="AI16" s="79">
        <v>-467486081</v>
      </c>
      <c r="AJ16" s="114">
        <f t="shared" si="15"/>
        <v>-0.9608409817576411</v>
      </c>
      <c r="AK16" s="115">
        <f t="shared" si="16"/>
        <v>1.154013953141567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263627913</v>
      </c>
      <c r="E17" s="78">
        <v>89829708</v>
      </c>
      <c r="F17" s="79">
        <f t="shared" si="0"/>
        <v>353457621</v>
      </c>
      <c r="G17" s="77">
        <v>263627913</v>
      </c>
      <c r="H17" s="78">
        <v>89829708</v>
      </c>
      <c r="I17" s="79">
        <f t="shared" si="1"/>
        <v>353457621</v>
      </c>
      <c r="J17" s="77">
        <v>34070926</v>
      </c>
      <c r="K17" s="78">
        <v>60221071</v>
      </c>
      <c r="L17" s="78">
        <f t="shared" si="2"/>
        <v>94291997</v>
      </c>
      <c r="M17" s="95">
        <f t="shared" si="3"/>
        <v>0.26677030398504264</v>
      </c>
      <c r="N17" s="77">
        <v>46144901</v>
      </c>
      <c r="O17" s="78">
        <v>15767111</v>
      </c>
      <c r="P17" s="78">
        <f t="shared" si="4"/>
        <v>61912012</v>
      </c>
      <c r="Q17" s="95">
        <f t="shared" si="5"/>
        <v>0.17516106124643441</v>
      </c>
      <c r="R17" s="77">
        <v>29865154</v>
      </c>
      <c r="S17" s="78">
        <v>42157562</v>
      </c>
      <c r="T17" s="78">
        <f t="shared" si="6"/>
        <v>72022716</v>
      </c>
      <c r="U17" s="95">
        <f t="shared" si="7"/>
        <v>0.20376619917328082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110080981</v>
      </c>
      <c r="AA17" s="78">
        <f t="shared" si="11"/>
        <v>118145744</v>
      </c>
      <c r="AB17" s="78">
        <f t="shared" si="12"/>
        <v>228226725</v>
      </c>
      <c r="AC17" s="95">
        <f t="shared" si="13"/>
        <v>0.6456975644047579</v>
      </c>
      <c r="AD17" s="77">
        <v>27788573</v>
      </c>
      <c r="AE17" s="78">
        <v>37939487</v>
      </c>
      <c r="AF17" s="78">
        <f t="shared" si="14"/>
        <v>65728060</v>
      </c>
      <c r="AG17" s="78">
        <v>294404909</v>
      </c>
      <c r="AH17" s="78">
        <v>507285617</v>
      </c>
      <c r="AI17" s="79">
        <v>242341252</v>
      </c>
      <c r="AJ17" s="114">
        <f t="shared" si="15"/>
        <v>0.47772151206092645</v>
      </c>
      <c r="AK17" s="115">
        <f t="shared" si="16"/>
        <v>9.576816963713819E-2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282826505</v>
      </c>
      <c r="E18" s="78">
        <v>51019274</v>
      </c>
      <c r="F18" s="79">
        <f t="shared" si="0"/>
        <v>333845779</v>
      </c>
      <c r="G18" s="77">
        <v>258091458</v>
      </c>
      <c r="H18" s="78">
        <v>52998145</v>
      </c>
      <c r="I18" s="79">
        <f t="shared" si="1"/>
        <v>311089603</v>
      </c>
      <c r="J18" s="77">
        <v>94265833</v>
      </c>
      <c r="K18" s="78">
        <v>4550140</v>
      </c>
      <c r="L18" s="78">
        <f t="shared" si="2"/>
        <v>98815973</v>
      </c>
      <c r="M18" s="95">
        <f t="shared" si="3"/>
        <v>0.29599287819661185</v>
      </c>
      <c r="N18" s="77">
        <v>63567934</v>
      </c>
      <c r="O18" s="78">
        <v>12065993</v>
      </c>
      <c r="P18" s="78">
        <f t="shared" si="4"/>
        <v>75633927</v>
      </c>
      <c r="Q18" s="95">
        <f t="shared" si="5"/>
        <v>0.2265534919343701</v>
      </c>
      <c r="R18" s="77">
        <v>55260236</v>
      </c>
      <c r="S18" s="78">
        <v>19243282</v>
      </c>
      <c r="T18" s="78">
        <f t="shared" si="6"/>
        <v>74503518</v>
      </c>
      <c r="U18" s="95">
        <f t="shared" si="7"/>
        <v>0.23949215043358424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213094003</v>
      </c>
      <c r="AA18" s="78">
        <f t="shared" si="11"/>
        <v>35859415</v>
      </c>
      <c r="AB18" s="78">
        <f t="shared" si="12"/>
        <v>248953418</v>
      </c>
      <c r="AC18" s="95">
        <f t="shared" si="13"/>
        <v>0.80026273973547102</v>
      </c>
      <c r="AD18" s="77">
        <v>49946773</v>
      </c>
      <c r="AE18" s="78">
        <v>1613561</v>
      </c>
      <c r="AF18" s="78">
        <f t="shared" si="14"/>
        <v>51560334</v>
      </c>
      <c r="AG18" s="78">
        <v>255823592</v>
      </c>
      <c r="AH18" s="78">
        <v>263198592</v>
      </c>
      <c r="AI18" s="79">
        <v>197887749</v>
      </c>
      <c r="AJ18" s="114">
        <f t="shared" si="15"/>
        <v>0.7518571717891257</v>
      </c>
      <c r="AK18" s="115">
        <f t="shared" si="16"/>
        <v>0.44497741228751542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4171877090</v>
      </c>
      <c r="E19" s="78">
        <v>200574000</v>
      </c>
      <c r="F19" s="79">
        <f t="shared" si="0"/>
        <v>4372451090</v>
      </c>
      <c r="G19" s="77">
        <v>4071877090</v>
      </c>
      <c r="H19" s="78">
        <v>244700941</v>
      </c>
      <c r="I19" s="79">
        <f t="shared" si="1"/>
        <v>4316578031</v>
      </c>
      <c r="J19" s="77">
        <v>1061575394</v>
      </c>
      <c r="K19" s="78">
        <v>27680411</v>
      </c>
      <c r="L19" s="78">
        <f t="shared" si="2"/>
        <v>1089255805</v>
      </c>
      <c r="M19" s="95">
        <f t="shared" si="3"/>
        <v>0.24911789350627134</v>
      </c>
      <c r="N19" s="77">
        <v>952472612</v>
      </c>
      <c r="O19" s="78">
        <v>83119317</v>
      </c>
      <c r="P19" s="78">
        <f t="shared" si="4"/>
        <v>1035591929</v>
      </c>
      <c r="Q19" s="95">
        <f t="shared" si="5"/>
        <v>0.23684471425385345</v>
      </c>
      <c r="R19" s="77">
        <v>929177470</v>
      </c>
      <c r="S19" s="78">
        <v>29301143</v>
      </c>
      <c r="T19" s="78">
        <f t="shared" si="6"/>
        <v>958478613</v>
      </c>
      <c r="U19" s="95">
        <f t="shared" si="7"/>
        <v>0.22204593687791022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2943225476</v>
      </c>
      <c r="AA19" s="78">
        <f t="shared" si="11"/>
        <v>140100871</v>
      </c>
      <c r="AB19" s="78">
        <f t="shared" si="12"/>
        <v>3083326347</v>
      </c>
      <c r="AC19" s="95">
        <f t="shared" si="13"/>
        <v>0.71429876278309767</v>
      </c>
      <c r="AD19" s="77">
        <v>863891225</v>
      </c>
      <c r="AE19" s="78">
        <v>16143608</v>
      </c>
      <c r="AF19" s="78">
        <f t="shared" si="14"/>
        <v>880034833</v>
      </c>
      <c r="AG19" s="78">
        <v>4361326041</v>
      </c>
      <c r="AH19" s="78">
        <v>4364278750</v>
      </c>
      <c r="AI19" s="79">
        <v>2824106133</v>
      </c>
      <c r="AJ19" s="114">
        <f t="shared" si="15"/>
        <v>0.64709572755864875</v>
      </c>
      <c r="AK19" s="115">
        <f t="shared" si="16"/>
        <v>8.9137130779913143E-2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572583952</v>
      </c>
      <c r="E20" s="78">
        <v>59616900</v>
      </c>
      <c r="F20" s="79">
        <f t="shared" si="0"/>
        <v>632200852</v>
      </c>
      <c r="G20" s="77">
        <v>572583952</v>
      </c>
      <c r="H20" s="78">
        <v>59616900</v>
      </c>
      <c r="I20" s="79">
        <f t="shared" si="1"/>
        <v>632200852</v>
      </c>
      <c r="J20" s="77">
        <v>156210448</v>
      </c>
      <c r="K20" s="78">
        <v>18982719</v>
      </c>
      <c r="L20" s="78">
        <f t="shared" si="2"/>
        <v>175193167</v>
      </c>
      <c r="M20" s="95">
        <f t="shared" si="3"/>
        <v>0.27711630954904187</v>
      </c>
      <c r="N20" s="77">
        <v>64970511</v>
      </c>
      <c r="O20" s="78">
        <v>19978575</v>
      </c>
      <c r="P20" s="78">
        <f t="shared" si="4"/>
        <v>84949086</v>
      </c>
      <c r="Q20" s="95">
        <f t="shared" si="5"/>
        <v>0.13437040733377562</v>
      </c>
      <c r="R20" s="77">
        <v>142884644</v>
      </c>
      <c r="S20" s="78">
        <v>16013171</v>
      </c>
      <c r="T20" s="78">
        <f t="shared" si="6"/>
        <v>158897815</v>
      </c>
      <c r="U20" s="95">
        <f t="shared" si="7"/>
        <v>0.25134071632032534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364065603</v>
      </c>
      <c r="AA20" s="78">
        <f t="shared" si="11"/>
        <v>54974465</v>
      </c>
      <c r="AB20" s="78">
        <f t="shared" si="12"/>
        <v>419040068</v>
      </c>
      <c r="AC20" s="95">
        <f t="shared" si="13"/>
        <v>0.66282743320314286</v>
      </c>
      <c r="AD20" s="77">
        <v>75971164</v>
      </c>
      <c r="AE20" s="78">
        <v>7080561</v>
      </c>
      <c r="AF20" s="78">
        <f t="shared" si="14"/>
        <v>83051725</v>
      </c>
      <c r="AG20" s="78">
        <v>578644219</v>
      </c>
      <c r="AH20" s="78">
        <v>572952237</v>
      </c>
      <c r="AI20" s="79">
        <v>255611230</v>
      </c>
      <c r="AJ20" s="114">
        <f t="shared" si="15"/>
        <v>0.4461300846618389</v>
      </c>
      <c r="AK20" s="115">
        <f t="shared" si="16"/>
        <v>0.91323918919203662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163504000</v>
      </c>
      <c r="E21" s="78">
        <v>3800000</v>
      </c>
      <c r="F21" s="79">
        <f t="shared" si="0"/>
        <v>167304000</v>
      </c>
      <c r="G21" s="77">
        <v>163504000</v>
      </c>
      <c r="H21" s="78">
        <v>3800000</v>
      </c>
      <c r="I21" s="79">
        <f t="shared" si="1"/>
        <v>167304000</v>
      </c>
      <c r="J21" s="77">
        <v>66835245</v>
      </c>
      <c r="K21" s="78">
        <v>252199</v>
      </c>
      <c r="L21" s="78">
        <f t="shared" si="2"/>
        <v>67087444</v>
      </c>
      <c r="M21" s="95">
        <f t="shared" si="3"/>
        <v>0.40099127337063073</v>
      </c>
      <c r="N21" s="77">
        <v>52527346</v>
      </c>
      <c r="O21" s="78">
        <v>242816</v>
      </c>
      <c r="P21" s="78">
        <f t="shared" si="4"/>
        <v>52770162</v>
      </c>
      <c r="Q21" s="95">
        <f t="shared" si="5"/>
        <v>0.31541482570649837</v>
      </c>
      <c r="R21" s="77">
        <v>1507613</v>
      </c>
      <c r="S21" s="78">
        <v>1100</v>
      </c>
      <c r="T21" s="78">
        <f t="shared" si="6"/>
        <v>1508713</v>
      </c>
      <c r="U21" s="95">
        <f t="shared" si="7"/>
        <v>9.01779395591259E-3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120870204</v>
      </c>
      <c r="AA21" s="78">
        <f t="shared" si="11"/>
        <v>496115</v>
      </c>
      <c r="AB21" s="78">
        <f t="shared" si="12"/>
        <v>121366319</v>
      </c>
      <c r="AC21" s="95">
        <f t="shared" si="13"/>
        <v>0.72542389303304167</v>
      </c>
      <c r="AD21" s="77">
        <v>38950034</v>
      </c>
      <c r="AE21" s="78">
        <v>449164</v>
      </c>
      <c r="AF21" s="78">
        <f t="shared" si="14"/>
        <v>39399198</v>
      </c>
      <c r="AG21" s="78">
        <v>166813000</v>
      </c>
      <c r="AH21" s="78">
        <v>193150000</v>
      </c>
      <c r="AI21" s="79">
        <v>156305624</v>
      </c>
      <c r="AJ21" s="114">
        <f t="shared" si="15"/>
        <v>0.80924475278281127</v>
      </c>
      <c r="AK21" s="115">
        <f t="shared" si="16"/>
        <v>-0.96170701241177547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5860605460</v>
      </c>
      <c r="E22" s="81">
        <f>SUM(E16:E21)</f>
        <v>499499059</v>
      </c>
      <c r="F22" s="82">
        <f t="shared" si="0"/>
        <v>6360104519</v>
      </c>
      <c r="G22" s="80">
        <f>SUM(G16:G21)</f>
        <v>5760870412</v>
      </c>
      <c r="H22" s="81">
        <f>SUM(H16:H21)</f>
        <v>446945694</v>
      </c>
      <c r="I22" s="82">
        <f t="shared" si="1"/>
        <v>6207816106</v>
      </c>
      <c r="J22" s="80">
        <f>SUM(J16:J21)</f>
        <v>1418603882</v>
      </c>
      <c r="K22" s="81">
        <f>SUM(K16:K21)</f>
        <v>111761540</v>
      </c>
      <c r="L22" s="81">
        <f t="shared" si="2"/>
        <v>1530365422</v>
      </c>
      <c r="M22" s="96">
        <f t="shared" si="3"/>
        <v>0.24061953973055455</v>
      </c>
      <c r="N22" s="80">
        <f>SUM(N16:N21)</f>
        <v>1247644229</v>
      </c>
      <c r="O22" s="81">
        <f>SUM(O16:O21)</f>
        <v>132651102</v>
      </c>
      <c r="P22" s="81">
        <f t="shared" si="4"/>
        <v>1380295331</v>
      </c>
      <c r="Q22" s="96">
        <f t="shared" si="5"/>
        <v>0.21702400123717211</v>
      </c>
      <c r="R22" s="80">
        <f>SUM(R16:R21)</f>
        <v>1245334659</v>
      </c>
      <c r="S22" s="81">
        <f>SUM(S16:S21)</f>
        <v>108793156</v>
      </c>
      <c r="T22" s="81">
        <f t="shared" si="6"/>
        <v>1354127815</v>
      </c>
      <c r="U22" s="96">
        <f t="shared" si="7"/>
        <v>0.21813272040890574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3911582770</v>
      </c>
      <c r="AA22" s="81">
        <f t="shared" si="11"/>
        <v>353205798</v>
      </c>
      <c r="AB22" s="81">
        <f t="shared" si="12"/>
        <v>4264788568</v>
      </c>
      <c r="AC22" s="96">
        <f t="shared" si="13"/>
        <v>0.68700304506088405</v>
      </c>
      <c r="AD22" s="80">
        <f>SUM(AD16:AD21)</f>
        <v>1096847595</v>
      </c>
      <c r="AE22" s="81">
        <f>SUM(AE16:AE21)</f>
        <v>64113122</v>
      </c>
      <c r="AF22" s="81">
        <f t="shared" si="14"/>
        <v>1160960717</v>
      </c>
      <c r="AG22" s="81">
        <f>SUM(AG16:AG21)</f>
        <v>6151290977</v>
      </c>
      <c r="AH22" s="81">
        <f>SUM(AH16:AH21)</f>
        <v>6387403645</v>
      </c>
      <c r="AI22" s="82">
        <f>SUM(AI16:AI21)</f>
        <v>3208765907</v>
      </c>
      <c r="AJ22" s="116">
        <f t="shared" si="15"/>
        <v>0.50235840496972384</v>
      </c>
      <c r="AK22" s="117">
        <f t="shared" si="16"/>
        <v>0.16638555910759556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765500639</v>
      </c>
      <c r="E23" s="78">
        <v>231766128</v>
      </c>
      <c r="F23" s="79">
        <f t="shared" si="0"/>
        <v>997266767</v>
      </c>
      <c r="G23" s="77">
        <v>833860023</v>
      </c>
      <c r="H23" s="78">
        <v>239845612</v>
      </c>
      <c r="I23" s="79">
        <f t="shared" si="1"/>
        <v>1073705635</v>
      </c>
      <c r="J23" s="77">
        <v>227333658</v>
      </c>
      <c r="K23" s="78">
        <v>37873970</v>
      </c>
      <c r="L23" s="78">
        <f t="shared" si="2"/>
        <v>265207628</v>
      </c>
      <c r="M23" s="95">
        <f t="shared" si="3"/>
        <v>0.26593448892095689</v>
      </c>
      <c r="N23" s="77">
        <v>127438593</v>
      </c>
      <c r="O23" s="78">
        <v>41136906</v>
      </c>
      <c r="P23" s="78">
        <f t="shared" si="4"/>
        <v>168575499</v>
      </c>
      <c r="Q23" s="95">
        <f t="shared" si="5"/>
        <v>0.1690375179222231</v>
      </c>
      <c r="R23" s="77">
        <v>268165613</v>
      </c>
      <c r="S23" s="78">
        <v>38357256</v>
      </c>
      <c r="T23" s="78">
        <f t="shared" si="6"/>
        <v>306522869</v>
      </c>
      <c r="U23" s="95">
        <f t="shared" si="7"/>
        <v>0.28548128929210659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622937864</v>
      </c>
      <c r="AA23" s="78">
        <f t="shared" si="11"/>
        <v>117368132</v>
      </c>
      <c r="AB23" s="78">
        <f t="shared" si="12"/>
        <v>740305996</v>
      </c>
      <c r="AC23" s="95">
        <f t="shared" si="13"/>
        <v>0.68948692441201542</v>
      </c>
      <c r="AD23" s="77">
        <v>181382704</v>
      </c>
      <c r="AE23" s="78">
        <v>69375413</v>
      </c>
      <c r="AF23" s="78">
        <f t="shared" si="14"/>
        <v>250758117</v>
      </c>
      <c r="AG23" s="78">
        <v>889763424</v>
      </c>
      <c r="AH23" s="78">
        <v>897256102</v>
      </c>
      <c r="AI23" s="79">
        <v>719488294</v>
      </c>
      <c r="AJ23" s="114">
        <f t="shared" si="15"/>
        <v>0.80187617826866564</v>
      </c>
      <c r="AK23" s="115">
        <f t="shared" si="16"/>
        <v>0.22238463371456896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1149581715</v>
      </c>
      <c r="E24" s="78">
        <v>115910000</v>
      </c>
      <c r="F24" s="79">
        <f t="shared" si="0"/>
        <v>1265491715</v>
      </c>
      <c r="G24" s="77">
        <v>1149581715</v>
      </c>
      <c r="H24" s="78">
        <v>115910000</v>
      </c>
      <c r="I24" s="79">
        <f t="shared" si="1"/>
        <v>1265491715</v>
      </c>
      <c r="J24" s="77">
        <v>322300421</v>
      </c>
      <c r="K24" s="78">
        <v>44840922</v>
      </c>
      <c r="L24" s="78">
        <f t="shared" si="2"/>
        <v>367141343</v>
      </c>
      <c r="M24" s="95">
        <f t="shared" si="3"/>
        <v>0.29011753980546606</v>
      </c>
      <c r="N24" s="77">
        <v>128326670</v>
      </c>
      <c r="O24" s="78">
        <v>27205626</v>
      </c>
      <c r="P24" s="78">
        <f t="shared" si="4"/>
        <v>155532296</v>
      </c>
      <c r="Q24" s="95">
        <f t="shared" si="5"/>
        <v>0.12290265843423558</v>
      </c>
      <c r="R24" s="77">
        <v>395719696</v>
      </c>
      <c r="S24" s="78">
        <v>45136964</v>
      </c>
      <c r="T24" s="78">
        <f t="shared" si="6"/>
        <v>440856660</v>
      </c>
      <c r="U24" s="95">
        <f t="shared" si="7"/>
        <v>0.3483678753282079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846346787</v>
      </c>
      <c r="AA24" s="78">
        <f t="shared" si="11"/>
        <v>117183512</v>
      </c>
      <c r="AB24" s="78">
        <f t="shared" si="12"/>
        <v>963530299</v>
      </c>
      <c r="AC24" s="95">
        <f t="shared" si="13"/>
        <v>0.7613880735679095</v>
      </c>
      <c r="AD24" s="77">
        <v>181419816</v>
      </c>
      <c r="AE24" s="78">
        <v>20332831</v>
      </c>
      <c r="AF24" s="78">
        <f t="shared" si="14"/>
        <v>201752647</v>
      </c>
      <c r="AG24" s="78">
        <v>1178614185</v>
      </c>
      <c r="AH24" s="78">
        <v>1178749259</v>
      </c>
      <c r="AI24" s="79">
        <v>763641290</v>
      </c>
      <c r="AJ24" s="114">
        <f t="shared" si="15"/>
        <v>0.64784031393397468</v>
      </c>
      <c r="AK24" s="115">
        <f t="shared" si="16"/>
        <v>1.1851344532793169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459694671</v>
      </c>
      <c r="E25" s="78">
        <v>134248999</v>
      </c>
      <c r="F25" s="79">
        <f t="shared" si="0"/>
        <v>593943670</v>
      </c>
      <c r="G25" s="77">
        <v>522977065</v>
      </c>
      <c r="H25" s="78">
        <v>134498999</v>
      </c>
      <c r="I25" s="79">
        <f t="shared" si="1"/>
        <v>657476064</v>
      </c>
      <c r="J25" s="77">
        <v>171146431</v>
      </c>
      <c r="K25" s="78">
        <v>23991769</v>
      </c>
      <c r="L25" s="78">
        <f t="shared" si="2"/>
        <v>195138200</v>
      </c>
      <c r="M25" s="95">
        <f t="shared" si="3"/>
        <v>0.32854664483586465</v>
      </c>
      <c r="N25" s="77">
        <v>142040083</v>
      </c>
      <c r="O25" s="78">
        <v>41957984</v>
      </c>
      <c r="P25" s="78">
        <f t="shared" si="4"/>
        <v>183998067</v>
      </c>
      <c r="Q25" s="95">
        <f t="shared" si="5"/>
        <v>0.3097904334934658</v>
      </c>
      <c r="R25" s="77">
        <v>129795652</v>
      </c>
      <c r="S25" s="78">
        <v>14008435</v>
      </c>
      <c r="T25" s="78">
        <f t="shared" si="6"/>
        <v>143804087</v>
      </c>
      <c r="U25" s="95">
        <f t="shared" si="7"/>
        <v>0.21872140276121141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442982166</v>
      </c>
      <c r="AA25" s="78">
        <f t="shared" si="11"/>
        <v>79958188</v>
      </c>
      <c r="AB25" s="78">
        <f t="shared" si="12"/>
        <v>522940354</v>
      </c>
      <c r="AC25" s="95">
        <f t="shared" si="13"/>
        <v>0.79537550130494183</v>
      </c>
      <c r="AD25" s="77">
        <v>161094191</v>
      </c>
      <c r="AE25" s="78">
        <v>9857500</v>
      </c>
      <c r="AF25" s="78">
        <f t="shared" si="14"/>
        <v>170951691</v>
      </c>
      <c r="AG25" s="78">
        <v>659658960</v>
      </c>
      <c r="AH25" s="78">
        <v>659658960</v>
      </c>
      <c r="AI25" s="79">
        <v>530111847</v>
      </c>
      <c r="AJ25" s="114">
        <f t="shared" si="15"/>
        <v>0.80361501797838086</v>
      </c>
      <c r="AK25" s="115">
        <f t="shared" si="16"/>
        <v>-0.15880278130738112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1677690924</v>
      </c>
      <c r="E26" s="78">
        <v>225992846</v>
      </c>
      <c r="F26" s="79">
        <f t="shared" si="0"/>
        <v>1903683770</v>
      </c>
      <c r="G26" s="77">
        <v>2026703892</v>
      </c>
      <c r="H26" s="78">
        <v>264551027</v>
      </c>
      <c r="I26" s="79">
        <f t="shared" si="1"/>
        <v>2291254919</v>
      </c>
      <c r="J26" s="77">
        <v>558266939</v>
      </c>
      <c r="K26" s="78">
        <v>24953063</v>
      </c>
      <c r="L26" s="78">
        <f t="shared" si="2"/>
        <v>583220002</v>
      </c>
      <c r="M26" s="95">
        <f t="shared" si="3"/>
        <v>0.30636390937976005</v>
      </c>
      <c r="N26" s="77">
        <v>486795321</v>
      </c>
      <c r="O26" s="78">
        <v>72732584</v>
      </c>
      <c r="P26" s="78">
        <f t="shared" si="4"/>
        <v>559527905</v>
      </c>
      <c r="Q26" s="95">
        <f t="shared" si="5"/>
        <v>0.29391851410279135</v>
      </c>
      <c r="R26" s="77">
        <v>368356131</v>
      </c>
      <c r="S26" s="78">
        <v>48235109</v>
      </c>
      <c r="T26" s="78">
        <f t="shared" si="6"/>
        <v>416591240</v>
      </c>
      <c r="U26" s="95">
        <f t="shared" si="7"/>
        <v>0.18181793590292342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1413418391</v>
      </c>
      <c r="AA26" s="78">
        <f t="shared" si="11"/>
        <v>145920756</v>
      </c>
      <c r="AB26" s="78">
        <f t="shared" si="12"/>
        <v>1559339147</v>
      </c>
      <c r="AC26" s="95">
        <f t="shared" si="13"/>
        <v>0.68056117809910088</v>
      </c>
      <c r="AD26" s="77">
        <v>452804014</v>
      </c>
      <c r="AE26" s="78">
        <v>53822190</v>
      </c>
      <c r="AF26" s="78">
        <f t="shared" si="14"/>
        <v>506626204</v>
      </c>
      <c r="AG26" s="78">
        <v>1986517491</v>
      </c>
      <c r="AH26" s="78">
        <v>1870736360</v>
      </c>
      <c r="AI26" s="79">
        <v>1518085129</v>
      </c>
      <c r="AJ26" s="114">
        <f t="shared" si="15"/>
        <v>0.81149068434207372</v>
      </c>
      <c r="AK26" s="115">
        <f t="shared" si="16"/>
        <v>-0.17771477923790935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275237566</v>
      </c>
      <c r="E27" s="78">
        <v>47490000</v>
      </c>
      <c r="F27" s="79">
        <f t="shared" si="0"/>
        <v>322727566</v>
      </c>
      <c r="G27" s="77">
        <v>269804732</v>
      </c>
      <c r="H27" s="78">
        <v>47490000</v>
      </c>
      <c r="I27" s="79">
        <f t="shared" si="1"/>
        <v>317294732</v>
      </c>
      <c r="J27" s="77">
        <v>78150557</v>
      </c>
      <c r="K27" s="78">
        <v>4847340</v>
      </c>
      <c r="L27" s="78">
        <f t="shared" si="2"/>
        <v>82997897</v>
      </c>
      <c r="M27" s="95">
        <f t="shared" si="3"/>
        <v>0.25717634854904214</v>
      </c>
      <c r="N27" s="77">
        <v>57268435</v>
      </c>
      <c r="O27" s="78">
        <v>10315818</v>
      </c>
      <c r="P27" s="78">
        <f t="shared" si="4"/>
        <v>67584253</v>
      </c>
      <c r="Q27" s="95">
        <f t="shared" si="5"/>
        <v>0.2094158049083418</v>
      </c>
      <c r="R27" s="77">
        <v>63929885</v>
      </c>
      <c r="S27" s="78">
        <v>10092995</v>
      </c>
      <c r="T27" s="78">
        <f t="shared" si="6"/>
        <v>74022880</v>
      </c>
      <c r="U27" s="95">
        <f t="shared" si="7"/>
        <v>0.23329375667037547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199348877</v>
      </c>
      <c r="AA27" s="78">
        <f t="shared" si="11"/>
        <v>25256153</v>
      </c>
      <c r="AB27" s="78">
        <f t="shared" si="12"/>
        <v>224605030</v>
      </c>
      <c r="AC27" s="95">
        <f t="shared" si="13"/>
        <v>0.70787506802980893</v>
      </c>
      <c r="AD27" s="77">
        <v>60175103</v>
      </c>
      <c r="AE27" s="78">
        <v>9490686</v>
      </c>
      <c r="AF27" s="78">
        <f t="shared" si="14"/>
        <v>69665789</v>
      </c>
      <c r="AG27" s="78">
        <v>309186428</v>
      </c>
      <c r="AH27" s="78">
        <v>298137088</v>
      </c>
      <c r="AI27" s="79">
        <v>198455824</v>
      </c>
      <c r="AJ27" s="114">
        <f t="shared" si="15"/>
        <v>0.66565292272526655</v>
      </c>
      <c r="AK27" s="115">
        <f t="shared" si="16"/>
        <v>6.2542763995682371E-2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442516032</v>
      </c>
      <c r="E28" s="78">
        <v>32448696</v>
      </c>
      <c r="F28" s="79">
        <f t="shared" si="0"/>
        <v>474964728</v>
      </c>
      <c r="G28" s="77">
        <v>402799687</v>
      </c>
      <c r="H28" s="78">
        <v>40004696</v>
      </c>
      <c r="I28" s="79">
        <f t="shared" si="1"/>
        <v>442804383</v>
      </c>
      <c r="J28" s="77">
        <v>117196502</v>
      </c>
      <c r="K28" s="78">
        <v>12213162</v>
      </c>
      <c r="L28" s="78">
        <f t="shared" si="2"/>
        <v>129409664</v>
      </c>
      <c r="M28" s="95">
        <f t="shared" si="3"/>
        <v>0.27246163003497809</v>
      </c>
      <c r="N28" s="77">
        <v>77175169</v>
      </c>
      <c r="O28" s="78">
        <v>4400459</v>
      </c>
      <c r="P28" s="78">
        <f t="shared" si="4"/>
        <v>81575628</v>
      </c>
      <c r="Q28" s="95">
        <f t="shared" si="5"/>
        <v>0.17175091789131761</v>
      </c>
      <c r="R28" s="77">
        <v>94200862</v>
      </c>
      <c r="S28" s="78">
        <v>7165176</v>
      </c>
      <c r="T28" s="78">
        <f t="shared" si="6"/>
        <v>101366038</v>
      </c>
      <c r="U28" s="95">
        <f t="shared" si="7"/>
        <v>0.22891832577005003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288572533</v>
      </c>
      <c r="AA28" s="78">
        <f t="shared" si="11"/>
        <v>23778797</v>
      </c>
      <c r="AB28" s="78">
        <f t="shared" si="12"/>
        <v>312351330</v>
      </c>
      <c r="AC28" s="95">
        <f t="shared" si="13"/>
        <v>0.70539349200615298</v>
      </c>
      <c r="AD28" s="77">
        <v>109866094</v>
      </c>
      <c r="AE28" s="78">
        <v>3208424</v>
      </c>
      <c r="AF28" s="78">
        <f t="shared" si="14"/>
        <v>113074518</v>
      </c>
      <c r="AG28" s="78">
        <v>465771150</v>
      </c>
      <c r="AH28" s="78">
        <v>407921150</v>
      </c>
      <c r="AI28" s="79">
        <v>155125030</v>
      </c>
      <c r="AJ28" s="114">
        <f t="shared" si="15"/>
        <v>0.38028190006818718</v>
      </c>
      <c r="AK28" s="115">
        <f t="shared" si="16"/>
        <v>-0.10354658332481237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166440252</v>
      </c>
      <c r="E29" s="78">
        <v>7793088</v>
      </c>
      <c r="F29" s="79">
        <f t="shared" si="0"/>
        <v>174233340</v>
      </c>
      <c r="G29" s="77">
        <v>165409452</v>
      </c>
      <c r="H29" s="78">
        <v>8211876</v>
      </c>
      <c r="I29" s="79">
        <f t="shared" si="1"/>
        <v>173621328</v>
      </c>
      <c r="J29" s="77">
        <v>62397087</v>
      </c>
      <c r="K29" s="78">
        <v>0</v>
      </c>
      <c r="L29" s="78">
        <f t="shared" si="2"/>
        <v>62397087</v>
      </c>
      <c r="M29" s="95">
        <f t="shared" si="3"/>
        <v>0.35812369205572253</v>
      </c>
      <c r="N29" s="77">
        <v>52283720</v>
      </c>
      <c r="O29" s="78">
        <v>0</v>
      </c>
      <c r="P29" s="78">
        <f t="shared" si="4"/>
        <v>52283720</v>
      </c>
      <c r="Q29" s="95">
        <f t="shared" si="5"/>
        <v>0.30007873349612652</v>
      </c>
      <c r="R29" s="77">
        <v>40937337</v>
      </c>
      <c r="S29" s="78">
        <v>0</v>
      </c>
      <c r="T29" s="78">
        <f t="shared" si="6"/>
        <v>40937337</v>
      </c>
      <c r="U29" s="95">
        <f t="shared" si="7"/>
        <v>0.23578518533160855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155618144</v>
      </c>
      <c r="AA29" s="78">
        <f t="shared" si="11"/>
        <v>0</v>
      </c>
      <c r="AB29" s="78">
        <f t="shared" si="12"/>
        <v>155618144</v>
      </c>
      <c r="AC29" s="95">
        <f t="shared" si="13"/>
        <v>0.89630776237352594</v>
      </c>
      <c r="AD29" s="77">
        <v>39208199</v>
      </c>
      <c r="AE29" s="78">
        <v>0</v>
      </c>
      <c r="AF29" s="78">
        <f t="shared" si="14"/>
        <v>39208199</v>
      </c>
      <c r="AG29" s="78">
        <v>161082888</v>
      </c>
      <c r="AH29" s="78">
        <v>158308560</v>
      </c>
      <c r="AI29" s="79">
        <v>149416718</v>
      </c>
      <c r="AJ29" s="114">
        <f t="shared" si="15"/>
        <v>0.94383220970489534</v>
      </c>
      <c r="AK29" s="115">
        <f t="shared" si="16"/>
        <v>4.4101439089308858E-2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4936661799</v>
      </c>
      <c r="E30" s="81">
        <f>SUM(E23:E29)</f>
        <v>795649757</v>
      </c>
      <c r="F30" s="82">
        <f t="shared" si="0"/>
        <v>5732311556</v>
      </c>
      <c r="G30" s="80">
        <f>SUM(G23:G29)</f>
        <v>5371136566</v>
      </c>
      <c r="H30" s="81">
        <f>SUM(H23:H29)</f>
        <v>850512210</v>
      </c>
      <c r="I30" s="82">
        <f t="shared" si="1"/>
        <v>6221648776</v>
      </c>
      <c r="J30" s="80">
        <f>SUM(J23:J29)</f>
        <v>1536791595</v>
      </c>
      <c r="K30" s="81">
        <f>SUM(K23:K29)</f>
        <v>148720226</v>
      </c>
      <c r="L30" s="81">
        <f t="shared" si="2"/>
        <v>1685511821</v>
      </c>
      <c r="M30" s="96">
        <f t="shared" si="3"/>
        <v>0.29403702233103118</v>
      </c>
      <c r="N30" s="80">
        <f>SUM(N23:N29)</f>
        <v>1071327991</v>
      </c>
      <c r="O30" s="81">
        <f>SUM(O23:O29)</f>
        <v>197749377</v>
      </c>
      <c r="P30" s="81">
        <f t="shared" si="4"/>
        <v>1269077368</v>
      </c>
      <c r="Q30" s="96">
        <f t="shared" si="5"/>
        <v>0.22139015920578481</v>
      </c>
      <c r="R30" s="80">
        <f>SUM(R23:R29)</f>
        <v>1361105176</v>
      </c>
      <c r="S30" s="81">
        <f>SUM(S23:S29)</f>
        <v>162995935</v>
      </c>
      <c r="T30" s="81">
        <f t="shared" si="6"/>
        <v>1524101111</v>
      </c>
      <c r="U30" s="96">
        <f t="shared" si="7"/>
        <v>0.24496739785106764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3969224762</v>
      </c>
      <c r="AA30" s="81">
        <f t="shared" si="11"/>
        <v>509465538</v>
      </c>
      <c r="AB30" s="81">
        <f t="shared" si="12"/>
        <v>4478690300</v>
      </c>
      <c r="AC30" s="96">
        <f t="shared" si="13"/>
        <v>0.71985585513546513</v>
      </c>
      <c r="AD30" s="80">
        <f>SUM(AD23:AD29)</f>
        <v>1185950121</v>
      </c>
      <c r="AE30" s="81">
        <f>SUM(AE23:AE29)</f>
        <v>166087044</v>
      </c>
      <c r="AF30" s="81">
        <f t="shared" si="14"/>
        <v>1352037165</v>
      </c>
      <c r="AG30" s="81">
        <f>SUM(AG23:AG29)</f>
        <v>5650594526</v>
      </c>
      <c r="AH30" s="81">
        <f>SUM(AH23:AH29)</f>
        <v>5470767479</v>
      </c>
      <c r="AI30" s="82">
        <f>SUM(AI23:AI29)</f>
        <v>4034324132</v>
      </c>
      <c r="AJ30" s="116">
        <f t="shared" si="15"/>
        <v>0.73743293742351357</v>
      </c>
      <c r="AK30" s="117">
        <f t="shared" si="16"/>
        <v>0.1272627339352761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1345628246</v>
      </c>
      <c r="E31" s="78">
        <v>98591030</v>
      </c>
      <c r="F31" s="79">
        <f t="shared" si="0"/>
        <v>1444219276</v>
      </c>
      <c r="G31" s="77">
        <v>1326869687</v>
      </c>
      <c r="H31" s="78">
        <v>116234750</v>
      </c>
      <c r="I31" s="79">
        <f t="shared" si="1"/>
        <v>1443104437</v>
      </c>
      <c r="J31" s="77">
        <v>326845748</v>
      </c>
      <c r="K31" s="78">
        <v>15707518</v>
      </c>
      <c r="L31" s="78">
        <f t="shared" si="2"/>
        <v>342553266</v>
      </c>
      <c r="M31" s="95">
        <f t="shared" si="3"/>
        <v>0.23718923552160096</v>
      </c>
      <c r="N31" s="77">
        <v>311682171</v>
      </c>
      <c r="O31" s="78">
        <v>24478697</v>
      </c>
      <c r="P31" s="78">
        <f t="shared" si="4"/>
        <v>336160868</v>
      </c>
      <c r="Q31" s="95">
        <f t="shared" si="5"/>
        <v>0.23276303923255487</v>
      </c>
      <c r="R31" s="77">
        <v>315107277</v>
      </c>
      <c r="S31" s="78">
        <v>2035511</v>
      </c>
      <c r="T31" s="78">
        <f t="shared" si="6"/>
        <v>317142788</v>
      </c>
      <c r="U31" s="95">
        <f t="shared" si="7"/>
        <v>0.21976426644442504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953635196</v>
      </c>
      <c r="AA31" s="78">
        <f t="shared" si="11"/>
        <v>42221726</v>
      </c>
      <c r="AB31" s="78">
        <f t="shared" si="12"/>
        <v>995856922</v>
      </c>
      <c r="AC31" s="95">
        <f t="shared" si="13"/>
        <v>0.69007959262479901</v>
      </c>
      <c r="AD31" s="77">
        <v>828251158</v>
      </c>
      <c r="AE31" s="78">
        <v>54079529</v>
      </c>
      <c r="AF31" s="78">
        <f t="shared" si="14"/>
        <v>882330687</v>
      </c>
      <c r="AG31" s="78">
        <v>1324346733</v>
      </c>
      <c r="AH31" s="78">
        <v>1394947495</v>
      </c>
      <c r="AI31" s="79">
        <v>882330687</v>
      </c>
      <c r="AJ31" s="114">
        <f t="shared" si="15"/>
        <v>0.63251892287171707</v>
      </c>
      <c r="AK31" s="115">
        <f t="shared" si="16"/>
        <v>-0.64056244141489316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1044363089</v>
      </c>
      <c r="E32" s="78">
        <v>139253649</v>
      </c>
      <c r="F32" s="79">
        <f t="shared" si="0"/>
        <v>1183616738</v>
      </c>
      <c r="G32" s="77">
        <v>1055459524</v>
      </c>
      <c r="H32" s="78">
        <v>145553649</v>
      </c>
      <c r="I32" s="79">
        <f t="shared" si="1"/>
        <v>1201013173</v>
      </c>
      <c r="J32" s="77">
        <v>266657368</v>
      </c>
      <c r="K32" s="78">
        <v>14322374</v>
      </c>
      <c r="L32" s="78">
        <f t="shared" si="2"/>
        <v>280979742</v>
      </c>
      <c r="M32" s="95">
        <f t="shared" si="3"/>
        <v>0.23739081493117581</v>
      </c>
      <c r="N32" s="77">
        <v>251688742</v>
      </c>
      <c r="O32" s="78">
        <v>43412974</v>
      </c>
      <c r="P32" s="78">
        <f t="shared" si="4"/>
        <v>295101716</v>
      </c>
      <c r="Q32" s="95">
        <f t="shared" si="5"/>
        <v>0.24932201997974787</v>
      </c>
      <c r="R32" s="77">
        <v>221384328</v>
      </c>
      <c r="S32" s="78">
        <v>25689986</v>
      </c>
      <c r="T32" s="78">
        <f t="shared" si="6"/>
        <v>247074314</v>
      </c>
      <c r="U32" s="95">
        <f t="shared" si="7"/>
        <v>0.20572156871754813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739730438</v>
      </c>
      <c r="AA32" s="78">
        <f t="shared" si="11"/>
        <v>83425334</v>
      </c>
      <c r="AB32" s="78">
        <f t="shared" si="12"/>
        <v>823155772</v>
      </c>
      <c r="AC32" s="95">
        <f t="shared" si="13"/>
        <v>0.68538446580385681</v>
      </c>
      <c r="AD32" s="77">
        <v>200752408</v>
      </c>
      <c r="AE32" s="78">
        <v>23566193</v>
      </c>
      <c r="AF32" s="78">
        <f t="shared" si="14"/>
        <v>224318601</v>
      </c>
      <c r="AG32" s="78">
        <v>1209579225</v>
      </c>
      <c r="AH32" s="78">
        <v>1168782204</v>
      </c>
      <c r="AI32" s="79">
        <v>690534562</v>
      </c>
      <c r="AJ32" s="114">
        <f t="shared" si="15"/>
        <v>0.5908154313410473</v>
      </c>
      <c r="AK32" s="115">
        <f t="shared" si="16"/>
        <v>0.10144371843688527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2156120360</v>
      </c>
      <c r="E33" s="78">
        <v>156492450</v>
      </c>
      <c r="F33" s="79">
        <f t="shared" si="0"/>
        <v>2312612810</v>
      </c>
      <c r="G33" s="77">
        <v>1936256223</v>
      </c>
      <c r="H33" s="78">
        <v>166851810</v>
      </c>
      <c r="I33" s="79">
        <f t="shared" si="1"/>
        <v>2103108033</v>
      </c>
      <c r="J33" s="77">
        <v>507741377</v>
      </c>
      <c r="K33" s="78">
        <v>9233222</v>
      </c>
      <c r="L33" s="78">
        <f t="shared" si="2"/>
        <v>516974599</v>
      </c>
      <c r="M33" s="95">
        <f t="shared" si="3"/>
        <v>0.22354567818899179</v>
      </c>
      <c r="N33" s="77">
        <v>342957394</v>
      </c>
      <c r="O33" s="78">
        <v>43269682</v>
      </c>
      <c r="P33" s="78">
        <f t="shared" si="4"/>
        <v>386227076</v>
      </c>
      <c r="Q33" s="95">
        <f t="shared" si="5"/>
        <v>0.16700896679717001</v>
      </c>
      <c r="R33" s="77">
        <v>532961849</v>
      </c>
      <c r="S33" s="78">
        <v>-7537142</v>
      </c>
      <c r="T33" s="78">
        <f t="shared" si="6"/>
        <v>525424707</v>
      </c>
      <c r="U33" s="95">
        <f t="shared" si="7"/>
        <v>0.24983248542420455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1383660620</v>
      </c>
      <c r="AA33" s="78">
        <f t="shared" si="11"/>
        <v>44965762</v>
      </c>
      <c r="AB33" s="78">
        <f t="shared" si="12"/>
        <v>1428626382</v>
      </c>
      <c r="AC33" s="95">
        <f t="shared" si="13"/>
        <v>0.67929291295707772</v>
      </c>
      <c r="AD33" s="77">
        <v>760787746</v>
      </c>
      <c r="AE33" s="78">
        <v>11605246</v>
      </c>
      <c r="AF33" s="78">
        <f t="shared" si="14"/>
        <v>772392992</v>
      </c>
      <c r="AG33" s="78">
        <v>1998615480</v>
      </c>
      <c r="AH33" s="78">
        <v>2107643275</v>
      </c>
      <c r="AI33" s="79">
        <v>1685255996</v>
      </c>
      <c r="AJ33" s="114">
        <f t="shared" si="15"/>
        <v>0.79959261417233896</v>
      </c>
      <c r="AK33" s="115">
        <f t="shared" si="16"/>
        <v>-0.31974433683106229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340802662</v>
      </c>
      <c r="E34" s="78">
        <v>111716152</v>
      </c>
      <c r="F34" s="79">
        <f t="shared" si="0"/>
        <v>452518814</v>
      </c>
      <c r="G34" s="77">
        <v>331558652</v>
      </c>
      <c r="H34" s="78">
        <v>84987237</v>
      </c>
      <c r="I34" s="79">
        <f t="shared" si="1"/>
        <v>416545889</v>
      </c>
      <c r="J34" s="77">
        <v>170176197</v>
      </c>
      <c r="K34" s="78">
        <v>2737181</v>
      </c>
      <c r="L34" s="78">
        <f t="shared" si="2"/>
        <v>172913378</v>
      </c>
      <c r="M34" s="95">
        <f t="shared" si="3"/>
        <v>0.38211312469319786</v>
      </c>
      <c r="N34" s="77">
        <v>96272487</v>
      </c>
      <c r="O34" s="78">
        <v>4013346</v>
      </c>
      <c r="P34" s="78">
        <f t="shared" si="4"/>
        <v>100285833</v>
      </c>
      <c r="Q34" s="95">
        <f t="shared" si="5"/>
        <v>0.22161693590932111</v>
      </c>
      <c r="R34" s="77">
        <v>98764426</v>
      </c>
      <c r="S34" s="78">
        <v>4263162</v>
      </c>
      <c r="T34" s="78">
        <f t="shared" si="6"/>
        <v>103027588</v>
      </c>
      <c r="U34" s="95">
        <f t="shared" si="7"/>
        <v>0.24733790614843879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365213110</v>
      </c>
      <c r="AA34" s="78">
        <f t="shared" si="11"/>
        <v>11013689</v>
      </c>
      <c r="AB34" s="78">
        <f t="shared" si="12"/>
        <v>376226799</v>
      </c>
      <c r="AC34" s="95">
        <f t="shared" si="13"/>
        <v>0.90320612670840694</v>
      </c>
      <c r="AD34" s="77">
        <v>78800403</v>
      </c>
      <c r="AE34" s="78">
        <v>6845668</v>
      </c>
      <c r="AF34" s="78">
        <f t="shared" si="14"/>
        <v>85646071</v>
      </c>
      <c r="AG34" s="78">
        <v>341007665</v>
      </c>
      <c r="AH34" s="78">
        <v>361881890</v>
      </c>
      <c r="AI34" s="79">
        <v>276274747</v>
      </c>
      <c r="AJ34" s="114">
        <f t="shared" si="15"/>
        <v>0.76343899662953563</v>
      </c>
      <c r="AK34" s="115">
        <f t="shared" si="16"/>
        <v>0.20294587710859502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189321000</v>
      </c>
      <c r="E35" s="78">
        <v>4200000</v>
      </c>
      <c r="F35" s="79">
        <f t="shared" si="0"/>
        <v>193521000</v>
      </c>
      <c r="G35" s="77">
        <v>200907716</v>
      </c>
      <c r="H35" s="78">
        <v>4682000</v>
      </c>
      <c r="I35" s="79">
        <f t="shared" si="1"/>
        <v>205589716</v>
      </c>
      <c r="J35" s="77">
        <v>77460445</v>
      </c>
      <c r="K35" s="78">
        <v>220099</v>
      </c>
      <c r="L35" s="78">
        <f t="shared" si="2"/>
        <v>77680544</v>
      </c>
      <c r="M35" s="95">
        <f t="shared" si="3"/>
        <v>0.40140627632143283</v>
      </c>
      <c r="N35" s="77">
        <v>69801133</v>
      </c>
      <c r="O35" s="78">
        <v>344487</v>
      </c>
      <c r="P35" s="78">
        <f t="shared" si="4"/>
        <v>70145620</v>
      </c>
      <c r="Q35" s="95">
        <f t="shared" si="5"/>
        <v>0.36247032621782649</v>
      </c>
      <c r="R35" s="77">
        <v>44028745</v>
      </c>
      <c r="S35" s="78">
        <v>87493</v>
      </c>
      <c r="T35" s="78">
        <f t="shared" si="6"/>
        <v>44116238</v>
      </c>
      <c r="U35" s="95">
        <f t="shared" si="7"/>
        <v>0.21458387539189946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191290323</v>
      </c>
      <c r="AA35" s="78">
        <f t="shared" si="11"/>
        <v>652079</v>
      </c>
      <c r="AB35" s="78">
        <f t="shared" si="12"/>
        <v>191942402</v>
      </c>
      <c r="AC35" s="95">
        <f t="shared" si="13"/>
        <v>0.93361869326187508</v>
      </c>
      <c r="AD35" s="77">
        <v>45707132</v>
      </c>
      <c r="AE35" s="78">
        <v>752610</v>
      </c>
      <c r="AF35" s="78">
        <f t="shared" si="14"/>
        <v>46459742</v>
      </c>
      <c r="AG35" s="78">
        <v>188116000</v>
      </c>
      <c r="AH35" s="78">
        <v>191838000</v>
      </c>
      <c r="AI35" s="79">
        <v>181357474</v>
      </c>
      <c r="AJ35" s="114">
        <f t="shared" si="15"/>
        <v>0.94536783119090062</v>
      </c>
      <c r="AK35" s="115">
        <f t="shared" si="16"/>
        <v>-5.0441605982228688E-2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5076235357</v>
      </c>
      <c r="E36" s="81">
        <f>SUM(E31:E35)</f>
        <v>510253281</v>
      </c>
      <c r="F36" s="82">
        <f t="shared" si="0"/>
        <v>5586488638</v>
      </c>
      <c r="G36" s="80">
        <f>SUM(G31:G35)</f>
        <v>4851051802</v>
      </c>
      <c r="H36" s="81">
        <f>SUM(H31:H35)</f>
        <v>518309446</v>
      </c>
      <c r="I36" s="82">
        <f t="shared" si="1"/>
        <v>5369361248</v>
      </c>
      <c r="J36" s="80">
        <f>SUM(J31:J35)</f>
        <v>1348881135</v>
      </c>
      <c r="K36" s="81">
        <f>SUM(K31:K35)</f>
        <v>42220394</v>
      </c>
      <c r="L36" s="81">
        <f t="shared" si="2"/>
        <v>1391101529</v>
      </c>
      <c r="M36" s="96">
        <f t="shared" si="3"/>
        <v>0.2490117888251937</v>
      </c>
      <c r="N36" s="80">
        <f>SUM(N31:N35)</f>
        <v>1072401927</v>
      </c>
      <c r="O36" s="81">
        <f>SUM(O31:O35)</f>
        <v>115519186</v>
      </c>
      <c r="P36" s="81">
        <f t="shared" si="4"/>
        <v>1187921113</v>
      </c>
      <c r="Q36" s="96">
        <f t="shared" si="5"/>
        <v>0.21264182028754355</v>
      </c>
      <c r="R36" s="80">
        <f>SUM(R31:R35)</f>
        <v>1212246625</v>
      </c>
      <c r="S36" s="81">
        <f>SUM(S31:S35)</f>
        <v>24539010</v>
      </c>
      <c r="T36" s="81">
        <f t="shared" si="6"/>
        <v>1236785635</v>
      </c>
      <c r="U36" s="96">
        <f t="shared" si="7"/>
        <v>0.23034129720005012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3633529687</v>
      </c>
      <c r="AA36" s="81">
        <f t="shared" si="11"/>
        <v>182278590</v>
      </c>
      <c r="AB36" s="81">
        <f t="shared" si="12"/>
        <v>3815808277</v>
      </c>
      <c r="AC36" s="96">
        <f t="shared" si="13"/>
        <v>0.71066335468140218</v>
      </c>
      <c r="AD36" s="80">
        <f>SUM(AD31:AD35)</f>
        <v>1914298847</v>
      </c>
      <c r="AE36" s="81">
        <f>SUM(AE31:AE35)</f>
        <v>96849246</v>
      </c>
      <c r="AF36" s="81">
        <f t="shared" si="14"/>
        <v>2011148093</v>
      </c>
      <c r="AG36" s="81">
        <f>SUM(AG31:AG35)</f>
        <v>5061665103</v>
      </c>
      <c r="AH36" s="81">
        <f>SUM(AH31:AH35)</f>
        <v>5225092864</v>
      </c>
      <c r="AI36" s="82">
        <f>SUM(AI31:AI35)</f>
        <v>3715753466</v>
      </c>
      <c r="AJ36" s="116">
        <f t="shared" si="15"/>
        <v>0.71113634967158357</v>
      </c>
      <c r="AK36" s="117">
        <f t="shared" si="16"/>
        <v>-0.38503502586171812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27513963312</v>
      </c>
      <c r="E37" s="84">
        <f>SUM(E9,E11:E14,E16:E21,E23:E29,E31:E35)</f>
        <v>3286317540</v>
      </c>
      <c r="F37" s="85">
        <f t="shared" si="0"/>
        <v>30800280852</v>
      </c>
      <c r="G37" s="83">
        <f>SUM(G9,G11:G14,G16:G21,G23:G29,G31:G35)</f>
        <v>28003184463</v>
      </c>
      <c r="H37" s="84">
        <f>SUM(H9,H11:H14,H16:H21,H23:H29,H31:H35)</f>
        <v>3096582336</v>
      </c>
      <c r="I37" s="85">
        <f t="shared" si="1"/>
        <v>31099766799</v>
      </c>
      <c r="J37" s="83">
        <f>SUM(J9,J11:J14,J16:J21,J23:J29,J31:J35)</f>
        <v>7261167631</v>
      </c>
      <c r="K37" s="84">
        <f>SUM(K9,K11:K14,K16:K21,K23:K29,K31:K35)</f>
        <v>357491524</v>
      </c>
      <c r="L37" s="84">
        <f t="shared" si="2"/>
        <v>7618659155</v>
      </c>
      <c r="M37" s="97">
        <f t="shared" si="3"/>
        <v>0.2473568079333045</v>
      </c>
      <c r="N37" s="83">
        <f>SUM(N9,N11:N14,N16:N21,N23:N29,N31:N35)</f>
        <v>6151123383</v>
      </c>
      <c r="O37" s="84">
        <f>SUM(O9,O11:O14,O16:O21,O23:O29,O31:O35)</f>
        <v>673037949</v>
      </c>
      <c r="P37" s="84">
        <f t="shared" si="4"/>
        <v>6824161332</v>
      </c>
      <c r="Q37" s="97">
        <f t="shared" si="5"/>
        <v>0.22156165928457358</v>
      </c>
      <c r="R37" s="83">
        <f>SUM(R9,R11:R14,R16:R21,R23:R29,R31:R35)</f>
        <v>6585783262</v>
      </c>
      <c r="S37" s="84">
        <f>SUM(S9,S11:S14,S16:S21,S23:S29,S31:S35)</f>
        <v>407579176</v>
      </c>
      <c r="T37" s="84">
        <f t="shared" si="6"/>
        <v>6993362438</v>
      </c>
      <c r="U37" s="97">
        <f t="shared" si="7"/>
        <v>0.22486864558176908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19998074276</v>
      </c>
      <c r="AA37" s="84">
        <f t="shared" si="11"/>
        <v>1438108649</v>
      </c>
      <c r="AB37" s="84">
        <f t="shared" si="12"/>
        <v>21436182925</v>
      </c>
      <c r="AC37" s="97">
        <f t="shared" si="13"/>
        <v>0.68927150044383201</v>
      </c>
      <c r="AD37" s="83">
        <f>SUM(AD9,AD11:AD14,AD16:AD21,AD23:AD29,AD31:AD35)</f>
        <v>6941752253</v>
      </c>
      <c r="AE37" s="84">
        <f>SUM(AE9,AE11:AE14,AE16:AE21,AE23:AE29,AE31:AE35)</f>
        <v>494128352</v>
      </c>
      <c r="AF37" s="84">
        <f t="shared" si="14"/>
        <v>7435880605</v>
      </c>
      <c r="AG37" s="84">
        <f>SUM(AG9,AG11:AG14,AG16:AG21,AG23:AG29,AG31:AG35)</f>
        <v>28457791632</v>
      </c>
      <c r="AH37" s="84">
        <f>SUM(AH9,AH11:AH14,AH16:AH21,AH23:AH29,AH31:AH35)</f>
        <v>28377224299</v>
      </c>
      <c r="AI37" s="85">
        <f>SUM(AI9,AI11:AI14,AI16:AI21,AI23:AI29,AI31:AI35)</f>
        <v>18758556712</v>
      </c>
      <c r="AJ37" s="118">
        <f t="shared" si="15"/>
        <v>0.66104269093933343</v>
      </c>
      <c r="AK37" s="119">
        <f t="shared" si="16"/>
        <v>-5.9511198539476839E-2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60672979527</v>
      </c>
      <c r="E9" s="78">
        <v>2910313343</v>
      </c>
      <c r="F9" s="79">
        <f>$D9       +$E9</f>
        <v>63583292870</v>
      </c>
      <c r="G9" s="77">
        <v>61511796646</v>
      </c>
      <c r="H9" s="78">
        <v>2898848415</v>
      </c>
      <c r="I9" s="79">
        <f>$G9       +$H9</f>
        <v>64410645061</v>
      </c>
      <c r="J9" s="77">
        <v>16367842295</v>
      </c>
      <c r="K9" s="78">
        <v>38078026</v>
      </c>
      <c r="L9" s="78">
        <f>$J9       +$K9</f>
        <v>16405920321</v>
      </c>
      <c r="M9" s="95">
        <f>IF(($F9       =0),0,($L9       /$F9       ))</f>
        <v>0.25802250214601069</v>
      </c>
      <c r="N9" s="77">
        <v>14044238913</v>
      </c>
      <c r="O9" s="78">
        <v>334597436</v>
      </c>
      <c r="P9" s="78">
        <f>$N9       +$O9</f>
        <v>14378836349</v>
      </c>
      <c r="Q9" s="95">
        <f>IF(($F9       =0),0,($P9       /$F9       ))</f>
        <v>0.22614173786812874</v>
      </c>
      <c r="R9" s="77">
        <v>12698423329</v>
      </c>
      <c r="S9" s="78">
        <v>970394272</v>
      </c>
      <c r="T9" s="78">
        <f>$R9       +$S9</f>
        <v>13668817601</v>
      </c>
      <c r="U9" s="95">
        <f>IF(($I9       =0),0,($T9       /$I9       ))</f>
        <v>0.21221364245079316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43110504537</v>
      </c>
      <c r="AA9" s="78">
        <f>$K9       +$O9       +$S9</f>
        <v>1343069734</v>
      </c>
      <c r="AB9" s="78">
        <f>$Z9       +$AA9</f>
        <v>44453574271</v>
      </c>
      <c r="AC9" s="95">
        <f>IF(($I9       =0),0,($AB9       /$I9       ))</f>
        <v>0.69015881193085882</v>
      </c>
      <c r="AD9" s="77">
        <v>12673783028</v>
      </c>
      <c r="AE9" s="78">
        <v>555565746</v>
      </c>
      <c r="AF9" s="78">
        <f>$AD9       +$AE9</f>
        <v>13229348774</v>
      </c>
      <c r="AG9" s="78">
        <v>58094212621</v>
      </c>
      <c r="AH9" s="78">
        <v>58257917703</v>
      </c>
      <c r="AI9" s="79">
        <v>42022956621</v>
      </c>
      <c r="AJ9" s="114">
        <f>IF(($AH9       =0),0,($AI9       /$AH9       ))</f>
        <v>0.72132610086124005</v>
      </c>
      <c r="AK9" s="115">
        <f>IF(($AF9       =0),0,(($T9       /$AF9       )-1))</f>
        <v>3.321923357737E-2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76368851404</v>
      </c>
      <c r="E10" s="78">
        <v>7414826000</v>
      </c>
      <c r="F10" s="79">
        <f t="shared" ref="F10:F23" si="0">$D10      +$E10</f>
        <v>83783677404</v>
      </c>
      <c r="G10" s="77">
        <v>77575506920</v>
      </c>
      <c r="H10" s="78">
        <v>7733417399</v>
      </c>
      <c r="I10" s="79">
        <f t="shared" ref="I10:I23" si="1">$G10      +$H10</f>
        <v>85308924319</v>
      </c>
      <c r="J10" s="77">
        <v>23180339734</v>
      </c>
      <c r="K10" s="78">
        <v>806420182</v>
      </c>
      <c r="L10" s="78">
        <f t="shared" ref="L10:L23" si="2">$J10      +$K10</f>
        <v>23986759916</v>
      </c>
      <c r="M10" s="95">
        <f t="shared" ref="M10:M23" si="3">IF(($F10      =0),0,($L10      /$F10      ))</f>
        <v>0.28629394959995902</v>
      </c>
      <c r="N10" s="77">
        <v>21432834578</v>
      </c>
      <c r="O10" s="78">
        <v>1299509868</v>
      </c>
      <c r="P10" s="78">
        <f t="shared" ref="P10:P23" si="4">$N10      +$O10</f>
        <v>22732344446</v>
      </c>
      <c r="Q10" s="95">
        <f t="shared" ref="Q10:Q23" si="5">IF(($F10      =0),0,($P10      /$F10      ))</f>
        <v>0.27132187498032539</v>
      </c>
      <c r="R10" s="77">
        <v>21450175496</v>
      </c>
      <c r="S10" s="78">
        <v>1087934138</v>
      </c>
      <c r="T10" s="78">
        <f t="shared" ref="T10:T23" si="6">$R10      +$S10</f>
        <v>22538109634</v>
      </c>
      <c r="U10" s="95">
        <f t="shared" ref="U10:U23" si="7">IF(($I10      =0),0,($T10      /$I10      ))</f>
        <v>0.26419404316624717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66063349808</v>
      </c>
      <c r="AA10" s="78">
        <f t="shared" ref="AA10:AA23" si="11">$K10      +$O10      +$S10</f>
        <v>3193864188</v>
      </c>
      <c r="AB10" s="78">
        <f t="shared" ref="AB10:AB23" si="12">$Z10      +$AA10</f>
        <v>69257213996</v>
      </c>
      <c r="AC10" s="95">
        <f t="shared" ref="AC10:AC23" si="13">IF(($I10      =0),0,($AB10      /$I10      ))</f>
        <v>0.8118401978323273</v>
      </c>
      <c r="AD10" s="77">
        <v>20325865084</v>
      </c>
      <c r="AE10" s="78">
        <v>1011588887</v>
      </c>
      <c r="AF10" s="78">
        <f t="shared" ref="AF10:AF23" si="14">$AD10      +$AE10</f>
        <v>21337453971</v>
      </c>
      <c r="AG10" s="78">
        <v>83036076352</v>
      </c>
      <c r="AH10" s="78">
        <v>78108986996</v>
      </c>
      <c r="AI10" s="79">
        <v>65152185488</v>
      </c>
      <c r="AJ10" s="114">
        <f t="shared" ref="AJ10:AJ23" si="15">IF(($AH10      =0),0,($AI10      /$AH10      ))</f>
        <v>0.83411894064554282</v>
      </c>
      <c r="AK10" s="115">
        <f t="shared" ref="AK10:AK23" si="16">IF(($AF10      =0),0,(($T10      /$AF10      )-1))</f>
        <v>5.6269865403427488E-2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48474258969</v>
      </c>
      <c r="E11" s="78">
        <v>2277552577</v>
      </c>
      <c r="F11" s="79">
        <f t="shared" si="0"/>
        <v>50751811546</v>
      </c>
      <c r="G11" s="77">
        <v>50210130893</v>
      </c>
      <c r="H11" s="78">
        <v>2312623793</v>
      </c>
      <c r="I11" s="79">
        <f t="shared" si="1"/>
        <v>52522754686</v>
      </c>
      <c r="J11" s="77">
        <v>11854681813</v>
      </c>
      <c r="K11" s="78">
        <v>318105140</v>
      </c>
      <c r="L11" s="78">
        <f t="shared" si="2"/>
        <v>12172786953</v>
      </c>
      <c r="M11" s="95">
        <f t="shared" si="3"/>
        <v>0.23984930945700197</v>
      </c>
      <c r="N11" s="77">
        <v>14335444713</v>
      </c>
      <c r="O11" s="78">
        <v>-19816564</v>
      </c>
      <c r="P11" s="78">
        <f t="shared" si="4"/>
        <v>14315628149</v>
      </c>
      <c r="Q11" s="95">
        <f t="shared" si="5"/>
        <v>0.28207127416574523</v>
      </c>
      <c r="R11" s="77">
        <v>12009436632</v>
      </c>
      <c r="S11" s="78">
        <v>840087426</v>
      </c>
      <c r="T11" s="78">
        <f t="shared" si="6"/>
        <v>12849524058</v>
      </c>
      <c r="U11" s="95">
        <f t="shared" si="7"/>
        <v>0.24464680374856757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38199563158</v>
      </c>
      <c r="AA11" s="78">
        <f t="shared" si="11"/>
        <v>1138376002</v>
      </c>
      <c r="AB11" s="78">
        <f t="shared" si="12"/>
        <v>39337939160</v>
      </c>
      <c r="AC11" s="95">
        <f t="shared" si="13"/>
        <v>0.74896945895500744</v>
      </c>
      <c r="AD11" s="77">
        <v>11092249625</v>
      </c>
      <c r="AE11" s="78">
        <v>403942741</v>
      </c>
      <c r="AF11" s="78">
        <f t="shared" si="14"/>
        <v>11496192366</v>
      </c>
      <c r="AG11" s="78">
        <v>46933152522</v>
      </c>
      <c r="AH11" s="78">
        <v>47059744314</v>
      </c>
      <c r="AI11" s="79">
        <v>40147332658</v>
      </c>
      <c r="AJ11" s="114">
        <f t="shared" si="15"/>
        <v>0.85311412637778405</v>
      </c>
      <c r="AK11" s="115">
        <f t="shared" si="16"/>
        <v>0.11771999362175589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185516089900</v>
      </c>
      <c r="E12" s="81">
        <f>SUM(E9:E11)</f>
        <v>12602691920</v>
      </c>
      <c r="F12" s="82">
        <f t="shared" si="0"/>
        <v>198118781820</v>
      </c>
      <c r="G12" s="80">
        <f>SUM(G9:G11)</f>
        <v>189297434459</v>
      </c>
      <c r="H12" s="81">
        <f>SUM(H9:H11)</f>
        <v>12944889607</v>
      </c>
      <c r="I12" s="82">
        <f t="shared" si="1"/>
        <v>202242324066</v>
      </c>
      <c r="J12" s="80">
        <f>SUM(J9:J11)</f>
        <v>51402863842</v>
      </c>
      <c r="K12" s="81">
        <f>SUM(K9:K11)</f>
        <v>1162603348</v>
      </c>
      <c r="L12" s="81">
        <f t="shared" si="2"/>
        <v>52565467190</v>
      </c>
      <c r="M12" s="96">
        <f t="shared" si="3"/>
        <v>0.26532298809387056</v>
      </c>
      <c r="N12" s="80">
        <f>SUM(N9:N11)</f>
        <v>49812518204</v>
      </c>
      <c r="O12" s="81">
        <f>SUM(O9:O11)</f>
        <v>1614290740</v>
      </c>
      <c r="P12" s="81">
        <f t="shared" si="4"/>
        <v>51426808944</v>
      </c>
      <c r="Q12" s="96">
        <f t="shared" si="5"/>
        <v>0.25957563675474049</v>
      </c>
      <c r="R12" s="80">
        <f>SUM(R9:R11)</f>
        <v>46158035457</v>
      </c>
      <c r="S12" s="81">
        <f>SUM(S9:S11)</f>
        <v>2898415836</v>
      </c>
      <c r="T12" s="81">
        <f t="shared" si="6"/>
        <v>49056451293</v>
      </c>
      <c r="U12" s="96">
        <f t="shared" si="7"/>
        <v>0.24256273517204469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147373417503</v>
      </c>
      <c r="AA12" s="81">
        <f t="shared" si="11"/>
        <v>5675309924</v>
      </c>
      <c r="AB12" s="81">
        <f t="shared" si="12"/>
        <v>153048727427</v>
      </c>
      <c r="AC12" s="96">
        <f t="shared" si="13"/>
        <v>0.75675914096524077</v>
      </c>
      <c r="AD12" s="80">
        <f>SUM(AD9:AD11)</f>
        <v>44091897737</v>
      </c>
      <c r="AE12" s="81">
        <f>SUM(AE9:AE11)</f>
        <v>1971097374</v>
      </c>
      <c r="AF12" s="81">
        <f t="shared" si="14"/>
        <v>46062995111</v>
      </c>
      <c r="AG12" s="81">
        <f>SUM(AG9:AG11)</f>
        <v>188063441495</v>
      </c>
      <c r="AH12" s="81">
        <f>SUM(AH9:AH11)</f>
        <v>183426649013</v>
      </c>
      <c r="AI12" s="82">
        <f>SUM(AI9:AI11)</f>
        <v>147322474767</v>
      </c>
      <c r="AJ12" s="116">
        <f t="shared" si="15"/>
        <v>0.80316832673838368</v>
      </c>
      <c r="AK12" s="117">
        <f t="shared" si="16"/>
        <v>6.4986138543239313E-2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8510649520</v>
      </c>
      <c r="E13" s="78">
        <v>308853700</v>
      </c>
      <c r="F13" s="79">
        <f t="shared" si="0"/>
        <v>8819503220</v>
      </c>
      <c r="G13" s="77">
        <v>8125293153</v>
      </c>
      <c r="H13" s="78">
        <v>299174316</v>
      </c>
      <c r="I13" s="79">
        <f t="shared" si="1"/>
        <v>8424467469</v>
      </c>
      <c r="J13" s="77">
        <v>2432667896</v>
      </c>
      <c r="K13" s="78">
        <v>17767126</v>
      </c>
      <c r="L13" s="78">
        <f t="shared" si="2"/>
        <v>2450435022</v>
      </c>
      <c r="M13" s="95">
        <f t="shared" si="3"/>
        <v>0.27784274928809427</v>
      </c>
      <c r="N13" s="77">
        <v>2081766610</v>
      </c>
      <c r="O13" s="78">
        <v>69957997</v>
      </c>
      <c r="P13" s="78">
        <f t="shared" si="4"/>
        <v>2151724607</v>
      </c>
      <c r="Q13" s="95">
        <f t="shared" si="5"/>
        <v>0.24397344763370923</v>
      </c>
      <c r="R13" s="77">
        <v>2089036659</v>
      </c>
      <c r="S13" s="78">
        <v>48377817</v>
      </c>
      <c r="T13" s="78">
        <f t="shared" si="6"/>
        <v>2137414476</v>
      </c>
      <c r="U13" s="95">
        <f t="shared" si="7"/>
        <v>0.25371508452791441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6603471165</v>
      </c>
      <c r="AA13" s="78">
        <f t="shared" si="11"/>
        <v>136102940</v>
      </c>
      <c r="AB13" s="78">
        <f t="shared" si="12"/>
        <v>6739574105</v>
      </c>
      <c r="AC13" s="95">
        <f t="shared" si="13"/>
        <v>0.8000000154075021</v>
      </c>
      <c r="AD13" s="77">
        <v>1922362253</v>
      </c>
      <c r="AE13" s="78">
        <v>57536382</v>
      </c>
      <c r="AF13" s="78">
        <f t="shared" si="14"/>
        <v>1979898635</v>
      </c>
      <c r="AG13" s="78">
        <v>8500537467</v>
      </c>
      <c r="AH13" s="78">
        <v>8449848759</v>
      </c>
      <c r="AI13" s="79">
        <v>6060298381</v>
      </c>
      <c r="AJ13" s="114">
        <f t="shared" si="15"/>
        <v>0.71720791150789875</v>
      </c>
      <c r="AK13" s="115">
        <f t="shared" si="16"/>
        <v>7.9557527953949991E-2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1787272010</v>
      </c>
      <c r="E14" s="78">
        <v>265318087</v>
      </c>
      <c r="F14" s="79">
        <f t="shared" si="0"/>
        <v>2052590097</v>
      </c>
      <c r="G14" s="77">
        <v>1799946292</v>
      </c>
      <c r="H14" s="78">
        <v>272501053</v>
      </c>
      <c r="I14" s="79">
        <f t="shared" si="1"/>
        <v>2072447345</v>
      </c>
      <c r="J14" s="77">
        <v>473588408</v>
      </c>
      <c r="K14" s="78">
        <v>25159317</v>
      </c>
      <c r="L14" s="78">
        <f t="shared" si="2"/>
        <v>498747725</v>
      </c>
      <c r="M14" s="95">
        <f t="shared" si="3"/>
        <v>0.24298457141002178</v>
      </c>
      <c r="N14" s="77">
        <v>440055334</v>
      </c>
      <c r="O14" s="78">
        <v>70773323</v>
      </c>
      <c r="P14" s="78">
        <f t="shared" si="4"/>
        <v>510828657</v>
      </c>
      <c r="Q14" s="95">
        <f t="shared" si="5"/>
        <v>0.2488702726114731</v>
      </c>
      <c r="R14" s="77">
        <v>402519669</v>
      </c>
      <c r="S14" s="78">
        <v>55664357</v>
      </c>
      <c r="T14" s="78">
        <f t="shared" si="6"/>
        <v>458184026</v>
      </c>
      <c r="U14" s="95">
        <f t="shared" si="7"/>
        <v>0.22108355471873278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1316163411</v>
      </c>
      <c r="AA14" s="78">
        <f t="shared" si="11"/>
        <v>151596997</v>
      </c>
      <c r="AB14" s="78">
        <f t="shared" si="12"/>
        <v>1467760408</v>
      </c>
      <c r="AC14" s="95">
        <f t="shared" si="13"/>
        <v>0.70822566929921205</v>
      </c>
      <c r="AD14" s="77">
        <v>372452960</v>
      </c>
      <c r="AE14" s="78">
        <v>57545418</v>
      </c>
      <c r="AF14" s="78">
        <f t="shared" si="14"/>
        <v>429998378</v>
      </c>
      <c r="AG14" s="78">
        <v>1954618674</v>
      </c>
      <c r="AH14" s="78">
        <v>1907511306</v>
      </c>
      <c r="AI14" s="79">
        <v>1335687326</v>
      </c>
      <c r="AJ14" s="114">
        <f t="shared" si="15"/>
        <v>0.70022511625417339</v>
      </c>
      <c r="AK14" s="115">
        <f t="shared" si="16"/>
        <v>6.5548265858807575E-2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1300991498</v>
      </c>
      <c r="E15" s="78">
        <v>99234000</v>
      </c>
      <c r="F15" s="79">
        <f t="shared" si="0"/>
        <v>1400225498</v>
      </c>
      <c r="G15" s="77">
        <v>1349191740</v>
      </c>
      <c r="H15" s="78">
        <v>121237282</v>
      </c>
      <c r="I15" s="79">
        <f t="shared" si="1"/>
        <v>1470429022</v>
      </c>
      <c r="J15" s="77">
        <v>372971238</v>
      </c>
      <c r="K15" s="78">
        <v>25278491</v>
      </c>
      <c r="L15" s="78">
        <f t="shared" si="2"/>
        <v>398249729</v>
      </c>
      <c r="M15" s="95">
        <f t="shared" si="3"/>
        <v>0.28441828089035415</v>
      </c>
      <c r="N15" s="77">
        <v>364342279</v>
      </c>
      <c r="O15" s="78">
        <v>21475573</v>
      </c>
      <c r="P15" s="78">
        <f t="shared" si="4"/>
        <v>385817852</v>
      </c>
      <c r="Q15" s="95">
        <f t="shared" si="5"/>
        <v>0.27553979880460655</v>
      </c>
      <c r="R15" s="77">
        <v>319537298</v>
      </c>
      <c r="S15" s="78">
        <v>15514671</v>
      </c>
      <c r="T15" s="78">
        <f t="shared" si="6"/>
        <v>335051969</v>
      </c>
      <c r="U15" s="95">
        <f t="shared" si="7"/>
        <v>0.22786000819290139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1056850815</v>
      </c>
      <c r="AA15" s="78">
        <f t="shared" si="11"/>
        <v>62268735</v>
      </c>
      <c r="AB15" s="78">
        <f t="shared" si="12"/>
        <v>1119119550</v>
      </c>
      <c r="AC15" s="95">
        <f t="shared" si="13"/>
        <v>0.76108369275643961</v>
      </c>
      <c r="AD15" s="77">
        <v>260416649</v>
      </c>
      <c r="AE15" s="78">
        <v>19371546</v>
      </c>
      <c r="AF15" s="78">
        <f t="shared" si="14"/>
        <v>279788195</v>
      </c>
      <c r="AG15" s="78">
        <v>1296732323</v>
      </c>
      <c r="AH15" s="78">
        <v>1318296274</v>
      </c>
      <c r="AI15" s="79">
        <v>960608429</v>
      </c>
      <c r="AJ15" s="114">
        <f t="shared" si="15"/>
        <v>0.72867415917463174</v>
      </c>
      <c r="AK15" s="115">
        <f t="shared" si="16"/>
        <v>0.19752003475343205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415671977</v>
      </c>
      <c r="E16" s="78">
        <v>6700000</v>
      </c>
      <c r="F16" s="79">
        <f t="shared" si="0"/>
        <v>422371977</v>
      </c>
      <c r="G16" s="77">
        <v>528080063</v>
      </c>
      <c r="H16" s="78">
        <v>7709307</v>
      </c>
      <c r="I16" s="79">
        <f t="shared" si="1"/>
        <v>535789370</v>
      </c>
      <c r="J16" s="77">
        <v>149604703</v>
      </c>
      <c r="K16" s="78">
        <v>268836</v>
      </c>
      <c r="L16" s="78">
        <f t="shared" si="2"/>
        <v>149873539</v>
      </c>
      <c r="M16" s="95">
        <f t="shared" si="3"/>
        <v>0.35483779029213391</v>
      </c>
      <c r="N16" s="77">
        <v>230035966</v>
      </c>
      <c r="O16" s="78">
        <v>2347348</v>
      </c>
      <c r="P16" s="78">
        <f t="shared" si="4"/>
        <v>232383314</v>
      </c>
      <c r="Q16" s="95">
        <f t="shared" si="5"/>
        <v>0.55018639174539741</v>
      </c>
      <c r="R16" s="77">
        <v>104544557</v>
      </c>
      <c r="S16" s="78">
        <v>1626187</v>
      </c>
      <c r="T16" s="78">
        <f t="shared" si="6"/>
        <v>106170744</v>
      </c>
      <c r="U16" s="95">
        <f t="shared" si="7"/>
        <v>0.19815761555702383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484185226</v>
      </c>
      <c r="AA16" s="78">
        <f t="shared" si="11"/>
        <v>4242371</v>
      </c>
      <c r="AB16" s="78">
        <f t="shared" si="12"/>
        <v>488427597</v>
      </c>
      <c r="AC16" s="95">
        <f t="shared" si="13"/>
        <v>0.91160374644984088</v>
      </c>
      <c r="AD16" s="77">
        <v>98593770</v>
      </c>
      <c r="AE16" s="78">
        <v>342214</v>
      </c>
      <c r="AF16" s="78">
        <f t="shared" si="14"/>
        <v>98935984</v>
      </c>
      <c r="AG16" s="78">
        <v>410503592</v>
      </c>
      <c r="AH16" s="78">
        <v>412421415</v>
      </c>
      <c r="AI16" s="79">
        <v>373572099</v>
      </c>
      <c r="AJ16" s="114">
        <f t="shared" si="15"/>
        <v>0.90580189440453762</v>
      </c>
      <c r="AK16" s="115">
        <f t="shared" si="16"/>
        <v>7.3125668816312661E-2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12014585005</v>
      </c>
      <c r="E17" s="81">
        <f>SUM(E13:E16)</f>
        <v>680105787</v>
      </c>
      <c r="F17" s="82">
        <f t="shared" si="0"/>
        <v>12694690792</v>
      </c>
      <c r="G17" s="80">
        <f>SUM(G13:G16)</f>
        <v>11802511248</v>
      </c>
      <c r="H17" s="81">
        <f>SUM(H13:H16)</f>
        <v>700621958</v>
      </c>
      <c r="I17" s="82">
        <f t="shared" si="1"/>
        <v>12503133206</v>
      </c>
      <c r="J17" s="80">
        <f>SUM(J13:J16)</f>
        <v>3428832245</v>
      </c>
      <c r="K17" s="81">
        <f>SUM(K13:K16)</f>
        <v>68473770</v>
      </c>
      <c r="L17" s="81">
        <f t="shared" si="2"/>
        <v>3497306015</v>
      </c>
      <c r="M17" s="96">
        <f t="shared" si="3"/>
        <v>0.27549359589001954</v>
      </c>
      <c r="N17" s="80">
        <f>SUM(N13:N16)</f>
        <v>3116200189</v>
      </c>
      <c r="O17" s="81">
        <f>SUM(O13:O16)</f>
        <v>164554241</v>
      </c>
      <c r="P17" s="81">
        <f t="shared" si="4"/>
        <v>3280754430</v>
      </c>
      <c r="Q17" s="96">
        <f t="shared" si="5"/>
        <v>0.25843515874112361</v>
      </c>
      <c r="R17" s="80">
        <f>SUM(R13:R16)</f>
        <v>2915638183</v>
      </c>
      <c r="S17" s="81">
        <f>SUM(S13:S16)</f>
        <v>121183032</v>
      </c>
      <c r="T17" s="81">
        <f t="shared" si="6"/>
        <v>3036821215</v>
      </c>
      <c r="U17" s="96">
        <f t="shared" si="7"/>
        <v>0.24288481654683891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9460670617</v>
      </c>
      <c r="AA17" s="81">
        <f t="shared" si="11"/>
        <v>354211043</v>
      </c>
      <c r="AB17" s="81">
        <f t="shared" si="12"/>
        <v>9814881660</v>
      </c>
      <c r="AC17" s="96">
        <f t="shared" si="13"/>
        <v>0.78499376902503426</v>
      </c>
      <c r="AD17" s="80">
        <f>SUM(AD13:AD16)</f>
        <v>2653825632</v>
      </c>
      <c r="AE17" s="81">
        <f>SUM(AE13:AE16)</f>
        <v>134795560</v>
      </c>
      <c r="AF17" s="81">
        <f t="shared" si="14"/>
        <v>2788621192</v>
      </c>
      <c r="AG17" s="81">
        <f>SUM(AG13:AG16)</f>
        <v>12162392056</v>
      </c>
      <c r="AH17" s="81">
        <f>SUM(AH13:AH16)</f>
        <v>12088077754</v>
      </c>
      <c r="AI17" s="82">
        <f>SUM(AI13:AI16)</f>
        <v>8730166235</v>
      </c>
      <c r="AJ17" s="116">
        <f t="shared" si="15"/>
        <v>0.72221294507401301</v>
      </c>
      <c r="AK17" s="117">
        <f t="shared" si="16"/>
        <v>8.9004567458655481E-2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4212754328</v>
      </c>
      <c r="E18" s="78">
        <v>412503079</v>
      </c>
      <c r="F18" s="79">
        <f t="shared" si="0"/>
        <v>4625257407</v>
      </c>
      <c r="G18" s="77">
        <v>4685500290</v>
      </c>
      <c r="H18" s="78">
        <v>449408227</v>
      </c>
      <c r="I18" s="79">
        <f t="shared" si="1"/>
        <v>5134908517</v>
      </c>
      <c r="J18" s="77">
        <v>671534981</v>
      </c>
      <c r="K18" s="78">
        <v>61697382</v>
      </c>
      <c r="L18" s="78">
        <f t="shared" si="2"/>
        <v>733232363</v>
      </c>
      <c r="M18" s="95">
        <f t="shared" si="3"/>
        <v>0.15852790417465301</v>
      </c>
      <c r="N18" s="77">
        <v>1490398753</v>
      </c>
      <c r="O18" s="78">
        <v>99745536</v>
      </c>
      <c r="P18" s="78">
        <f t="shared" si="4"/>
        <v>1590144289</v>
      </c>
      <c r="Q18" s="95">
        <f t="shared" si="5"/>
        <v>0.3437958472523992</v>
      </c>
      <c r="R18" s="77">
        <v>1352301803</v>
      </c>
      <c r="S18" s="78">
        <v>50360764</v>
      </c>
      <c r="T18" s="78">
        <f t="shared" si="6"/>
        <v>1402662567</v>
      </c>
      <c r="U18" s="95">
        <f t="shared" si="7"/>
        <v>0.27316213372764941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3514235537</v>
      </c>
      <c r="AA18" s="78">
        <f t="shared" si="11"/>
        <v>211803682</v>
      </c>
      <c r="AB18" s="78">
        <f t="shared" si="12"/>
        <v>3726039219</v>
      </c>
      <c r="AC18" s="95">
        <f t="shared" si="13"/>
        <v>0.72562913373515903</v>
      </c>
      <c r="AD18" s="77">
        <v>1021897150</v>
      </c>
      <c r="AE18" s="78">
        <v>298785370</v>
      </c>
      <c r="AF18" s="78">
        <f t="shared" si="14"/>
        <v>1320682520</v>
      </c>
      <c r="AG18" s="78">
        <v>11102266726</v>
      </c>
      <c r="AH18" s="78">
        <v>4340399871</v>
      </c>
      <c r="AI18" s="79">
        <v>3587374010</v>
      </c>
      <c r="AJ18" s="114">
        <f t="shared" si="15"/>
        <v>0.8265077220116801</v>
      </c>
      <c r="AK18" s="115">
        <f t="shared" si="16"/>
        <v>6.2074000191961298E-2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2639887893</v>
      </c>
      <c r="E19" s="78">
        <v>187505150</v>
      </c>
      <c r="F19" s="79">
        <f t="shared" si="0"/>
        <v>2827393043</v>
      </c>
      <c r="G19" s="77">
        <v>2464217399</v>
      </c>
      <c r="H19" s="78">
        <v>188767886</v>
      </c>
      <c r="I19" s="79">
        <f t="shared" si="1"/>
        <v>2652985285</v>
      </c>
      <c r="J19" s="77">
        <v>529545054</v>
      </c>
      <c r="K19" s="78">
        <v>-226657236</v>
      </c>
      <c r="L19" s="78">
        <f t="shared" si="2"/>
        <v>302887818</v>
      </c>
      <c r="M19" s="95">
        <f t="shared" si="3"/>
        <v>0.10712618068785423</v>
      </c>
      <c r="N19" s="77">
        <v>512722147</v>
      </c>
      <c r="O19" s="78">
        <v>33167692</v>
      </c>
      <c r="P19" s="78">
        <f t="shared" si="4"/>
        <v>545889839</v>
      </c>
      <c r="Q19" s="95">
        <f t="shared" si="5"/>
        <v>0.19307179111567191</v>
      </c>
      <c r="R19" s="77">
        <v>646954324</v>
      </c>
      <c r="S19" s="78">
        <v>-45085774</v>
      </c>
      <c r="T19" s="78">
        <f t="shared" si="6"/>
        <v>601868550</v>
      </c>
      <c r="U19" s="95">
        <f t="shared" si="7"/>
        <v>0.22686463939433421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1689221525</v>
      </c>
      <c r="AA19" s="78">
        <f t="shared" si="11"/>
        <v>-238575318</v>
      </c>
      <c r="AB19" s="78">
        <f t="shared" si="12"/>
        <v>1450646207</v>
      </c>
      <c r="AC19" s="95">
        <f t="shared" si="13"/>
        <v>0.54679768304858878</v>
      </c>
      <c r="AD19" s="77">
        <v>0</v>
      </c>
      <c r="AE19" s="78">
        <v>0</v>
      </c>
      <c r="AF19" s="78">
        <f t="shared" si="14"/>
        <v>0</v>
      </c>
      <c r="AG19" s="78">
        <v>2442843742</v>
      </c>
      <c r="AH19" s="78">
        <v>2673917183</v>
      </c>
      <c r="AI19" s="79">
        <v>1045363778</v>
      </c>
      <c r="AJ19" s="114">
        <f t="shared" si="15"/>
        <v>0.39094844995429312</v>
      </c>
      <c r="AK19" s="115">
        <f t="shared" si="16"/>
        <v>0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2926392097</v>
      </c>
      <c r="E20" s="78">
        <v>241426961</v>
      </c>
      <c r="F20" s="79">
        <f t="shared" si="0"/>
        <v>3167819058</v>
      </c>
      <c r="G20" s="77">
        <v>3022693087</v>
      </c>
      <c r="H20" s="78">
        <v>552359961</v>
      </c>
      <c r="I20" s="79">
        <f t="shared" si="1"/>
        <v>3575053048</v>
      </c>
      <c r="J20" s="77">
        <v>853744850</v>
      </c>
      <c r="K20" s="78">
        <v>48797937</v>
      </c>
      <c r="L20" s="78">
        <f t="shared" si="2"/>
        <v>902542787</v>
      </c>
      <c r="M20" s="95">
        <f t="shared" si="3"/>
        <v>0.28490982927851305</v>
      </c>
      <c r="N20" s="77">
        <v>716386228</v>
      </c>
      <c r="O20" s="78">
        <v>145726171</v>
      </c>
      <c r="P20" s="78">
        <f t="shared" si="4"/>
        <v>862112399</v>
      </c>
      <c r="Q20" s="95">
        <f t="shared" si="5"/>
        <v>0.27214698289753136</v>
      </c>
      <c r="R20" s="77">
        <v>692028610</v>
      </c>
      <c r="S20" s="78">
        <v>102729603</v>
      </c>
      <c r="T20" s="78">
        <f t="shared" si="6"/>
        <v>794758213</v>
      </c>
      <c r="U20" s="95">
        <f t="shared" si="7"/>
        <v>0.22230669092997471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2262159688</v>
      </c>
      <c r="AA20" s="78">
        <f t="shared" si="11"/>
        <v>297253711</v>
      </c>
      <c r="AB20" s="78">
        <f t="shared" si="12"/>
        <v>2559413399</v>
      </c>
      <c r="AC20" s="95">
        <f t="shared" si="13"/>
        <v>0.71590920879672493</v>
      </c>
      <c r="AD20" s="77">
        <v>490870847</v>
      </c>
      <c r="AE20" s="78">
        <v>71459879</v>
      </c>
      <c r="AF20" s="78">
        <f t="shared" si="14"/>
        <v>562330726</v>
      </c>
      <c r="AG20" s="78">
        <v>2969918901</v>
      </c>
      <c r="AH20" s="78">
        <v>3148414129</v>
      </c>
      <c r="AI20" s="79">
        <v>2139034510</v>
      </c>
      <c r="AJ20" s="114">
        <f t="shared" si="15"/>
        <v>0.67940061960000175</v>
      </c>
      <c r="AK20" s="115">
        <f t="shared" si="16"/>
        <v>0.41332880501358193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391029036</v>
      </c>
      <c r="E21" s="78">
        <v>4700004</v>
      </c>
      <c r="F21" s="79">
        <f t="shared" si="0"/>
        <v>395729040</v>
      </c>
      <c r="G21" s="77">
        <v>397560404</v>
      </c>
      <c r="H21" s="78">
        <v>5700004</v>
      </c>
      <c r="I21" s="79">
        <f t="shared" si="1"/>
        <v>403260408</v>
      </c>
      <c r="J21" s="77">
        <v>131446068</v>
      </c>
      <c r="K21" s="78">
        <v>113917</v>
      </c>
      <c r="L21" s="78">
        <f t="shared" si="2"/>
        <v>131559985</v>
      </c>
      <c r="M21" s="95">
        <f t="shared" si="3"/>
        <v>0.3324496605050769</v>
      </c>
      <c r="N21" s="77">
        <v>80767488</v>
      </c>
      <c r="O21" s="78">
        <v>32000</v>
      </c>
      <c r="P21" s="78">
        <f t="shared" si="4"/>
        <v>80799488</v>
      </c>
      <c r="Q21" s="95">
        <f t="shared" si="5"/>
        <v>0.20417881892114867</v>
      </c>
      <c r="R21" s="77">
        <v>63886334</v>
      </c>
      <c r="S21" s="78">
        <v>325802</v>
      </c>
      <c r="T21" s="78">
        <f t="shared" si="6"/>
        <v>64212136</v>
      </c>
      <c r="U21" s="95">
        <f t="shared" si="7"/>
        <v>0.15923243325191497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276099890</v>
      </c>
      <c r="AA21" s="78">
        <f t="shared" si="11"/>
        <v>471719</v>
      </c>
      <c r="AB21" s="78">
        <f t="shared" si="12"/>
        <v>276571609</v>
      </c>
      <c r="AC21" s="95">
        <f t="shared" si="13"/>
        <v>0.68583873723601452</v>
      </c>
      <c r="AD21" s="77">
        <v>66132887</v>
      </c>
      <c r="AE21" s="78">
        <v>1967793</v>
      </c>
      <c r="AF21" s="78">
        <f t="shared" si="14"/>
        <v>68100680</v>
      </c>
      <c r="AG21" s="78">
        <v>306827708</v>
      </c>
      <c r="AH21" s="78">
        <v>334228603</v>
      </c>
      <c r="AI21" s="79">
        <v>269197812</v>
      </c>
      <c r="AJ21" s="114">
        <f t="shared" si="15"/>
        <v>0.80543020430839662</v>
      </c>
      <c r="AK21" s="115">
        <f t="shared" si="16"/>
        <v>-5.7099929104966307E-2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10170063354</v>
      </c>
      <c r="E22" s="81">
        <f>SUM(E18:E21)</f>
        <v>846135194</v>
      </c>
      <c r="F22" s="82">
        <f t="shared" si="0"/>
        <v>11016198548</v>
      </c>
      <c r="G22" s="80">
        <f>SUM(G18:G21)</f>
        <v>10569971180</v>
      </c>
      <c r="H22" s="81">
        <f>SUM(H18:H21)</f>
        <v>1196236078</v>
      </c>
      <c r="I22" s="82">
        <f t="shared" si="1"/>
        <v>11766207258</v>
      </c>
      <c r="J22" s="80">
        <f>SUM(J18:J21)</f>
        <v>2186270953</v>
      </c>
      <c r="K22" s="81">
        <f>SUM(K18:K21)</f>
        <v>-116048000</v>
      </c>
      <c r="L22" s="81">
        <f t="shared" si="2"/>
        <v>2070222953</v>
      </c>
      <c r="M22" s="96">
        <f t="shared" si="3"/>
        <v>0.18792534865630672</v>
      </c>
      <c r="N22" s="80">
        <f>SUM(N18:N21)</f>
        <v>2800274616</v>
      </c>
      <c r="O22" s="81">
        <f>SUM(O18:O21)</f>
        <v>278671399</v>
      </c>
      <c r="P22" s="81">
        <f t="shared" si="4"/>
        <v>3078946015</v>
      </c>
      <c r="Q22" s="96">
        <f t="shared" si="5"/>
        <v>0.2794926036948549</v>
      </c>
      <c r="R22" s="80">
        <f>SUM(R18:R21)</f>
        <v>2755171071</v>
      </c>
      <c r="S22" s="81">
        <f>SUM(S18:S21)</f>
        <v>108330395</v>
      </c>
      <c r="T22" s="81">
        <f t="shared" si="6"/>
        <v>2863501466</v>
      </c>
      <c r="U22" s="96">
        <f t="shared" si="7"/>
        <v>0.24336656691586556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7741716640</v>
      </c>
      <c r="AA22" s="81">
        <f t="shared" si="11"/>
        <v>270953794</v>
      </c>
      <c r="AB22" s="81">
        <f t="shared" si="12"/>
        <v>8012670434</v>
      </c>
      <c r="AC22" s="96">
        <f t="shared" si="13"/>
        <v>0.68099008102649894</v>
      </c>
      <c r="AD22" s="80">
        <f>SUM(AD18:AD21)</f>
        <v>1578900884</v>
      </c>
      <c r="AE22" s="81">
        <f>SUM(AE18:AE21)</f>
        <v>372213042</v>
      </c>
      <c r="AF22" s="81">
        <f t="shared" si="14"/>
        <v>1951113926</v>
      </c>
      <c r="AG22" s="81">
        <f>SUM(AG18:AG21)</f>
        <v>16821857077</v>
      </c>
      <c r="AH22" s="81">
        <f>SUM(AH18:AH21)</f>
        <v>10496959786</v>
      </c>
      <c r="AI22" s="82">
        <f>SUM(AI18:AI21)</f>
        <v>7040970110</v>
      </c>
      <c r="AJ22" s="116">
        <f t="shared" si="15"/>
        <v>0.6707627973759297</v>
      </c>
      <c r="AK22" s="117">
        <f t="shared" si="16"/>
        <v>0.46762391874804332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207700738259</v>
      </c>
      <c r="E23" s="84">
        <f>SUM(E9:E11,E13:E16,E18:E21)</f>
        <v>14128932901</v>
      </c>
      <c r="F23" s="85">
        <f t="shared" si="0"/>
        <v>221829671160</v>
      </c>
      <c r="G23" s="83">
        <f>SUM(G9:G11,G13:G16,G18:G21)</f>
        <v>211669916887</v>
      </c>
      <c r="H23" s="84">
        <f>SUM(H9:H11,H13:H16,H18:H21)</f>
        <v>14841747643</v>
      </c>
      <c r="I23" s="85">
        <f t="shared" si="1"/>
        <v>226511664530</v>
      </c>
      <c r="J23" s="83">
        <f>SUM(J9:J11,J13:J16,J18:J21)</f>
        <v>57017967040</v>
      </c>
      <c r="K23" s="84">
        <f>SUM(K9:K11,K13:K16,K18:K21)</f>
        <v>1115029118</v>
      </c>
      <c r="L23" s="84">
        <f t="shared" si="2"/>
        <v>58132996158</v>
      </c>
      <c r="M23" s="97">
        <f t="shared" si="3"/>
        <v>0.26206140889092411</v>
      </c>
      <c r="N23" s="83">
        <f>SUM(N9:N11,N13:N16,N18:N21)</f>
        <v>55728993009</v>
      </c>
      <c r="O23" s="84">
        <f>SUM(O9:O11,O13:O16,O18:O21)</f>
        <v>2057516380</v>
      </c>
      <c r="P23" s="84">
        <f t="shared" si="4"/>
        <v>57786509389</v>
      </c>
      <c r="Q23" s="97">
        <f t="shared" si="5"/>
        <v>0.26049945927801554</v>
      </c>
      <c r="R23" s="83">
        <f>SUM(R9:R11,R13:R16,R18:R21)</f>
        <v>51828844711</v>
      </c>
      <c r="S23" s="84">
        <f>SUM(S9:S11,S13:S16,S18:S21)</f>
        <v>3127929263</v>
      </c>
      <c r="T23" s="84">
        <f t="shared" si="6"/>
        <v>54956773974</v>
      </c>
      <c r="U23" s="97">
        <f t="shared" si="7"/>
        <v>0.24262226887093194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164575804760</v>
      </c>
      <c r="AA23" s="84">
        <f t="shared" si="11"/>
        <v>6300474761</v>
      </c>
      <c r="AB23" s="84">
        <f t="shared" si="12"/>
        <v>170876279521</v>
      </c>
      <c r="AC23" s="97">
        <f t="shared" si="13"/>
        <v>0.75438181020637263</v>
      </c>
      <c r="AD23" s="83">
        <f>SUM(AD9:AD11,AD13:AD16,AD18:AD21)</f>
        <v>48324624253</v>
      </c>
      <c r="AE23" s="84">
        <f>SUM(AE9:AE11,AE13:AE16,AE18:AE21)</f>
        <v>2478105976</v>
      </c>
      <c r="AF23" s="84">
        <f t="shared" si="14"/>
        <v>50802730229</v>
      </c>
      <c r="AG23" s="84">
        <f>SUM(AG9:AG11,AG13:AG16,AG18:AG21)</f>
        <v>217047690628</v>
      </c>
      <c r="AH23" s="84">
        <f>SUM(AH9:AH11,AH13:AH16,AH18:AH21)</f>
        <v>206011686553</v>
      </c>
      <c r="AI23" s="85">
        <f>SUM(AI9:AI11,AI13:AI16,AI18:AI21)</f>
        <v>163093611112</v>
      </c>
      <c r="AJ23" s="118">
        <f t="shared" si="15"/>
        <v>0.79167164659875444</v>
      </c>
      <c r="AK23" s="119">
        <f t="shared" si="16"/>
        <v>8.176812006510481E-2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56060883310</v>
      </c>
      <c r="E9" s="78">
        <v>7680538000</v>
      </c>
      <c r="F9" s="79">
        <f>$D9       +$E9</f>
        <v>63741421310</v>
      </c>
      <c r="G9" s="77">
        <v>56177019102</v>
      </c>
      <c r="H9" s="78">
        <v>7689533695</v>
      </c>
      <c r="I9" s="79">
        <f>$G9       +$H9</f>
        <v>63866552797</v>
      </c>
      <c r="J9" s="77">
        <v>15776741939</v>
      </c>
      <c r="K9" s="78">
        <v>600527338</v>
      </c>
      <c r="L9" s="78">
        <f>$J9       +$K9</f>
        <v>16377269277</v>
      </c>
      <c r="M9" s="95">
        <f>IF(($F9       =0),0,($L9       /$F9       ))</f>
        <v>0.25693291646809685</v>
      </c>
      <c r="N9" s="77">
        <v>14875072321</v>
      </c>
      <c r="O9" s="78">
        <v>1145069750</v>
      </c>
      <c r="P9" s="78">
        <f>$N9       +$O9</f>
        <v>16020142071</v>
      </c>
      <c r="Q9" s="95">
        <f>IF(($F9       =0),0,($P9       /$F9       ))</f>
        <v>0.25133016713084649</v>
      </c>
      <c r="R9" s="77">
        <v>14291418626</v>
      </c>
      <c r="S9" s="78">
        <v>1240294391</v>
      </c>
      <c r="T9" s="78">
        <f>$R9       +$S9</f>
        <v>15531713017</v>
      </c>
      <c r="U9" s="95">
        <f>IF(($I9       =0),0,($T9       /$I9       ))</f>
        <v>0.24319009460816821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44943232886</v>
      </c>
      <c r="AA9" s="78">
        <f>$K9       +$O9       +$S9</f>
        <v>2985891479</v>
      </c>
      <c r="AB9" s="78">
        <f>$Z9       +$AA9</f>
        <v>47929124365</v>
      </c>
      <c r="AC9" s="95">
        <f>IF(($I9       =0),0,($AB9       /$I9       ))</f>
        <v>0.75045735625254184</v>
      </c>
      <c r="AD9" s="77">
        <v>13825731640</v>
      </c>
      <c r="AE9" s="78">
        <v>1047405070</v>
      </c>
      <c r="AF9" s="78">
        <f>$AD9       +$AE9</f>
        <v>14873136710</v>
      </c>
      <c r="AG9" s="78">
        <v>60706139670</v>
      </c>
      <c r="AH9" s="78">
        <v>60632136639</v>
      </c>
      <c r="AI9" s="79">
        <v>44333340061</v>
      </c>
      <c r="AJ9" s="114">
        <f>IF(($AH9       =0),0,($AI9       /$AH9       ))</f>
        <v>0.73118551511647978</v>
      </c>
      <c r="AK9" s="115">
        <f>IF(($AF9       =0),0,(($T9       /$AF9       )-1))</f>
        <v>4.4279584047473008E-2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56060883310</v>
      </c>
      <c r="E10" s="81">
        <f>E9</f>
        <v>7680538000</v>
      </c>
      <c r="F10" s="82">
        <f t="shared" ref="F10:F41" si="0">$D10      +$E10</f>
        <v>63741421310</v>
      </c>
      <c r="G10" s="80">
        <f>G9</f>
        <v>56177019102</v>
      </c>
      <c r="H10" s="81">
        <f>H9</f>
        <v>7689533695</v>
      </c>
      <c r="I10" s="82">
        <f t="shared" ref="I10:I41" si="1">$G10      +$H10</f>
        <v>63866552797</v>
      </c>
      <c r="J10" s="80">
        <f>J9</f>
        <v>15776741939</v>
      </c>
      <c r="K10" s="81">
        <f>K9</f>
        <v>600527338</v>
      </c>
      <c r="L10" s="81">
        <f t="shared" ref="L10:L41" si="2">$J10      +$K10</f>
        <v>16377269277</v>
      </c>
      <c r="M10" s="96">
        <f t="shared" ref="M10:M41" si="3">IF(($F10      =0),0,($L10      /$F10      ))</f>
        <v>0.25693291646809685</v>
      </c>
      <c r="N10" s="80">
        <f>N9</f>
        <v>14875072321</v>
      </c>
      <c r="O10" s="81">
        <f>O9</f>
        <v>1145069750</v>
      </c>
      <c r="P10" s="81">
        <f t="shared" ref="P10:P41" si="4">$N10      +$O10</f>
        <v>16020142071</v>
      </c>
      <c r="Q10" s="96">
        <f t="shared" ref="Q10:Q41" si="5">IF(($F10      =0),0,($P10      /$F10      ))</f>
        <v>0.25133016713084649</v>
      </c>
      <c r="R10" s="80">
        <f>R9</f>
        <v>14291418626</v>
      </c>
      <c r="S10" s="81">
        <f>S9</f>
        <v>1240294391</v>
      </c>
      <c r="T10" s="81">
        <f t="shared" ref="T10:T41" si="6">$R10      +$S10</f>
        <v>15531713017</v>
      </c>
      <c r="U10" s="96">
        <f t="shared" ref="U10:U41" si="7">IF(($I10      =0),0,($T10      /$I10      ))</f>
        <v>0.24319009460816821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44943232886</v>
      </c>
      <c r="AA10" s="81">
        <f t="shared" ref="AA10:AA41" si="11">$K10      +$O10      +$S10</f>
        <v>2985891479</v>
      </c>
      <c r="AB10" s="81">
        <f t="shared" ref="AB10:AB41" si="12">$Z10      +$AA10</f>
        <v>47929124365</v>
      </c>
      <c r="AC10" s="96">
        <f t="shared" ref="AC10:AC41" si="13">IF(($I10      =0),0,($AB10      /$I10      ))</f>
        <v>0.75045735625254184</v>
      </c>
      <c r="AD10" s="80">
        <f>AD9</f>
        <v>13825731640</v>
      </c>
      <c r="AE10" s="81">
        <f>AE9</f>
        <v>1047405070</v>
      </c>
      <c r="AF10" s="81">
        <f t="shared" ref="AF10:AF41" si="14">$AD10      +$AE10</f>
        <v>14873136710</v>
      </c>
      <c r="AG10" s="81">
        <f>AG9</f>
        <v>60706139670</v>
      </c>
      <c r="AH10" s="81">
        <f>AH9</f>
        <v>60632136639</v>
      </c>
      <c r="AI10" s="82">
        <f>AI9</f>
        <v>44333340061</v>
      </c>
      <c r="AJ10" s="116">
        <f t="shared" ref="AJ10:AJ41" si="15">IF(($AH10      =0),0,($AI10      /$AH10      ))</f>
        <v>0.73118551511647978</v>
      </c>
      <c r="AK10" s="117">
        <f t="shared" ref="AK10:AK41" si="16">IF(($AF10      =0),0,(($T10      /$AF10      )-1))</f>
        <v>4.4279584047473008E-2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403171162</v>
      </c>
      <c r="E11" s="78">
        <v>50040980</v>
      </c>
      <c r="F11" s="79">
        <f t="shared" si="0"/>
        <v>453212142</v>
      </c>
      <c r="G11" s="77">
        <v>403013971</v>
      </c>
      <c r="H11" s="78">
        <v>64129456</v>
      </c>
      <c r="I11" s="79">
        <f t="shared" si="1"/>
        <v>467143427</v>
      </c>
      <c r="J11" s="77">
        <v>129412035</v>
      </c>
      <c r="K11" s="78">
        <v>4840400</v>
      </c>
      <c r="L11" s="78">
        <f t="shared" si="2"/>
        <v>134252435</v>
      </c>
      <c r="M11" s="95">
        <f t="shared" si="3"/>
        <v>0.29622426797206153</v>
      </c>
      <c r="N11" s="77">
        <v>109411280</v>
      </c>
      <c r="O11" s="78">
        <v>21605471</v>
      </c>
      <c r="P11" s="78">
        <f t="shared" si="4"/>
        <v>131016751</v>
      </c>
      <c r="Q11" s="95">
        <f t="shared" si="5"/>
        <v>0.28908482112114287</v>
      </c>
      <c r="R11" s="77">
        <v>95402372</v>
      </c>
      <c r="S11" s="78">
        <v>9630443</v>
      </c>
      <c r="T11" s="78">
        <f t="shared" si="6"/>
        <v>105032815</v>
      </c>
      <c r="U11" s="95">
        <f t="shared" si="7"/>
        <v>0.22484061410115913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334225687</v>
      </c>
      <c r="AA11" s="78">
        <f t="shared" si="11"/>
        <v>36076314</v>
      </c>
      <c r="AB11" s="78">
        <f t="shared" si="12"/>
        <v>370302001</v>
      </c>
      <c r="AC11" s="95">
        <f t="shared" si="13"/>
        <v>0.79269444799444866</v>
      </c>
      <c r="AD11" s="77">
        <v>82544951</v>
      </c>
      <c r="AE11" s="78">
        <v>3230519</v>
      </c>
      <c r="AF11" s="78">
        <f t="shared" si="14"/>
        <v>85775470</v>
      </c>
      <c r="AG11" s="78">
        <v>422504724</v>
      </c>
      <c r="AH11" s="78">
        <v>440557614</v>
      </c>
      <c r="AI11" s="79">
        <v>351035816</v>
      </c>
      <c r="AJ11" s="114">
        <f t="shared" si="15"/>
        <v>0.79679888587738723</v>
      </c>
      <c r="AK11" s="115">
        <f t="shared" si="16"/>
        <v>0.2245087669003738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205971909</v>
      </c>
      <c r="E12" s="78">
        <v>63419827</v>
      </c>
      <c r="F12" s="79">
        <f t="shared" si="0"/>
        <v>269391736</v>
      </c>
      <c r="G12" s="77">
        <v>206671909</v>
      </c>
      <c r="H12" s="78">
        <v>83276901</v>
      </c>
      <c r="I12" s="79">
        <f t="shared" si="1"/>
        <v>289948810</v>
      </c>
      <c r="J12" s="77">
        <v>76837434</v>
      </c>
      <c r="K12" s="78">
        <v>28144399</v>
      </c>
      <c r="L12" s="78">
        <f t="shared" si="2"/>
        <v>104981833</v>
      </c>
      <c r="M12" s="95">
        <f t="shared" si="3"/>
        <v>0.38969953035233418</v>
      </c>
      <c r="N12" s="77">
        <v>58484476</v>
      </c>
      <c r="O12" s="78">
        <v>22786878</v>
      </c>
      <c r="P12" s="78">
        <f t="shared" si="4"/>
        <v>81271354</v>
      </c>
      <c r="Q12" s="95">
        <f t="shared" si="5"/>
        <v>0.30168465895330954</v>
      </c>
      <c r="R12" s="77">
        <v>44372693</v>
      </c>
      <c r="S12" s="78">
        <v>17394537</v>
      </c>
      <c r="T12" s="78">
        <f t="shared" si="6"/>
        <v>61767230</v>
      </c>
      <c r="U12" s="95">
        <f t="shared" si="7"/>
        <v>0.21302805139983158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179694603</v>
      </c>
      <c r="AA12" s="78">
        <f t="shared" si="11"/>
        <v>68325814</v>
      </c>
      <c r="AB12" s="78">
        <f t="shared" si="12"/>
        <v>248020417</v>
      </c>
      <c r="AC12" s="95">
        <f t="shared" si="13"/>
        <v>0.85539380899683637</v>
      </c>
      <c r="AD12" s="77">
        <v>52396525</v>
      </c>
      <c r="AE12" s="78">
        <v>14091730</v>
      </c>
      <c r="AF12" s="78">
        <f t="shared" si="14"/>
        <v>66488255</v>
      </c>
      <c r="AG12" s="78">
        <v>313732647</v>
      </c>
      <c r="AH12" s="78">
        <v>324167798</v>
      </c>
      <c r="AI12" s="79">
        <v>253529900</v>
      </c>
      <c r="AJ12" s="114">
        <f t="shared" si="15"/>
        <v>0.7820946484018132</v>
      </c>
      <c r="AK12" s="115">
        <f t="shared" si="16"/>
        <v>-7.1005397870646525E-2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228671926</v>
      </c>
      <c r="E13" s="78">
        <v>28555260</v>
      </c>
      <c r="F13" s="79">
        <f t="shared" si="0"/>
        <v>257227186</v>
      </c>
      <c r="G13" s="77">
        <v>229489030</v>
      </c>
      <c r="H13" s="78">
        <v>28387956</v>
      </c>
      <c r="I13" s="79">
        <f t="shared" si="1"/>
        <v>257876986</v>
      </c>
      <c r="J13" s="77">
        <v>73793046</v>
      </c>
      <c r="K13" s="78">
        <v>4327525</v>
      </c>
      <c r="L13" s="78">
        <f t="shared" si="2"/>
        <v>78120571</v>
      </c>
      <c r="M13" s="95">
        <f t="shared" si="3"/>
        <v>0.30370262263025338</v>
      </c>
      <c r="N13" s="77">
        <v>62111125</v>
      </c>
      <c r="O13" s="78">
        <v>8640380</v>
      </c>
      <c r="P13" s="78">
        <f t="shared" si="4"/>
        <v>70751505</v>
      </c>
      <c r="Q13" s="95">
        <f t="shared" si="5"/>
        <v>0.27505453875314717</v>
      </c>
      <c r="R13" s="77">
        <v>54856721</v>
      </c>
      <c r="S13" s="78">
        <v>4491894</v>
      </c>
      <c r="T13" s="78">
        <f t="shared" si="6"/>
        <v>59348615</v>
      </c>
      <c r="U13" s="95">
        <f t="shared" si="7"/>
        <v>0.23014312335727391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190760892</v>
      </c>
      <c r="AA13" s="78">
        <f t="shared" si="11"/>
        <v>17459799</v>
      </c>
      <c r="AB13" s="78">
        <f t="shared" si="12"/>
        <v>208220691</v>
      </c>
      <c r="AC13" s="95">
        <f t="shared" si="13"/>
        <v>0.8074419289203264</v>
      </c>
      <c r="AD13" s="77">
        <v>27721404</v>
      </c>
      <c r="AE13" s="78">
        <v>7204161</v>
      </c>
      <c r="AF13" s="78">
        <f t="shared" si="14"/>
        <v>34925565</v>
      </c>
      <c r="AG13" s="78">
        <v>251299663</v>
      </c>
      <c r="AH13" s="78">
        <v>254777461</v>
      </c>
      <c r="AI13" s="79">
        <v>171231625</v>
      </c>
      <c r="AJ13" s="114">
        <f t="shared" si="15"/>
        <v>0.67208309686389411</v>
      </c>
      <c r="AK13" s="115">
        <f t="shared" si="16"/>
        <v>0.69928861566019052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1270141871</v>
      </c>
      <c r="E14" s="78">
        <v>187558367</v>
      </c>
      <c r="F14" s="79">
        <f t="shared" si="0"/>
        <v>1457700238</v>
      </c>
      <c r="G14" s="77">
        <v>1306158484</v>
      </c>
      <c r="H14" s="78">
        <v>186108840</v>
      </c>
      <c r="I14" s="79">
        <f t="shared" si="1"/>
        <v>1492267324</v>
      </c>
      <c r="J14" s="77">
        <v>426749374</v>
      </c>
      <c r="K14" s="78">
        <v>21010284</v>
      </c>
      <c r="L14" s="78">
        <f t="shared" si="2"/>
        <v>447759658</v>
      </c>
      <c r="M14" s="95">
        <f t="shared" si="3"/>
        <v>0.30716854283726885</v>
      </c>
      <c r="N14" s="77">
        <v>342361499</v>
      </c>
      <c r="O14" s="78">
        <v>41912600</v>
      </c>
      <c r="P14" s="78">
        <f t="shared" si="4"/>
        <v>384274099</v>
      </c>
      <c r="Q14" s="95">
        <f t="shared" si="5"/>
        <v>0.26361668125075793</v>
      </c>
      <c r="R14" s="77">
        <v>338131410</v>
      </c>
      <c r="S14" s="78">
        <v>38177454</v>
      </c>
      <c r="T14" s="78">
        <f t="shared" si="6"/>
        <v>376308864</v>
      </c>
      <c r="U14" s="95">
        <f t="shared" si="7"/>
        <v>0.25217255510983766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1107242283</v>
      </c>
      <c r="AA14" s="78">
        <f t="shared" si="11"/>
        <v>101100338</v>
      </c>
      <c r="AB14" s="78">
        <f t="shared" si="12"/>
        <v>1208342621</v>
      </c>
      <c r="AC14" s="95">
        <f t="shared" si="13"/>
        <v>0.8097360315851827</v>
      </c>
      <c r="AD14" s="77">
        <v>307281780</v>
      </c>
      <c r="AE14" s="78">
        <v>30224496</v>
      </c>
      <c r="AF14" s="78">
        <f t="shared" si="14"/>
        <v>337506276</v>
      </c>
      <c r="AG14" s="78">
        <v>1402000295</v>
      </c>
      <c r="AH14" s="78">
        <v>1482835295</v>
      </c>
      <c r="AI14" s="79">
        <v>1178251539</v>
      </c>
      <c r="AJ14" s="114">
        <f t="shared" si="15"/>
        <v>0.79459366995981839</v>
      </c>
      <c r="AK14" s="115">
        <f t="shared" si="16"/>
        <v>0.11496849320810854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1367248746</v>
      </c>
      <c r="E15" s="78">
        <v>270733150</v>
      </c>
      <c r="F15" s="79">
        <f t="shared" si="0"/>
        <v>1637981896</v>
      </c>
      <c r="G15" s="77">
        <v>1390216325</v>
      </c>
      <c r="H15" s="78">
        <v>400690791</v>
      </c>
      <c r="I15" s="79">
        <f t="shared" si="1"/>
        <v>1790907116</v>
      </c>
      <c r="J15" s="77">
        <v>439683846</v>
      </c>
      <c r="K15" s="78">
        <v>107550865</v>
      </c>
      <c r="L15" s="78">
        <f t="shared" si="2"/>
        <v>547234711</v>
      </c>
      <c r="M15" s="95">
        <f t="shared" si="3"/>
        <v>0.3340908176924075</v>
      </c>
      <c r="N15" s="77">
        <v>404356463</v>
      </c>
      <c r="O15" s="78">
        <v>96395846</v>
      </c>
      <c r="P15" s="78">
        <f t="shared" si="4"/>
        <v>500752309</v>
      </c>
      <c r="Q15" s="95">
        <f t="shared" si="5"/>
        <v>0.30571296924761615</v>
      </c>
      <c r="R15" s="77">
        <v>357972321</v>
      </c>
      <c r="S15" s="78">
        <v>62186673</v>
      </c>
      <c r="T15" s="78">
        <f t="shared" si="6"/>
        <v>420158994</v>
      </c>
      <c r="U15" s="95">
        <f t="shared" si="7"/>
        <v>0.23460680358366504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1202012630</v>
      </c>
      <c r="AA15" s="78">
        <f t="shared" si="11"/>
        <v>266133384</v>
      </c>
      <c r="AB15" s="78">
        <f t="shared" si="12"/>
        <v>1468146014</v>
      </c>
      <c r="AC15" s="95">
        <f t="shared" si="13"/>
        <v>0.81977786613473924</v>
      </c>
      <c r="AD15" s="77">
        <v>306951105</v>
      </c>
      <c r="AE15" s="78">
        <v>80305240</v>
      </c>
      <c r="AF15" s="78">
        <f t="shared" si="14"/>
        <v>387256345</v>
      </c>
      <c r="AG15" s="78">
        <v>1742904433</v>
      </c>
      <c r="AH15" s="78">
        <v>1808427208</v>
      </c>
      <c r="AI15" s="79">
        <v>1341692227</v>
      </c>
      <c r="AJ15" s="114">
        <f t="shared" si="15"/>
        <v>0.7419111043368023</v>
      </c>
      <c r="AK15" s="115">
        <f t="shared" si="16"/>
        <v>8.4963485879101519E-2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3475205614</v>
      </c>
      <c r="E16" s="81">
        <f>SUM(E11:E15)</f>
        <v>600307584</v>
      </c>
      <c r="F16" s="82">
        <f t="shared" si="0"/>
        <v>4075513198</v>
      </c>
      <c r="G16" s="80">
        <f>SUM(G11:G15)</f>
        <v>3535549719</v>
      </c>
      <c r="H16" s="81">
        <f>SUM(H11:H15)</f>
        <v>762593944</v>
      </c>
      <c r="I16" s="82">
        <f t="shared" si="1"/>
        <v>4298143663</v>
      </c>
      <c r="J16" s="80">
        <f>SUM(J11:J15)</f>
        <v>1146475735</v>
      </c>
      <c r="K16" s="81">
        <f>SUM(K11:K15)</f>
        <v>165873473</v>
      </c>
      <c r="L16" s="81">
        <f t="shared" si="2"/>
        <v>1312349208</v>
      </c>
      <c r="M16" s="96">
        <f t="shared" si="3"/>
        <v>0.32200833226206127</v>
      </c>
      <c r="N16" s="80">
        <f>SUM(N11:N15)</f>
        <v>976724843</v>
      </c>
      <c r="O16" s="81">
        <f>SUM(O11:O15)</f>
        <v>191341175</v>
      </c>
      <c r="P16" s="81">
        <f t="shared" si="4"/>
        <v>1168066018</v>
      </c>
      <c r="Q16" s="96">
        <f t="shared" si="5"/>
        <v>0.28660587299121293</v>
      </c>
      <c r="R16" s="80">
        <f>SUM(R11:R15)</f>
        <v>890735517</v>
      </c>
      <c r="S16" s="81">
        <f>SUM(S11:S15)</f>
        <v>131881001</v>
      </c>
      <c r="T16" s="81">
        <f t="shared" si="6"/>
        <v>1022616518</v>
      </c>
      <c r="U16" s="96">
        <f t="shared" si="7"/>
        <v>0.23792050666036568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3013936095</v>
      </c>
      <c r="AA16" s="81">
        <f t="shared" si="11"/>
        <v>489095649</v>
      </c>
      <c r="AB16" s="81">
        <f t="shared" si="12"/>
        <v>3503031744</v>
      </c>
      <c r="AC16" s="96">
        <f t="shared" si="13"/>
        <v>0.81501039021924382</v>
      </c>
      <c r="AD16" s="80">
        <f>SUM(AD11:AD15)</f>
        <v>776895765</v>
      </c>
      <c r="AE16" s="81">
        <f>SUM(AE11:AE15)</f>
        <v>135056146</v>
      </c>
      <c r="AF16" s="81">
        <f t="shared" si="14"/>
        <v>911951911</v>
      </c>
      <c r="AG16" s="81">
        <f>SUM(AG11:AG15)</f>
        <v>4132441762</v>
      </c>
      <c r="AH16" s="81">
        <f>SUM(AH11:AH15)</f>
        <v>4310765376</v>
      </c>
      <c r="AI16" s="82">
        <f>SUM(AI11:AI15)</f>
        <v>3295741107</v>
      </c>
      <c r="AJ16" s="116">
        <f t="shared" si="15"/>
        <v>0.76453734303167975</v>
      </c>
      <c r="AK16" s="117">
        <f t="shared" si="16"/>
        <v>0.12134916947391527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234906812</v>
      </c>
      <c r="E17" s="78">
        <v>48924316</v>
      </c>
      <c r="F17" s="79">
        <f t="shared" si="0"/>
        <v>283831128</v>
      </c>
      <c r="G17" s="77">
        <v>232391135</v>
      </c>
      <c r="H17" s="78">
        <v>45753453</v>
      </c>
      <c r="I17" s="79">
        <f t="shared" si="1"/>
        <v>278144588</v>
      </c>
      <c r="J17" s="77">
        <v>80513861</v>
      </c>
      <c r="K17" s="78">
        <v>8919741</v>
      </c>
      <c r="L17" s="78">
        <f t="shared" si="2"/>
        <v>89433602</v>
      </c>
      <c r="M17" s="95">
        <f t="shared" si="3"/>
        <v>0.31509441064547367</v>
      </c>
      <c r="N17" s="77">
        <v>67195031</v>
      </c>
      <c r="O17" s="78">
        <v>6624667</v>
      </c>
      <c r="P17" s="78">
        <f t="shared" si="4"/>
        <v>73819698</v>
      </c>
      <c r="Q17" s="95">
        <f t="shared" si="5"/>
        <v>0.26008316466261588</v>
      </c>
      <c r="R17" s="77">
        <v>24535071</v>
      </c>
      <c r="S17" s="78">
        <v>9801813</v>
      </c>
      <c r="T17" s="78">
        <f t="shared" si="6"/>
        <v>34336884</v>
      </c>
      <c r="U17" s="95">
        <f t="shared" si="7"/>
        <v>0.12344976491147834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172243963</v>
      </c>
      <c r="AA17" s="78">
        <f t="shared" si="11"/>
        <v>25346221</v>
      </c>
      <c r="AB17" s="78">
        <f t="shared" si="12"/>
        <v>197590184</v>
      </c>
      <c r="AC17" s="95">
        <f t="shared" si="13"/>
        <v>0.71038658498003926</v>
      </c>
      <c r="AD17" s="77">
        <v>63850342</v>
      </c>
      <c r="AE17" s="78">
        <v>6385340</v>
      </c>
      <c r="AF17" s="78">
        <f t="shared" si="14"/>
        <v>70235682</v>
      </c>
      <c r="AG17" s="78">
        <v>266209150</v>
      </c>
      <c r="AH17" s="78">
        <v>291524593</v>
      </c>
      <c r="AI17" s="79">
        <v>248109301</v>
      </c>
      <c r="AJ17" s="114">
        <f t="shared" si="15"/>
        <v>0.85107502748490249</v>
      </c>
      <c r="AK17" s="115">
        <f t="shared" si="16"/>
        <v>-0.51111909185988968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614613131</v>
      </c>
      <c r="E18" s="78">
        <v>79810523</v>
      </c>
      <c r="F18" s="79">
        <f t="shared" si="0"/>
        <v>694423654</v>
      </c>
      <c r="G18" s="77">
        <v>616060648</v>
      </c>
      <c r="H18" s="78">
        <v>94192652</v>
      </c>
      <c r="I18" s="79">
        <f t="shared" si="1"/>
        <v>710253300</v>
      </c>
      <c r="J18" s="77">
        <v>156487472</v>
      </c>
      <c r="K18" s="78">
        <v>-23609</v>
      </c>
      <c r="L18" s="78">
        <f t="shared" si="2"/>
        <v>156463863</v>
      </c>
      <c r="M18" s="95">
        <f t="shared" si="3"/>
        <v>0.22531470824581099</v>
      </c>
      <c r="N18" s="77">
        <v>149465993</v>
      </c>
      <c r="O18" s="78">
        <v>23610</v>
      </c>
      <c r="P18" s="78">
        <f t="shared" si="4"/>
        <v>149489603</v>
      </c>
      <c r="Q18" s="95">
        <f t="shared" si="5"/>
        <v>0.21527147316902889</v>
      </c>
      <c r="R18" s="77">
        <v>134931248</v>
      </c>
      <c r="S18" s="78">
        <v>1873302</v>
      </c>
      <c r="T18" s="78">
        <f t="shared" si="6"/>
        <v>136804550</v>
      </c>
      <c r="U18" s="95">
        <f t="shared" si="7"/>
        <v>0.19261374779955265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440884713</v>
      </c>
      <c r="AA18" s="78">
        <f t="shared" si="11"/>
        <v>1873303</v>
      </c>
      <c r="AB18" s="78">
        <f t="shared" si="12"/>
        <v>442758016</v>
      </c>
      <c r="AC18" s="95">
        <f t="shared" si="13"/>
        <v>0.62338044187897468</v>
      </c>
      <c r="AD18" s="77">
        <v>130262286</v>
      </c>
      <c r="AE18" s="78">
        <v>21820</v>
      </c>
      <c r="AF18" s="78">
        <f t="shared" si="14"/>
        <v>130284106</v>
      </c>
      <c r="AG18" s="78">
        <v>655714762</v>
      </c>
      <c r="AH18" s="78">
        <v>681201467</v>
      </c>
      <c r="AI18" s="79">
        <v>414376452</v>
      </c>
      <c r="AJ18" s="114">
        <f t="shared" si="15"/>
        <v>0.60830234823907092</v>
      </c>
      <c r="AK18" s="115">
        <f t="shared" si="16"/>
        <v>5.0047885349882915E-2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205988607</v>
      </c>
      <c r="E19" s="78">
        <v>18099110</v>
      </c>
      <c r="F19" s="79">
        <f t="shared" si="0"/>
        <v>224087717</v>
      </c>
      <c r="G19" s="77">
        <v>301081329</v>
      </c>
      <c r="H19" s="78">
        <v>37453182</v>
      </c>
      <c r="I19" s="79">
        <f t="shared" si="1"/>
        <v>338534511</v>
      </c>
      <c r="J19" s="77">
        <v>16671530</v>
      </c>
      <c r="K19" s="78">
        <v>-436653</v>
      </c>
      <c r="L19" s="78">
        <f t="shared" si="2"/>
        <v>16234877</v>
      </c>
      <c r="M19" s="95">
        <f t="shared" si="3"/>
        <v>7.2448758983072681E-2</v>
      </c>
      <c r="N19" s="77">
        <v>62409975</v>
      </c>
      <c r="O19" s="78">
        <v>4243096</v>
      </c>
      <c r="P19" s="78">
        <f t="shared" si="4"/>
        <v>66653071</v>
      </c>
      <c r="Q19" s="95">
        <f t="shared" si="5"/>
        <v>0.29744187629882451</v>
      </c>
      <c r="R19" s="77">
        <v>27533725</v>
      </c>
      <c r="S19" s="78">
        <v>3633544</v>
      </c>
      <c r="T19" s="78">
        <f t="shared" si="6"/>
        <v>31167269</v>
      </c>
      <c r="U19" s="95">
        <f t="shared" si="7"/>
        <v>9.2065263620937005E-2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106615230</v>
      </c>
      <c r="AA19" s="78">
        <f t="shared" si="11"/>
        <v>7439987</v>
      </c>
      <c r="AB19" s="78">
        <f t="shared" si="12"/>
        <v>114055217</v>
      </c>
      <c r="AC19" s="95">
        <f t="shared" si="13"/>
        <v>0.33690868521230322</v>
      </c>
      <c r="AD19" s="77">
        <v>29597511</v>
      </c>
      <c r="AE19" s="78">
        <v>1498987</v>
      </c>
      <c r="AF19" s="78">
        <f t="shared" si="14"/>
        <v>31096498</v>
      </c>
      <c r="AG19" s="78">
        <v>221044896</v>
      </c>
      <c r="AH19" s="78">
        <v>239626591</v>
      </c>
      <c r="AI19" s="79">
        <v>113099079</v>
      </c>
      <c r="AJ19" s="114">
        <f t="shared" si="15"/>
        <v>0.47198050319882906</v>
      </c>
      <c r="AK19" s="115">
        <f t="shared" si="16"/>
        <v>2.275851126387396E-3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73347355</v>
      </c>
      <c r="E20" s="78">
        <v>29840000</v>
      </c>
      <c r="F20" s="79">
        <f t="shared" si="0"/>
        <v>103187355</v>
      </c>
      <c r="G20" s="77">
        <v>72359355</v>
      </c>
      <c r="H20" s="78">
        <v>28640000</v>
      </c>
      <c r="I20" s="79">
        <f t="shared" si="1"/>
        <v>100999355</v>
      </c>
      <c r="J20" s="77">
        <v>29525387</v>
      </c>
      <c r="K20" s="78">
        <v>22384990</v>
      </c>
      <c r="L20" s="78">
        <f t="shared" si="2"/>
        <v>51910377</v>
      </c>
      <c r="M20" s="95">
        <f t="shared" si="3"/>
        <v>0.50306916966715542</v>
      </c>
      <c r="N20" s="77">
        <v>9084295</v>
      </c>
      <c r="O20" s="78">
        <v>6837714</v>
      </c>
      <c r="P20" s="78">
        <f t="shared" si="4"/>
        <v>15922009</v>
      </c>
      <c r="Q20" s="95">
        <f t="shared" si="5"/>
        <v>0.15430193941883674</v>
      </c>
      <c r="R20" s="77">
        <v>3515358</v>
      </c>
      <c r="S20" s="78">
        <v>4874757</v>
      </c>
      <c r="T20" s="78">
        <f t="shared" si="6"/>
        <v>8390115</v>
      </c>
      <c r="U20" s="95">
        <f t="shared" si="7"/>
        <v>8.3070976047322276E-2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42125040</v>
      </c>
      <c r="AA20" s="78">
        <f t="shared" si="11"/>
        <v>34097461</v>
      </c>
      <c r="AB20" s="78">
        <f t="shared" si="12"/>
        <v>76222501</v>
      </c>
      <c r="AC20" s="95">
        <f t="shared" si="13"/>
        <v>0.75468304723332147</v>
      </c>
      <c r="AD20" s="77">
        <v>13258310</v>
      </c>
      <c r="AE20" s="78">
        <v>6748277</v>
      </c>
      <c r="AF20" s="78">
        <f t="shared" si="14"/>
        <v>20006587</v>
      </c>
      <c r="AG20" s="78">
        <v>77816585</v>
      </c>
      <c r="AH20" s="78">
        <v>124451355</v>
      </c>
      <c r="AI20" s="79">
        <v>74795961</v>
      </c>
      <c r="AJ20" s="114">
        <f t="shared" si="15"/>
        <v>0.60100559772932971</v>
      </c>
      <c r="AK20" s="115">
        <f t="shared" si="16"/>
        <v>-0.58063236872935897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8963903226</v>
      </c>
      <c r="E21" s="78">
        <v>823981891</v>
      </c>
      <c r="F21" s="79">
        <f t="shared" si="0"/>
        <v>9787885117</v>
      </c>
      <c r="G21" s="77">
        <v>8970488170</v>
      </c>
      <c r="H21" s="78">
        <v>797048795</v>
      </c>
      <c r="I21" s="79">
        <f t="shared" si="1"/>
        <v>9767536965</v>
      </c>
      <c r="J21" s="77">
        <v>2293405039</v>
      </c>
      <c r="K21" s="78">
        <v>34932131</v>
      </c>
      <c r="L21" s="78">
        <f t="shared" si="2"/>
        <v>2328337170</v>
      </c>
      <c r="M21" s="95">
        <f t="shared" si="3"/>
        <v>0.23787949512771137</v>
      </c>
      <c r="N21" s="77">
        <v>2124976791</v>
      </c>
      <c r="O21" s="78">
        <v>90180419</v>
      </c>
      <c r="P21" s="78">
        <f t="shared" si="4"/>
        <v>2215157210</v>
      </c>
      <c r="Q21" s="95">
        <f t="shared" si="5"/>
        <v>0.22631622495779238</v>
      </c>
      <c r="R21" s="77">
        <v>1985994177</v>
      </c>
      <c r="S21" s="78">
        <v>-115248474</v>
      </c>
      <c r="T21" s="78">
        <f t="shared" si="6"/>
        <v>1870745703</v>
      </c>
      <c r="U21" s="95">
        <f t="shared" si="7"/>
        <v>0.19152686185918111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6404376007</v>
      </c>
      <c r="AA21" s="78">
        <f t="shared" si="11"/>
        <v>9864076</v>
      </c>
      <c r="AB21" s="78">
        <f t="shared" si="12"/>
        <v>6414240083</v>
      </c>
      <c r="AC21" s="95">
        <f t="shared" si="13"/>
        <v>0.65668961438120343</v>
      </c>
      <c r="AD21" s="77">
        <v>1595007998</v>
      </c>
      <c r="AE21" s="78">
        <v>129316274</v>
      </c>
      <c r="AF21" s="78">
        <f t="shared" si="14"/>
        <v>1724324272</v>
      </c>
      <c r="AG21" s="78">
        <v>8889486177</v>
      </c>
      <c r="AH21" s="78">
        <v>8710587385</v>
      </c>
      <c r="AI21" s="79">
        <v>5432116630</v>
      </c>
      <c r="AJ21" s="114">
        <f t="shared" si="15"/>
        <v>0.62362231040289373</v>
      </c>
      <c r="AK21" s="115">
        <f t="shared" si="16"/>
        <v>8.4915252529716767E-2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151400079</v>
      </c>
      <c r="E22" s="78">
        <v>21859000</v>
      </c>
      <c r="F22" s="79">
        <f t="shared" si="0"/>
        <v>173259079</v>
      </c>
      <c r="G22" s="77">
        <v>153728041</v>
      </c>
      <c r="H22" s="78">
        <v>26184000</v>
      </c>
      <c r="I22" s="79">
        <f t="shared" si="1"/>
        <v>179912041</v>
      </c>
      <c r="J22" s="77">
        <v>50307298</v>
      </c>
      <c r="K22" s="78">
        <v>4311274</v>
      </c>
      <c r="L22" s="78">
        <f t="shared" si="2"/>
        <v>54618572</v>
      </c>
      <c r="M22" s="95">
        <f t="shared" si="3"/>
        <v>0.31524219287810018</v>
      </c>
      <c r="N22" s="77">
        <v>53245747</v>
      </c>
      <c r="O22" s="78">
        <v>6640994</v>
      </c>
      <c r="P22" s="78">
        <f t="shared" si="4"/>
        <v>59886741</v>
      </c>
      <c r="Q22" s="95">
        <f t="shared" si="5"/>
        <v>0.34564850134058489</v>
      </c>
      <c r="R22" s="77">
        <v>34266929</v>
      </c>
      <c r="S22" s="78">
        <v>7323887</v>
      </c>
      <c r="T22" s="78">
        <f t="shared" si="6"/>
        <v>41590816</v>
      </c>
      <c r="U22" s="95">
        <f t="shared" si="7"/>
        <v>0.23117305417039874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137819974</v>
      </c>
      <c r="AA22" s="78">
        <f t="shared" si="11"/>
        <v>18276155</v>
      </c>
      <c r="AB22" s="78">
        <f t="shared" si="12"/>
        <v>156096129</v>
      </c>
      <c r="AC22" s="95">
        <f t="shared" si="13"/>
        <v>0.86762469111225304</v>
      </c>
      <c r="AD22" s="77">
        <v>30842027</v>
      </c>
      <c r="AE22" s="78">
        <v>3160079</v>
      </c>
      <c r="AF22" s="78">
        <f t="shared" si="14"/>
        <v>34002106</v>
      </c>
      <c r="AG22" s="78">
        <v>149843641</v>
      </c>
      <c r="AH22" s="78">
        <v>270308415</v>
      </c>
      <c r="AI22" s="79">
        <v>136147561</v>
      </c>
      <c r="AJ22" s="114">
        <f t="shared" si="15"/>
        <v>0.50367488929266224</v>
      </c>
      <c r="AK22" s="115">
        <f t="shared" si="16"/>
        <v>0.22318352869084057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150763812</v>
      </c>
      <c r="E23" s="78">
        <v>22213676</v>
      </c>
      <c r="F23" s="79">
        <f t="shared" si="0"/>
        <v>172977488</v>
      </c>
      <c r="G23" s="77">
        <v>148622147</v>
      </c>
      <c r="H23" s="78">
        <v>23602676</v>
      </c>
      <c r="I23" s="79">
        <f t="shared" si="1"/>
        <v>172224823</v>
      </c>
      <c r="J23" s="77">
        <v>65417480</v>
      </c>
      <c r="K23" s="78">
        <v>5460036</v>
      </c>
      <c r="L23" s="78">
        <f t="shared" si="2"/>
        <v>70877516</v>
      </c>
      <c r="M23" s="95">
        <f t="shared" si="3"/>
        <v>0.40974994387708996</v>
      </c>
      <c r="N23" s="77">
        <v>41719196</v>
      </c>
      <c r="O23" s="78">
        <v>6745527</v>
      </c>
      <c r="P23" s="78">
        <f t="shared" si="4"/>
        <v>48464723</v>
      </c>
      <c r="Q23" s="95">
        <f t="shared" si="5"/>
        <v>0.28017936646183694</v>
      </c>
      <c r="R23" s="77">
        <v>34227858</v>
      </c>
      <c r="S23" s="78">
        <v>2332816</v>
      </c>
      <c r="T23" s="78">
        <f t="shared" si="6"/>
        <v>36560674</v>
      </c>
      <c r="U23" s="95">
        <f t="shared" si="7"/>
        <v>0.21228457874507439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141364534</v>
      </c>
      <c r="AA23" s="78">
        <f t="shared" si="11"/>
        <v>14538379</v>
      </c>
      <c r="AB23" s="78">
        <f t="shared" si="12"/>
        <v>155902913</v>
      </c>
      <c r="AC23" s="95">
        <f t="shared" si="13"/>
        <v>0.90522905051846103</v>
      </c>
      <c r="AD23" s="77">
        <v>32507937</v>
      </c>
      <c r="AE23" s="78">
        <v>2201985</v>
      </c>
      <c r="AF23" s="78">
        <f t="shared" si="14"/>
        <v>34709922</v>
      </c>
      <c r="AG23" s="78">
        <v>178823619</v>
      </c>
      <c r="AH23" s="78">
        <v>190781529</v>
      </c>
      <c r="AI23" s="79">
        <v>149896996</v>
      </c>
      <c r="AJ23" s="114">
        <f t="shared" si="15"/>
        <v>0.78569973092101597</v>
      </c>
      <c r="AK23" s="115">
        <f t="shared" si="16"/>
        <v>5.3320546211541364E-2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1496645636</v>
      </c>
      <c r="E24" s="78">
        <v>184263826</v>
      </c>
      <c r="F24" s="79">
        <f t="shared" si="0"/>
        <v>1680909462</v>
      </c>
      <c r="G24" s="77">
        <v>1490163410</v>
      </c>
      <c r="H24" s="78">
        <v>140440057</v>
      </c>
      <c r="I24" s="79">
        <f t="shared" si="1"/>
        <v>1630603467</v>
      </c>
      <c r="J24" s="77">
        <v>482431889</v>
      </c>
      <c r="K24" s="78">
        <v>37498609</v>
      </c>
      <c r="L24" s="78">
        <f t="shared" si="2"/>
        <v>519930498</v>
      </c>
      <c r="M24" s="95">
        <f t="shared" si="3"/>
        <v>0.30931499271910218</v>
      </c>
      <c r="N24" s="77">
        <v>434803121</v>
      </c>
      <c r="O24" s="78">
        <v>31311975</v>
      </c>
      <c r="P24" s="78">
        <f t="shared" si="4"/>
        <v>466115096</v>
      </c>
      <c r="Q24" s="95">
        <f t="shared" si="5"/>
        <v>0.2772993468936758</v>
      </c>
      <c r="R24" s="77">
        <v>357255129</v>
      </c>
      <c r="S24" s="78">
        <v>21010508</v>
      </c>
      <c r="T24" s="78">
        <f t="shared" si="6"/>
        <v>378265637</v>
      </c>
      <c r="U24" s="95">
        <f t="shared" si="7"/>
        <v>0.23197892354291186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1274490139</v>
      </c>
      <c r="AA24" s="78">
        <f t="shared" si="11"/>
        <v>89821092</v>
      </c>
      <c r="AB24" s="78">
        <f t="shared" si="12"/>
        <v>1364311231</v>
      </c>
      <c r="AC24" s="95">
        <f t="shared" si="13"/>
        <v>0.83669099116419332</v>
      </c>
      <c r="AD24" s="77">
        <v>334937273</v>
      </c>
      <c r="AE24" s="78">
        <v>26659519</v>
      </c>
      <c r="AF24" s="78">
        <f t="shared" si="14"/>
        <v>361596792</v>
      </c>
      <c r="AG24" s="78">
        <v>1590118522</v>
      </c>
      <c r="AH24" s="78">
        <v>1548830493</v>
      </c>
      <c r="AI24" s="79">
        <v>1334062067</v>
      </c>
      <c r="AJ24" s="114">
        <f t="shared" si="15"/>
        <v>0.86133509963120281</v>
      </c>
      <c r="AK24" s="115">
        <f t="shared" si="16"/>
        <v>4.6097878545338311E-2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11891568658</v>
      </c>
      <c r="E25" s="81">
        <f>SUM(E17:E24)</f>
        <v>1228992342</v>
      </c>
      <c r="F25" s="82">
        <f t="shared" si="0"/>
        <v>13120561000</v>
      </c>
      <c r="G25" s="80">
        <f>SUM(G17:G24)</f>
        <v>11984894235</v>
      </c>
      <c r="H25" s="81">
        <f>SUM(H17:H24)</f>
        <v>1193314815</v>
      </c>
      <c r="I25" s="82">
        <f t="shared" si="1"/>
        <v>13178209050</v>
      </c>
      <c r="J25" s="80">
        <f>SUM(J17:J24)</f>
        <v>3174759956</v>
      </c>
      <c r="K25" s="81">
        <f>SUM(K17:K24)</f>
        <v>113046519</v>
      </c>
      <c r="L25" s="81">
        <f t="shared" si="2"/>
        <v>3287806475</v>
      </c>
      <c r="M25" s="96">
        <f t="shared" si="3"/>
        <v>0.25058429094609597</v>
      </c>
      <c r="N25" s="80">
        <f>SUM(N17:N24)</f>
        <v>2942900149</v>
      </c>
      <c r="O25" s="81">
        <f>SUM(O17:O24)</f>
        <v>152608002</v>
      </c>
      <c r="P25" s="81">
        <f t="shared" si="4"/>
        <v>3095508151</v>
      </c>
      <c r="Q25" s="96">
        <f t="shared" si="5"/>
        <v>0.23592803318394695</v>
      </c>
      <c r="R25" s="80">
        <f>SUM(R17:R24)</f>
        <v>2602259495</v>
      </c>
      <c r="S25" s="81">
        <f>SUM(S17:S24)</f>
        <v>-64397847</v>
      </c>
      <c r="T25" s="81">
        <f t="shared" si="6"/>
        <v>2537861648</v>
      </c>
      <c r="U25" s="96">
        <f t="shared" si="7"/>
        <v>0.19258016308369308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8719919600</v>
      </c>
      <c r="AA25" s="81">
        <f t="shared" si="11"/>
        <v>201256674</v>
      </c>
      <c r="AB25" s="81">
        <f t="shared" si="12"/>
        <v>8921176274</v>
      </c>
      <c r="AC25" s="96">
        <f t="shared" si="13"/>
        <v>0.67696423999283883</v>
      </c>
      <c r="AD25" s="80">
        <f>SUM(AD17:AD24)</f>
        <v>2230263684</v>
      </c>
      <c r="AE25" s="81">
        <f>SUM(AE17:AE24)</f>
        <v>175992281</v>
      </c>
      <c r="AF25" s="81">
        <f t="shared" si="14"/>
        <v>2406255965</v>
      </c>
      <c r="AG25" s="81">
        <f>SUM(AG17:AG24)</f>
        <v>12029057352</v>
      </c>
      <c r="AH25" s="81">
        <f>SUM(AH17:AH24)</f>
        <v>12057311828</v>
      </c>
      <c r="AI25" s="82">
        <f>SUM(AI17:AI24)</f>
        <v>7902604047</v>
      </c>
      <c r="AJ25" s="116">
        <f t="shared" si="15"/>
        <v>0.65542006043571321</v>
      </c>
      <c r="AK25" s="117">
        <f t="shared" si="16"/>
        <v>5.4693135274991311E-2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232263235</v>
      </c>
      <c r="E26" s="78">
        <v>66997392</v>
      </c>
      <c r="F26" s="79">
        <f t="shared" si="0"/>
        <v>299260627</v>
      </c>
      <c r="G26" s="77">
        <v>231178192</v>
      </c>
      <c r="H26" s="78">
        <v>85768831</v>
      </c>
      <c r="I26" s="79">
        <f t="shared" si="1"/>
        <v>316947023</v>
      </c>
      <c r="J26" s="77">
        <v>87051570</v>
      </c>
      <c r="K26" s="78">
        <v>-68583876</v>
      </c>
      <c r="L26" s="78">
        <f t="shared" si="2"/>
        <v>18467694</v>
      </c>
      <c r="M26" s="95">
        <f t="shared" si="3"/>
        <v>6.1711071667306237E-2</v>
      </c>
      <c r="N26" s="77">
        <v>71565328</v>
      </c>
      <c r="O26" s="78">
        <v>14586965</v>
      </c>
      <c r="P26" s="78">
        <f t="shared" si="4"/>
        <v>86152293</v>
      </c>
      <c r="Q26" s="95">
        <f t="shared" si="5"/>
        <v>0.28788382174979538</v>
      </c>
      <c r="R26" s="77">
        <v>61423735</v>
      </c>
      <c r="S26" s="78">
        <v>50561534</v>
      </c>
      <c r="T26" s="78">
        <f t="shared" si="6"/>
        <v>111985269</v>
      </c>
      <c r="U26" s="95">
        <f t="shared" si="7"/>
        <v>0.35332488041700266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220040633</v>
      </c>
      <c r="AA26" s="78">
        <f t="shared" si="11"/>
        <v>-3435377</v>
      </c>
      <c r="AB26" s="78">
        <f t="shared" si="12"/>
        <v>216605256</v>
      </c>
      <c r="AC26" s="95">
        <f t="shared" si="13"/>
        <v>0.6834115491912981</v>
      </c>
      <c r="AD26" s="77">
        <v>54154002</v>
      </c>
      <c r="AE26" s="78">
        <v>4087400</v>
      </c>
      <c r="AF26" s="78">
        <f t="shared" si="14"/>
        <v>58241402</v>
      </c>
      <c r="AG26" s="78">
        <v>247274103</v>
      </c>
      <c r="AH26" s="78">
        <v>273781576</v>
      </c>
      <c r="AI26" s="79">
        <v>232550111</v>
      </c>
      <c r="AJ26" s="114">
        <f t="shared" si="15"/>
        <v>0.84940014736418934</v>
      </c>
      <c r="AK26" s="115">
        <f t="shared" si="16"/>
        <v>0.92277770030329975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796767901</v>
      </c>
      <c r="E27" s="78">
        <v>47803521</v>
      </c>
      <c r="F27" s="79">
        <f t="shared" si="0"/>
        <v>844571422</v>
      </c>
      <c r="G27" s="77">
        <v>791299944</v>
      </c>
      <c r="H27" s="78">
        <v>48993550</v>
      </c>
      <c r="I27" s="79">
        <f t="shared" si="1"/>
        <v>840293494</v>
      </c>
      <c r="J27" s="77">
        <v>268799809</v>
      </c>
      <c r="K27" s="78">
        <v>8445485</v>
      </c>
      <c r="L27" s="78">
        <f t="shared" si="2"/>
        <v>277245294</v>
      </c>
      <c r="M27" s="95">
        <f t="shared" si="3"/>
        <v>0.32826743455688462</v>
      </c>
      <c r="N27" s="77">
        <v>196523788</v>
      </c>
      <c r="O27" s="78">
        <v>20217185</v>
      </c>
      <c r="P27" s="78">
        <f t="shared" si="4"/>
        <v>216740973</v>
      </c>
      <c r="Q27" s="95">
        <f t="shared" si="5"/>
        <v>0.25662835297782549</v>
      </c>
      <c r="R27" s="77">
        <v>192681310</v>
      </c>
      <c r="S27" s="78">
        <v>14109126</v>
      </c>
      <c r="T27" s="78">
        <f t="shared" si="6"/>
        <v>206790436</v>
      </c>
      <c r="U27" s="95">
        <f t="shared" si="7"/>
        <v>0.24609310613084431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658004907</v>
      </c>
      <c r="AA27" s="78">
        <f t="shared" si="11"/>
        <v>42771796</v>
      </c>
      <c r="AB27" s="78">
        <f t="shared" si="12"/>
        <v>700776703</v>
      </c>
      <c r="AC27" s="95">
        <f t="shared" si="13"/>
        <v>0.83396659381965887</v>
      </c>
      <c r="AD27" s="77">
        <v>237264865</v>
      </c>
      <c r="AE27" s="78">
        <v>17006941</v>
      </c>
      <c r="AF27" s="78">
        <f t="shared" si="14"/>
        <v>254271806</v>
      </c>
      <c r="AG27" s="78">
        <v>772041593</v>
      </c>
      <c r="AH27" s="78">
        <v>818165404</v>
      </c>
      <c r="AI27" s="79">
        <v>692407362</v>
      </c>
      <c r="AJ27" s="114">
        <f t="shared" si="15"/>
        <v>0.84629264280160155</v>
      </c>
      <c r="AK27" s="115">
        <f t="shared" si="16"/>
        <v>-0.18673470231300437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1468840972</v>
      </c>
      <c r="E28" s="78">
        <v>136472892</v>
      </c>
      <c r="F28" s="79">
        <f t="shared" si="0"/>
        <v>1605313864</v>
      </c>
      <c r="G28" s="77">
        <v>1471199736</v>
      </c>
      <c r="H28" s="78">
        <v>194083131</v>
      </c>
      <c r="I28" s="79">
        <f t="shared" si="1"/>
        <v>1665282867</v>
      </c>
      <c r="J28" s="77">
        <v>447137968</v>
      </c>
      <c r="K28" s="78">
        <v>26141291</v>
      </c>
      <c r="L28" s="78">
        <f t="shared" si="2"/>
        <v>473279259</v>
      </c>
      <c r="M28" s="95">
        <f t="shared" si="3"/>
        <v>0.29482038971539087</v>
      </c>
      <c r="N28" s="77">
        <v>239673131</v>
      </c>
      <c r="O28" s="78">
        <v>37837152</v>
      </c>
      <c r="P28" s="78">
        <f t="shared" si="4"/>
        <v>277510283</v>
      </c>
      <c r="Q28" s="95">
        <f t="shared" si="5"/>
        <v>0.17286979775314518</v>
      </c>
      <c r="R28" s="77">
        <v>472655973</v>
      </c>
      <c r="S28" s="78">
        <v>21099319</v>
      </c>
      <c r="T28" s="78">
        <f t="shared" si="6"/>
        <v>493755292</v>
      </c>
      <c r="U28" s="95">
        <f t="shared" si="7"/>
        <v>0.2964993526231961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1159467072</v>
      </c>
      <c r="AA28" s="78">
        <f t="shared" si="11"/>
        <v>85077762</v>
      </c>
      <c r="AB28" s="78">
        <f t="shared" si="12"/>
        <v>1244544834</v>
      </c>
      <c r="AC28" s="95">
        <f t="shared" si="13"/>
        <v>0.74734740785632547</v>
      </c>
      <c r="AD28" s="77">
        <v>297011709</v>
      </c>
      <c r="AE28" s="78">
        <v>30389235</v>
      </c>
      <c r="AF28" s="78">
        <f t="shared" si="14"/>
        <v>327400944</v>
      </c>
      <c r="AG28" s="78">
        <v>1421534814</v>
      </c>
      <c r="AH28" s="78">
        <v>1501513729</v>
      </c>
      <c r="AI28" s="79">
        <v>1150801230</v>
      </c>
      <c r="AJ28" s="114">
        <f t="shared" si="15"/>
        <v>0.76642737776791914</v>
      </c>
      <c r="AK28" s="115">
        <f t="shared" si="16"/>
        <v>0.50810588988405603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1030990668</v>
      </c>
      <c r="E29" s="78">
        <v>308529000</v>
      </c>
      <c r="F29" s="79">
        <f t="shared" si="0"/>
        <v>1339519668</v>
      </c>
      <c r="G29" s="77">
        <v>1004581481</v>
      </c>
      <c r="H29" s="78">
        <v>244240596</v>
      </c>
      <c r="I29" s="79">
        <f t="shared" si="1"/>
        <v>1248822077</v>
      </c>
      <c r="J29" s="77">
        <v>36130998</v>
      </c>
      <c r="K29" s="78">
        <v>40092437</v>
      </c>
      <c r="L29" s="78">
        <f t="shared" si="2"/>
        <v>76223435</v>
      </c>
      <c r="M29" s="95">
        <f t="shared" si="3"/>
        <v>5.6903557910282211E-2</v>
      </c>
      <c r="N29" s="77">
        <v>599516595</v>
      </c>
      <c r="O29" s="78">
        <v>74783180</v>
      </c>
      <c r="P29" s="78">
        <f t="shared" si="4"/>
        <v>674299775</v>
      </c>
      <c r="Q29" s="95">
        <f t="shared" si="5"/>
        <v>0.50338923056410101</v>
      </c>
      <c r="R29" s="77">
        <v>207123711</v>
      </c>
      <c r="S29" s="78">
        <v>29930284</v>
      </c>
      <c r="T29" s="78">
        <f t="shared" si="6"/>
        <v>237053995</v>
      </c>
      <c r="U29" s="95">
        <f t="shared" si="7"/>
        <v>0.18982207262820514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842771304</v>
      </c>
      <c r="AA29" s="78">
        <f t="shared" si="11"/>
        <v>144805901</v>
      </c>
      <c r="AB29" s="78">
        <f t="shared" si="12"/>
        <v>987577205</v>
      </c>
      <c r="AC29" s="95">
        <f t="shared" si="13"/>
        <v>0.79080697177649273</v>
      </c>
      <c r="AD29" s="77">
        <v>243318629</v>
      </c>
      <c r="AE29" s="78">
        <v>45239900</v>
      </c>
      <c r="AF29" s="78">
        <f t="shared" si="14"/>
        <v>288558529</v>
      </c>
      <c r="AG29" s="78">
        <v>1190726036</v>
      </c>
      <c r="AH29" s="78">
        <v>1231546293</v>
      </c>
      <c r="AI29" s="79">
        <v>1000481844</v>
      </c>
      <c r="AJ29" s="114">
        <f t="shared" si="15"/>
        <v>0.81237859241398402</v>
      </c>
      <c r="AK29" s="115">
        <f t="shared" si="16"/>
        <v>-0.17848903714088449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3528862776</v>
      </c>
      <c r="E30" s="81">
        <f>SUM(E26:E29)</f>
        <v>559802805</v>
      </c>
      <c r="F30" s="82">
        <f t="shared" si="0"/>
        <v>4088665581</v>
      </c>
      <c r="G30" s="80">
        <f>SUM(G26:G29)</f>
        <v>3498259353</v>
      </c>
      <c r="H30" s="81">
        <f>SUM(H26:H29)</f>
        <v>573086108</v>
      </c>
      <c r="I30" s="82">
        <f t="shared" si="1"/>
        <v>4071345461</v>
      </c>
      <c r="J30" s="80">
        <f>SUM(J26:J29)</f>
        <v>839120345</v>
      </c>
      <c r="K30" s="81">
        <f>SUM(K26:K29)</f>
        <v>6095337</v>
      </c>
      <c r="L30" s="81">
        <f t="shared" si="2"/>
        <v>845215682</v>
      </c>
      <c r="M30" s="96">
        <f t="shared" si="3"/>
        <v>0.20672164677094437</v>
      </c>
      <c r="N30" s="80">
        <f>SUM(N26:N29)</f>
        <v>1107278842</v>
      </c>
      <c r="O30" s="81">
        <f>SUM(O26:O29)</f>
        <v>147424482</v>
      </c>
      <c r="P30" s="81">
        <f t="shared" si="4"/>
        <v>1254703324</v>
      </c>
      <c r="Q30" s="96">
        <f t="shared" si="5"/>
        <v>0.30687355058594118</v>
      </c>
      <c r="R30" s="80">
        <f>SUM(R26:R29)</f>
        <v>933884729</v>
      </c>
      <c r="S30" s="81">
        <f>SUM(S26:S29)</f>
        <v>115700263</v>
      </c>
      <c r="T30" s="81">
        <f t="shared" si="6"/>
        <v>1049584992</v>
      </c>
      <c r="U30" s="96">
        <f t="shared" si="7"/>
        <v>0.25779806750719747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2880283916</v>
      </c>
      <c r="AA30" s="81">
        <f t="shared" si="11"/>
        <v>269220082</v>
      </c>
      <c r="AB30" s="81">
        <f t="shared" si="12"/>
        <v>3149503998</v>
      </c>
      <c r="AC30" s="96">
        <f t="shared" si="13"/>
        <v>0.77357817659286077</v>
      </c>
      <c r="AD30" s="80">
        <f>SUM(AD26:AD29)</f>
        <v>831749205</v>
      </c>
      <c r="AE30" s="81">
        <f>SUM(AE26:AE29)</f>
        <v>96723476</v>
      </c>
      <c r="AF30" s="81">
        <f t="shared" si="14"/>
        <v>928472681</v>
      </c>
      <c r="AG30" s="81">
        <f>SUM(AG26:AG29)</f>
        <v>3631576546</v>
      </c>
      <c r="AH30" s="81">
        <f>SUM(AH26:AH29)</f>
        <v>3825007002</v>
      </c>
      <c r="AI30" s="82">
        <f>SUM(AI26:AI29)</f>
        <v>3076240547</v>
      </c>
      <c r="AJ30" s="116">
        <f t="shared" si="15"/>
        <v>0.80424442240014493</v>
      </c>
      <c r="AK30" s="117">
        <f t="shared" si="16"/>
        <v>0.13044251433392473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463126773</v>
      </c>
      <c r="E31" s="78">
        <v>28654932</v>
      </c>
      <c r="F31" s="79">
        <f t="shared" si="0"/>
        <v>491781705</v>
      </c>
      <c r="G31" s="77">
        <v>468169376</v>
      </c>
      <c r="H31" s="78">
        <v>38685977</v>
      </c>
      <c r="I31" s="79">
        <f t="shared" si="1"/>
        <v>506855353</v>
      </c>
      <c r="J31" s="77">
        <v>124577028</v>
      </c>
      <c r="K31" s="78">
        <v>4493779</v>
      </c>
      <c r="L31" s="78">
        <f t="shared" si="2"/>
        <v>129070807</v>
      </c>
      <c r="M31" s="95">
        <f t="shared" si="3"/>
        <v>0.26245548723696421</v>
      </c>
      <c r="N31" s="77">
        <v>102549416</v>
      </c>
      <c r="O31" s="78">
        <v>8094172</v>
      </c>
      <c r="P31" s="78">
        <f t="shared" si="4"/>
        <v>110643588</v>
      </c>
      <c r="Q31" s="95">
        <f t="shared" si="5"/>
        <v>0.22498516491173659</v>
      </c>
      <c r="R31" s="77">
        <v>98413878</v>
      </c>
      <c r="S31" s="78">
        <v>5865362</v>
      </c>
      <c r="T31" s="78">
        <f t="shared" si="6"/>
        <v>104279240</v>
      </c>
      <c r="U31" s="95">
        <f t="shared" si="7"/>
        <v>0.20573767127600998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325540322</v>
      </c>
      <c r="AA31" s="78">
        <f t="shared" si="11"/>
        <v>18453313</v>
      </c>
      <c r="AB31" s="78">
        <f t="shared" si="12"/>
        <v>343993635</v>
      </c>
      <c r="AC31" s="95">
        <f t="shared" si="13"/>
        <v>0.67868205981046426</v>
      </c>
      <c r="AD31" s="77">
        <v>87648415</v>
      </c>
      <c r="AE31" s="78">
        <v>9607752</v>
      </c>
      <c r="AF31" s="78">
        <f t="shared" si="14"/>
        <v>97256167</v>
      </c>
      <c r="AG31" s="78">
        <v>460873856</v>
      </c>
      <c r="AH31" s="78">
        <v>473034567</v>
      </c>
      <c r="AI31" s="79">
        <v>308911175</v>
      </c>
      <c r="AJ31" s="114">
        <f t="shared" si="15"/>
        <v>0.65304144041549506</v>
      </c>
      <c r="AK31" s="115">
        <f t="shared" si="16"/>
        <v>7.2212109695830362E-2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311030703</v>
      </c>
      <c r="E32" s="78">
        <v>80207753</v>
      </c>
      <c r="F32" s="79">
        <f t="shared" si="0"/>
        <v>391238456</v>
      </c>
      <c r="G32" s="77">
        <v>315719865</v>
      </c>
      <c r="H32" s="78">
        <v>85528268</v>
      </c>
      <c r="I32" s="79">
        <f t="shared" si="1"/>
        <v>401248133</v>
      </c>
      <c r="J32" s="77">
        <v>119538294</v>
      </c>
      <c r="K32" s="78">
        <v>17152413</v>
      </c>
      <c r="L32" s="78">
        <f t="shared" si="2"/>
        <v>136690707</v>
      </c>
      <c r="M32" s="95">
        <f t="shared" si="3"/>
        <v>0.34937952776298659</v>
      </c>
      <c r="N32" s="77">
        <v>99882973</v>
      </c>
      <c r="O32" s="78">
        <v>25016866</v>
      </c>
      <c r="P32" s="78">
        <f t="shared" si="4"/>
        <v>124899839</v>
      </c>
      <c r="Q32" s="95">
        <f t="shared" si="5"/>
        <v>0.3192422347152909</v>
      </c>
      <c r="R32" s="77">
        <v>76742147</v>
      </c>
      <c r="S32" s="78">
        <v>-30628856</v>
      </c>
      <c r="T32" s="78">
        <f t="shared" si="6"/>
        <v>46113291</v>
      </c>
      <c r="U32" s="95">
        <f t="shared" si="7"/>
        <v>0.1149246244592495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296163414</v>
      </c>
      <c r="AA32" s="78">
        <f t="shared" si="11"/>
        <v>11540423</v>
      </c>
      <c r="AB32" s="78">
        <f t="shared" si="12"/>
        <v>307703837</v>
      </c>
      <c r="AC32" s="95">
        <f t="shared" si="13"/>
        <v>0.76686671337110002</v>
      </c>
      <c r="AD32" s="77">
        <v>70391094</v>
      </c>
      <c r="AE32" s="78">
        <v>23048058</v>
      </c>
      <c r="AF32" s="78">
        <f t="shared" si="14"/>
        <v>93439152</v>
      </c>
      <c r="AG32" s="78">
        <v>342610197</v>
      </c>
      <c r="AH32" s="78">
        <v>393372811</v>
      </c>
      <c r="AI32" s="79">
        <v>305918513</v>
      </c>
      <c r="AJ32" s="114">
        <f t="shared" si="15"/>
        <v>0.77768087789880325</v>
      </c>
      <c r="AK32" s="115">
        <f t="shared" si="16"/>
        <v>-0.50648855417694716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301819900</v>
      </c>
      <c r="E33" s="78">
        <v>67269999</v>
      </c>
      <c r="F33" s="79">
        <f t="shared" si="0"/>
        <v>369089899</v>
      </c>
      <c r="G33" s="77">
        <v>344293952</v>
      </c>
      <c r="H33" s="78">
        <v>71525991</v>
      </c>
      <c r="I33" s="79">
        <f t="shared" si="1"/>
        <v>415819943</v>
      </c>
      <c r="J33" s="77">
        <v>107734429</v>
      </c>
      <c r="K33" s="78">
        <v>18044488</v>
      </c>
      <c r="L33" s="78">
        <f t="shared" si="2"/>
        <v>125778917</v>
      </c>
      <c r="M33" s="95">
        <f t="shared" si="3"/>
        <v>0.34078124961095185</v>
      </c>
      <c r="N33" s="77">
        <v>85853270</v>
      </c>
      <c r="O33" s="78">
        <v>17327834</v>
      </c>
      <c r="P33" s="78">
        <f t="shared" si="4"/>
        <v>103181104</v>
      </c>
      <c r="Q33" s="95">
        <f t="shared" si="5"/>
        <v>0.27955548033028127</v>
      </c>
      <c r="R33" s="77">
        <v>77131452</v>
      </c>
      <c r="S33" s="78">
        <v>5646711</v>
      </c>
      <c r="T33" s="78">
        <f t="shared" si="6"/>
        <v>82778163</v>
      </c>
      <c r="U33" s="95">
        <f t="shared" si="7"/>
        <v>0.1990721330073387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270719151</v>
      </c>
      <c r="AA33" s="78">
        <f t="shared" si="11"/>
        <v>41019033</v>
      </c>
      <c r="AB33" s="78">
        <f t="shared" si="12"/>
        <v>311738184</v>
      </c>
      <c r="AC33" s="95">
        <f t="shared" si="13"/>
        <v>0.74969512465158505</v>
      </c>
      <c r="AD33" s="77">
        <v>23494622</v>
      </c>
      <c r="AE33" s="78">
        <v>5658627</v>
      </c>
      <c r="AF33" s="78">
        <f t="shared" si="14"/>
        <v>29153249</v>
      </c>
      <c r="AG33" s="78">
        <v>339895860</v>
      </c>
      <c r="AH33" s="78">
        <v>375818052</v>
      </c>
      <c r="AI33" s="79">
        <v>256195759</v>
      </c>
      <c r="AJ33" s="114">
        <f t="shared" si="15"/>
        <v>0.68170157776242213</v>
      </c>
      <c r="AK33" s="115">
        <f t="shared" si="16"/>
        <v>1.8394146738156012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444521187</v>
      </c>
      <c r="E34" s="78">
        <v>60936129</v>
      </c>
      <c r="F34" s="79">
        <f t="shared" si="0"/>
        <v>505457316</v>
      </c>
      <c r="G34" s="77">
        <v>439173674</v>
      </c>
      <c r="H34" s="78">
        <v>49282550</v>
      </c>
      <c r="I34" s="79">
        <f t="shared" si="1"/>
        <v>488456224</v>
      </c>
      <c r="J34" s="77">
        <v>124487157</v>
      </c>
      <c r="K34" s="78">
        <v>15361442</v>
      </c>
      <c r="L34" s="78">
        <f t="shared" si="2"/>
        <v>139848599</v>
      </c>
      <c r="M34" s="95">
        <f t="shared" si="3"/>
        <v>0.27667736636341417</v>
      </c>
      <c r="N34" s="77">
        <v>112730417</v>
      </c>
      <c r="O34" s="78">
        <v>10610921</v>
      </c>
      <c r="P34" s="78">
        <f t="shared" si="4"/>
        <v>123341338</v>
      </c>
      <c r="Q34" s="95">
        <f t="shared" si="5"/>
        <v>0.2440192951920791</v>
      </c>
      <c r="R34" s="77">
        <v>93910369</v>
      </c>
      <c r="S34" s="78">
        <v>4515834</v>
      </c>
      <c r="T34" s="78">
        <f t="shared" si="6"/>
        <v>98426203</v>
      </c>
      <c r="U34" s="95">
        <f t="shared" si="7"/>
        <v>0.20150465520529431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331127943</v>
      </c>
      <c r="AA34" s="78">
        <f t="shared" si="11"/>
        <v>30488197</v>
      </c>
      <c r="AB34" s="78">
        <f t="shared" si="12"/>
        <v>361616140</v>
      </c>
      <c r="AC34" s="95">
        <f t="shared" si="13"/>
        <v>0.74032456181784678</v>
      </c>
      <c r="AD34" s="77">
        <v>88862510</v>
      </c>
      <c r="AE34" s="78">
        <v>6605567</v>
      </c>
      <c r="AF34" s="78">
        <f t="shared" si="14"/>
        <v>95468077</v>
      </c>
      <c r="AG34" s="78">
        <v>420391544</v>
      </c>
      <c r="AH34" s="78">
        <v>441511207</v>
      </c>
      <c r="AI34" s="79">
        <v>336199725</v>
      </c>
      <c r="AJ34" s="114">
        <f t="shared" si="15"/>
        <v>0.76147495164262047</v>
      </c>
      <c r="AK34" s="115">
        <f t="shared" si="16"/>
        <v>3.0985498953749691E-2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698248496</v>
      </c>
      <c r="E35" s="78">
        <v>281989224</v>
      </c>
      <c r="F35" s="79">
        <f t="shared" si="0"/>
        <v>980237720</v>
      </c>
      <c r="G35" s="77">
        <v>674332916</v>
      </c>
      <c r="H35" s="78">
        <v>257748518</v>
      </c>
      <c r="I35" s="79">
        <f t="shared" si="1"/>
        <v>932081434</v>
      </c>
      <c r="J35" s="77">
        <v>256533645</v>
      </c>
      <c r="K35" s="78">
        <v>41176172</v>
      </c>
      <c r="L35" s="78">
        <f t="shared" si="2"/>
        <v>297709817</v>
      </c>
      <c r="M35" s="95">
        <f t="shared" si="3"/>
        <v>0.30371185573230136</v>
      </c>
      <c r="N35" s="77">
        <v>206825773</v>
      </c>
      <c r="O35" s="78">
        <v>50806207</v>
      </c>
      <c r="P35" s="78">
        <f t="shared" si="4"/>
        <v>257631980</v>
      </c>
      <c r="Q35" s="95">
        <f t="shared" si="5"/>
        <v>0.26282602142672085</v>
      </c>
      <c r="R35" s="77">
        <v>169431040</v>
      </c>
      <c r="S35" s="78">
        <v>26977592</v>
      </c>
      <c r="T35" s="78">
        <f t="shared" si="6"/>
        <v>196408632</v>
      </c>
      <c r="U35" s="95">
        <f t="shared" si="7"/>
        <v>0.21072046372291545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632790458</v>
      </c>
      <c r="AA35" s="78">
        <f t="shared" si="11"/>
        <v>118959971</v>
      </c>
      <c r="AB35" s="78">
        <f t="shared" si="12"/>
        <v>751750429</v>
      </c>
      <c r="AC35" s="95">
        <f t="shared" si="13"/>
        <v>0.80652870186876824</v>
      </c>
      <c r="AD35" s="77">
        <v>17156055</v>
      </c>
      <c r="AE35" s="78">
        <v>33445868</v>
      </c>
      <c r="AF35" s="78">
        <f t="shared" si="14"/>
        <v>50601923</v>
      </c>
      <c r="AG35" s="78">
        <v>1037224803</v>
      </c>
      <c r="AH35" s="78">
        <v>930146804</v>
      </c>
      <c r="AI35" s="79">
        <v>595691948</v>
      </c>
      <c r="AJ35" s="114">
        <f t="shared" si="15"/>
        <v>0.64042788239263793</v>
      </c>
      <c r="AK35" s="115">
        <f t="shared" si="16"/>
        <v>2.8814460074965926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2218747059</v>
      </c>
      <c r="E36" s="81">
        <f>SUM(E31:E35)</f>
        <v>519058037</v>
      </c>
      <c r="F36" s="82">
        <f t="shared" si="0"/>
        <v>2737805096</v>
      </c>
      <c r="G36" s="80">
        <f>SUM(G31:G35)</f>
        <v>2241689783</v>
      </c>
      <c r="H36" s="81">
        <f>SUM(H31:H35)</f>
        <v>502771304</v>
      </c>
      <c r="I36" s="82">
        <f t="shared" si="1"/>
        <v>2744461087</v>
      </c>
      <c r="J36" s="80">
        <f>SUM(J31:J35)</f>
        <v>732870553</v>
      </c>
      <c r="K36" s="81">
        <f>SUM(K31:K35)</f>
        <v>96228294</v>
      </c>
      <c r="L36" s="81">
        <f t="shared" si="2"/>
        <v>829098847</v>
      </c>
      <c r="M36" s="96">
        <f t="shared" si="3"/>
        <v>0.3028334077584024</v>
      </c>
      <c r="N36" s="80">
        <f>SUM(N31:N35)</f>
        <v>607841849</v>
      </c>
      <c r="O36" s="81">
        <f>SUM(O31:O35)</f>
        <v>111856000</v>
      </c>
      <c r="P36" s="81">
        <f t="shared" si="4"/>
        <v>719697849</v>
      </c>
      <c r="Q36" s="96">
        <f t="shared" si="5"/>
        <v>0.26287402636933366</v>
      </c>
      <c r="R36" s="80">
        <f>SUM(R31:R35)</f>
        <v>515628886</v>
      </c>
      <c r="S36" s="81">
        <f>SUM(S31:S35)</f>
        <v>12376643</v>
      </c>
      <c r="T36" s="81">
        <f t="shared" si="6"/>
        <v>528005529</v>
      </c>
      <c r="U36" s="96">
        <f t="shared" si="7"/>
        <v>0.19238951191585979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1856341288</v>
      </c>
      <c r="AA36" s="81">
        <f t="shared" si="11"/>
        <v>220460937</v>
      </c>
      <c r="AB36" s="81">
        <f t="shared" si="12"/>
        <v>2076802225</v>
      </c>
      <c r="AC36" s="96">
        <f t="shared" si="13"/>
        <v>0.75672496682041679</v>
      </c>
      <c r="AD36" s="80">
        <f>SUM(AD31:AD35)</f>
        <v>287552696</v>
      </c>
      <c r="AE36" s="81">
        <f>SUM(AE31:AE35)</f>
        <v>78365872</v>
      </c>
      <c r="AF36" s="81">
        <f t="shared" si="14"/>
        <v>365918568</v>
      </c>
      <c r="AG36" s="81">
        <f>SUM(AG31:AG35)</f>
        <v>2600996260</v>
      </c>
      <c r="AH36" s="81">
        <f>SUM(AH31:AH35)</f>
        <v>2613883441</v>
      </c>
      <c r="AI36" s="82">
        <f>SUM(AI31:AI35)</f>
        <v>1802917120</v>
      </c>
      <c r="AJ36" s="116">
        <f t="shared" si="15"/>
        <v>0.68974656318655636</v>
      </c>
      <c r="AK36" s="117">
        <f t="shared" si="16"/>
        <v>0.44295910395014437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2480656032</v>
      </c>
      <c r="E37" s="78">
        <v>173486373</v>
      </c>
      <c r="F37" s="79">
        <f t="shared" si="0"/>
        <v>2654142405</v>
      </c>
      <c r="G37" s="77">
        <v>2585851548</v>
      </c>
      <c r="H37" s="78">
        <v>157452016</v>
      </c>
      <c r="I37" s="79">
        <f t="shared" si="1"/>
        <v>2743303564</v>
      </c>
      <c r="J37" s="77">
        <v>790347282</v>
      </c>
      <c r="K37" s="78">
        <v>13074336</v>
      </c>
      <c r="L37" s="78">
        <f t="shared" si="2"/>
        <v>803421618</v>
      </c>
      <c r="M37" s="95">
        <f t="shared" si="3"/>
        <v>0.30270478949677909</v>
      </c>
      <c r="N37" s="77">
        <v>706973665</v>
      </c>
      <c r="O37" s="78">
        <v>41148079</v>
      </c>
      <c r="P37" s="78">
        <f t="shared" si="4"/>
        <v>748121744</v>
      </c>
      <c r="Q37" s="95">
        <f t="shared" si="5"/>
        <v>0.28186948167914899</v>
      </c>
      <c r="R37" s="77">
        <v>603340332</v>
      </c>
      <c r="S37" s="78">
        <v>28771087</v>
      </c>
      <c r="T37" s="78">
        <f t="shared" si="6"/>
        <v>632111419</v>
      </c>
      <c r="U37" s="95">
        <f t="shared" si="7"/>
        <v>0.23041978558082754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2100661279</v>
      </c>
      <c r="AA37" s="78">
        <f t="shared" si="11"/>
        <v>82993502</v>
      </c>
      <c r="AB37" s="78">
        <f t="shared" si="12"/>
        <v>2183654781</v>
      </c>
      <c r="AC37" s="95">
        <f t="shared" si="13"/>
        <v>0.79599458465180628</v>
      </c>
      <c r="AD37" s="77">
        <v>549211207</v>
      </c>
      <c r="AE37" s="78">
        <v>31114923</v>
      </c>
      <c r="AF37" s="78">
        <f t="shared" si="14"/>
        <v>580326130</v>
      </c>
      <c r="AG37" s="78">
        <v>2610805606</v>
      </c>
      <c r="AH37" s="78">
        <v>2647933749</v>
      </c>
      <c r="AI37" s="79">
        <v>1998055514</v>
      </c>
      <c r="AJ37" s="114">
        <f t="shared" si="15"/>
        <v>0.75457156537793724</v>
      </c>
      <c r="AK37" s="115">
        <f t="shared" si="16"/>
        <v>8.9234804919089195E-2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131415607</v>
      </c>
      <c r="E38" s="78">
        <v>29227880</v>
      </c>
      <c r="F38" s="79">
        <f t="shared" si="0"/>
        <v>160643487</v>
      </c>
      <c r="G38" s="77">
        <v>138348272</v>
      </c>
      <c r="H38" s="78">
        <v>46273430</v>
      </c>
      <c r="I38" s="79">
        <f t="shared" si="1"/>
        <v>184621702</v>
      </c>
      <c r="J38" s="77">
        <v>37111851</v>
      </c>
      <c r="K38" s="78">
        <v>27671735</v>
      </c>
      <c r="L38" s="78">
        <f t="shared" si="2"/>
        <v>64783586</v>
      </c>
      <c r="M38" s="95">
        <f t="shared" si="3"/>
        <v>0.40327552152799073</v>
      </c>
      <c r="N38" s="77">
        <v>35828857</v>
      </c>
      <c r="O38" s="78">
        <v>16172959</v>
      </c>
      <c r="P38" s="78">
        <f t="shared" si="4"/>
        <v>52001816</v>
      </c>
      <c r="Q38" s="95">
        <f t="shared" si="5"/>
        <v>0.32370945732770356</v>
      </c>
      <c r="R38" s="77">
        <v>32115748</v>
      </c>
      <c r="S38" s="78">
        <v>4864692</v>
      </c>
      <c r="T38" s="78">
        <f t="shared" si="6"/>
        <v>36980440</v>
      </c>
      <c r="U38" s="95">
        <f t="shared" si="7"/>
        <v>0.20030386243541401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105056456</v>
      </c>
      <c r="AA38" s="78">
        <f t="shared" si="11"/>
        <v>48709386</v>
      </c>
      <c r="AB38" s="78">
        <f t="shared" si="12"/>
        <v>153765842</v>
      </c>
      <c r="AC38" s="95">
        <f t="shared" si="13"/>
        <v>0.83286981072246857</v>
      </c>
      <c r="AD38" s="77">
        <v>34396747</v>
      </c>
      <c r="AE38" s="78">
        <v>8715252</v>
      </c>
      <c r="AF38" s="78">
        <f t="shared" si="14"/>
        <v>43111999</v>
      </c>
      <c r="AG38" s="78">
        <v>163717167</v>
      </c>
      <c r="AH38" s="78">
        <v>185974931</v>
      </c>
      <c r="AI38" s="79">
        <v>150701495</v>
      </c>
      <c r="AJ38" s="114">
        <f t="shared" si="15"/>
        <v>0.81033230763774289</v>
      </c>
      <c r="AK38" s="115">
        <f t="shared" si="16"/>
        <v>-0.14222395486695016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203167000</v>
      </c>
      <c r="E39" s="78">
        <v>36050998</v>
      </c>
      <c r="F39" s="79">
        <f t="shared" si="0"/>
        <v>239217998</v>
      </c>
      <c r="G39" s="77">
        <v>184654780</v>
      </c>
      <c r="H39" s="78">
        <v>50103593</v>
      </c>
      <c r="I39" s="79">
        <f t="shared" si="1"/>
        <v>234758373</v>
      </c>
      <c r="J39" s="77">
        <v>64703286</v>
      </c>
      <c r="K39" s="78">
        <v>2835126</v>
      </c>
      <c r="L39" s="78">
        <f t="shared" si="2"/>
        <v>67538412</v>
      </c>
      <c r="M39" s="95">
        <f t="shared" si="3"/>
        <v>0.28232997752953354</v>
      </c>
      <c r="N39" s="77">
        <v>55541496</v>
      </c>
      <c r="O39" s="78">
        <v>13141628</v>
      </c>
      <c r="P39" s="78">
        <f t="shared" si="4"/>
        <v>68683124</v>
      </c>
      <c r="Q39" s="95">
        <f t="shared" si="5"/>
        <v>0.287115202761625</v>
      </c>
      <c r="R39" s="77">
        <v>46041168</v>
      </c>
      <c r="S39" s="78">
        <v>4956337</v>
      </c>
      <c r="T39" s="78">
        <f t="shared" si="6"/>
        <v>50997505</v>
      </c>
      <c r="U39" s="95">
        <f t="shared" si="7"/>
        <v>0.21723401959341404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166285950</v>
      </c>
      <c r="AA39" s="78">
        <f t="shared" si="11"/>
        <v>20933091</v>
      </c>
      <c r="AB39" s="78">
        <f t="shared" si="12"/>
        <v>187219041</v>
      </c>
      <c r="AC39" s="95">
        <f t="shared" si="13"/>
        <v>0.79749675637767348</v>
      </c>
      <c r="AD39" s="77">
        <v>43002478</v>
      </c>
      <c r="AE39" s="78">
        <v>2373165</v>
      </c>
      <c r="AF39" s="78">
        <f t="shared" si="14"/>
        <v>45375643</v>
      </c>
      <c r="AG39" s="78">
        <v>252865460</v>
      </c>
      <c r="AH39" s="78">
        <v>256918966</v>
      </c>
      <c r="AI39" s="79">
        <v>172626904</v>
      </c>
      <c r="AJ39" s="114">
        <f t="shared" si="15"/>
        <v>0.67191187434562538</v>
      </c>
      <c r="AK39" s="115">
        <f t="shared" si="16"/>
        <v>0.12389602941824984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329787038</v>
      </c>
      <c r="E40" s="78">
        <v>113266784</v>
      </c>
      <c r="F40" s="79">
        <f t="shared" si="0"/>
        <v>443053822</v>
      </c>
      <c r="G40" s="77">
        <v>355178108</v>
      </c>
      <c r="H40" s="78">
        <v>113463541</v>
      </c>
      <c r="I40" s="79">
        <f t="shared" si="1"/>
        <v>468641649</v>
      </c>
      <c r="J40" s="77">
        <v>102196034</v>
      </c>
      <c r="K40" s="78">
        <v>29255893</v>
      </c>
      <c r="L40" s="78">
        <f t="shared" si="2"/>
        <v>131451927</v>
      </c>
      <c r="M40" s="95">
        <f t="shared" si="3"/>
        <v>0.29669516540137192</v>
      </c>
      <c r="N40" s="77">
        <v>86452673</v>
      </c>
      <c r="O40" s="78">
        <v>29508472</v>
      </c>
      <c r="P40" s="78">
        <f t="shared" si="4"/>
        <v>115961145</v>
      </c>
      <c r="Q40" s="95">
        <f t="shared" si="5"/>
        <v>0.26173150809654905</v>
      </c>
      <c r="R40" s="77">
        <v>68976363</v>
      </c>
      <c r="S40" s="78">
        <v>25011201</v>
      </c>
      <c r="T40" s="78">
        <f t="shared" si="6"/>
        <v>93987564</v>
      </c>
      <c r="U40" s="95">
        <f t="shared" si="7"/>
        <v>0.20055316082246033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257625070</v>
      </c>
      <c r="AA40" s="78">
        <f t="shared" si="11"/>
        <v>83775566</v>
      </c>
      <c r="AB40" s="78">
        <f t="shared" si="12"/>
        <v>341400636</v>
      </c>
      <c r="AC40" s="95">
        <f t="shared" si="13"/>
        <v>0.72848974633067665</v>
      </c>
      <c r="AD40" s="77">
        <v>68837499</v>
      </c>
      <c r="AE40" s="78">
        <v>31134142</v>
      </c>
      <c r="AF40" s="78">
        <f t="shared" si="14"/>
        <v>99971641</v>
      </c>
      <c r="AG40" s="78">
        <v>368085377</v>
      </c>
      <c r="AH40" s="78">
        <v>426447794</v>
      </c>
      <c r="AI40" s="79">
        <v>322973255</v>
      </c>
      <c r="AJ40" s="114">
        <f t="shared" si="15"/>
        <v>0.75735707756996862</v>
      </c>
      <c r="AK40" s="115">
        <f t="shared" si="16"/>
        <v>-5.9857745057920964E-2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3145025677</v>
      </c>
      <c r="E41" s="81">
        <f>SUM(E37:E40)</f>
        <v>352032035</v>
      </c>
      <c r="F41" s="82">
        <f t="shared" si="0"/>
        <v>3497057712</v>
      </c>
      <c r="G41" s="80">
        <f>SUM(G37:G40)</f>
        <v>3264032708</v>
      </c>
      <c r="H41" s="81">
        <f>SUM(H37:H40)</f>
        <v>367292580</v>
      </c>
      <c r="I41" s="82">
        <f t="shared" si="1"/>
        <v>3631325288</v>
      </c>
      <c r="J41" s="80">
        <f>SUM(J37:J40)</f>
        <v>994358453</v>
      </c>
      <c r="K41" s="81">
        <f>SUM(K37:K40)</f>
        <v>72837090</v>
      </c>
      <c r="L41" s="81">
        <f t="shared" si="2"/>
        <v>1067195543</v>
      </c>
      <c r="M41" s="96">
        <f t="shared" si="3"/>
        <v>0.30516955420494357</v>
      </c>
      <c r="N41" s="80">
        <f>SUM(N37:N40)</f>
        <v>884796691</v>
      </c>
      <c r="O41" s="81">
        <f>SUM(O37:O40)</f>
        <v>99971138</v>
      </c>
      <c r="P41" s="81">
        <f t="shared" si="4"/>
        <v>984767829</v>
      </c>
      <c r="Q41" s="96">
        <f t="shared" si="5"/>
        <v>0.28159896407222917</v>
      </c>
      <c r="R41" s="80">
        <f>SUM(R37:R40)</f>
        <v>750473611</v>
      </c>
      <c r="S41" s="81">
        <f>SUM(S37:S40)</f>
        <v>63603317</v>
      </c>
      <c r="T41" s="81">
        <f t="shared" si="6"/>
        <v>814076928</v>
      </c>
      <c r="U41" s="96">
        <f t="shared" si="7"/>
        <v>0.22418176930890252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2629628755</v>
      </c>
      <c r="AA41" s="81">
        <f t="shared" si="11"/>
        <v>236411545</v>
      </c>
      <c r="AB41" s="81">
        <f t="shared" si="12"/>
        <v>2866040300</v>
      </c>
      <c r="AC41" s="96">
        <f t="shared" si="13"/>
        <v>0.78925463093902815</v>
      </c>
      <c r="AD41" s="80">
        <f>SUM(AD37:AD40)</f>
        <v>695447931</v>
      </c>
      <c r="AE41" s="81">
        <f>SUM(AE37:AE40)</f>
        <v>73337482</v>
      </c>
      <c r="AF41" s="81">
        <f t="shared" si="14"/>
        <v>768785413</v>
      </c>
      <c r="AG41" s="81">
        <f>SUM(AG37:AG40)</f>
        <v>3395473610</v>
      </c>
      <c r="AH41" s="81">
        <f>SUM(AH37:AH40)</f>
        <v>3517275440</v>
      </c>
      <c r="AI41" s="82">
        <f>SUM(AI37:AI40)</f>
        <v>2644357168</v>
      </c>
      <c r="AJ41" s="116">
        <f t="shared" si="15"/>
        <v>0.75181975739721996</v>
      </c>
      <c r="AK41" s="117">
        <f t="shared" si="16"/>
        <v>5.8913077998268504E-2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238603466</v>
      </c>
      <c r="E42" s="78">
        <v>24581239</v>
      </c>
      <c r="F42" s="79">
        <f t="shared" ref="F42:F74" si="17">$D42      +$E42</f>
        <v>263184705</v>
      </c>
      <c r="G42" s="77">
        <v>238603466</v>
      </c>
      <c r="H42" s="78">
        <v>24581239</v>
      </c>
      <c r="I42" s="79">
        <f t="shared" ref="I42:I74" si="18">$G42      +$H42</f>
        <v>263184705</v>
      </c>
      <c r="J42" s="77">
        <v>85078836</v>
      </c>
      <c r="K42" s="78">
        <v>11062976</v>
      </c>
      <c r="L42" s="78">
        <f t="shared" ref="L42:L74" si="19">$J42      +$K42</f>
        <v>96141812</v>
      </c>
      <c r="M42" s="95">
        <f t="shared" ref="M42:M74" si="20">IF(($F42      =0),0,($L42      /$F42      ))</f>
        <v>0.36530166903126077</v>
      </c>
      <c r="N42" s="77">
        <v>55549617</v>
      </c>
      <c r="O42" s="78">
        <v>6491261</v>
      </c>
      <c r="P42" s="78">
        <f t="shared" ref="P42:P74" si="21">$N42      +$O42</f>
        <v>62040878</v>
      </c>
      <c r="Q42" s="95">
        <f t="shared" ref="Q42:Q74" si="22">IF(($F42      =0),0,($P42      /$F42      ))</f>
        <v>0.23573132032881622</v>
      </c>
      <c r="R42" s="77">
        <v>48101393</v>
      </c>
      <c r="S42" s="78">
        <v>4786601</v>
      </c>
      <c r="T42" s="78">
        <f t="shared" ref="T42:T74" si="23">$R42      +$S42</f>
        <v>52887994</v>
      </c>
      <c r="U42" s="95">
        <f t="shared" ref="U42:U74" si="24">IF(($I42      =0),0,($T42      /$I42      ))</f>
        <v>0.20095390421719225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188729846</v>
      </c>
      <c r="AA42" s="78">
        <f t="shared" ref="AA42:AA74" si="28">$K42      +$O42      +$S42</f>
        <v>22340838</v>
      </c>
      <c r="AB42" s="78">
        <f t="shared" ref="AB42:AB74" si="29">$Z42      +$AA42</f>
        <v>211070684</v>
      </c>
      <c r="AC42" s="95">
        <f t="shared" ref="AC42:AC74" si="30">IF(($I42      =0),0,($AB42      /$I42      ))</f>
        <v>0.80198689357726927</v>
      </c>
      <c r="AD42" s="77">
        <v>64464066</v>
      </c>
      <c r="AE42" s="78">
        <v>24378236</v>
      </c>
      <c r="AF42" s="78">
        <f t="shared" ref="AF42:AF74" si="31">$AD42      +$AE42</f>
        <v>88842302</v>
      </c>
      <c r="AG42" s="78">
        <v>247699365</v>
      </c>
      <c r="AH42" s="78">
        <v>406556812</v>
      </c>
      <c r="AI42" s="79">
        <v>308115396</v>
      </c>
      <c r="AJ42" s="114">
        <f t="shared" ref="AJ42:AJ74" si="32">IF(($AH42      =0),0,($AI42      /$AH42      ))</f>
        <v>0.75786553540763202</v>
      </c>
      <c r="AK42" s="115">
        <f t="shared" ref="AK42:AK74" si="33">IF(($AF42      =0),0,(($T42      /$AF42      )-1))</f>
        <v>-0.40469806826932508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338064754</v>
      </c>
      <c r="E43" s="78">
        <v>56882784</v>
      </c>
      <c r="F43" s="79">
        <f t="shared" si="17"/>
        <v>394947538</v>
      </c>
      <c r="G43" s="77">
        <v>354309553</v>
      </c>
      <c r="H43" s="78">
        <v>71671254</v>
      </c>
      <c r="I43" s="79">
        <f t="shared" si="18"/>
        <v>425980807</v>
      </c>
      <c r="J43" s="77">
        <v>113490087</v>
      </c>
      <c r="K43" s="78">
        <v>12430396</v>
      </c>
      <c r="L43" s="78">
        <f t="shared" si="19"/>
        <v>125920483</v>
      </c>
      <c r="M43" s="95">
        <f t="shared" si="20"/>
        <v>0.31882837816297516</v>
      </c>
      <c r="N43" s="77">
        <v>104899205</v>
      </c>
      <c r="O43" s="78">
        <v>20755900</v>
      </c>
      <c r="P43" s="78">
        <f t="shared" si="21"/>
        <v>125655105</v>
      </c>
      <c r="Q43" s="95">
        <f t="shared" si="22"/>
        <v>0.318156445882187</v>
      </c>
      <c r="R43" s="77">
        <v>91245380</v>
      </c>
      <c r="S43" s="78">
        <v>13546401</v>
      </c>
      <c r="T43" s="78">
        <f t="shared" si="23"/>
        <v>104791781</v>
      </c>
      <c r="U43" s="95">
        <f t="shared" si="24"/>
        <v>0.24600117957896633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309634672</v>
      </c>
      <c r="AA43" s="78">
        <f t="shared" si="28"/>
        <v>46732697</v>
      </c>
      <c r="AB43" s="78">
        <f t="shared" si="29"/>
        <v>356367369</v>
      </c>
      <c r="AC43" s="95">
        <f t="shared" si="30"/>
        <v>0.83658081102231441</v>
      </c>
      <c r="AD43" s="77">
        <v>83159245</v>
      </c>
      <c r="AE43" s="78">
        <v>11987524</v>
      </c>
      <c r="AF43" s="78">
        <f t="shared" si="31"/>
        <v>95146769</v>
      </c>
      <c r="AG43" s="78">
        <v>358060084</v>
      </c>
      <c r="AH43" s="78">
        <v>378941900</v>
      </c>
      <c r="AI43" s="79">
        <v>307906089</v>
      </c>
      <c r="AJ43" s="114">
        <f t="shared" si="32"/>
        <v>0.81254168251122405</v>
      </c>
      <c r="AK43" s="115">
        <f t="shared" si="33"/>
        <v>0.10136983211694761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755022649</v>
      </c>
      <c r="E44" s="78">
        <v>54044400</v>
      </c>
      <c r="F44" s="79">
        <f t="shared" si="17"/>
        <v>809067049</v>
      </c>
      <c r="G44" s="77">
        <v>998066074</v>
      </c>
      <c r="H44" s="78">
        <v>67339265</v>
      </c>
      <c r="I44" s="79">
        <f t="shared" si="18"/>
        <v>1065405339</v>
      </c>
      <c r="J44" s="77">
        <v>243984035</v>
      </c>
      <c r="K44" s="78">
        <v>16415546</v>
      </c>
      <c r="L44" s="78">
        <f t="shared" si="19"/>
        <v>260399581</v>
      </c>
      <c r="M44" s="95">
        <f t="shared" si="20"/>
        <v>0.32185167016979827</v>
      </c>
      <c r="N44" s="77">
        <v>162415643</v>
      </c>
      <c r="O44" s="78">
        <v>10551405</v>
      </c>
      <c r="P44" s="78">
        <f t="shared" si="21"/>
        <v>172967048</v>
      </c>
      <c r="Q44" s="95">
        <f t="shared" si="22"/>
        <v>0.21378580207139297</v>
      </c>
      <c r="R44" s="77">
        <v>284423576</v>
      </c>
      <c r="S44" s="78">
        <v>16916897</v>
      </c>
      <c r="T44" s="78">
        <f t="shared" si="23"/>
        <v>301340473</v>
      </c>
      <c r="U44" s="95">
        <f t="shared" si="24"/>
        <v>0.28284115159666945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690823254</v>
      </c>
      <c r="AA44" s="78">
        <f t="shared" si="28"/>
        <v>43883848</v>
      </c>
      <c r="AB44" s="78">
        <f t="shared" si="29"/>
        <v>734707102</v>
      </c>
      <c r="AC44" s="95">
        <f t="shared" si="30"/>
        <v>0.68960336043519677</v>
      </c>
      <c r="AD44" s="77">
        <v>178548251</v>
      </c>
      <c r="AE44" s="78">
        <v>20767111</v>
      </c>
      <c r="AF44" s="78">
        <f t="shared" si="31"/>
        <v>199315362</v>
      </c>
      <c r="AG44" s="78">
        <v>869852430</v>
      </c>
      <c r="AH44" s="78">
        <v>909573430</v>
      </c>
      <c r="AI44" s="79">
        <v>650999203</v>
      </c>
      <c r="AJ44" s="114">
        <f t="shared" si="32"/>
        <v>0.7157192388524366</v>
      </c>
      <c r="AK44" s="115">
        <f t="shared" si="33"/>
        <v>0.51187781000041532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259214796</v>
      </c>
      <c r="E45" s="78">
        <v>35857401</v>
      </c>
      <c r="F45" s="79">
        <f t="shared" si="17"/>
        <v>295072197</v>
      </c>
      <c r="G45" s="77">
        <v>269465603</v>
      </c>
      <c r="H45" s="78">
        <v>35153054</v>
      </c>
      <c r="I45" s="79">
        <f t="shared" si="18"/>
        <v>304618657</v>
      </c>
      <c r="J45" s="77">
        <v>117615939</v>
      </c>
      <c r="K45" s="78">
        <v>6849026</v>
      </c>
      <c r="L45" s="78">
        <f t="shared" si="19"/>
        <v>124464965</v>
      </c>
      <c r="M45" s="95">
        <f t="shared" si="20"/>
        <v>0.42181190320686163</v>
      </c>
      <c r="N45" s="77">
        <v>70760873</v>
      </c>
      <c r="O45" s="78">
        <v>5749479</v>
      </c>
      <c r="P45" s="78">
        <f t="shared" si="21"/>
        <v>76510352</v>
      </c>
      <c r="Q45" s="95">
        <f t="shared" si="22"/>
        <v>0.25929366703430889</v>
      </c>
      <c r="R45" s="77">
        <v>62726713</v>
      </c>
      <c r="S45" s="78">
        <v>12513554</v>
      </c>
      <c r="T45" s="78">
        <f t="shared" si="23"/>
        <v>75240267</v>
      </c>
      <c r="U45" s="95">
        <f t="shared" si="24"/>
        <v>0.24699822309307864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251103525</v>
      </c>
      <c r="AA45" s="78">
        <f t="shared" si="28"/>
        <v>25112059</v>
      </c>
      <c r="AB45" s="78">
        <f t="shared" si="29"/>
        <v>276215584</v>
      </c>
      <c r="AC45" s="95">
        <f t="shared" si="30"/>
        <v>0.90675859029868944</v>
      </c>
      <c r="AD45" s="77">
        <v>55053413</v>
      </c>
      <c r="AE45" s="78">
        <v>7015986</v>
      </c>
      <c r="AF45" s="78">
        <f t="shared" si="31"/>
        <v>62069399</v>
      </c>
      <c r="AG45" s="78">
        <v>294870106</v>
      </c>
      <c r="AH45" s="78">
        <v>295607525</v>
      </c>
      <c r="AI45" s="79">
        <v>269413906</v>
      </c>
      <c r="AJ45" s="114">
        <f t="shared" si="32"/>
        <v>0.91139055408011016</v>
      </c>
      <c r="AK45" s="115">
        <f t="shared" si="33"/>
        <v>0.21219583582563772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504214518</v>
      </c>
      <c r="E46" s="78">
        <v>43760520</v>
      </c>
      <c r="F46" s="79">
        <f t="shared" si="17"/>
        <v>547975038</v>
      </c>
      <c r="G46" s="77">
        <v>527184391</v>
      </c>
      <c r="H46" s="78">
        <v>45506114</v>
      </c>
      <c r="I46" s="79">
        <f t="shared" si="18"/>
        <v>572690505</v>
      </c>
      <c r="J46" s="77">
        <v>213891993</v>
      </c>
      <c r="K46" s="78">
        <v>29436824</v>
      </c>
      <c r="L46" s="78">
        <f t="shared" si="19"/>
        <v>243328817</v>
      </c>
      <c r="M46" s="95">
        <f t="shared" si="20"/>
        <v>0.44405091496156801</v>
      </c>
      <c r="N46" s="77">
        <v>123249518</v>
      </c>
      <c r="O46" s="78">
        <v>5588328</v>
      </c>
      <c r="P46" s="78">
        <f t="shared" si="21"/>
        <v>128837846</v>
      </c>
      <c r="Q46" s="95">
        <f t="shared" si="22"/>
        <v>0.23511626819760356</v>
      </c>
      <c r="R46" s="77">
        <v>105388579</v>
      </c>
      <c r="S46" s="78">
        <v>1955801</v>
      </c>
      <c r="T46" s="78">
        <f t="shared" si="23"/>
        <v>107344380</v>
      </c>
      <c r="U46" s="95">
        <f t="shared" si="24"/>
        <v>0.18743872835817316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442530090</v>
      </c>
      <c r="AA46" s="78">
        <f t="shared" si="28"/>
        <v>36980953</v>
      </c>
      <c r="AB46" s="78">
        <f t="shared" si="29"/>
        <v>479511043</v>
      </c>
      <c r="AC46" s="95">
        <f t="shared" si="30"/>
        <v>0.83729525601266952</v>
      </c>
      <c r="AD46" s="77">
        <v>84154057</v>
      </c>
      <c r="AE46" s="78">
        <v>4586818</v>
      </c>
      <c r="AF46" s="78">
        <f t="shared" si="31"/>
        <v>88740875</v>
      </c>
      <c r="AG46" s="78">
        <v>506904496</v>
      </c>
      <c r="AH46" s="78">
        <v>524923666</v>
      </c>
      <c r="AI46" s="79">
        <v>406869551</v>
      </c>
      <c r="AJ46" s="114">
        <f t="shared" si="32"/>
        <v>0.7751023193532296</v>
      </c>
      <c r="AK46" s="115">
        <f t="shared" si="33"/>
        <v>0.20963851212871187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865669793</v>
      </c>
      <c r="E47" s="78">
        <v>500420955</v>
      </c>
      <c r="F47" s="79">
        <f t="shared" si="17"/>
        <v>1366090748</v>
      </c>
      <c r="G47" s="77">
        <v>858421024</v>
      </c>
      <c r="H47" s="78">
        <v>533779393</v>
      </c>
      <c r="I47" s="79">
        <f t="shared" si="18"/>
        <v>1392200417</v>
      </c>
      <c r="J47" s="77">
        <v>302007890</v>
      </c>
      <c r="K47" s="78">
        <v>216644164</v>
      </c>
      <c r="L47" s="78">
        <f t="shared" si="19"/>
        <v>518652054</v>
      </c>
      <c r="M47" s="95">
        <f t="shared" si="20"/>
        <v>0.37966149376190639</v>
      </c>
      <c r="N47" s="77">
        <v>278965672</v>
      </c>
      <c r="O47" s="78">
        <v>197721369</v>
      </c>
      <c r="P47" s="78">
        <f t="shared" si="21"/>
        <v>476687041</v>
      </c>
      <c r="Q47" s="95">
        <f t="shared" si="22"/>
        <v>0.34894244156025861</v>
      </c>
      <c r="R47" s="77">
        <v>190955344</v>
      </c>
      <c r="S47" s="78">
        <v>47664455</v>
      </c>
      <c r="T47" s="78">
        <f t="shared" si="23"/>
        <v>238619799</v>
      </c>
      <c r="U47" s="95">
        <f t="shared" si="24"/>
        <v>0.17139759196035351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771928906</v>
      </c>
      <c r="AA47" s="78">
        <f t="shared" si="28"/>
        <v>462029988</v>
      </c>
      <c r="AB47" s="78">
        <f t="shared" si="29"/>
        <v>1233958894</v>
      </c>
      <c r="AC47" s="95">
        <f t="shared" si="30"/>
        <v>0.88633710989615366</v>
      </c>
      <c r="AD47" s="77">
        <v>240447720</v>
      </c>
      <c r="AE47" s="78">
        <v>119599769</v>
      </c>
      <c r="AF47" s="78">
        <f t="shared" si="31"/>
        <v>360047489</v>
      </c>
      <c r="AG47" s="78">
        <v>1508214460</v>
      </c>
      <c r="AH47" s="78">
        <v>1586168864</v>
      </c>
      <c r="AI47" s="79">
        <v>1337018012</v>
      </c>
      <c r="AJ47" s="114">
        <f t="shared" si="32"/>
        <v>0.84292287053744608</v>
      </c>
      <c r="AK47" s="115">
        <f t="shared" si="33"/>
        <v>-0.33725465031641977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2960789976</v>
      </c>
      <c r="E48" s="81">
        <f>SUM(E42:E47)</f>
        <v>715547299</v>
      </c>
      <c r="F48" s="82">
        <f t="shared" si="17"/>
        <v>3676337275</v>
      </c>
      <c r="G48" s="80">
        <f>SUM(G42:G47)</f>
        <v>3246050111</v>
      </c>
      <c r="H48" s="81">
        <f>SUM(H42:H47)</f>
        <v>778030319</v>
      </c>
      <c r="I48" s="82">
        <f t="shared" si="18"/>
        <v>4024080430</v>
      </c>
      <c r="J48" s="80">
        <f>SUM(J42:J47)</f>
        <v>1076068780</v>
      </c>
      <c r="K48" s="81">
        <f>SUM(K42:K47)</f>
        <v>292838932</v>
      </c>
      <c r="L48" s="81">
        <f t="shared" si="19"/>
        <v>1368907712</v>
      </c>
      <c r="M48" s="96">
        <f t="shared" si="20"/>
        <v>0.37235639975388274</v>
      </c>
      <c r="N48" s="80">
        <f>SUM(N42:N47)</f>
        <v>795840528</v>
      </c>
      <c r="O48" s="81">
        <f>SUM(O42:O47)</f>
        <v>246857742</v>
      </c>
      <c r="P48" s="81">
        <f t="shared" si="21"/>
        <v>1042698270</v>
      </c>
      <c r="Q48" s="96">
        <f t="shared" si="22"/>
        <v>0.28362421399434851</v>
      </c>
      <c r="R48" s="80">
        <f>SUM(R42:R47)</f>
        <v>782840985</v>
      </c>
      <c r="S48" s="81">
        <f>SUM(S42:S47)</f>
        <v>97383709</v>
      </c>
      <c r="T48" s="81">
        <f t="shared" si="23"/>
        <v>880224694</v>
      </c>
      <c r="U48" s="96">
        <f t="shared" si="24"/>
        <v>0.21873933916375524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2654750293</v>
      </c>
      <c r="AA48" s="81">
        <f t="shared" si="28"/>
        <v>637080383</v>
      </c>
      <c r="AB48" s="81">
        <f t="shared" si="29"/>
        <v>3291830676</v>
      </c>
      <c r="AC48" s="96">
        <f t="shared" si="30"/>
        <v>0.81803302226740038</v>
      </c>
      <c r="AD48" s="80">
        <f>SUM(AD42:AD47)</f>
        <v>705826752</v>
      </c>
      <c r="AE48" s="81">
        <f>SUM(AE42:AE47)</f>
        <v>188335444</v>
      </c>
      <c r="AF48" s="81">
        <f t="shared" si="31"/>
        <v>894162196</v>
      </c>
      <c r="AG48" s="81">
        <f>SUM(AG42:AG47)</f>
        <v>3785600941</v>
      </c>
      <c r="AH48" s="81">
        <f>SUM(AH42:AH47)</f>
        <v>4101772197</v>
      </c>
      <c r="AI48" s="82">
        <f>SUM(AI42:AI47)</f>
        <v>3280322157</v>
      </c>
      <c r="AJ48" s="116">
        <f t="shared" si="32"/>
        <v>0.79973289579543172</v>
      </c>
      <c r="AK48" s="117">
        <f t="shared" si="33"/>
        <v>-1.5587219032910271E-2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305469793</v>
      </c>
      <c r="E49" s="78">
        <v>41545845</v>
      </c>
      <c r="F49" s="79">
        <f t="shared" si="17"/>
        <v>347015638</v>
      </c>
      <c r="G49" s="77">
        <v>311847584</v>
      </c>
      <c r="H49" s="78">
        <v>63418425</v>
      </c>
      <c r="I49" s="79">
        <f t="shared" si="18"/>
        <v>375266009</v>
      </c>
      <c r="J49" s="77">
        <v>115722881</v>
      </c>
      <c r="K49" s="78">
        <v>6448207</v>
      </c>
      <c r="L49" s="78">
        <f t="shared" si="19"/>
        <v>122171088</v>
      </c>
      <c r="M49" s="95">
        <f t="shared" si="20"/>
        <v>0.35206219726616472</v>
      </c>
      <c r="N49" s="77">
        <v>93165182</v>
      </c>
      <c r="O49" s="78">
        <v>7830310</v>
      </c>
      <c r="P49" s="78">
        <f t="shared" si="21"/>
        <v>100995492</v>
      </c>
      <c r="Q49" s="95">
        <f t="shared" si="22"/>
        <v>0.29104017496756157</v>
      </c>
      <c r="R49" s="77">
        <v>72439179</v>
      </c>
      <c r="S49" s="78">
        <v>8767825</v>
      </c>
      <c r="T49" s="78">
        <f t="shared" si="23"/>
        <v>81207004</v>
      </c>
      <c r="U49" s="95">
        <f t="shared" si="24"/>
        <v>0.21639850679894646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281327242</v>
      </c>
      <c r="AA49" s="78">
        <f t="shared" si="28"/>
        <v>23046342</v>
      </c>
      <c r="AB49" s="78">
        <f t="shared" si="29"/>
        <v>304373584</v>
      </c>
      <c r="AC49" s="95">
        <f t="shared" si="30"/>
        <v>0.81108753977235382</v>
      </c>
      <c r="AD49" s="77">
        <v>68475571</v>
      </c>
      <c r="AE49" s="78">
        <v>8403701</v>
      </c>
      <c r="AF49" s="78">
        <f t="shared" si="31"/>
        <v>76879272</v>
      </c>
      <c r="AG49" s="78">
        <v>335517524</v>
      </c>
      <c r="AH49" s="78">
        <v>356481849</v>
      </c>
      <c r="AI49" s="79">
        <v>283685748</v>
      </c>
      <c r="AJ49" s="114">
        <f t="shared" si="32"/>
        <v>0.79579296616585937</v>
      </c>
      <c r="AK49" s="115">
        <f t="shared" si="33"/>
        <v>5.6292572593559465E-2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342834144</v>
      </c>
      <c r="E50" s="78">
        <v>74083689</v>
      </c>
      <c r="F50" s="79">
        <f t="shared" si="17"/>
        <v>416917833</v>
      </c>
      <c r="G50" s="77">
        <v>342489176</v>
      </c>
      <c r="H50" s="78">
        <v>85831785</v>
      </c>
      <c r="I50" s="79">
        <f t="shared" si="18"/>
        <v>428320961</v>
      </c>
      <c r="J50" s="77">
        <v>129307614</v>
      </c>
      <c r="K50" s="78">
        <v>-109784755</v>
      </c>
      <c r="L50" s="78">
        <f t="shared" si="19"/>
        <v>19522859</v>
      </c>
      <c r="M50" s="95">
        <f t="shared" si="20"/>
        <v>4.6826634542159296E-2</v>
      </c>
      <c r="N50" s="77">
        <v>80278674</v>
      </c>
      <c r="O50" s="78">
        <v>164023119</v>
      </c>
      <c r="P50" s="78">
        <f t="shared" si="21"/>
        <v>244301793</v>
      </c>
      <c r="Q50" s="95">
        <f t="shared" si="22"/>
        <v>0.58597108030157108</v>
      </c>
      <c r="R50" s="77">
        <v>112330323</v>
      </c>
      <c r="S50" s="78">
        <v>12339348</v>
      </c>
      <c r="T50" s="78">
        <f t="shared" si="23"/>
        <v>124669671</v>
      </c>
      <c r="U50" s="95">
        <f t="shared" si="24"/>
        <v>0.29106600505596081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321916611</v>
      </c>
      <c r="AA50" s="78">
        <f t="shared" si="28"/>
        <v>66577712</v>
      </c>
      <c r="AB50" s="78">
        <f t="shared" si="29"/>
        <v>388494323</v>
      </c>
      <c r="AC50" s="95">
        <f t="shared" si="30"/>
        <v>0.90701683637658814</v>
      </c>
      <c r="AD50" s="77">
        <v>79822687</v>
      </c>
      <c r="AE50" s="78">
        <v>10766357</v>
      </c>
      <c r="AF50" s="78">
        <f t="shared" si="31"/>
        <v>90589044</v>
      </c>
      <c r="AG50" s="78">
        <v>363379657</v>
      </c>
      <c r="AH50" s="78">
        <v>402309232</v>
      </c>
      <c r="AI50" s="79">
        <v>345763895</v>
      </c>
      <c r="AJ50" s="114">
        <f t="shared" si="32"/>
        <v>0.85944807500713782</v>
      </c>
      <c r="AK50" s="115">
        <f t="shared" si="33"/>
        <v>0.3762113550949937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352675442</v>
      </c>
      <c r="E51" s="78">
        <v>54761792</v>
      </c>
      <c r="F51" s="79">
        <f t="shared" si="17"/>
        <v>407437234</v>
      </c>
      <c r="G51" s="77">
        <v>378429131</v>
      </c>
      <c r="H51" s="78">
        <v>45093508</v>
      </c>
      <c r="I51" s="79">
        <f t="shared" si="18"/>
        <v>423522639</v>
      </c>
      <c r="J51" s="77">
        <v>147874422</v>
      </c>
      <c r="K51" s="78">
        <v>2159820</v>
      </c>
      <c r="L51" s="78">
        <f t="shared" si="19"/>
        <v>150034242</v>
      </c>
      <c r="M51" s="95">
        <f t="shared" si="20"/>
        <v>0.36823890768903073</v>
      </c>
      <c r="N51" s="77">
        <v>104329008</v>
      </c>
      <c r="O51" s="78">
        <v>9817368</v>
      </c>
      <c r="P51" s="78">
        <f t="shared" si="21"/>
        <v>114146376</v>
      </c>
      <c r="Q51" s="95">
        <f t="shared" si="22"/>
        <v>0.28015695786900024</v>
      </c>
      <c r="R51" s="77">
        <v>81965405</v>
      </c>
      <c r="S51" s="78">
        <v>2720692</v>
      </c>
      <c r="T51" s="78">
        <f t="shared" si="23"/>
        <v>84686097</v>
      </c>
      <c r="U51" s="95">
        <f t="shared" si="24"/>
        <v>0.19995648213742831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334168835</v>
      </c>
      <c r="AA51" s="78">
        <f t="shared" si="28"/>
        <v>14697880</v>
      </c>
      <c r="AB51" s="78">
        <f t="shared" si="29"/>
        <v>348866715</v>
      </c>
      <c r="AC51" s="95">
        <f t="shared" si="30"/>
        <v>0.8237262494957206</v>
      </c>
      <c r="AD51" s="77">
        <v>85126902</v>
      </c>
      <c r="AE51" s="78">
        <v>1205366</v>
      </c>
      <c r="AF51" s="78">
        <f t="shared" si="31"/>
        <v>86332268</v>
      </c>
      <c r="AG51" s="78">
        <v>384564034</v>
      </c>
      <c r="AH51" s="78">
        <v>402002589</v>
      </c>
      <c r="AI51" s="79">
        <v>337784992</v>
      </c>
      <c r="AJ51" s="114">
        <f t="shared" si="32"/>
        <v>0.84025576263141932</v>
      </c>
      <c r="AK51" s="115">
        <f t="shared" si="33"/>
        <v>-1.9067853053507222E-2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211994287</v>
      </c>
      <c r="E52" s="78">
        <v>29979737</v>
      </c>
      <c r="F52" s="79">
        <f t="shared" si="17"/>
        <v>241974024</v>
      </c>
      <c r="G52" s="77">
        <v>218860548</v>
      </c>
      <c r="H52" s="78">
        <v>29838435</v>
      </c>
      <c r="I52" s="79">
        <f t="shared" si="18"/>
        <v>248698983</v>
      </c>
      <c r="J52" s="77">
        <v>88746723</v>
      </c>
      <c r="K52" s="78">
        <v>5461406</v>
      </c>
      <c r="L52" s="78">
        <f t="shared" si="19"/>
        <v>94208129</v>
      </c>
      <c r="M52" s="95">
        <f t="shared" si="20"/>
        <v>0.38933157965749249</v>
      </c>
      <c r="N52" s="77">
        <v>63729145</v>
      </c>
      <c r="O52" s="78">
        <v>9421635</v>
      </c>
      <c r="P52" s="78">
        <f t="shared" si="21"/>
        <v>73150780</v>
      </c>
      <c r="Q52" s="95">
        <f t="shared" si="22"/>
        <v>0.30230839984708441</v>
      </c>
      <c r="R52" s="77">
        <v>52273522</v>
      </c>
      <c r="S52" s="78">
        <v>6369211</v>
      </c>
      <c r="T52" s="78">
        <f t="shared" si="23"/>
        <v>58642733</v>
      </c>
      <c r="U52" s="95">
        <f t="shared" si="24"/>
        <v>0.23579804103983812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204749390</v>
      </c>
      <c r="AA52" s="78">
        <f t="shared" si="28"/>
        <v>21252252</v>
      </c>
      <c r="AB52" s="78">
        <f t="shared" si="29"/>
        <v>226001642</v>
      </c>
      <c r="AC52" s="95">
        <f t="shared" si="30"/>
        <v>0.90873569032648593</v>
      </c>
      <c r="AD52" s="77">
        <v>47137958</v>
      </c>
      <c r="AE52" s="78">
        <v>9575299</v>
      </c>
      <c r="AF52" s="78">
        <f t="shared" si="31"/>
        <v>56713257</v>
      </c>
      <c r="AG52" s="78">
        <v>231693606</v>
      </c>
      <c r="AH52" s="78">
        <v>234450749</v>
      </c>
      <c r="AI52" s="79">
        <v>212901523</v>
      </c>
      <c r="AJ52" s="114">
        <f t="shared" si="32"/>
        <v>0.9080863418354872</v>
      </c>
      <c r="AK52" s="115">
        <f t="shared" si="33"/>
        <v>3.4021604507743275E-2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732886662</v>
      </c>
      <c r="E53" s="78">
        <v>214806173</v>
      </c>
      <c r="F53" s="79">
        <f t="shared" si="17"/>
        <v>947692835</v>
      </c>
      <c r="G53" s="77">
        <v>741882703</v>
      </c>
      <c r="H53" s="78">
        <v>204608297</v>
      </c>
      <c r="I53" s="79">
        <f t="shared" si="18"/>
        <v>946491000</v>
      </c>
      <c r="J53" s="77">
        <v>287787860</v>
      </c>
      <c r="K53" s="78">
        <v>47326578</v>
      </c>
      <c r="L53" s="78">
        <f t="shared" si="19"/>
        <v>335114438</v>
      </c>
      <c r="M53" s="95">
        <f t="shared" si="20"/>
        <v>0.35361081736995509</v>
      </c>
      <c r="N53" s="77">
        <v>236074197</v>
      </c>
      <c r="O53" s="78">
        <v>49897907</v>
      </c>
      <c r="P53" s="78">
        <f t="shared" si="21"/>
        <v>285972104</v>
      </c>
      <c r="Q53" s="95">
        <f t="shared" si="22"/>
        <v>0.30175611067060565</v>
      </c>
      <c r="R53" s="77">
        <v>184165740</v>
      </c>
      <c r="S53" s="78">
        <v>15183468</v>
      </c>
      <c r="T53" s="78">
        <f t="shared" si="23"/>
        <v>199349208</v>
      </c>
      <c r="U53" s="95">
        <f t="shared" si="24"/>
        <v>0.21061923251251199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708027797</v>
      </c>
      <c r="AA53" s="78">
        <f t="shared" si="28"/>
        <v>112407953</v>
      </c>
      <c r="AB53" s="78">
        <f t="shared" si="29"/>
        <v>820435750</v>
      </c>
      <c r="AC53" s="95">
        <f t="shared" si="30"/>
        <v>0.86681833213416715</v>
      </c>
      <c r="AD53" s="77">
        <v>214927438</v>
      </c>
      <c r="AE53" s="78">
        <v>66041680</v>
      </c>
      <c r="AF53" s="78">
        <f t="shared" si="31"/>
        <v>280969118</v>
      </c>
      <c r="AG53" s="78">
        <v>905567410</v>
      </c>
      <c r="AH53" s="78">
        <v>915078408</v>
      </c>
      <c r="AI53" s="79">
        <v>845093755</v>
      </c>
      <c r="AJ53" s="114">
        <f t="shared" si="32"/>
        <v>0.92352059409536413</v>
      </c>
      <c r="AK53" s="115">
        <f t="shared" si="33"/>
        <v>-0.29049423858745926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1945860328</v>
      </c>
      <c r="E54" s="81">
        <f>SUM(E49:E53)</f>
        <v>415177236</v>
      </c>
      <c r="F54" s="82">
        <f t="shared" si="17"/>
        <v>2361037564</v>
      </c>
      <c r="G54" s="80">
        <f>SUM(G49:G53)</f>
        <v>1993509142</v>
      </c>
      <c r="H54" s="81">
        <f>SUM(H49:H53)</f>
        <v>428790450</v>
      </c>
      <c r="I54" s="82">
        <f t="shared" si="18"/>
        <v>2422299592</v>
      </c>
      <c r="J54" s="80">
        <f>SUM(J49:J53)</f>
        <v>769439500</v>
      </c>
      <c r="K54" s="81">
        <f>SUM(K49:K53)</f>
        <v>-48388744</v>
      </c>
      <c r="L54" s="81">
        <f t="shared" si="19"/>
        <v>721050756</v>
      </c>
      <c r="M54" s="96">
        <f t="shared" si="20"/>
        <v>0.30539571542369581</v>
      </c>
      <c r="N54" s="80">
        <f>SUM(N49:N53)</f>
        <v>577576206</v>
      </c>
      <c r="O54" s="81">
        <f>SUM(O49:O53)</f>
        <v>240990339</v>
      </c>
      <c r="P54" s="81">
        <f t="shared" si="21"/>
        <v>818566545</v>
      </c>
      <c r="Q54" s="96">
        <f t="shared" si="22"/>
        <v>0.34669780671054162</v>
      </c>
      <c r="R54" s="80">
        <f>SUM(R49:R53)</f>
        <v>503174169</v>
      </c>
      <c r="S54" s="81">
        <f>SUM(S49:S53)</f>
        <v>45380544</v>
      </c>
      <c r="T54" s="81">
        <f t="shared" si="23"/>
        <v>548554713</v>
      </c>
      <c r="U54" s="96">
        <f t="shared" si="24"/>
        <v>0.22646030854799401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1850189875</v>
      </c>
      <c r="AA54" s="81">
        <f t="shared" si="28"/>
        <v>237982139</v>
      </c>
      <c r="AB54" s="81">
        <f t="shared" si="29"/>
        <v>2088172014</v>
      </c>
      <c r="AC54" s="96">
        <f t="shared" si="30"/>
        <v>0.86206182789961017</v>
      </c>
      <c r="AD54" s="80">
        <f>SUM(AD49:AD53)</f>
        <v>495490556</v>
      </c>
      <c r="AE54" s="81">
        <f>SUM(AE49:AE53)</f>
        <v>95992403</v>
      </c>
      <c r="AF54" s="81">
        <f t="shared" si="31"/>
        <v>591482959</v>
      </c>
      <c r="AG54" s="81">
        <f>SUM(AG49:AG53)</f>
        <v>2220722231</v>
      </c>
      <c r="AH54" s="81">
        <f>SUM(AH49:AH53)</f>
        <v>2310322827</v>
      </c>
      <c r="AI54" s="82">
        <f>SUM(AI49:AI53)</f>
        <v>2025229913</v>
      </c>
      <c r="AJ54" s="116">
        <f t="shared" si="32"/>
        <v>0.8766003994471202</v>
      </c>
      <c r="AK54" s="117">
        <f t="shared" si="33"/>
        <v>-7.257731663576128E-2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247188358</v>
      </c>
      <c r="E55" s="78">
        <v>42895130</v>
      </c>
      <c r="F55" s="79">
        <f t="shared" si="17"/>
        <v>290083488</v>
      </c>
      <c r="G55" s="77">
        <v>247298894</v>
      </c>
      <c r="H55" s="78">
        <v>39425076</v>
      </c>
      <c r="I55" s="79">
        <f t="shared" si="18"/>
        <v>286723970</v>
      </c>
      <c r="J55" s="77">
        <v>90243177</v>
      </c>
      <c r="K55" s="78">
        <v>11720684</v>
      </c>
      <c r="L55" s="78">
        <f t="shared" si="19"/>
        <v>101963861</v>
      </c>
      <c r="M55" s="95">
        <f t="shared" si="20"/>
        <v>0.35149832795722591</v>
      </c>
      <c r="N55" s="77">
        <v>72817454</v>
      </c>
      <c r="O55" s="78">
        <v>22078000</v>
      </c>
      <c r="P55" s="78">
        <f t="shared" si="21"/>
        <v>94895454</v>
      </c>
      <c r="Q55" s="95">
        <f t="shared" si="22"/>
        <v>0.32713152566615583</v>
      </c>
      <c r="R55" s="77">
        <v>60538595</v>
      </c>
      <c r="S55" s="78">
        <v>-4346974</v>
      </c>
      <c r="T55" s="78">
        <f t="shared" si="23"/>
        <v>56191621</v>
      </c>
      <c r="U55" s="95">
        <f t="shared" si="24"/>
        <v>0.19597810744598718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223599226</v>
      </c>
      <c r="AA55" s="78">
        <f t="shared" si="28"/>
        <v>29451710</v>
      </c>
      <c r="AB55" s="78">
        <f t="shared" si="29"/>
        <v>253050936</v>
      </c>
      <c r="AC55" s="95">
        <f t="shared" si="30"/>
        <v>0.88255940373593456</v>
      </c>
      <c r="AD55" s="77">
        <v>71881196</v>
      </c>
      <c r="AE55" s="78">
        <v>3090640</v>
      </c>
      <c r="AF55" s="78">
        <f t="shared" si="31"/>
        <v>74971836</v>
      </c>
      <c r="AG55" s="78">
        <v>263507075</v>
      </c>
      <c r="AH55" s="78">
        <v>266598807</v>
      </c>
      <c r="AI55" s="79">
        <v>261189378</v>
      </c>
      <c r="AJ55" s="114">
        <f t="shared" si="32"/>
        <v>0.97970947784473772</v>
      </c>
      <c r="AK55" s="115">
        <f t="shared" si="33"/>
        <v>-0.25049693327505007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5599451800</v>
      </c>
      <c r="E56" s="78">
        <v>610994000</v>
      </c>
      <c r="F56" s="79">
        <f t="shared" si="17"/>
        <v>6210445800</v>
      </c>
      <c r="G56" s="77">
        <v>5338039687</v>
      </c>
      <c r="H56" s="78">
        <v>627805206</v>
      </c>
      <c r="I56" s="79">
        <f t="shared" si="18"/>
        <v>5965844893</v>
      </c>
      <c r="J56" s="77">
        <v>1546938549</v>
      </c>
      <c r="K56" s="78">
        <v>137066154</v>
      </c>
      <c r="L56" s="78">
        <f t="shared" si="19"/>
        <v>1684004703</v>
      </c>
      <c r="M56" s="95">
        <f t="shared" si="20"/>
        <v>0.27115681502284428</v>
      </c>
      <c r="N56" s="77">
        <v>1294057941</v>
      </c>
      <c r="O56" s="78">
        <v>142916798</v>
      </c>
      <c r="P56" s="78">
        <f t="shared" si="21"/>
        <v>1436974739</v>
      </c>
      <c r="Q56" s="95">
        <f t="shared" si="22"/>
        <v>0.23138028819122775</v>
      </c>
      <c r="R56" s="77">
        <v>1245142335</v>
      </c>
      <c r="S56" s="78">
        <v>92546498</v>
      </c>
      <c r="T56" s="78">
        <f t="shared" si="23"/>
        <v>1337688833</v>
      </c>
      <c r="U56" s="95">
        <f t="shared" si="24"/>
        <v>0.22422454103182798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4086138825</v>
      </c>
      <c r="AA56" s="78">
        <f t="shared" si="28"/>
        <v>372529450</v>
      </c>
      <c r="AB56" s="78">
        <f t="shared" si="29"/>
        <v>4458668275</v>
      </c>
      <c r="AC56" s="95">
        <f t="shared" si="30"/>
        <v>0.74736577215266864</v>
      </c>
      <c r="AD56" s="77">
        <v>1291261833</v>
      </c>
      <c r="AE56" s="78">
        <v>183314195</v>
      </c>
      <c r="AF56" s="78">
        <f t="shared" si="31"/>
        <v>1474576028</v>
      </c>
      <c r="AG56" s="78">
        <v>5734391800</v>
      </c>
      <c r="AH56" s="78">
        <v>5940033200</v>
      </c>
      <c r="AI56" s="79">
        <v>4548494544</v>
      </c>
      <c r="AJ56" s="114">
        <f t="shared" si="32"/>
        <v>0.76573554235353436</v>
      </c>
      <c r="AK56" s="115">
        <f t="shared" si="33"/>
        <v>-9.2831561344221214E-2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503693750</v>
      </c>
      <c r="E57" s="78">
        <v>66089900</v>
      </c>
      <c r="F57" s="79">
        <f t="shared" si="17"/>
        <v>569783650</v>
      </c>
      <c r="G57" s="77">
        <v>538633905</v>
      </c>
      <c r="H57" s="78">
        <v>75958460</v>
      </c>
      <c r="I57" s="79">
        <f t="shared" si="18"/>
        <v>614592365</v>
      </c>
      <c r="J57" s="77">
        <v>196708538</v>
      </c>
      <c r="K57" s="78">
        <v>17012915</v>
      </c>
      <c r="L57" s="78">
        <f t="shared" si="19"/>
        <v>213721453</v>
      </c>
      <c r="M57" s="95">
        <f t="shared" si="20"/>
        <v>0.37509228809917589</v>
      </c>
      <c r="N57" s="77">
        <v>141106592</v>
      </c>
      <c r="O57" s="78">
        <v>16521230</v>
      </c>
      <c r="P57" s="78">
        <f t="shared" si="21"/>
        <v>157627822</v>
      </c>
      <c r="Q57" s="95">
        <f t="shared" si="22"/>
        <v>0.27664504237704962</v>
      </c>
      <c r="R57" s="77">
        <v>116714671</v>
      </c>
      <c r="S57" s="78">
        <v>11938441</v>
      </c>
      <c r="T57" s="78">
        <f t="shared" si="23"/>
        <v>128653112</v>
      </c>
      <c r="U57" s="95">
        <f t="shared" si="24"/>
        <v>0.20933080091224368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454529801</v>
      </c>
      <c r="AA57" s="78">
        <f t="shared" si="28"/>
        <v>45472586</v>
      </c>
      <c r="AB57" s="78">
        <f t="shared" si="29"/>
        <v>500002387</v>
      </c>
      <c r="AC57" s="95">
        <f t="shared" si="30"/>
        <v>0.81355125034786269</v>
      </c>
      <c r="AD57" s="77">
        <v>102495005</v>
      </c>
      <c r="AE57" s="78">
        <v>17896136</v>
      </c>
      <c r="AF57" s="78">
        <f t="shared" si="31"/>
        <v>120391141</v>
      </c>
      <c r="AG57" s="78">
        <v>582634000</v>
      </c>
      <c r="AH57" s="78">
        <v>592211120</v>
      </c>
      <c r="AI57" s="79">
        <v>491645709</v>
      </c>
      <c r="AJ57" s="114">
        <f t="shared" si="32"/>
        <v>0.83018655407888997</v>
      </c>
      <c r="AK57" s="115">
        <f t="shared" si="33"/>
        <v>6.8626071082755091E-2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200230570</v>
      </c>
      <c r="E58" s="78">
        <v>30720004</v>
      </c>
      <c r="F58" s="79">
        <f t="shared" si="17"/>
        <v>230950574</v>
      </c>
      <c r="G58" s="77">
        <v>203255962</v>
      </c>
      <c r="H58" s="78">
        <v>25873034</v>
      </c>
      <c r="I58" s="79">
        <f t="shared" si="18"/>
        <v>229128996</v>
      </c>
      <c r="J58" s="77">
        <v>72168013</v>
      </c>
      <c r="K58" s="78">
        <v>9841581</v>
      </c>
      <c r="L58" s="78">
        <f t="shared" si="19"/>
        <v>82009594</v>
      </c>
      <c r="M58" s="95">
        <f t="shared" si="20"/>
        <v>0.35509586566344709</v>
      </c>
      <c r="N58" s="77">
        <v>51389863</v>
      </c>
      <c r="O58" s="78">
        <v>5918303</v>
      </c>
      <c r="P58" s="78">
        <f t="shared" si="21"/>
        <v>57308166</v>
      </c>
      <c r="Q58" s="95">
        <f t="shared" si="22"/>
        <v>0.24814039215161249</v>
      </c>
      <c r="R58" s="77">
        <v>40105487</v>
      </c>
      <c r="S58" s="78">
        <v>9135543</v>
      </c>
      <c r="T58" s="78">
        <f t="shared" si="23"/>
        <v>49241030</v>
      </c>
      <c r="U58" s="95">
        <f t="shared" si="24"/>
        <v>0.21490527545453042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163663363</v>
      </c>
      <c r="AA58" s="78">
        <f t="shared" si="28"/>
        <v>24895427</v>
      </c>
      <c r="AB58" s="78">
        <f t="shared" si="29"/>
        <v>188558790</v>
      </c>
      <c r="AC58" s="95">
        <f t="shared" si="30"/>
        <v>0.82293726805314504</v>
      </c>
      <c r="AD58" s="77">
        <v>37873697</v>
      </c>
      <c r="AE58" s="78">
        <v>1579738</v>
      </c>
      <c r="AF58" s="78">
        <f t="shared" si="31"/>
        <v>39453435</v>
      </c>
      <c r="AG58" s="78">
        <v>227792655</v>
      </c>
      <c r="AH58" s="78">
        <v>220493456</v>
      </c>
      <c r="AI58" s="79">
        <v>173923697</v>
      </c>
      <c r="AJ58" s="114">
        <f t="shared" si="32"/>
        <v>0.78879301070957863</v>
      </c>
      <c r="AK58" s="115">
        <f t="shared" si="33"/>
        <v>0.24807966657402591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228100609</v>
      </c>
      <c r="E59" s="78">
        <v>34164219</v>
      </c>
      <c r="F59" s="79">
        <f t="shared" si="17"/>
        <v>262264828</v>
      </c>
      <c r="G59" s="77">
        <v>230617822</v>
      </c>
      <c r="H59" s="78">
        <v>34994241</v>
      </c>
      <c r="I59" s="79">
        <f t="shared" si="18"/>
        <v>265612063</v>
      </c>
      <c r="J59" s="77">
        <v>83037772</v>
      </c>
      <c r="K59" s="78">
        <v>3241507</v>
      </c>
      <c r="L59" s="78">
        <f t="shared" si="19"/>
        <v>86279279</v>
      </c>
      <c r="M59" s="95">
        <f t="shared" si="20"/>
        <v>0.3289776965441969</v>
      </c>
      <c r="N59" s="77">
        <v>68522310</v>
      </c>
      <c r="O59" s="78">
        <v>10837616</v>
      </c>
      <c r="P59" s="78">
        <f t="shared" si="21"/>
        <v>79359926</v>
      </c>
      <c r="Q59" s="95">
        <f t="shared" si="22"/>
        <v>0.3025946201219174</v>
      </c>
      <c r="R59" s="77">
        <v>57985003</v>
      </c>
      <c r="S59" s="78">
        <v>7149173</v>
      </c>
      <c r="T59" s="78">
        <f t="shared" si="23"/>
        <v>65134176</v>
      </c>
      <c r="U59" s="95">
        <f t="shared" si="24"/>
        <v>0.24522295886840048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209545085</v>
      </c>
      <c r="AA59" s="78">
        <f t="shared" si="28"/>
        <v>21228296</v>
      </c>
      <c r="AB59" s="78">
        <f t="shared" si="29"/>
        <v>230773381</v>
      </c>
      <c r="AC59" s="95">
        <f t="shared" si="30"/>
        <v>0.8688362207404714</v>
      </c>
      <c r="AD59" s="77">
        <v>57083317</v>
      </c>
      <c r="AE59" s="78">
        <v>8666996</v>
      </c>
      <c r="AF59" s="78">
        <f t="shared" si="31"/>
        <v>65750313</v>
      </c>
      <c r="AG59" s="78">
        <v>281044607</v>
      </c>
      <c r="AH59" s="78">
        <v>280180598</v>
      </c>
      <c r="AI59" s="79">
        <v>222619586</v>
      </c>
      <c r="AJ59" s="114">
        <f t="shared" si="32"/>
        <v>0.79455746610976963</v>
      </c>
      <c r="AK59" s="115">
        <f t="shared" si="33"/>
        <v>-9.3708603333949592E-3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917966889</v>
      </c>
      <c r="E60" s="78">
        <v>465007780</v>
      </c>
      <c r="F60" s="79">
        <f t="shared" si="17"/>
        <v>1382974669</v>
      </c>
      <c r="G60" s="77">
        <v>903004785</v>
      </c>
      <c r="H60" s="78">
        <v>442160865</v>
      </c>
      <c r="I60" s="79">
        <f t="shared" si="18"/>
        <v>1345165650</v>
      </c>
      <c r="J60" s="77">
        <v>343507764</v>
      </c>
      <c r="K60" s="78">
        <v>108118342</v>
      </c>
      <c r="L60" s="78">
        <f t="shared" si="19"/>
        <v>451626106</v>
      </c>
      <c r="M60" s="95">
        <f t="shared" si="20"/>
        <v>0.32656137247008388</v>
      </c>
      <c r="N60" s="77">
        <v>292018663</v>
      </c>
      <c r="O60" s="78">
        <v>125520496</v>
      </c>
      <c r="P60" s="78">
        <f t="shared" si="21"/>
        <v>417539159</v>
      </c>
      <c r="Q60" s="95">
        <f t="shared" si="22"/>
        <v>0.30191381545832202</v>
      </c>
      <c r="R60" s="77">
        <v>222069403</v>
      </c>
      <c r="S60" s="78">
        <v>96596823</v>
      </c>
      <c r="T60" s="78">
        <f t="shared" si="23"/>
        <v>318666226</v>
      </c>
      <c r="U60" s="95">
        <f t="shared" si="24"/>
        <v>0.23689738583497133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857595830</v>
      </c>
      <c r="AA60" s="78">
        <f t="shared" si="28"/>
        <v>330235661</v>
      </c>
      <c r="AB60" s="78">
        <f t="shared" si="29"/>
        <v>1187831491</v>
      </c>
      <c r="AC60" s="95">
        <f t="shared" si="30"/>
        <v>0.88303733521592676</v>
      </c>
      <c r="AD60" s="77">
        <v>224289889</v>
      </c>
      <c r="AE60" s="78">
        <v>86621323</v>
      </c>
      <c r="AF60" s="78">
        <f t="shared" si="31"/>
        <v>310911212</v>
      </c>
      <c r="AG60" s="78">
        <v>1327694180</v>
      </c>
      <c r="AH60" s="78">
        <v>1336648377</v>
      </c>
      <c r="AI60" s="79">
        <v>1174501501</v>
      </c>
      <c r="AJ60" s="114">
        <f t="shared" si="32"/>
        <v>0.87869145035441132</v>
      </c>
      <c r="AK60" s="115">
        <f t="shared" si="33"/>
        <v>2.4942857319664613E-2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7696631976</v>
      </c>
      <c r="E61" s="81">
        <f>SUM(E55:E60)</f>
        <v>1249871033</v>
      </c>
      <c r="F61" s="82">
        <f t="shared" si="17"/>
        <v>8946503009</v>
      </c>
      <c r="G61" s="80">
        <f>SUM(G55:G60)</f>
        <v>7460851055</v>
      </c>
      <c r="H61" s="81">
        <f>SUM(H55:H60)</f>
        <v>1246216882</v>
      </c>
      <c r="I61" s="82">
        <f t="shared" si="18"/>
        <v>8707067937</v>
      </c>
      <c r="J61" s="80">
        <f>SUM(J55:J60)</f>
        <v>2332603813</v>
      </c>
      <c r="K61" s="81">
        <f>SUM(K55:K60)</f>
        <v>287001183</v>
      </c>
      <c r="L61" s="81">
        <f t="shared" si="19"/>
        <v>2619604996</v>
      </c>
      <c r="M61" s="96">
        <f t="shared" si="20"/>
        <v>0.29280770300582593</v>
      </c>
      <c r="N61" s="80">
        <f>SUM(N55:N60)</f>
        <v>1919912823</v>
      </c>
      <c r="O61" s="81">
        <f>SUM(O55:O60)</f>
        <v>323792443</v>
      </c>
      <c r="P61" s="81">
        <f t="shared" si="21"/>
        <v>2243705266</v>
      </c>
      <c r="Q61" s="96">
        <f t="shared" si="22"/>
        <v>0.25079131631016927</v>
      </c>
      <c r="R61" s="80">
        <f>SUM(R55:R60)</f>
        <v>1742555494</v>
      </c>
      <c r="S61" s="81">
        <f>SUM(S55:S60)</f>
        <v>213019504</v>
      </c>
      <c r="T61" s="81">
        <f t="shared" si="23"/>
        <v>1955574998</v>
      </c>
      <c r="U61" s="96">
        <f t="shared" si="24"/>
        <v>0.22459627191949863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5995072130</v>
      </c>
      <c r="AA61" s="81">
        <f t="shared" si="28"/>
        <v>823813130</v>
      </c>
      <c r="AB61" s="81">
        <f t="shared" si="29"/>
        <v>6818885260</v>
      </c>
      <c r="AC61" s="96">
        <f t="shared" si="30"/>
        <v>0.78314368388280098</v>
      </c>
      <c r="AD61" s="80">
        <f>SUM(AD55:AD60)</f>
        <v>1784884937</v>
      </c>
      <c r="AE61" s="81">
        <f>SUM(AE55:AE60)</f>
        <v>301169028</v>
      </c>
      <c r="AF61" s="81">
        <f t="shared" si="31"/>
        <v>2086053965</v>
      </c>
      <c r="AG61" s="81">
        <f>SUM(AG55:AG60)</f>
        <v>8417064317</v>
      </c>
      <c r="AH61" s="81">
        <f>SUM(AH55:AH60)</f>
        <v>8636165558</v>
      </c>
      <c r="AI61" s="82">
        <f>SUM(AI55:AI60)</f>
        <v>6872374415</v>
      </c>
      <c r="AJ61" s="116">
        <f t="shared" si="32"/>
        <v>0.79576686769672511</v>
      </c>
      <c r="AK61" s="117">
        <f t="shared" si="33"/>
        <v>-6.2548222236427087E-2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447100514</v>
      </c>
      <c r="E62" s="78">
        <v>127599815</v>
      </c>
      <c r="F62" s="79">
        <f t="shared" si="17"/>
        <v>574700329</v>
      </c>
      <c r="G62" s="77">
        <v>442150384</v>
      </c>
      <c r="H62" s="78">
        <v>135814393</v>
      </c>
      <c r="I62" s="79">
        <f t="shared" si="18"/>
        <v>577964777</v>
      </c>
      <c r="J62" s="77">
        <v>168535135</v>
      </c>
      <c r="K62" s="78">
        <v>7177038</v>
      </c>
      <c r="L62" s="78">
        <f t="shared" si="19"/>
        <v>175712173</v>
      </c>
      <c r="M62" s="95">
        <f t="shared" si="20"/>
        <v>0.30574573239891079</v>
      </c>
      <c r="N62" s="77">
        <v>167767305</v>
      </c>
      <c r="O62" s="78">
        <v>-486805740</v>
      </c>
      <c r="P62" s="78">
        <f t="shared" si="21"/>
        <v>-319038435</v>
      </c>
      <c r="Q62" s="95">
        <f t="shared" si="22"/>
        <v>-0.55513877215824592</v>
      </c>
      <c r="R62" s="77">
        <v>49151893</v>
      </c>
      <c r="S62" s="78">
        <v>562385996</v>
      </c>
      <c r="T62" s="78">
        <f t="shared" si="23"/>
        <v>611537889</v>
      </c>
      <c r="U62" s="95">
        <f t="shared" si="24"/>
        <v>1.0580885087396943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385454333</v>
      </c>
      <c r="AA62" s="78">
        <f t="shared" si="28"/>
        <v>82757294</v>
      </c>
      <c r="AB62" s="78">
        <f t="shared" si="29"/>
        <v>468211627</v>
      </c>
      <c r="AC62" s="95">
        <f t="shared" si="30"/>
        <v>0.81010408528753652</v>
      </c>
      <c r="AD62" s="77">
        <v>106580384</v>
      </c>
      <c r="AE62" s="78">
        <v>31307695</v>
      </c>
      <c r="AF62" s="78">
        <f t="shared" si="31"/>
        <v>137888079</v>
      </c>
      <c r="AG62" s="78">
        <v>526313495</v>
      </c>
      <c r="AH62" s="78">
        <v>558370761</v>
      </c>
      <c r="AI62" s="79">
        <v>439180196</v>
      </c>
      <c r="AJ62" s="114">
        <f t="shared" si="32"/>
        <v>0.78653867049460346</v>
      </c>
      <c r="AK62" s="115">
        <f t="shared" si="33"/>
        <v>3.4350308847220941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2716201493</v>
      </c>
      <c r="E63" s="78">
        <v>328572640</v>
      </c>
      <c r="F63" s="79">
        <f t="shared" si="17"/>
        <v>3044774133</v>
      </c>
      <c r="G63" s="77">
        <v>2775741761</v>
      </c>
      <c r="H63" s="78">
        <v>616439895</v>
      </c>
      <c r="I63" s="79">
        <f t="shared" si="18"/>
        <v>3392181656</v>
      </c>
      <c r="J63" s="77">
        <v>609002695</v>
      </c>
      <c r="K63" s="78">
        <v>100905388</v>
      </c>
      <c r="L63" s="78">
        <f t="shared" si="19"/>
        <v>709908083</v>
      </c>
      <c r="M63" s="95">
        <f t="shared" si="20"/>
        <v>0.23315623819377737</v>
      </c>
      <c r="N63" s="77">
        <v>703323634</v>
      </c>
      <c r="O63" s="78">
        <v>179286366</v>
      </c>
      <c r="P63" s="78">
        <f t="shared" si="21"/>
        <v>882610000</v>
      </c>
      <c r="Q63" s="95">
        <f t="shared" si="22"/>
        <v>0.28987700284039425</v>
      </c>
      <c r="R63" s="77">
        <v>702086604</v>
      </c>
      <c r="S63" s="78">
        <v>47040162</v>
      </c>
      <c r="T63" s="78">
        <f t="shared" si="23"/>
        <v>749126766</v>
      </c>
      <c r="U63" s="95">
        <f t="shared" si="24"/>
        <v>0.22083922441917717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2014412933</v>
      </c>
      <c r="AA63" s="78">
        <f t="shared" si="28"/>
        <v>327231916</v>
      </c>
      <c r="AB63" s="78">
        <f t="shared" si="29"/>
        <v>2341644849</v>
      </c>
      <c r="AC63" s="95">
        <f t="shared" si="30"/>
        <v>0.69030644183166356</v>
      </c>
      <c r="AD63" s="77">
        <v>634875091</v>
      </c>
      <c r="AE63" s="78">
        <v>173086300</v>
      </c>
      <c r="AF63" s="78">
        <f t="shared" si="31"/>
        <v>807961391</v>
      </c>
      <c r="AG63" s="78">
        <v>3523911927</v>
      </c>
      <c r="AH63" s="78">
        <v>3740522833</v>
      </c>
      <c r="AI63" s="79">
        <v>2341953329</v>
      </c>
      <c r="AJ63" s="114">
        <f t="shared" si="32"/>
        <v>0.62610320363201488</v>
      </c>
      <c r="AK63" s="115">
        <f t="shared" si="33"/>
        <v>-7.2818609472392493E-2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262111295</v>
      </c>
      <c r="E64" s="78">
        <v>41193915</v>
      </c>
      <c r="F64" s="79">
        <f t="shared" si="17"/>
        <v>303305210</v>
      </c>
      <c r="G64" s="77">
        <v>265698476</v>
      </c>
      <c r="H64" s="78">
        <v>83773715</v>
      </c>
      <c r="I64" s="79">
        <f t="shared" si="18"/>
        <v>349472191</v>
      </c>
      <c r="J64" s="77">
        <v>110795982</v>
      </c>
      <c r="K64" s="78">
        <v>12142010</v>
      </c>
      <c r="L64" s="78">
        <f t="shared" si="19"/>
        <v>122937992</v>
      </c>
      <c r="M64" s="95">
        <f t="shared" si="20"/>
        <v>0.40532766318125563</v>
      </c>
      <c r="N64" s="77">
        <v>79662446</v>
      </c>
      <c r="O64" s="78">
        <v>25346104</v>
      </c>
      <c r="P64" s="78">
        <f t="shared" si="21"/>
        <v>105008550</v>
      </c>
      <c r="Q64" s="95">
        <f t="shared" si="22"/>
        <v>0.34621413196298212</v>
      </c>
      <c r="R64" s="77">
        <v>58199966</v>
      </c>
      <c r="S64" s="78">
        <v>18694562</v>
      </c>
      <c r="T64" s="78">
        <f t="shared" si="23"/>
        <v>76894528</v>
      </c>
      <c r="U64" s="95">
        <f t="shared" si="24"/>
        <v>0.22003046302473891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248658394</v>
      </c>
      <c r="AA64" s="78">
        <f t="shared" si="28"/>
        <v>56182676</v>
      </c>
      <c r="AB64" s="78">
        <f t="shared" si="29"/>
        <v>304841070</v>
      </c>
      <c r="AC64" s="95">
        <f t="shared" si="30"/>
        <v>0.87228992134598771</v>
      </c>
      <c r="AD64" s="77">
        <v>55876826</v>
      </c>
      <c r="AE64" s="78">
        <v>11457468</v>
      </c>
      <c r="AF64" s="78">
        <f t="shared" si="31"/>
        <v>67334294</v>
      </c>
      <c r="AG64" s="78">
        <v>307061105</v>
      </c>
      <c r="AH64" s="78">
        <v>356493510</v>
      </c>
      <c r="AI64" s="79">
        <v>294527774</v>
      </c>
      <c r="AJ64" s="114">
        <f t="shared" si="32"/>
        <v>0.8261799043690865</v>
      </c>
      <c r="AK64" s="115">
        <f t="shared" si="33"/>
        <v>0.14198164756877074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172999983</v>
      </c>
      <c r="E65" s="78">
        <v>23810000</v>
      </c>
      <c r="F65" s="79">
        <f t="shared" si="17"/>
        <v>196809983</v>
      </c>
      <c r="G65" s="77">
        <v>174054429</v>
      </c>
      <c r="H65" s="78">
        <v>46336720</v>
      </c>
      <c r="I65" s="79">
        <f t="shared" si="18"/>
        <v>220391149</v>
      </c>
      <c r="J65" s="77">
        <v>85322827</v>
      </c>
      <c r="K65" s="78">
        <v>15123123</v>
      </c>
      <c r="L65" s="78">
        <f t="shared" si="19"/>
        <v>100445950</v>
      </c>
      <c r="M65" s="95">
        <f t="shared" si="20"/>
        <v>0.51037019804020811</v>
      </c>
      <c r="N65" s="77">
        <v>47543069</v>
      </c>
      <c r="O65" s="78">
        <v>6861978</v>
      </c>
      <c r="P65" s="78">
        <f t="shared" si="21"/>
        <v>54405047</v>
      </c>
      <c r="Q65" s="95">
        <f t="shared" si="22"/>
        <v>0.27643438696907974</v>
      </c>
      <c r="R65" s="77">
        <v>34097463</v>
      </c>
      <c r="S65" s="78">
        <v>1347051</v>
      </c>
      <c r="T65" s="78">
        <f t="shared" si="23"/>
        <v>35444514</v>
      </c>
      <c r="U65" s="95">
        <f t="shared" si="24"/>
        <v>0.16082548759705409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166963359</v>
      </c>
      <c r="AA65" s="78">
        <f t="shared" si="28"/>
        <v>23332152</v>
      </c>
      <c r="AB65" s="78">
        <f t="shared" si="29"/>
        <v>190295511</v>
      </c>
      <c r="AC65" s="95">
        <f t="shared" si="30"/>
        <v>0.86344443442236418</v>
      </c>
      <c r="AD65" s="77">
        <v>51172684</v>
      </c>
      <c r="AE65" s="78">
        <v>7849950</v>
      </c>
      <c r="AF65" s="78">
        <f t="shared" si="31"/>
        <v>59022634</v>
      </c>
      <c r="AG65" s="78">
        <v>171712402</v>
      </c>
      <c r="AH65" s="78">
        <v>204314723</v>
      </c>
      <c r="AI65" s="79">
        <v>171890479</v>
      </c>
      <c r="AJ65" s="114">
        <f t="shared" si="32"/>
        <v>0.84130245963723327</v>
      </c>
      <c r="AK65" s="115">
        <f t="shared" si="33"/>
        <v>-0.39947590275283207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1601363894</v>
      </c>
      <c r="E66" s="78">
        <v>481111216</v>
      </c>
      <c r="F66" s="79">
        <f t="shared" si="17"/>
        <v>2082475110</v>
      </c>
      <c r="G66" s="77">
        <v>1645397351</v>
      </c>
      <c r="H66" s="78">
        <v>432633733</v>
      </c>
      <c r="I66" s="79">
        <f t="shared" si="18"/>
        <v>2078031084</v>
      </c>
      <c r="J66" s="77">
        <v>492360998</v>
      </c>
      <c r="K66" s="78">
        <v>40567514</v>
      </c>
      <c r="L66" s="78">
        <f t="shared" si="19"/>
        <v>532928512</v>
      </c>
      <c r="M66" s="95">
        <f t="shared" si="20"/>
        <v>0.25591110762423469</v>
      </c>
      <c r="N66" s="77">
        <v>533957582</v>
      </c>
      <c r="O66" s="78">
        <v>139825917</v>
      </c>
      <c r="P66" s="78">
        <f t="shared" si="21"/>
        <v>673783499</v>
      </c>
      <c r="Q66" s="95">
        <f t="shared" si="22"/>
        <v>0.32354936477488078</v>
      </c>
      <c r="R66" s="77">
        <v>407034192</v>
      </c>
      <c r="S66" s="78">
        <v>96426444</v>
      </c>
      <c r="T66" s="78">
        <f t="shared" si="23"/>
        <v>503460636</v>
      </c>
      <c r="U66" s="95">
        <f t="shared" si="24"/>
        <v>0.24227772138561524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1433352772</v>
      </c>
      <c r="AA66" s="78">
        <f t="shared" si="28"/>
        <v>276819875</v>
      </c>
      <c r="AB66" s="78">
        <f t="shared" si="29"/>
        <v>1710172647</v>
      </c>
      <c r="AC66" s="95">
        <f t="shared" si="30"/>
        <v>0.82297741365258614</v>
      </c>
      <c r="AD66" s="77">
        <v>637441855</v>
      </c>
      <c r="AE66" s="78">
        <v>85152278</v>
      </c>
      <c r="AF66" s="78">
        <f t="shared" si="31"/>
        <v>722594133</v>
      </c>
      <c r="AG66" s="78">
        <v>1970974212</v>
      </c>
      <c r="AH66" s="78">
        <v>1986215570</v>
      </c>
      <c r="AI66" s="79">
        <v>1456490199</v>
      </c>
      <c r="AJ66" s="114">
        <f t="shared" si="32"/>
        <v>0.7332991549351312</v>
      </c>
      <c r="AK66" s="115">
        <f t="shared" si="33"/>
        <v>-0.30325944675224759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5199777179</v>
      </c>
      <c r="E67" s="81">
        <f>SUM(E62:E66)</f>
        <v>1002287586</v>
      </c>
      <c r="F67" s="82">
        <f t="shared" si="17"/>
        <v>6202064765</v>
      </c>
      <c r="G67" s="80">
        <f>SUM(G62:G66)</f>
        <v>5303042401</v>
      </c>
      <c r="H67" s="81">
        <f>SUM(H62:H66)</f>
        <v>1314998456</v>
      </c>
      <c r="I67" s="82">
        <f t="shared" si="18"/>
        <v>6618040857</v>
      </c>
      <c r="J67" s="80">
        <f>SUM(J62:J66)</f>
        <v>1466017637</v>
      </c>
      <c r="K67" s="81">
        <f>SUM(K62:K66)</f>
        <v>175915073</v>
      </c>
      <c r="L67" s="81">
        <f t="shared" si="19"/>
        <v>1641932710</v>
      </c>
      <c r="M67" s="96">
        <f t="shared" si="20"/>
        <v>0.26473969108898848</v>
      </c>
      <c r="N67" s="80">
        <f>SUM(N62:N66)</f>
        <v>1532254036</v>
      </c>
      <c r="O67" s="81">
        <f>SUM(O62:O66)</f>
        <v>-135485375</v>
      </c>
      <c r="P67" s="81">
        <f t="shared" si="21"/>
        <v>1396768661</v>
      </c>
      <c r="Q67" s="96">
        <f t="shared" si="22"/>
        <v>0.22521026689085211</v>
      </c>
      <c r="R67" s="80">
        <f>SUM(R62:R66)</f>
        <v>1250570118</v>
      </c>
      <c r="S67" s="81">
        <f>SUM(S62:S66)</f>
        <v>725894215</v>
      </c>
      <c r="T67" s="81">
        <f t="shared" si="23"/>
        <v>1976464333</v>
      </c>
      <c r="U67" s="96">
        <f t="shared" si="24"/>
        <v>0.29864794970394665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4248841791</v>
      </c>
      <c r="AA67" s="81">
        <f t="shared" si="28"/>
        <v>766323913</v>
      </c>
      <c r="AB67" s="81">
        <f t="shared" si="29"/>
        <v>5015165704</v>
      </c>
      <c r="AC67" s="96">
        <f t="shared" si="30"/>
        <v>0.75780216719203009</v>
      </c>
      <c r="AD67" s="80">
        <f>SUM(AD62:AD66)</f>
        <v>1485946840</v>
      </c>
      <c r="AE67" s="81">
        <f>SUM(AE62:AE66)</f>
        <v>308853691</v>
      </c>
      <c r="AF67" s="81">
        <f t="shared" si="31"/>
        <v>1794800531</v>
      </c>
      <c r="AG67" s="81">
        <f>SUM(AG62:AG66)</f>
        <v>6499973141</v>
      </c>
      <c r="AH67" s="81">
        <f>SUM(AH62:AH66)</f>
        <v>6845917397</v>
      </c>
      <c r="AI67" s="82">
        <f>SUM(AI62:AI66)</f>
        <v>4704041977</v>
      </c>
      <c r="AJ67" s="116">
        <f t="shared" si="32"/>
        <v>0.68713098686545548</v>
      </c>
      <c r="AK67" s="117">
        <f t="shared" si="33"/>
        <v>0.10121670840981056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503600700</v>
      </c>
      <c r="E68" s="78">
        <v>105307548</v>
      </c>
      <c r="F68" s="79">
        <f t="shared" si="17"/>
        <v>608908248</v>
      </c>
      <c r="G68" s="77">
        <v>543451680</v>
      </c>
      <c r="H68" s="78">
        <v>108138981</v>
      </c>
      <c r="I68" s="79">
        <f t="shared" si="18"/>
        <v>651590661</v>
      </c>
      <c r="J68" s="77">
        <v>180673671</v>
      </c>
      <c r="K68" s="78">
        <v>27564457</v>
      </c>
      <c r="L68" s="78">
        <f t="shared" si="19"/>
        <v>208238128</v>
      </c>
      <c r="M68" s="95">
        <f t="shared" si="20"/>
        <v>0.34198605238797819</v>
      </c>
      <c r="N68" s="77">
        <v>122573266</v>
      </c>
      <c r="O68" s="78">
        <v>25828021</v>
      </c>
      <c r="P68" s="78">
        <f t="shared" si="21"/>
        <v>148401287</v>
      </c>
      <c r="Q68" s="95">
        <f t="shared" si="22"/>
        <v>0.24371699264615643</v>
      </c>
      <c r="R68" s="77">
        <v>108143131</v>
      </c>
      <c r="S68" s="78">
        <v>9279867</v>
      </c>
      <c r="T68" s="78">
        <f t="shared" si="23"/>
        <v>117422998</v>
      </c>
      <c r="U68" s="95">
        <f t="shared" si="24"/>
        <v>0.18020976209172526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411390068</v>
      </c>
      <c r="AA68" s="78">
        <f t="shared" si="28"/>
        <v>62672345</v>
      </c>
      <c r="AB68" s="78">
        <f t="shared" si="29"/>
        <v>474062413</v>
      </c>
      <c r="AC68" s="95">
        <f t="shared" si="30"/>
        <v>0.72754635904764753</v>
      </c>
      <c r="AD68" s="77">
        <v>112355105</v>
      </c>
      <c r="AE68" s="78">
        <v>10155947</v>
      </c>
      <c r="AF68" s="78">
        <f t="shared" si="31"/>
        <v>122511052</v>
      </c>
      <c r="AG68" s="78">
        <v>582951566</v>
      </c>
      <c r="AH68" s="78">
        <v>620341311</v>
      </c>
      <c r="AI68" s="79">
        <v>478294361</v>
      </c>
      <c r="AJ68" s="114">
        <f t="shared" si="32"/>
        <v>0.77101807105024478</v>
      </c>
      <c r="AK68" s="115">
        <f t="shared" si="33"/>
        <v>-4.1531387715126322E-2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251907473</v>
      </c>
      <c r="E69" s="78">
        <v>62503745</v>
      </c>
      <c r="F69" s="79">
        <f t="shared" si="17"/>
        <v>314411218</v>
      </c>
      <c r="G69" s="77">
        <v>250940624</v>
      </c>
      <c r="H69" s="78">
        <v>67391912</v>
      </c>
      <c r="I69" s="79">
        <f t="shared" si="18"/>
        <v>318332536</v>
      </c>
      <c r="J69" s="77">
        <v>91326028</v>
      </c>
      <c r="K69" s="78">
        <v>15104541</v>
      </c>
      <c r="L69" s="78">
        <f t="shared" si="19"/>
        <v>106430569</v>
      </c>
      <c r="M69" s="95">
        <f t="shared" si="20"/>
        <v>0.33850754332817728</v>
      </c>
      <c r="N69" s="77">
        <v>73651043</v>
      </c>
      <c r="O69" s="78">
        <v>21083024</v>
      </c>
      <c r="P69" s="78">
        <f t="shared" si="21"/>
        <v>94734067</v>
      </c>
      <c r="Q69" s="95">
        <f t="shared" si="22"/>
        <v>0.30130625619089713</v>
      </c>
      <c r="R69" s="77">
        <v>60442888</v>
      </c>
      <c r="S69" s="78">
        <v>8604199</v>
      </c>
      <c r="T69" s="78">
        <f t="shared" si="23"/>
        <v>69047087</v>
      </c>
      <c r="U69" s="95">
        <f t="shared" si="24"/>
        <v>0.21690238725707886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225419959</v>
      </c>
      <c r="AA69" s="78">
        <f t="shared" si="28"/>
        <v>44791764</v>
      </c>
      <c r="AB69" s="78">
        <f t="shared" si="29"/>
        <v>270211723</v>
      </c>
      <c r="AC69" s="95">
        <f t="shared" si="30"/>
        <v>0.8488347637829895</v>
      </c>
      <c r="AD69" s="77">
        <v>64044832</v>
      </c>
      <c r="AE69" s="78">
        <v>10973887</v>
      </c>
      <c r="AF69" s="78">
        <f t="shared" si="31"/>
        <v>75018719</v>
      </c>
      <c r="AG69" s="78">
        <v>286693603</v>
      </c>
      <c r="AH69" s="78">
        <v>328261656</v>
      </c>
      <c r="AI69" s="79">
        <v>277030798</v>
      </c>
      <c r="AJ69" s="114">
        <f t="shared" si="32"/>
        <v>0.84393285946257457</v>
      </c>
      <c r="AK69" s="115">
        <f t="shared" si="33"/>
        <v>-7.9601892429008281E-2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297872180</v>
      </c>
      <c r="E70" s="78">
        <v>92387395</v>
      </c>
      <c r="F70" s="79">
        <f t="shared" si="17"/>
        <v>390259575</v>
      </c>
      <c r="G70" s="77">
        <v>312669632</v>
      </c>
      <c r="H70" s="78">
        <v>118020750</v>
      </c>
      <c r="I70" s="79">
        <f t="shared" si="18"/>
        <v>430690382</v>
      </c>
      <c r="J70" s="77">
        <v>130187835</v>
      </c>
      <c r="K70" s="78">
        <v>17095135</v>
      </c>
      <c r="L70" s="78">
        <f t="shared" si="19"/>
        <v>147282970</v>
      </c>
      <c r="M70" s="95">
        <f t="shared" si="20"/>
        <v>0.37739745398943769</v>
      </c>
      <c r="N70" s="77">
        <v>97940787</v>
      </c>
      <c r="O70" s="78">
        <v>26831563</v>
      </c>
      <c r="P70" s="78">
        <f t="shared" si="21"/>
        <v>124772350</v>
      </c>
      <c r="Q70" s="95">
        <f t="shared" si="22"/>
        <v>0.31971630676838614</v>
      </c>
      <c r="R70" s="77">
        <v>73633240</v>
      </c>
      <c r="S70" s="78">
        <v>29868602</v>
      </c>
      <c r="T70" s="78">
        <f t="shared" si="23"/>
        <v>103501842</v>
      </c>
      <c r="U70" s="95">
        <f t="shared" si="24"/>
        <v>0.24031612110622894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301761862</v>
      </c>
      <c r="AA70" s="78">
        <f t="shared" si="28"/>
        <v>73795300</v>
      </c>
      <c r="AB70" s="78">
        <f t="shared" si="29"/>
        <v>375557162</v>
      </c>
      <c r="AC70" s="95">
        <f t="shared" si="30"/>
        <v>0.87198873644687058</v>
      </c>
      <c r="AD70" s="77">
        <v>74239524</v>
      </c>
      <c r="AE70" s="78">
        <v>14841522</v>
      </c>
      <c r="AF70" s="78">
        <f t="shared" si="31"/>
        <v>89081046</v>
      </c>
      <c r="AG70" s="78">
        <v>387130831</v>
      </c>
      <c r="AH70" s="78">
        <v>382931294</v>
      </c>
      <c r="AI70" s="79">
        <v>342494223</v>
      </c>
      <c r="AJ70" s="114">
        <f t="shared" si="32"/>
        <v>0.89440123689655926</v>
      </c>
      <c r="AK70" s="115">
        <f t="shared" si="33"/>
        <v>0.16188399943125953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259923078</v>
      </c>
      <c r="E71" s="78">
        <v>90550823</v>
      </c>
      <c r="F71" s="79">
        <f t="shared" si="17"/>
        <v>350473901</v>
      </c>
      <c r="G71" s="77">
        <v>262115835</v>
      </c>
      <c r="H71" s="78">
        <v>86233132</v>
      </c>
      <c r="I71" s="79">
        <f t="shared" si="18"/>
        <v>348348967</v>
      </c>
      <c r="J71" s="77">
        <v>92795915</v>
      </c>
      <c r="K71" s="78">
        <v>11865169</v>
      </c>
      <c r="L71" s="78">
        <f t="shared" si="19"/>
        <v>104661084</v>
      </c>
      <c r="M71" s="95">
        <f t="shared" si="20"/>
        <v>0.29862732631837258</v>
      </c>
      <c r="N71" s="77">
        <v>81335694</v>
      </c>
      <c r="O71" s="78">
        <v>19264482</v>
      </c>
      <c r="P71" s="78">
        <f t="shared" si="21"/>
        <v>100600176</v>
      </c>
      <c r="Q71" s="95">
        <f t="shared" si="22"/>
        <v>0.28704042073592234</v>
      </c>
      <c r="R71" s="77">
        <v>63210862</v>
      </c>
      <c r="S71" s="78">
        <v>21391764</v>
      </c>
      <c r="T71" s="78">
        <f t="shared" si="23"/>
        <v>84602626</v>
      </c>
      <c r="U71" s="95">
        <f t="shared" si="24"/>
        <v>0.24286745193649448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237342471</v>
      </c>
      <c r="AA71" s="78">
        <f t="shared" si="28"/>
        <v>52521415</v>
      </c>
      <c r="AB71" s="78">
        <f t="shared" si="29"/>
        <v>289863886</v>
      </c>
      <c r="AC71" s="95">
        <f t="shared" si="30"/>
        <v>0.83210778116072326</v>
      </c>
      <c r="AD71" s="77">
        <v>72358258</v>
      </c>
      <c r="AE71" s="78">
        <v>10580056</v>
      </c>
      <c r="AF71" s="78">
        <f t="shared" si="31"/>
        <v>82938314</v>
      </c>
      <c r="AG71" s="78">
        <v>336592546</v>
      </c>
      <c r="AH71" s="78">
        <v>337369580</v>
      </c>
      <c r="AI71" s="79">
        <v>187465401</v>
      </c>
      <c r="AJ71" s="114">
        <f t="shared" si="32"/>
        <v>0.55566776648920158</v>
      </c>
      <c r="AK71" s="115">
        <f t="shared" si="33"/>
        <v>2.0066865598449501E-2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638974696</v>
      </c>
      <c r="E72" s="78">
        <v>322311682</v>
      </c>
      <c r="F72" s="79">
        <f t="shared" si="17"/>
        <v>961286378</v>
      </c>
      <c r="G72" s="77">
        <v>654551613</v>
      </c>
      <c r="H72" s="78">
        <v>361073601</v>
      </c>
      <c r="I72" s="79">
        <f t="shared" si="18"/>
        <v>1015625214</v>
      </c>
      <c r="J72" s="77">
        <v>233928731</v>
      </c>
      <c r="K72" s="78">
        <v>59447363</v>
      </c>
      <c r="L72" s="78">
        <f t="shared" si="19"/>
        <v>293376094</v>
      </c>
      <c r="M72" s="95">
        <f t="shared" si="20"/>
        <v>0.30519114877127695</v>
      </c>
      <c r="N72" s="77">
        <v>206157578</v>
      </c>
      <c r="O72" s="78">
        <v>86906029</v>
      </c>
      <c r="P72" s="78">
        <f t="shared" si="21"/>
        <v>293063607</v>
      </c>
      <c r="Q72" s="95">
        <f t="shared" si="22"/>
        <v>0.30486607706824281</v>
      </c>
      <c r="R72" s="77">
        <v>163211896</v>
      </c>
      <c r="S72" s="78">
        <v>47241672</v>
      </c>
      <c r="T72" s="78">
        <f t="shared" si="23"/>
        <v>210453568</v>
      </c>
      <c r="U72" s="95">
        <f t="shared" si="24"/>
        <v>0.20721577713804179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603298205</v>
      </c>
      <c r="AA72" s="78">
        <f t="shared" si="28"/>
        <v>193595064</v>
      </c>
      <c r="AB72" s="78">
        <f t="shared" si="29"/>
        <v>796893269</v>
      </c>
      <c r="AC72" s="95">
        <f t="shared" si="30"/>
        <v>0.78463320722559371</v>
      </c>
      <c r="AD72" s="77">
        <v>147635714</v>
      </c>
      <c r="AE72" s="78">
        <v>71774514</v>
      </c>
      <c r="AF72" s="78">
        <f t="shared" si="31"/>
        <v>219410228</v>
      </c>
      <c r="AG72" s="78">
        <v>895110870</v>
      </c>
      <c r="AH72" s="78">
        <v>899380597</v>
      </c>
      <c r="AI72" s="79">
        <v>808163965</v>
      </c>
      <c r="AJ72" s="114">
        <f t="shared" si="32"/>
        <v>0.89857838571983339</v>
      </c>
      <c r="AK72" s="115">
        <f t="shared" si="33"/>
        <v>-4.0821524509787155E-2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1952278127</v>
      </c>
      <c r="E73" s="81">
        <f>SUM(E68:E72)</f>
        <v>673061193</v>
      </c>
      <c r="F73" s="82">
        <f t="shared" si="17"/>
        <v>2625339320</v>
      </c>
      <c r="G73" s="80">
        <f>SUM(G68:G72)</f>
        <v>2023729384</v>
      </c>
      <c r="H73" s="81">
        <f>SUM(H68:H72)</f>
        <v>740858376</v>
      </c>
      <c r="I73" s="82">
        <f t="shared" si="18"/>
        <v>2764587760</v>
      </c>
      <c r="J73" s="80">
        <f>SUM(J68:J72)</f>
        <v>728912180</v>
      </c>
      <c r="K73" s="81">
        <f>SUM(K68:K72)</f>
        <v>131076665</v>
      </c>
      <c r="L73" s="81">
        <f t="shared" si="19"/>
        <v>859988845</v>
      </c>
      <c r="M73" s="96">
        <f t="shared" si="20"/>
        <v>0.32757245451989803</v>
      </c>
      <c r="N73" s="80">
        <f>SUM(N68:N72)</f>
        <v>581658368</v>
      </c>
      <c r="O73" s="81">
        <f>SUM(O68:O72)</f>
        <v>179913119</v>
      </c>
      <c r="P73" s="81">
        <f t="shared" si="21"/>
        <v>761571487</v>
      </c>
      <c r="Q73" s="96">
        <f t="shared" si="22"/>
        <v>0.29008497347306711</v>
      </c>
      <c r="R73" s="80">
        <f>SUM(R68:R72)</f>
        <v>468642017</v>
      </c>
      <c r="S73" s="81">
        <f>SUM(S68:S72)</f>
        <v>116386104</v>
      </c>
      <c r="T73" s="81">
        <f t="shared" si="23"/>
        <v>585028121</v>
      </c>
      <c r="U73" s="96">
        <f t="shared" si="24"/>
        <v>0.21161495737794919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1779212565</v>
      </c>
      <c r="AA73" s="81">
        <f t="shared" si="28"/>
        <v>427375888</v>
      </c>
      <c r="AB73" s="81">
        <f t="shared" si="29"/>
        <v>2206588453</v>
      </c>
      <c r="AC73" s="96">
        <f t="shared" si="30"/>
        <v>0.79816183986866818</v>
      </c>
      <c r="AD73" s="80">
        <f>SUM(AD68:AD72)</f>
        <v>470633433</v>
      </c>
      <c r="AE73" s="81">
        <f>SUM(AE68:AE72)</f>
        <v>118325926</v>
      </c>
      <c r="AF73" s="81">
        <f t="shared" si="31"/>
        <v>588959359</v>
      </c>
      <c r="AG73" s="81">
        <f>SUM(AG68:AG72)</f>
        <v>2488479416</v>
      </c>
      <c r="AH73" s="81">
        <f>SUM(AH68:AH72)</f>
        <v>2568284438</v>
      </c>
      <c r="AI73" s="82">
        <f>SUM(AI68:AI72)</f>
        <v>2093448748</v>
      </c>
      <c r="AJ73" s="116">
        <f t="shared" si="32"/>
        <v>0.81511561454237957</v>
      </c>
      <c r="AK73" s="117">
        <f t="shared" si="33"/>
        <v>-6.674888411103419E-3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100075630680</v>
      </c>
      <c r="E74" s="84">
        <f>SUM(E9,E11:E15,E17:E24,E26:E29,E31:E35,E37:E40,E42:E47,E49:E53,E55:E60,E62:E66,E68:E72)</f>
        <v>14996675150</v>
      </c>
      <c r="F74" s="85">
        <f t="shared" si="17"/>
        <v>115072305830</v>
      </c>
      <c r="G74" s="83">
        <f>SUM(G9,G11:G15,G17:G24,G26:G29,G31:G35,G37:G40,G42:G47,G49:G53,G55:G60,G62:G66,G68:G72)</f>
        <v>100728626993</v>
      </c>
      <c r="H74" s="84">
        <f>SUM(H9,H11:H15,H17:H24,H26:H29,H31:H35,H37:H40,H42:H47,H49:H53,H55:H60,H62:H66,H68:H72)</f>
        <v>15597486929</v>
      </c>
      <c r="I74" s="85">
        <f t="shared" si="18"/>
        <v>116326113922</v>
      </c>
      <c r="J74" s="83">
        <f>SUM(J9,J11:J15,J17:J24,J26:J29,J31:J35,J37:J40,J42:J47,J49:J53,J55:J60,J62:J66,J68:J72)</f>
        <v>29037368891</v>
      </c>
      <c r="K74" s="84">
        <f>SUM(K9,K11:K15,K17:K24,K26:K29,K31:K35,K37:K40,K42:K47,K49:K53,K55:K60,K62:K66,K68:K72)</f>
        <v>1893051160</v>
      </c>
      <c r="L74" s="84">
        <f t="shared" si="19"/>
        <v>30930420051</v>
      </c>
      <c r="M74" s="97">
        <f t="shared" si="20"/>
        <v>0.26879117288824039</v>
      </c>
      <c r="N74" s="83">
        <f>SUM(N9,N11:N15,N17:N24,N26:N29,N31:N35,N37:N40,N42:N47,N49:N53,N55:N60,N62:N66,N68:N72)</f>
        <v>26801856656</v>
      </c>
      <c r="O74" s="84">
        <f>SUM(O9,O11:O15,O17:O24,O26:O29,O31:O35,O37:O40,O42:O47,O49:O53,O55:O60,O62:O66,O68:O72)</f>
        <v>2704338815</v>
      </c>
      <c r="P74" s="84">
        <f t="shared" si="21"/>
        <v>29506195471</v>
      </c>
      <c r="Q74" s="97">
        <f t="shared" si="22"/>
        <v>0.25641439317806358</v>
      </c>
      <c r="R74" s="83">
        <f>SUM(R9,R11:R15,R17:R24,R26:R29,R31:R35,R37:R40,R42:R47,R49:R53,R55:R60,R62:R66,R68:R72)</f>
        <v>24732183647</v>
      </c>
      <c r="S74" s="84">
        <f>SUM(S9,S11:S15,S17:S24,S26:S29,S31:S35,S37:S40,S42:S47,S49:S53,S55:S60,S62:S66,S68:S72)</f>
        <v>2697521844</v>
      </c>
      <c r="T74" s="84">
        <f t="shared" si="23"/>
        <v>27429705491</v>
      </c>
      <c r="U74" s="97">
        <f t="shared" si="24"/>
        <v>0.23580006729522834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80571409194</v>
      </c>
      <c r="AA74" s="84">
        <f t="shared" si="28"/>
        <v>7294911819</v>
      </c>
      <c r="AB74" s="84">
        <f t="shared" si="29"/>
        <v>87866321013</v>
      </c>
      <c r="AC74" s="97">
        <f t="shared" si="30"/>
        <v>0.7553447635319176</v>
      </c>
      <c r="AD74" s="83">
        <f>SUM(AD9,AD11:AD15,AD17:AD24,AD26:AD29,AD31:AD35,AD37:AD40,AD42:AD47,AD49:AD53,AD55:AD60,AD62:AD66,AD68:AD72)</f>
        <v>23590423439</v>
      </c>
      <c r="AE74" s="84">
        <f>SUM(AE9,AE11:AE15,AE17:AE24,AE26:AE29,AE31:AE35,AE37:AE40,AE42:AE47,AE49:AE53,AE55:AE60,AE62:AE66,AE68:AE72)</f>
        <v>2619556819</v>
      </c>
      <c r="AF74" s="84">
        <f t="shared" si="31"/>
        <v>26209980258</v>
      </c>
      <c r="AG74" s="84">
        <f>SUM(AG9,AG11:AG15,AG17:AG24,AG26:AG29,AG31:AG35,AG37:AG40,AG42:AG47,AG49:AG53,AG55:AG60,AG62:AG66,AG68:AG72)</f>
        <v>109907525246</v>
      </c>
      <c r="AH74" s="84">
        <f>SUM(AH9,AH11:AH15,AH17:AH24,AH26:AH29,AH31:AH35,AH37:AH40,AH42:AH47,AH49:AH53,AH55:AH60,AH62:AH66,AH68:AH72)</f>
        <v>111418842143</v>
      </c>
      <c r="AI74" s="85">
        <f>SUM(AI9,AI11:AI15,AI17:AI24,AI26:AI29,AI31:AI35,AI37:AI40,AI42:AI47,AI49:AI53,AI55:AI60,AI62:AI66,AI68:AI72)</f>
        <v>82030617260</v>
      </c>
      <c r="AJ74" s="118">
        <f t="shared" si="32"/>
        <v>0.73623649000694313</v>
      </c>
      <c r="AK74" s="119">
        <f t="shared" si="33"/>
        <v>4.6536671183783351E-2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576941089</v>
      </c>
      <c r="E9" s="78">
        <v>180504685</v>
      </c>
      <c r="F9" s="79">
        <f>$D9       +$E9</f>
        <v>757445774</v>
      </c>
      <c r="G9" s="77">
        <v>572626088</v>
      </c>
      <c r="H9" s="78">
        <v>171911634</v>
      </c>
      <c r="I9" s="79">
        <f>$G9       +$H9</f>
        <v>744537722</v>
      </c>
      <c r="J9" s="77">
        <v>219468783</v>
      </c>
      <c r="K9" s="78">
        <v>13351413</v>
      </c>
      <c r="L9" s="78">
        <f>$J9       +$K9</f>
        <v>232820196</v>
      </c>
      <c r="M9" s="95">
        <f>IF(($F9       =0),0,($L9       /$F9       ))</f>
        <v>0.3073753976743423</v>
      </c>
      <c r="N9" s="77">
        <v>187024366</v>
      </c>
      <c r="O9" s="78">
        <v>55650729</v>
      </c>
      <c r="P9" s="78">
        <f>$N9       +$O9</f>
        <v>242675095</v>
      </c>
      <c r="Q9" s="95">
        <f>IF(($F9       =0),0,($P9       /$F9       ))</f>
        <v>0.32038609670822454</v>
      </c>
      <c r="R9" s="77">
        <v>185571996</v>
      </c>
      <c r="S9" s="78">
        <v>18893300</v>
      </c>
      <c r="T9" s="78">
        <f>$R9       +$S9</f>
        <v>204465296</v>
      </c>
      <c r="U9" s="95">
        <f>IF(($I9       =0),0,($T9       /$I9       ))</f>
        <v>0.274620465771377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592065145</v>
      </c>
      <c r="AA9" s="78">
        <f>$K9       +$O9       +$S9</f>
        <v>87895442</v>
      </c>
      <c r="AB9" s="78">
        <f>$Z9       +$AA9</f>
        <v>679960587</v>
      </c>
      <c r="AC9" s="95">
        <f>IF(($I9       =0),0,($AB9       /$I9       ))</f>
        <v>0.91326546245832796</v>
      </c>
      <c r="AD9" s="77">
        <v>136732141</v>
      </c>
      <c r="AE9" s="78">
        <v>31272612</v>
      </c>
      <c r="AF9" s="78">
        <f>$AD9       +$AE9</f>
        <v>168004753</v>
      </c>
      <c r="AG9" s="78">
        <v>754815114</v>
      </c>
      <c r="AH9" s="78">
        <v>756769767</v>
      </c>
      <c r="AI9" s="79">
        <v>367622853</v>
      </c>
      <c r="AJ9" s="114">
        <f>IF(($AH9       =0),0,($AI9       /$AH9       ))</f>
        <v>0.48577898989984358</v>
      </c>
      <c r="AK9" s="115">
        <f>IF(($AF9       =0),0,(($T9       /$AF9       )-1))</f>
        <v>0.21702090178365374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522367147</v>
      </c>
      <c r="E10" s="78">
        <v>123208925</v>
      </c>
      <c r="F10" s="79">
        <f t="shared" ref="F10:F41" si="0">$D10      +$E10</f>
        <v>645576072</v>
      </c>
      <c r="G10" s="77">
        <v>515141312</v>
      </c>
      <c r="H10" s="78">
        <v>122538110</v>
      </c>
      <c r="I10" s="79">
        <f t="shared" ref="I10:I41" si="1">$G10      +$H10</f>
        <v>637679422</v>
      </c>
      <c r="J10" s="77">
        <v>199778363</v>
      </c>
      <c r="K10" s="78">
        <v>40075947</v>
      </c>
      <c r="L10" s="78">
        <f t="shared" ref="L10:L41" si="2">$J10      +$K10</f>
        <v>239854310</v>
      </c>
      <c r="M10" s="95">
        <f t="shared" ref="M10:M41" si="3">IF(($F10      =0),0,($L10      /$F10      ))</f>
        <v>0.37153531613544688</v>
      </c>
      <c r="N10" s="77">
        <v>158157607</v>
      </c>
      <c r="O10" s="78">
        <v>26288090</v>
      </c>
      <c r="P10" s="78">
        <f t="shared" ref="P10:P41" si="4">$N10      +$O10</f>
        <v>184445697</v>
      </c>
      <c r="Q10" s="95">
        <f t="shared" ref="Q10:Q41" si="5">IF(($F10      =0),0,($P10      /$F10      ))</f>
        <v>0.2857071459116905</v>
      </c>
      <c r="R10" s="77">
        <v>117761789</v>
      </c>
      <c r="S10" s="78">
        <v>19354737</v>
      </c>
      <c r="T10" s="78">
        <f t="shared" ref="T10:T41" si="6">$R10      +$S10</f>
        <v>137116526</v>
      </c>
      <c r="U10" s="95">
        <f t="shared" ref="U10:U41" si="7">IF(($I10      =0),0,($T10      /$I10      ))</f>
        <v>0.21502422889851383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475697759</v>
      </c>
      <c r="AA10" s="78">
        <f t="shared" ref="AA10:AA41" si="11">$K10      +$O10      +$S10</f>
        <v>85718774</v>
      </c>
      <c r="AB10" s="78">
        <f t="shared" ref="AB10:AB41" si="12">$Z10      +$AA10</f>
        <v>561416533</v>
      </c>
      <c r="AC10" s="95">
        <f t="shared" ref="AC10:AC41" si="13">IF(($I10      =0),0,($AB10      /$I10      ))</f>
        <v>0.88040559822236197</v>
      </c>
      <c r="AD10" s="77">
        <v>116903038</v>
      </c>
      <c r="AE10" s="78">
        <v>18846880</v>
      </c>
      <c r="AF10" s="78">
        <f t="shared" ref="AF10:AF41" si="14">$AD10      +$AE10</f>
        <v>135749918</v>
      </c>
      <c r="AG10" s="78">
        <v>577081259</v>
      </c>
      <c r="AH10" s="78">
        <v>590387739</v>
      </c>
      <c r="AI10" s="79">
        <v>525343538</v>
      </c>
      <c r="AJ10" s="114">
        <f t="shared" ref="AJ10:AJ41" si="15">IF(($AH10      =0),0,($AI10      /$AH10      ))</f>
        <v>0.88982799488659436</v>
      </c>
      <c r="AK10" s="115">
        <f t="shared" ref="AK10:AK41" si="16">IF(($AF10      =0),0,(($T10      /$AF10      )-1))</f>
        <v>1.006710000369937E-2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1858312665</v>
      </c>
      <c r="E11" s="78">
        <v>231308900</v>
      </c>
      <c r="F11" s="79">
        <f t="shared" si="0"/>
        <v>2089621565</v>
      </c>
      <c r="G11" s="77">
        <v>2019238416</v>
      </c>
      <c r="H11" s="78">
        <v>258049933</v>
      </c>
      <c r="I11" s="79">
        <f t="shared" si="1"/>
        <v>2277288349</v>
      </c>
      <c r="J11" s="77">
        <v>607730449</v>
      </c>
      <c r="K11" s="78">
        <v>31512817</v>
      </c>
      <c r="L11" s="78">
        <f t="shared" si="2"/>
        <v>639243266</v>
      </c>
      <c r="M11" s="95">
        <f t="shared" si="3"/>
        <v>0.30591341356108182</v>
      </c>
      <c r="N11" s="77">
        <v>504496970</v>
      </c>
      <c r="O11" s="78">
        <v>46868720</v>
      </c>
      <c r="P11" s="78">
        <f t="shared" si="4"/>
        <v>551365690</v>
      </c>
      <c r="Q11" s="95">
        <f t="shared" si="5"/>
        <v>0.26385911173346838</v>
      </c>
      <c r="R11" s="77">
        <v>516536645</v>
      </c>
      <c r="S11" s="78">
        <v>22003052</v>
      </c>
      <c r="T11" s="78">
        <f t="shared" si="6"/>
        <v>538539697</v>
      </c>
      <c r="U11" s="95">
        <f t="shared" si="7"/>
        <v>0.2364828754498669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1628764064</v>
      </c>
      <c r="AA11" s="78">
        <f t="shared" si="11"/>
        <v>100384589</v>
      </c>
      <c r="AB11" s="78">
        <f t="shared" si="12"/>
        <v>1729148653</v>
      </c>
      <c r="AC11" s="95">
        <f t="shared" si="13"/>
        <v>0.7593015850449073</v>
      </c>
      <c r="AD11" s="77">
        <v>399214491</v>
      </c>
      <c r="AE11" s="78">
        <v>20037578</v>
      </c>
      <c r="AF11" s="78">
        <f t="shared" si="14"/>
        <v>419252069</v>
      </c>
      <c r="AG11" s="78">
        <v>1804488029</v>
      </c>
      <c r="AH11" s="78">
        <v>1889968109</v>
      </c>
      <c r="AI11" s="79">
        <v>1502390392</v>
      </c>
      <c r="AJ11" s="114">
        <f t="shared" si="15"/>
        <v>0.79492896459238616</v>
      </c>
      <c r="AK11" s="115">
        <f t="shared" si="16"/>
        <v>0.28452484035326253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729303421</v>
      </c>
      <c r="E12" s="78">
        <v>59792950</v>
      </c>
      <c r="F12" s="79">
        <f t="shared" si="0"/>
        <v>789096371</v>
      </c>
      <c r="G12" s="77">
        <v>738426561</v>
      </c>
      <c r="H12" s="78">
        <v>54978950</v>
      </c>
      <c r="I12" s="79">
        <f t="shared" si="1"/>
        <v>793405511</v>
      </c>
      <c r="J12" s="77">
        <v>199589952</v>
      </c>
      <c r="K12" s="78">
        <v>8542825</v>
      </c>
      <c r="L12" s="78">
        <f t="shared" si="2"/>
        <v>208132777</v>
      </c>
      <c r="M12" s="95">
        <f t="shared" si="3"/>
        <v>0.26376091013603203</v>
      </c>
      <c r="N12" s="77">
        <v>181239014</v>
      </c>
      <c r="O12" s="78">
        <v>12813243</v>
      </c>
      <c r="P12" s="78">
        <f t="shared" si="4"/>
        <v>194052257</v>
      </c>
      <c r="Q12" s="95">
        <f t="shared" si="5"/>
        <v>0.24591705668863101</v>
      </c>
      <c r="R12" s="77">
        <v>159810616</v>
      </c>
      <c r="S12" s="78">
        <v>2189697</v>
      </c>
      <c r="T12" s="78">
        <f t="shared" si="6"/>
        <v>162000313</v>
      </c>
      <c r="U12" s="95">
        <f t="shared" si="7"/>
        <v>0.20418349854391168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540639582</v>
      </c>
      <c r="AA12" s="78">
        <f t="shared" si="11"/>
        <v>23545765</v>
      </c>
      <c r="AB12" s="78">
        <f t="shared" si="12"/>
        <v>564185347</v>
      </c>
      <c r="AC12" s="95">
        <f t="shared" si="13"/>
        <v>0.71109330497201451</v>
      </c>
      <c r="AD12" s="77">
        <v>125507245</v>
      </c>
      <c r="AE12" s="78">
        <v>9458794</v>
      </c>
      <c r="AF12" s="78">
        <f t="shared" si="14"/>
        <v>134966039</v>
      </c>
      <c r="AG12" s="78">
        <v>741111538</v>
      </c>
      <c r="AH12" s="78">
        <v>736141538</v>
      </c>
      <c r="AI12" s="79">
        <v>532479829</v>
      </c>
      <c r="AJ12" s="114">
        <f t="shared" si="15"/>
        <v>0.72333892534671773</v>
      </c>
      <c r="AK12" s="115">
        <f t="shared" si="16"/>
        <v>0.20030427061729217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399597032</v>
      </c>
      <c r="E13" s="78">
        <v>189560231</v>
      </c>
      <c r="F13" s="79">
        <f t="shared" si="0"/>
        <v>589157263</v>
      </c>
      <c r="G13" s="77">
        <v>433326795</v>
      </c>
      <c r="H13" s="78">
        <v>213526519</v>
      </c>
      <c r="I13" s="79">
        <f t="shared" si="1"/>
        <v>646853314</v>
      </c>
      <c r="J13" s="77">
        <v>129697830</v>
      </c>
      <c r="K13" s="78">
        <v>35658003</v>
      </c>
      <c r="L13" s="78">
        <f t="shared" si="2"/>
        <v>165355833</v>
      </c>
      <c r="M13" s="95">
        <f t="shared" si="3"/>
        <v>0.2806650166001603</v>
      </c>
      <c r="N13" s="77">
        <v>64882719</v>
      </c>
      <c r="O13" s="78">
        <v>73280665</v>
      </c>
      <c r="P13" s="78">
        <f t="shared" si="4"/>
        <v>138163384</v>
      </c>
      <c r="Q13" s="95">
        <f t="shared" si="5"/>
        <v>0.23451019392762709</v>
      </c>
      <c r="R13" s="77">
        <v>168025417</v>
      </c>
      <c r="S13" s="78">
        <v>18516090</v>
      </c>
      <c r="T13" s="78">
        <f t="shared" si="6"/>
        <v>186541507</v>
      </c>
      <c r="U13" s="95">
        <f t="shared" si="7"/>
        <v>0.28838301197912702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362605966</v>
      </c>
      <c r="AA13" s="78">
        <f t="shared" si="11"/>
        <v>127454758</v>
      </c>
      <c r="AB13" s="78">
        <f t="shared" si="12"/>
        <v>490060724</v>
      </c>
      <c r="AC13" s="95">
        <f t="shared" si="13"/>
        <v>0.7576071937694363</v>
      </c>
      <c r="AD13" s="77">
        <v>96536489</v>
      </c>
      <c r="AE13" s="78">
        <v>14070454</v>
      </c>
      <c r="AF13" s="78">
        <f t="shared" si="14"/>
        <v>110606943</v>
      </c>
      <c r="AG13" s="78">
        <v>516887040</v>
      </c>
      <c r="AH13" s="78">
        <v>599636007</v>
      </c>
      <c r="AI13" s="79">
        <v>429847197</v>
      </c>
      <c r="AJ13" s="114">
        <f t="shared" si="15"/>
        <v>0.71684687374018885</v>
      </c>
      <c r="AK13" s="115">
        <f t="shared" si="16"/>
        <v>0.68652619754620647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1753543656</v>
      </c>
      <c r="E14" s="78">
        <v>513832728</v>
      </c>
      <c r="F14" s="79">
        <f t="shared" si="0"/>
        <v>2267376384</v>
      </c>
      <c r="G14" s="77">
        <v>1815711146</v>
      </c>
      <c r="H14" s="78">
        <v>489430317</v>
      </c>
      <c r="I14" s="79">
        <f t="shared" si="1"/>
        <v>2305141463</v>
      </c>
      <c r="J14" s="77">
        <v>588446238</v>
      </c>
      <c r="K14" s="78">
        <v>46989170</v>
      </c>
      <c r="L14" s="78">
        <f t="shared" si="2"/>
        <v>635435408</v>
      </c>
      <c r="M14" s="95">
        <f t="shared" si="3"/>
        <v>0.28025140090724349</v>
      </c>
      <c r="N14" s="77">
        <v>484234389</v>
      </c>
      <c r="O14" s="78">
        <v>259494437</v>
      </c>
      <c r="P14" s="78">
        <f t="shared" si="4"/>
        <v>743728826</v>
      </c>
      <c r="Q14" s="95">
        <f t="shared" si="5"/>
        <v>0.3280129542003733</v>
      </c>
      <c r="R14" s="77">
        <v>391792266</v>
      </c>
      <c r="S14" s="78">
        <v>105115398</v>
      </c>
      <c r="T14" s="78">
        <f t="shared" si="6"/>
        <v>496907664</v>
      </c>
      <c r="U14" s="95">
        <f t="shared" si="7"/>
        <v>0.21556493255442344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1464472893</v>
      </c>
      <c r="AA14" s="78">
        <f t="shared" si="11"/>
        <v>411599005</v>
      </c>
      <c r="AB14" s="78">
        <f t="shared" si="12"/>
        <v>1876071898</v>
      </c>
      <c r="AC14" s="95">
        <f t="shared" si="13"/>
        <v>0.81386410687281974</v>
      </c>
      <c r="AD14" s="77">
        <v>405741871</v>
      </c>
      <c r="AE14" s="78">
        <v>68289406</v>
      </c>
      <c r="AF14" s="78">
        <f t="shared" si="14"/>
        <v>474031277</v>
      </c>
      <c r="AG14" s="78">
        <v>2141063932</v>
      </c>
      <c r="AH14" s="78">
        <v>2267626932</v>
      </c>
      <c r="AI14" s="79">
        <v>1685100396</v>
      </c>
      <c r="AJ14" s="114">
        <f t="shared" si="15"/>
        <v>0.74311182859068281</v>
      </c>
      <c r="AK14" s="115">
        <f t="shared" si="16"/>
        <v>4.8259235434374048E-2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5840065010</v>
      </c>
      <c r="E15" s="81">
        <f>SUM(E9:E14)</f>
        <v>1298208419</v>
      </c>
      <c r="F15" s="82">
        <f t="shared" si="0"/>
        <v>7138273429</v>
      </c>
      <c r="G15" s="80">
        <f>SUM(G9:G14)</f>
        <v>6094470318</v>
      </c>
      <c r="H15" s="81">
        <f>SUM(H9:H14)</f>
        <v>1310435463</v>
      </c>
      <c r="I15" s="82">
        <f t="shared" si="1"/>
        <v>7404905781</v>
      </c>
      <c r="J15" s="80">
        <f>SUM(J9:J14)</f>
        <v>1944711615</v>
      </c>
      <c r="K15" s="81">
        <f>SUM(K9:K14)</f>
        <v>176130175</v>
      </c>
      <c r="L15" s="81">
        <f t="shared" si="2"/>
        <v>2120841790</v>
      </c>
      <c r="M15" s="96">
        <f t="shared" si="3"/>
        <v>0.29710851105588826</v>
      </c>
      <c r="N15" s="80">
        <f>SUM(N9:N14)</f>
        <v>1580035065</v>
      </c>
      <c r="O15" s="81">
        <f>SUM(O9:O14)</f>
        <v>474395884</v>
      </c>
      <c r="P15" s="81">
        <f t="shared" si="4"/>
        <v>2054430949</v>
      </c>
      <c r="Q15" s="96">
        <f t="shared" si="5"/>
        <v>0.28780502308214395</v>
      </c>
      <c r="R15" s="80">
        <f>SUM(R9:R14)</f>
        <v>1539498729</v>
      </c>
      <c r="S15" s="81">
        <f>SUM(S9:S14)</f>
        <v>186072274</v>
      </c>
      <c r="T15" s="81">
        <f t="shared" si="6"/>
        <v>1725571003</v>
      </c>
      <c r="U15" s="96">
        <f t="shared" si="7"/>
        <v>0.23303078446015948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5064245409</v>
      </c>
      <c r="AA15" s="81">
        <f t="shared" si="11"/>
        <v>836598333</v>
      </c>
      <c r="AB15" s="81">
        <f t="shared" si="12"/>
        <v>5900843742</v>
      </c>
      <c r="AC15" s="96">
        <f t="shared" si="13"/>
        <v>0.79688302815962597</v>
      </c>
      <c r="AD15" s="80">
        <f>SUM(AD9:AD14)</f>
        <v>1280635275</v>
      </c>
      <c r="AE15" s="81">
        <f>SUM(AE9:AE14)</f>
        <v>161975724</v>
      </c>
      <c r="AF15" s="81">
        <f t="shared" si="14"/>
        <v>1442610999</v>
      </c>
      <c r="AG15" s="81">
        <f>SUM(AG9:AG14)</f>
        <v>6535446912</v>
      </c>
      <c r="AH15" s="81">
        <f>SUM(AH9:AH14)</f>
        <v>6840530092</v>
      </c>
      <c r="AI15" s="82">
        <f>SUM(AI9:AI14)</f>
        <v>5042784205</v>
      </c>
      <c r="AJ15" s="116">
        <f t="shared" si="15"/>
        <v>0.73719202125834316</v>
      </c>
      <c r="AK15" s="117">
        <f t="shared" si="16"/>
        <v>0.19614435505908689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585609553</v>
      </c>
      <c r="E16" s="78">
        <v>101299000</v>
      </c>
      <c r="F16" s="79">
        <f t="shared" si="0"/>
        <v>686908553</v>
      </c>
      <c r="G16" s="77">
        <v>679837850</v>
      </c>
      <c r="H16" s="78">
        <v>129092870</v>
      </c>
      <c r="I16" s="79">
        <f t="shared" si="1"/>
        <v>808930720</v>
      </c>
      <c r="J16" s="77">
        <v>177492480</v>
      </c>
      <c r="K16" s="78">
        <v>13309141</v>
      </c>
      <c r="L16" s="78">
        <f t="shared" si="2"/>
        <v>190801621</v>
      </c>
      <c r="M16" s="95">
        <f t="shared" si="3"/>
        <v>0.27776859112715108</v>
      </c>
      <c r="N16" s="77">
        <v>152770217</v>
      </c>
      <c r="O16" s="78">
        <v>4562238</v>
      </c>
      <c r="P16" s="78">
        <f t="shared" si="4"/>
        <v>157332455</v>
      </c>
      <c r="Q16" s="95">
        <f t="shared" si="5"/>
        <v>0.229044250960142</v>
      </c>
      <c r="R16" s="77">
        <v>125074411</v>
      </c>
      <c r="S16" s="78">
        <v>25094448</v>
      </c>
      <c r="T16" s="78">
        <f t="shared" si="6"/>
        <v>150168859</v>
      </c>
      <c r="U16" s="95">
        <f t="shared" si="7"/>
        <v>0.18563871452427966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455337108</v>
      </c>
      <c r="AA16" s="78">
        <f t="shared" si="11"/>
        <v>42965827</v>
      </c>
      <c r="AB16" s="78">
        <f t="shared" si="12"/>
        <v>498302935</v>
      </c>
      <c r="AC16" s="95">
        <f t="shared" si="13"/>
        <v>0.61600199211126505</v>
      </c>
      <c r="AD16" s="77">
        <v>124077137</v>
      </c>
      <c r="AE16" s="78">
        <v>16000260</v>
      </c>
      <c r="AF16" s="78">
        <f t="shared" si="14"/>
        <v>140077397</v>
      </c>
      <c r="AG16" s="78">
        <v>610903674</v>
      </c>
      <c r="AH16" s="78">
        <v>640480194</v>
      </c>
      <c r="AI16" s="79">
        <v>475145929</v>
      </c>
      <c r="AJ16" s="114">
        <f t="shared" si="15"/>
        <v>0.74185889501526103</v>
      </c>
      <c r="AK16" s="115">
        <f t="shared" si="16"/>
        <v>7.2042044013710616E-2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1008933954</v>
      </c>
      <c r="E17" s="78">
        <v>219322000</v>
      </c>
      <c r="F17" s="79">
        <f t="shared" si="0"/>
        <v>1228255954</v>
      </c>
      <c r="G17" s="77">
        <v>983624305</v>
      </c>
      <c r="H17" s="78">
        <v>190014569</v>
      </c>
      <c r="I17" s="79">
        <f t="shared" si="1"/>
        <v>1173638874</v>
      </c>
      <c r="J17" s="77">
        <v>327064759</v>
      </c>
      <c r="K17" s="78">
        <v>53020526</v>
      </c>
      <c r="L17" s="78">
        <f t="shared" si="2"/>
        <v>380085285</v>
      </c>
      <c r="M17" s="95">
        <f t="shared" si="3"/>
        <v>0.30945120498882595</v>
      </c>
      <c r="N17" s="77">
        <v>293013638</v>
      </c>
      <c r="O17" s="78">
        <v>22135370</v>
      </c>
      <c r="P17" s="78">
        <f t="shared" si="4"/>
        <v>315149008</v>
      </c>
      <c r="Q17" s="95">
        <f t="shared" si="5"/>
        <v>0.25658252009580734</v>
      </c>
      <c r="R17" s="77">
        <v>231163933</v>
      </c>
      <c r="S17" s="78">
        <v>35925700</v>
      </c>
      <c r="T17" s="78">
        <f t="shared" si="6"/>
        <v>267089633</v>
      </c>
      <c r="U17" s="95">
        <f t="shared" si="7"/>
        <v>0.22757394878179538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851242330</v>
      </c>
      <c r="AA17" s="78">
        <f t="shared" si="11"/>
        <v>111081596</v>
      </c>
      <c r="AB17" s="78">
        <f t="shared" si="12"/>
        <v>962323926</v>
      </c>
      <c r="AC17" s="95">
        <f t="shared" si="13"/>
        <v>0.81994891897215738</v>
      </c>
      <c r="AD17" s="77">
        <v>217669460</v>
      </c>
      <c r="AE17" s="78">
        <v>46341100</v>
      </c>
      <c r="AF17" s="78">
        <f t="shared" si="14"/>
        <v>264010560</v>
      </c>
      <c r="AG17" s="78">
        <v>1241254897</v>
      </c>
      <c r="AH17" s="78">
        <v>1235888817</v>
      </c>
      <c r="AI17" s="79">
        <v>980469421</v>
      </c>
      <c r="AJ17" s="114">
        <f t="shared" si="15"/>
        <v>0.79333141259421236</v>
      </c>
      <c r="AK17" s="115">
        <f t="shared" si="16"/>
        <v>1.1662688795478493E-2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1248344732</v>
      </c>
      <c r="E18" s="78">
        <v>319919514</v>
      </c>
      <c r="F18" s="79">
        <f t="shared" si="0"/>
        <v>1568264246</v>
      </c>
      <c r="G18" s="77">
        <v>1464768546</v>
      </c>
      <c r="H18" s="78">
        <v>246112831</v>
      </c>
      <c r="I18" s="79">
        <f t="shared" si="1"/>
        <v>1710881377</v>
      </c>
      <c r="J18" s="77">
        <v>389694449</v>
      </c>
      <c r="K18" s="78">
        <v>76459299</v>
      </c>
      <c r="L18" s="78">
        <f t="shared" si="2"/>
        <v>466153748</v>
      </c>
      <c r="M18" s="95">
        <f t="shared" si="3"/>
        <v>0.29724183866906828</v>
      </c>
      <c r="N18" s="77">
        <v>325864697</v>
      </c>
      <c r="O18" s="78">
        <v>67408264</v>
      </c>
      <c r="P18" s="78">
        <f t="shared" si="4"/>
        <v>393272961</v>
      </c>
      <c r="Q18" s="95">
        <f t="shared" si="5"/>
        <v>0.25076957662146432</v>
      </c>
      <c r="R18" s="77">
        <v>325277045</v>
      </c>
      <c r="S18" s="78">
        <v>48120297</v>
      </c>
      <c r="T18" s="78">
        <f t="shared" si="6"/>
        <v>373397342</v>
      </c>
      <c r="U18" s="95">
        <f t="shared" si="7"/>
        <v>0.21824852793403221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1040836191</v>
      </c>
      <c r="AA18" s="78">
        <f t="shared" si="11"/>
        <v>191987860</v>
      </c>
      <c r="AB18" s="78">
        <f t="shared" si="12"/>
        <v>1232824051</v>
      </c>
      <c r="AC18" s="95">
        <f t="shared" si="13"/>
        <v>0.72057833323414566</v>
      </c>
      <c r="AD18" s="77">
        <v>294362508</v>
      </c>
      <c r="AE18" s="78">
        <v>49930256</v>
      </c>
      <c r="AF18" s="78">
        <f t="shared" si="14"/>
        <v>344292764</v>
      </c>
      <c r="AG18" s="78">
        <v>1899753504</v>
      </c>
      <c r="AH18" s="78">
        <v>1909595803</v>
      </c>
      <c r="AI18" s="79">
        <v>1160135854</v>
      </c>
      <c r="AJ18" s="114">
        <f t="shared" si="15"/>
        <v>0.60752953697186152</v>
      </c>
      <c r="AK18" s="115">
        <f t="shared" si="16"/>
        <v>8.4534387716612036E-2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619224183</v>
      </c>
      <c r="E19" s="78">
        <v>205846964</v>
      </c>
      <c r="F19" s="79">
        <f t="shared" si="0"/>
        <v>825071147</v>
      </c>
      <c r="G19" s="77">
        <v>630620315</v>
      </c>
      <c r="H19" s="78">
        <v>235131304</v>
      </c>
      <c r="I19" s="79">
        <f t="shared" si="1"/>
        <v>865751619</v>
      </c>
      <c r="J19" s="77">
        <v>211397177</v>
      </c>
      <c r="K19" s="78">
        <v>96427125</v>
      </c>
      <c r="L19" s="78">
        <f t="shared" si="2"/>
        <v>307824302</v>
      </c>
      <c r="M19" s="95">
        <f t="shared" si="3"/>
        <v>0.37308819138720895</v>
      </c>
      <c r="N19" s="77">
        <v>189080955</v>
      </c>
      <c r="O19" s="78">
        <v>45790846</v>
      </c>
      <c r="P19" s="78">
        <f t="shared" si="4"/>
        <v>234871801</v>
      </c>
      <c r="Q19" s="95">
        <f t="shared" si="5"/>
        <v>0.28466854265114666</v>
      </c>
      <c r="R19" s="77">
        <v>177669921</v>
      </c>
      <c r="S19" s="78">
        <v>48547485</v>
      </c>
      <c r="T19" s="78">
        <f t="shared" si="6"/>
        <v>226217406</v>
      </c>
      <c r="U19" s="95">
        <f t="shared" si="7"/>
        <v>0.26129596645894348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578148053</v>
      </c>
      <c r="AA19" s="78">
        <f t="shared" si="11"/>
        <v>190765456</v>
      </c>
      <c r="AB19" s="78">
        <f t="shared" si="12"/>
        <v>768913509</v>
      </c>
      <c r="AC19" s="95">
        <f t="shared" si="13"/>
        <v>0.88814562066675151</v>
      </c>
      <c r="AD19" s="77">
        <v>146674731</v>
      </c>
      <c r="AE19" s="78">
        <v>58877771</v>
      </c>
      <c r="AF19" s="78">
        <f t="shared" si="14"/>
        <v>205552502</v>
      </c>
      <c r="AG19" s="78">
        <v>988134333</v>
      </c>
      <c r="AH19" s="78">
        <v>946414424</v>
      </c>
      <c r="AI19" s="79">
        <v>769105236</v>
      </c>
      <c r="AJ19" s="114">
        <f t="shared" si="15"/>
        <v>0.81265164234225573</v>
      </c>
      <c r="AK19" s="115">
        <f t="shared" si="16"/>
        <v>0.10053345884352205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2110838385</v>
      </c>
      <c r="E20" s="78">
        <v>757618897</v>
      </c>
      <c r="F20" s="79">
        <f t="shared" si="0"/>
        <v>2868457282</v>
      </c>
      <c r="G20" s="77">
        <v>2414437066</v>
      </c>
      <c r="H20" s="78">
        <v>758482012</v>
      </c>
      <c r="I20" s="79">
        <f t="shared" si="1"/>
        <v>3172919078</v>
      </c>
      <c r="J20" s="77">
        <v>716685132</v>
      </c>
      <c r="K20" s="78">
        <v>96845297</v>
      </c>
      <c r="L20" s="78">
        <f t="shared" si="2"/>
        <v>813530429</v>
      </c>
      <c r="M20" s="95">
        <f t="shared" si="3"/>
        <v>0.28361253071643266</v>
      </c>
      <c r="N20" s="77">
        <v>621683234</v>
      </c>
      <c r="O20" s="78">
        <v>210483762</v>
      </c>
      <c r="P20" s="78">
        <f t="shared" si="4"/>
        <v>832166996</v>
      </c>
      <c r="Q20" s="95">
        <f t="shared" si="5"/>
        <v>0.29010960045386514</v>
      </c>
      <c r="R20" s="77">
        <v>550981368</v>
      </c>
      <c r="S20" s="78">
        <v>118242748</v>
      </c>
      <c r="T20" s="78">
        <f t="shared" si="6"/>
        <v>669224116</v>
      </c>
      <c r="U20" s="95">
        <f t="shared" si="7"/>
        <v>0.21091748624797421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1889349734</v>
      </c>
      <c r="AA20" s="78">
        <f t="shared" si="11"/>
        <v>425571807</v>
      </c>
      <c r="AB20" s="78">
        <f t="shared" si="12"/>
        <v>2314921541</v>
      </c>
      <c r="AC20" s="95">
        <f t="shared" si="13"/>
        <v>0.72958732450850106</v>
      </c>
      <c r="AD20" s="77">
        <v>530836827</v>
      </c>
      <c r="AE20" s="78">
        <v>154977204</v>
      </c>
      <c r="AF20" s="78">
        <f t="shared" si="14"/>
        <v>685814031</v>
      </c>
      <c r="AG20" s="78">
        <v>3335307433</v>
      </c>
      <c r="AH20" s="78">
        <v>3130368891</v>
      </c>
      <c r="AI20" s="79">
        <v>2132217896</v>
      </c>
      <c r="AJ20" s="114">
        <f t="shared" si="15"/>
        <v>0.6811394983288569</v>
      </c>
      <c r="AK20" s="115">
        <f t="shared" si="16"/>
        <v>-2.4190107303301844E-2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5572950807</v>
      </c>
      <c r="E21" s="81">
        <f>SUM(E16:E20)</f>
        <v>1604006375</v>
      </c>
      <c r="F21" s="82">
        <f t="shared" si="0"/>
        <v>7176957182</v>
      </c>
      <c r="G21" s="80">
        <f>SUM(G16:G20)</f>
        <v>6173288082</v>
      </c>
      <c r="H21" s="81">
        <f>SUM(H16:H20)</f>
        <v>1558833586</v>
      </c>
      <c r="I21" s="82">
        <f t="shared" si="1"/>
        <v>7732121668</v>
      </c>
      <c r="J21" s="80">
        <f>SUM(J16:J20)</f>
        <v>1822333997</v>
      </c>
      <c r="K21" s="81">
        <f>SUM(K16:K20)</f>
        <v>336061388</v>
      </c>
      <c r="L21" s="81">
        <f t="shared" si="2"/>
        <v>2158395385</v>
      </c>
      <c r="M21" s="96">
        <f t="shared" si="3"/>
        <v>0.30073962129986131</v>
      </c>
      <c r="N21" s="80">
        <f>SUM(N16:N20)</f>
        <v>1582412741</v>
      </c>
      <c r="O21" s="81">
        <f>SUM(O16:O20)</f>
        <v>350380480</v>
      </c>
      <c r="P21" s="81">
        <f t="shared" si="4"/>
        <v>1932793221</v>
      </c>
      <c r="Q21" s="96">
        <f t="shared" si="5"/>
        <v>0.26930538555357375</v>
      </c>
      <c r="R21" s="80">
        <f>SUM(R16:R20)</f>
        <v>1410166678</v>
      </c>
      <c r="S21" s="81">
        <f>SUM(S16:S20)</f>
        <v>275930678</v>
      </c>
      <c r="T21" s="81">
        <f t="shared" si="6"/>
        <v>1686097356</v>
      </c>
      <c r="U21" s="96">
        <f t="shared" si="7"/>
        <v>0.21806399697227319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4814913416</v>
      </c>
      <c r="AA21" s="81">
        <f t="shared" si="11"/>
        <v>962372546</v>
      </c>
      <c r="AB21" s="81">
        <f t="shared" si="12"/>
        <v>5777285962</v>
      </c>
      <c r="AC21" s="96">
        <f t="shared" si="13"/>
        <v>0.74717990870600981</v>
      </c>
      <c r="AD21" s="80">
        <f>SUM(AD16:AD20)</f>
        <v>1313620663</v>
      </c>
      <c r="AE21" s="81">
        <f>SUM(AE16:AE20)</f>
        <v>326126591</v>
      </c>
      <c r="AF21" s="81">
        <f t="shared" si="14"/>
        <v>1639747254</v>
      </c>
      <c r="AG21" s="81">
        <f>SUM(AG16:AG20)</f>
        <v>8075353841</v>
      </c>
      <c r="AH21" s="81">
        <f>SUM(AH16:AH20)</f>
        <v>7862748129</v>
      </c>
      <c r="AI21" s="82">
        <f>SUM(AI16:AI20)</f>
        <v>5517074336</v>
      </c>
      <c r="AJ21" s="116">
        <f t="shared" si="15"/>
        <v>0.70167252536698932</v>
      </c>
      <c r="AK21" s="117">
        <f t="shared" si="16"/>
        <v>2.8266613581412248E-2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366106239</v>
      </c>
      <c r="E22" s="78">
        <v>74908531</v>
      </c>
      <c r="F22" s="79">
        <f t="shared" si="0"/>
        <v>441014770</v>
      </c>
      <c r="G22" s="77">
        <v>407075529</v>
      </c>
      <c r="H22" s="78">
        <v>145509170</v>
      </c>
      <c r="I22" s="79">
        <f t="shared" si="1"/>
        <v>552584699</v>
      </c>
      <c r="J22" s="77">
        <v>120435080</v>
      </c>
      <c r="K22" s="78">
        <v>5353847</v>
      </c>
      <c r="L22" s="78">
        <f t="shared" si="2"/>
        <v>125788927</v>
      </c>
      <c r="M22" s="95">
        <f t="shared" si="3"/>
        <v>0.28522610932055631</v>
      </c>
      <c r="N22" s="77">
        <v>102728740</v>
      </c>
      <c r="O22" s="78">
        <v>24348394</v>
      </c>
      <c r="P22" s="78">
        <f t="shared" si="4"/>
        <v>127077134</v>
      </c>
      <c r="Q22" s="95">
        <f t="shared" si="5"/>
        <v>0.2881471157984119</v>
      </c>
      <c r="R22" s="77">
        <v>85971750</v>
      </c>
      <c r="S22" s="78">
        <v>34386744</v>
      </c>
      <c r="T22" s="78">
        <f t="shared" si="6"/>
        <v>120358494</v>
      </c>
      <c r="U22" s="95">
        <f t="shared" si="7"/>
        <v>0.21781003747988326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309135570</v>
      </c>
      <c r="AA22" s="78">
        <f t="shared" si="11"/>
        <v>64088985</v>
      </c>
      <c r="AB22" s="78">
        <f t="shared" si="12"/>
        <v>373224555</v>
      </c>
      <c r="AC22" s="95">
        <f t="shared" si="13"/>
        <v>0.67541601436922882</v>
      </c>
      <c r="AD22" s="77">
        <v>173637563</v>
      </c>
      <c r="AE22" s="78">
        <v>19984817</v>
      </c>
      <c r="AF22" s="78">
        <f t="shared" si="14"/>
        <v>193622380</v>
      </c>
      <c r="AG22" s="78">
        <v>439882326</v>
      </c>
      <c r="AH22" s="78">
        <v>503212197</v>
      </c>
      <c r="AI22" s="79">
        <v>406481711</v>
      </c>
      <c r="AJ22" s="114">
        <f t="shared" si="15"/>
        <v>0.80777396379364785</v>
      </c>
      <c r="AK22" s="115">
        <f t="shared" si="16"/>
        <v>-0.37838542218105164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317793064</v>
      </c>
      <c r="E23" s="78">
        <v>60339000</v>
      </c>
      <c r="F23" s="79">
        <f t="shared" si="0"/>
        <v>378132064</v>
      </c>
      <c r="G23" s="77">
        <v>317793064</v>
      </c>
      <c r="H23" s="78">
        <v>60242404</v>
      </c>
      <c r="I23" s="79">
        <f t="shared" si="1"/>
        <v>378035468</v>
      </c>
      <c r="J23" s="77">
        <v>189857286</v>
      </c>
      <c r="K23" s="78">
        <v>3801375</v>
      </c>
      <c r="L23" s="78">
        <f t="shared" si="2"/>
        <v>193658661</v>
      </c>
      <c r="M23" s="95">
        <f t="shared" si="3"/>
        <v>0.51214556880317874</v>
      </c>
      <c r="N23" s="77">
        <v>32518442</v>
      </c>
      <c r="O23" s="78">
        <v>23260940</v>
      </c>
      <c r="P23" s="78">
        <f t="shared" si="4"/>
        <v>55779382</v>
      </c>
      <c r="Q23" s="95">
        <f t="shared" si="5"/>
        <v>0.14751296520572241</v>
      </c>
      <c r="R23" s="77">
        <v>42154636</v>
      </c>
      <c r="S23" s="78">
        <v>10433256</v>
      </c>
      <c r="T23" s="78">
        <f t="shared" si="6"/>
        <v>52587892</v>
      </c>
      <c r="U23" s="95">
        <f t="shared" si="7"/>
        <v>0.13910835477479588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264530364</v>
      </c>
      <c r="AA23" s="78">
        <f t="shared" si="11"/>
        <v>37495571</v>
      </c>
      <c r="AB23" s="78">
        <f t="shared" si="12"/>
        <v>302025935</v>
      </c>
      <c r="AC23" s="95">
        <f t="shared" si="13"/>
        <v>0.79893544539053674</v>
      </c>
      <c r="AD23" s="77">
        <v>75234560</v>
      </c>
      <c r="AE23" s="78">
        <v>4227137</v>
      </c>
      <c r="AF23" s="78">
        <f t="shared" si="14"/>
        <v>79461697</v>
      </c>
      <c r="AG23" s="78">
        <v>347157154</v>
      </c>
      <c r="AH23" s="78">
        <v>355971191</v>
      </c>
      <c r="AI23" s="79">
        <v>286629774</v>
      </c>
      <c r="AJ23" s="114">
        <f t="shared" si="15"/>
        <v>0.80520497514081135</v>
      </c>
      <c r="AK23" s="115">
        <f t="shared" si="16"/>
        <v>-0.33819822649898856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5302511078</v>
      </c>
      <c r="E24" s="78">
        <v>820141736</v>
      </c>
      <c r="F24" s="79">
        <f t="shared" si="0"/>
        <v>6122652814</v>
      </c>
      <c r="G24" s="77">
        <v>5423451719</v>
      </c>
      <c r="H24" s="78">
        <v>808418922</v>
      </c>
      <c r="I24" s="79">
        <f t="shared" si="1"/>
        <v>6231870641</v>
      </c>
      <c r="J24" s="77">
        <v>1454916656</v>
      </c>
      <c r="K24" s="78">
        <v>131565710</v>
      </c>
      <c r="L24" s="78">
        <f t="shared" si="2"/>
        <v>1586482366</v>
      </c>
      <c r="M24" s="95">
        <f t="shared" si="3"/>
        <v>0.2591168263489258</v>
      </c>
      <c r="N24" s="77">
        <v>1347716419</v>
      </c>
      <c r="O24" s="78">
        <v>229306244</v>
      </c>
      <c r="P24" s="78">
        <f t="shared" si="4"/>
        <v>1577022663</v>
      </c>
      <c r="Q24" s="95">
        <f t="shared" si="5"/>
        <v>0.25757179296431687</v>
      </c>
      <c r="R24" s="77">
        <v>1232002041</v>
      </c>
      <c r="S24" s="78">
        <v>90392067</v>
      </c>
      <c r="T24" s="78">
        <f t="shared" si="6"/>
        <v>1322394108</v>
      </c>
      <c r="U24" s="95">
        <f t="shared" si="7"/>
        <v>0.21219858116114576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4034635116</v>
      </c>
      <c r="AA24" s="78">
        <f t="shared" si="11"/>
        <v>451264021</v>
      </c>
      <c r="AB24" s="78">
        <f t="shared" si="12"/>
        <v>4485899137</v>
      </c>
      <c r="AC24" s="95">
        <f t="shared" si="13"/>
        <v>0.71983187640110713</v>
      </c>
      <c r="AD24" s="77">
        <v>1047010424</v>
      </c>
      <c r="AE24" s="78">
        <v>194414554</v>
      </c>
      <c r="AF24" s="78">
        <f t="shared" si="14"/>
        <v>1241424978</v>
      </c>
      <c r="AG24" s="78">
        <v>5742541190</v>
      </c>
      <c r="AH24" s="78">
        <v>5802026664</v>
      </c>
      <c r="AI24" s="79">
        <v>4139108856</v>
      </c>
      <c r="AJ24" s="114">
        <f t="shared" si="15"/>
        <v>0.71339018168979584</v>
      </c>
      <c r="AK24" s="115">
        <f t="shared" si="16"/>
        <v>6.5222733096965246E-2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739456683</v>
      </c>
      <c r="E25" s="78">
        <v>269131509</v>
      </c>
      <c r="F25" s="79">
        <f t="shared" si="0"/>
        <v>1008588192</v>
      </c>
      <c r="G25" s="77">
        <v>737938814</v>
      </c>
      <c r="H25" s="78">
        <v>313847706</v>
      </c>
      <c r="I25" s="79">
        <f t="shared" si="1"/>
        <v>1051786520</v>
      </c>
      <c r="J25" s="77">
        <v>185257315</v>
      </c>
      <c r="K25" s="78">
        <v>19306016</v>
      </c>
      <c r="L25" s="78">
        <f t="shared" si="2"/>
        <v>204563331</v>
      </c>
      <c r="M25" s="95">
        <f t="shared" si="3"/>
        <v>0.2028214613482209</v>
      </c>
      <c r="N25" s="77">
        <v>117544404</v>
      </c>
      <c r="O25" s="78">
        <v>32008580</v>
      </c>
      <c r="P25" s="78">
        <f t="shared" si="4"/>
        <v>149552984</v>
      </c>
      <c r="Q25" s="95">
        <f t="shared" si="5"/>
        <v>0.14827953091879942</v>
      </c>
      <c r="R25" s="77">
        <v>140574591</v>
      </c>
      <c r="S25" s="78">
        <v>37464454</v>
      </c>
      <c r="T25" s="78">
        <f t="shared" si="6"/>
        <v>178039045</v>
      </c>
      <c r="U25" s="95">
        <f t="shared" si="7"/>
        <v>0.16927298611889416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443376310</v>
      </c>
      <c r="AA25" s="78">
        <f t="shared" si="11"/>
        <v>88779050</v>
      </c>
      <c r="AB25" s="78">
        <f t="shared" si="12"/>
        <v>532155360</v>
      </c>
      <c r="AC25" s="95">
        <f t="shared" si="13"/>
        <v>0.50595377472607272</v>
      </c>
      <c r="AD25" s="77">
        <v>108854555</v>
      </c>
      <c r="AE25" s="78">
        <v>1995879</v>
      </c>
      <c r="AF25" s="78">
        <f t="shared" si="14"/>
        <v>110850434</v>
      </c>
      <c r="AG25" s="78">
        <v>1013288615</v>
      </c>
      <c r="AH25" s="78">
        <v>938533070</v>
      </c>
      <c r="AI25" s="79">
        <v>434338938</v>
      </c>
      <c r="AJ25" s="114">
        <f t="shared" si="15"/>
        <v>0.46278490538431427</v>
      </c>
      <c r="AK25" s="115">
        <f t="shared" si="16"/>
        <v>0.6061195123512102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1020467000</v>
      </c>
      <c r="E26" s="78">
        <v>376295000</v>
      </c>
      <c r="F26" s="79">
        <f t="shared" si="0"/>
        <v>1396762000</v>
      </c>
      <c r="G26" s="77">
        <v>952222000</v>
      </c>
      <c r="H26" s="78">
        <v>401249000</v>
      </c>
      <c r="I26" s="79">
        <f t="shared" si="1"/>
        <v>1353471000</v>
      </c>
      <c r="J26" s="77">
        <v>390992599</v>
      </c>
      <c r="K26" s="78">
        <v>74708929</v>
      </c>
      <c r="L26" s="78">
        <f t="shared" si="2"/>
        <v>465701528</v>
      </c>
      <c r="M26" s="95">
        <f t="shared" si="3"/>
        <v>0.33341509004397313</v>
      </c>
      <c r="N26" s="77">
        <v>309821412</v>
      </c>
      <c r="O26" s="78">
        <v>167157796</v>
      </c>
      <c r="P26" s="78">
        <f t="shared" si="4"/>
        <v>476979208</v>
      </c>
      <c r="Q26" s="95">
        <f t="shared" si="5"/>
        <v>0.3414892501371028</v>
      </c>
      <c r="R26" s="77">
        <v>254761257</v>
      </c>
      <c r="S26" s="78">
        <v>116670002</v>
      </c>
      <c r="T26" s="78">
        <f t="shared" si="6"/>
        <v>371431259</v>
      </c>
      <c r="U26" s="95">
        <f t="shared" si="7"/>
        <v>0.27442867929937176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955575268</v>
      </c>
      <c r="AA26" s="78">
        <f t="shared" si="11"/>
        <v>358536727</v>
      </c>
      <c r="AB26" s="78">
        <f t="shared" si="12"/>
        <v>1314111995</v>
      </c>
      <c r="AC26" s="95">
        <f t="shared" si="13"/>
        <v>0.97091994952237615</v>
      </c>
      <c r="AD26" s="77">
        <v>248325235</v>
      </c>
      <c r="AE26" s="78">
        <v>46888960</v>
      </c>
      <c r="AF26" s="78">
        <f t="shared" si="14"/>
        <v>295214195</v>
      </c>
      <c r="AG26" s="78">
        <v>1387998000</v>
      </c>
      <c r="AH26" s="78">
        <v>1487035000</v>
      </c>
      <c r="AI26" s="79">
        <v>1339566242</v>
      </c>
      <c r="AJ26" s="114">
        <f t="shared" si="15"/>
        <v>0.90083033822337744</v>
      </c>
      <c r="AK26" s="115">
        <f t="shared" si="16"/>
        <v>0.25817547154194265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7746334064</v>
      </c>
      <c r="E27" s="81">
        <f>SUM(E22:E26)</f>
        <v>1600815776</v>
      </c>
      <c r="F27" s="82">
        <f t="shared" si="0"/>
        <v>9347149840</v>
      </c>
      <c r="G27" s="80">
        <f>SUM(G22:G26)</f>
        <v>7838481126</v>
      </c>
      <c r="H27" s="81">
        <f>SUM(H22:H26)</f>
        <v>1729267202</v>
      </c>
      <c r="I27" s="82">
        <f t="shared" si="1"/>
        <v>9567748328</v>
      </c>
      <c r="J27" s="80">
        <f>SUM(J22:J26)</f>
        <v>2341458936</v>
      </c>
      <c r="K27" s="81">
        <f>SUM(K22:K26)</f>
        <v>234735877</v>
      </c>
      <c r="L27" s="81">
        <f t="shared" si="2"/>
        <v>2576194813</v>
      </c>
      <c r="M27" s="96">
        <f t="shared" si="3"/>
        <v>0.27561287206239971</v>
      </c>
      <c r="N27" s="80">
        <f>SUM(N22:N26)</f>
        <v>1910329417</v>
      </c>
      <c r="O27" s="81">
        <f>SUM(O22:O26)</f>
        <v>476081954</v>
      </c>
      <c r="P27" s="81">
        <f t="shared" si="4"/>
        <v>2386411371</v>
      </c>
      <c r="Q27" s="96">
        <f t="shared" si="5"/>
        <v>0.2553089884991081</v>
      </c>
      <c r="R27" s="80">
        <f>SUM(R22:R26)</f>
        <v>1755464275</v>
      </c>
      <c r="S27" s="81">
        <f>SUM(S22:S26)</f>
        <v>289346523</v>
      </c>
      <c r="T27" s="81">
        <f t="shared" si="6"/>
        <v>2044810798</v>
      </c>
      <c r="U27" s="96">
        <f t="shared" si="7"/>
        <v>0.21371912469894974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6007252628</v>
      </c>
      <c r="AA27" s="81">
        <f t="shared" si="11"/>
        <v>1000164354</v>
      </c>
      <c r="AB27" s="81">
        <f t="shared" si="12"/>
        <v>7007416982</v>
      </c>
      <c r="AC27" s="96">
        <f t="shared" si="13"/>
        <v>0.73239980210315581</v>
      </c>
      <c r="AD27" s="80">
        <f>SUM(AD22:AD26)</f>
        <v>1653062337</v>
      </c>
      <c r="AE27" s="81">
        <f>SUM(AE22:AE26)</f>
        <v>267511347</v>
      </c>
      <c r="AF27" s="81">
        <f t="shared" si="14"/>
        <v>1920573684</v>
      </c>
      <c r="AG27" s="81">
        <f>SUM(AG22:AG26)</f>
        <v>8930867285</v>
      </c>
      <c r="AH27" s="81">
        <f>SUM(AH22:AH26)</f>
        <v>9086778122</v>
      </c>
      <c r="AI27" s="82">
        <f>SUM(AI22:AI26)</f>
        <v>6606125521</v>
      </c>
      <c r="AJ27" s="116">
        <f t="shared" si="15"/>
        <v>0.72700416278525704</v>
      </c>
      <c r="AK27" s="117">
        <f t="shared" si="16"/>
        <v>6.4687501987036544E-2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578994756</v>
      </c>
      <c r="E28" s="78">
        <v>79523154</v>
      </c>
      <c r="F28" s="79">
        <f t="shared" si="0"/>
        <v>658517910</v>
      </c>
      <c r="G28" s="77">
        <v>578994756</v>
      </c>
      <c r="H28" s="78">
        <v>79523154</v>
      </c>
      <c r="I28" s="79">
        <f t="shared" si="1"/>
        <v>658517910</v>
      </c>
      <c r="J28" s="77">
        <v>104119001</v>
      </c>
      <c r="K28" s="78">
        <v>490961</v>
      </c>
      <c r="L28" s="78">
        <f t="shared" si="2"/>
        <v>104609962</v>
      </c>
      <c r="M28" s="95">
        <f t="shared" si="3"/>
        <v>0.15885666951715863</v>
      </c>
      <c r="N28" s="77">
        <v>135057609</v>
      </c>
      <c r="O28" s="78">
        <v>6900868</v>
      </c>
      <c r="P28" s="78">
        <f t="shared" si="4"/>
        <v>141958477</v>
      </c>
      <c r="Q28" s="95">
        <f t="shared" si="5"/>
        <v>0.21557268958713666</v>
      </c>
      <c r="R28" s="77">
        <v>186496715</v>
      </c>
      <c r="S28" s="78">
        <v>1020577</v>
      </c>
      <c r="T28" s="78">
        <f t="shared" si="6"/>
        <v>187517292</v>
      </c>
      <c r="U28" s="95">
        <f t="shared" si="7"/>
        <v>0.28475655582397141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425673325</v>
      </c>
      <c r="AA28" s="78">
        <f t="shared" si="11"/>
        <v>8412406</v>
      </c>
      <c r="AB28" s="78">
        <f t="shared" si="12"/>
        <v>434085731</v>
      </c>
      <c r="AC28" s="95">
        <f t="shared" si="13"/>
        <v>0.65918591492826673</v>
      </c>
      <c r="AD28" s="77">
        <v>54515607</v>
      </c>
      <c r="AE28" s="78">
        <v>456721</v>
      </c>
      <c r="AF28" s="78">
        <f t="shared" si="14"/>
        <v>54972328</v>
      </c>
      <c r="AG28" s="78">
        <v>659396053</v>
      </c>
      <c r="AH28" s="78">
        <v>651378802</v>
      </c>
      <c r="AI28" s="79">
        <v>237955553</v>
      </c>
      <c r="AJ28" s="114">
        <f t="shared" si="15"/>
        <v>0.36531055703590426</v>
      </c>
      <c r="AK28" s="115">
        <f t="shared" si="16"/>
        <v>2.4111215373669457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838447205</v>
      </c>
      <c r="E29" s="78">
        <v>224093950</v>
      </c>
      <c r="F29" s="79">
        <f t="shared" si="0"/>
        <v>1062541155</v>
      </c>
      <c r="G29" s="77">
        <v>834853486</v>
      </c>
      <c r="H29" s="78">
        <v>265641673</v>
      </c>
      <c r="I29" s="79">
        <f t="shared" si="1"/>
        <v>1100495159</v>
      </c>
      <c r="J29" s="77">
        <v>236646388</v>
      </c>
      <c r="K29" s="78">
        <v>32907723</v>
      </c>
      <c r="L29" s="78">
        <f t="shared" si="2"/>
        <v>269554111</v>
      </c>
      <c r="M29" s="95">
        <f t="shared" si="3"/>
        <v>0.25368816043647741</v>
      </c>
      <c r="N29" s="77">
        <v>216061083</v>
      </c>
      <c r="O29" s="78">
        <v>43934307</v>
      </c>
      <c r="P29" s="78">
        <f t="shared" si="4"/>
        <v>259995390</v>
      </c>
      <c r="Q29" s="95">
        <f t="shared" si="5"/>
        <v>0.24469206559815559</v>
      </c>
      <c r="R29" s="77">
        <v>207201595</v>
      </c>
      <c r="S29" s="78">
        <v>30137169</v>
      </c>
      <c r="T29" s="78">
        <f t="shared" si="6"/>
        <v>237338764</v>
      </c>
      <c r="U29" s="95">
        <f t="shared" si="7"/>
        <v>0.21566543210936559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659909066</v>
      </c>
      <c r="AA29" s="78">
        <f t="shared" si="11"/>
        <v>106979199</v>
      </c>
      <c r="AB29" s="78">
        <f t="shared" si="12"/>
        <v>766888265</v>
      </c>
      <c r="AC29" s="95">
        <f t="shared" si="13"/>
        <v>0.69685746341388499</v>
      </c>
      <c r="AD29" s="77">
        <v>194103627</v>
      </c>
      <c r="AE29" s="78">
        <v>17723998</v>
      </c>
      <c r="AF29" s="78">
        <f t="shared" si="14"/>
        <v>211827625</v>
      </c>
      <c r="AG29" s="78">
        <v>896031664</v>
      </c>
      <c r="AH29" s="78">
        <v>1081281775</v>
      </c>
      <c r="AI29" s="79">
        <v>742086408</v>
      </c>
      <c r="AJ29" s="114">
        <f t="shared" si="15"/>
        <v>0.68630252091320043</v>
      </c>
      <c r="AK29" s="115">
        <f t="shared" si="16"/>
        <v>0.12043348453725056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594466689</v>
      </c>
      <c r="E30" s="78">
        <v>97284261</v>
      </c>
      <c r="F30" s="79">
        <f t="shared" si="0"/>
        <v>691750950</v>
      </c>
      <c r="G30" s="77">
        <v>609379845</v>
      </c>
      <c r="H30" s="78">
        <v>103993509</v>
      </c>
      <c r="I30" s="79">
        <f t="shared" si="1"/>
        <v>713373354</v>
      </c>
      <c r="J30" s="77">
        <v>166995140</v>
      </c>
      <c r="K30" s="78">
        <v>15511604</v>
      </c>
      <c r="L30" s="78">
        <f t="shared" si="2"/>
        <v>182506744</v>
      </c>
      <c r="M30" s="95">
        <f t="shared" si="3"/>
        <v>0.26383302256397334</v>
      </c>
      <c r="N30" s="77">
        <v>150115282</v>
      </c>
      <c r="O30" s="78">
        <v>19400245</v>
      </c>
      <c r="P30" s="78">
        <f t="shared" si="4"/>
        <v>169515527</v>
      </c>
      <c r="Q30" s="95">
        <f t="shared" si="5"/>
        <v>0.24505282862278685</v>
      </c>
      <c r="R30" s="77">
        <v>190634703</v>
      </c>
      <c r="S30" s="78">
        <v>16061451</v>
      </c>
      <c r="T30" s="78">
        <f t="shared" si="6"/>
        <v>206696154</v>
      </c>
      <c r="U30" s="95">
        <f t="shared" si="7"/>
        <v>0.28974470779013706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507745125</v>
      </c>
      <c r="AA30" s="78">
        <f t="shared" si="11"/>
        <v>50973300</v>
      </c>
      <c r="AB30" s="78">
        <f t="shared" si="12"/>
        <v>558718425</v>
      </c>
      <c r="AC30" s="95">
        <f t="shared" si="13"/>
        <v>0.78320618770966877</v>
      </c>
      <c r="AD30" s="77">
        <v>122960253</v>
      </c>
      <c r="AE30" s="78">
        <v>15821594</v>
      </c>
      <c r="AF30" s="78">
        <f t="shared" si="14"/>
        <v>138781847</v>
      </c>
      <c r="AG30" s="78">
        <v>648561744</v>
      </c>
      <c r="AH30" s="78">
        <v>645855525</v>
      </c>
      <c r="AI30" s="79">
        <v>451144925</v>
      </c>
      <c r="AJ30" s="114">
        <f t="shared" si="15"/>
        <v>0.69852297849430023</v>
      </c>
      <c r="AK30" s="115">
        <f t="shared" si="16"/>
        <v>0.48936016105910451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1566728490</v>
      </c>
      <c r="E31" s="78">
        <v>348889000</v>
      </c>
      <c r="F31" s="79">
        <f t="shared" si="0"/>
        <v>1915617490</v>
      </c>
      <c r="G31" s="77">
        <v>1631325087</v>
      </c>
      <c r="H31" s="78">
        <v>347797000</v>
      </c>
      <c r="I31" s="79">
        <f t="shared" si="1"/>
        <v>1979122087</v>
      </c>
      <c r="J31" s="77">
        <v>443087640</v>
      </c>
      <c r="K31" s="78">
        <v>99633248</v>
      </c>
      <c r="L31" s="78">
        <f t="shared" si="2"/>
        <v>542720888</v>
      </c>
      <c r="M31" s="95">
        <f t="shared" si="3"/>
        <v>0.28331380916761206</v>
      </c>
      <c r="N31" s="77">
        <v>384303889</v>
      </c>
      <c r="O31" s="78">
        <v>92605805</v>
      </c>
      <c r="P31" s="78">
        <f t="shared" si="4"/>
        <v>476909694</v>
      </c>
      <c r="Q31" s="95">
        <f t="shared" si="5"/>
        <v>0.24895872818534351</v>
      </c>
      <c r="R31" s="77">
        <v>355283288</v>
      </c>
      <c r="S31" s="78">
        <v>78550905</v>
      </c>
      <c r="T31" s="78">
        <f t="shared" si="6"/>
        <v>433834193</v>
      </c>
      <c r="U31" s="95">
        <f t="shared" si="7"/>
        <v>0.2192053718412168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1182674817</v>
      </c>
      <c r="AA31" s="78">
        <f t="shared" si="11"/>
        <v>270789958</v>
      </c>
      <c r="AB31" s="78">
        <f t="shared" si="12"/>
        <v>1453464775</v>
      </c>
      <c r="AC31" s="95">
        <f t="shared" si="13"/>
        <v>0.73439874404271654</v>
      </c>
      <c r="AD31" s="77">
        <v>315773027</v>
      </c>
      <c r="AE31" s="78">
        <v>94201594</v>
      </c>
      <c r="AF31" s="78">
        <f t="shared" si="14"/>
        <v>409974621</v>
      </c>
      <c r="AG31" s="78">
        <v>1729781134</v>
      </c>
      <c r="AH31" s="78">
        <v>1918888169</v>
      </c>
      <c r="AI31" s="79">
        <v>1368328770</v>
      </c>
      <c r="AJ31" s="114">
        <f t="shared" si="15"/>
        <v>0.71308416618832149</v>
      </c>
      <c r="AK31" s="115">
        <f t="shared" si="16"/>
        <v>5.8197680485202463E-2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948803721</v>
      </c>
      <c r="E32" s="78">
        <v>182007500</v>
      </c>
      <c r="F32" s="79">
        <f t="shared" si="0"/>
        <v>1130811221</v>
      </c>
      <c r="G32" s="77">
        <v>948803721</v>
      </c>
      <c r="H32" s="78">
        <v>215741554</v>
      </c>
      <c r="I32" s="79">
        <f t="shared" si="1"/>
        <v>1164545275</v>
      </c>
      <c r="J32" s="77">
        <v>233615655</v>
      </c>
      <c r="K32" s="78">
        <v>16281346</v>
      </c>
      <c r="L32" s="78">
        <f t="shared" si="2"/>
        <v>249897001</v>
      </c>
      <c r="M32" s="95">
        <f t="shared" si="3"/>
        <v>0.22098914156423993</v>
      </c>
      <c r="N32" s="77">
        <v>205652098</v>
      </c>
      <c r="O32" s="78">
        <v>48162452</v>
      </c>
      <c r="P32" s="78">
        <f t="shared" si="4"/>
        <v>253814550</v>
      </c>
      <c r="Q32" s="95">
        <f t="shared" si="5"/>
        <v>0.22445351203319905</v>
      </c>
      <c r="R32" s="77">
        <v>182024849</v>
      </c>
      <c r="S32" s="78">
        <v>8122887</v>
      </c>
      <c r="T32" s="78">
        <f t="shared" si="6"/>
        <v>190147736</v>
      </c>
      <c r="U32" s="95">
        <f t="shared" si="7"/>
        <v>0.16328067279307798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621292602</v>
      </c>
      <c r="AA32" s="78">
        <f t="shared" si="11"/>
        <v>72566685</v>
      </c>
      <c r="AB32" s="78">
        <f t="shared" si="12"/>
        <v>693859287</v>
      </c>
      <c r="AC32" s="95">
        <f t="shared" si="13"/>
        <v>0.59581993237660935</v>
      </c>
      <c r="AD32" s="77">
        <v>-129209593</v>
      </c>
      <c r="AE32" s="78">
        <v>15890969</v>
      </c>
      <c r="AF32" s="78">
        <f t="shared" si="14"/>
        <v>-113318624</v>
      </c>
      <c r="AG32" s="78">
        <v>1088442296</v>
      </c>
      <c r="AH32" s="78">
        <v>1104874193</v>
      </c>
      <c r="AI32" s="79">
        <v>491056881</v>
      </c>
      <c r="AJ32" s="114">
        <f t="shared" si="15"/>
        <v>0.44444596870043829</v>
      </c>
      <c r="AK32" s="115">
        <f t="shared" si="16"/>
        <v>-2.6779919247872268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165076538</v>
      </c>
      <c r="E33" s="78">
        <v>0</v>
      </c>
      <c r="F33" s="79">
        <f t="shared" si="0"/>
        <v>165076538</v>
      </c>
      <c r="G33" s="77">
        <v>165076538</v>
      </c>
      <c r="H33" s="78">
        <v>80000</v>
      </c>
      <c r="I33" s="79">
        <f t="shared" si="1"/>
        <v>165156538</v>
      </c>
      <c r="J33" s="77">
        <v>66675667</v>
      </c>
      <c r="K33" s="78">
        <v>0</v>
      </c>
      <c r="L33" s="78">
        <f t="shared" si="2"/>
        <v>66675667</v>
      </c>
      <c r="M33" s="95">
        <f t="shared" si="3"/>
        <v>0.4039075922466947</v>
      </c>
      <c r="N33" s="77">
        <v>54322523</v>
      </c>
      <c r="O33" s="78">
        <v>0</v>
      </c>
      <c r="P33" s="78">
        <f t="shared" si="4"/>
        <v>54322523</v>
      </c>
      <c r="Q33" s="95">
        <f t="shared" si="5"/>
        <v>0.32907476530674518</v>
      </c>
      <c r="R33" s="77">
        <v>3194082</v>
      </c>
      <c r="S33" s="78">
        <v>0</v>
      </c>
      <c r="T33" s="78">
        <f t="shared" si="6"/>
        <v>3194082</v>
      </c>
      <c r="U33" s="95">
        <f t="shared" si="7"/>
        <v>1.9339724837293452E-2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124192272</v>
      </c>
      <c r="AA33" s="78">
        <f t="shared" si="11"/>
        <v>0</v>
      </c>
      <c r="AB33" s="78">
        <f t="shared" si="12"/>
        <v>124192272</v>
      </c>
      <c r="AC33" s="95">
        <f t="shared" si="13"/>
        <v>0.75196703384518748</v>
      </c>
      <c r="AD33" s="77">
        <v>39504183</v>
      </c>
      <c r="AE33" s="78">
        <v>0</v>
      </c>
      <c r="AF33" s="78">
        <f t="shared" si="14"/>
        <v>39504183</v>
      </c>
      <c r="AG33" s="78">
        <v>159661601</v>
      </c>
      <c r="AH33" s="78">
        <v>160413927</v>
      </c>
      <c r="AI33" s="79">
        <v>156457783</v>
      </c>
      <c r="AJ33" s="114">
        <f t="shared" si="15"/>
        <v>0.97533790192668246</v>
      </c>
      <c r="AK33" s="115">
        <f t="shared" si="16"/>
        <v>-0.91914572692213381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4692517399</v>
      </c>
      <c r="E34" s="81">
        <f>SUM(E28:E33)</f>
        <v>931797865</v>
      </c>
      <c r="F34" s="82">
        <f t="shared" si="0"/>
        <v>5624315264</v>
      </c>
      <c r="G34" s="80">
        <f>SUM(G28:G33)</f>
        <v>4768433433</v>
      </c>
      <c r="H34" s="81">
        <f>SUM(H28:H33)</f>
        <v>1012776890</v>
      </c>
      <c r="I34" s="82">
        <f t="shared" si="1"/>
        <v>5781210323</v>
      </c>
      <c r="J34" s="80">
        <f>SUM(J28:J33)</f>
        <v>1251139491</v>
      </c>
      <c r="K34" s="81">
        <f>SUM(K28:K33)</f>
        <v>164824882</v>
      </c>
      <c r="L34" s="81">
        <f t="shared" si="2"/>
        <v>1415964373</v>
      </c>
      <c r="M34" s="96">
        <f t="shared" si="3"/>
        <v>0.25175764631532577</v>
      </c>
      <c r="N34" s="80">
        <f>SUM(N28:N33)</f>
        <v>1145512484</v>
      </c>
      <c r="O34" s="81">
        <f>SUM(O28:O33)</f>
        <v>211003677</v>
      </c>
      <c r="P34" s="81">
        <f t="shared" si="4"/>
        <v>1356516161</v>
      </c>
      <c r="Q34" s="96">
        <f t="shared" si="5"/>
        <v>0.24118778861540005</v>
      </c>
      <c r="R34" s="80">
        <f>SUM(R28:R33)</f>
        <v>1124835232</v>
      </c>
      <c r="S34" s="81">
        <f>SUM(S28:S33)</f>
        <v>133892989</v>
      </c>
      <c r="T34" s="81">
        <f t="shared" si="6"/>
        <v>1258728221</v>
      </c>
      <c r="U34" s="96">
        <f t="shared" si="7"/>
        <v>0.2177274568254797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3521487207</v>
      </c>
      <c r="AA34" s="81">
        <f t="shared" si="11"/>
        <v>509721548</v>
      </c>
      <c r="AB34" s="81">
        <f t="shared" si="12"/>
        <v>4031208755</v>
      </c>
      <c r="AC34" s="96">
        <f t="shared" si="13"/>
        <v>0.69729494859618169</v>
      </c>
      <c r="AD34" s="80">
        <f>SUM(AD28:AD33)</f>
        <v>597647104</v>
      </c>
      <c r="AE34" s="81">
        <f>SUM(AE28:AE33)</f>
        <v>144094876</v>
      </c>
      <c r="AF34" s="81">
        <f t="shared" si="14"/>
        <v>741741980</v>
      </c>
      <c r="AG34" s="81">
        <f>SUM(AG28:AG33)</f>
        <v>5181874492</v>
      </c>
      <c r="AH34" s="81">
        <f>SUM(AH28:AH33)</f>
        <v>5562692391</v>
      </c>
      <c r="AI34" s="82">
        <f>SUM(AI28:AI33)</f>
        <v>3447030320</v>
      </c>
      <c r="AJ34" s="116">
        <f t="shared" si="15"/>
        <v>0.61966941144849652</v>
      </c>
      <c r="AK34" s="117">
        <f t="shared" si="16"/>
        <v>0.69698932369986655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396909290</v>
      </c>
      <c r="E35" s="78">
        <v>89921363</v>
      </c>
      <c r="F35" s="79">
        <f t="shared" si="0"/>
        <v>486830653</v>
      </c>
      <c r="G35" s="77">
        <v>419680222</v>
      </c>
      <c r="H35" s="78">
        <v>101249425</v>
      </c>
      <c r="I35" s="79">
        <f t="shared" si="1"/>
        <v>520929647</v>
      </c>
      <c r="J35" s="77">
        <v>112352130</v>
      </c>
      <c r="K35" s="78">
        <v>10655314</v>
      </c>
      <c r="L35" s="78">
        <f t="shared" si="2"/>
        <v>123007444</v>
      </c>
      <c r="M35" s="95">
        <f t="shared" si="3"/>
        <v>0.25266988272408558</v>
      </c>
      <c r="N35" s="77">
        <v>157898432</v>
      </c>
      <c r="O35" s="78">
        <v>29335523</v>
      </c>
      <c r="P35" s="78">
        <f t="shared" si="4"/>
        <v>187233955</v>
      </c>
      <c r="Q35" s="95">
        <f t="shared" si="5"/>
        <v>0.38459771143457561</v>
      </c>
      <c r="R35" s="77">
        <v>106397668</v>
      </c>
      <c r="S35" s="78">
        <v>4840647</v>
      </c>
      <c r="T35" s="78">
        <f t="shared" si="6"/>
        <v>111238315</v>
      </c>
      <c r="U35" s="95">
        <f t="shared" si="7"/>
        <v>0.21353807686050166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376648230</v>
      </c>
      <c r="AA35" s="78">
        <f t="shared" si="11"/>
        <v>44831484</v>
      </c>
      <c r="AB35" s="78">
        <f t="shared" si="12"/>
        <v>421479714</v>
      </c>
      <c r="AC35" s="95">
        <f t="shared" si="13"/>
        <v>0.80909143188005195</v>
      </c>
      <c r="AD35" s="77">
        <v>97269378</v>
      </c>
      <c r="AE35" s="78">
        <v>12797598</v>
      </c>
      <c r="AF35" s="78">
        <f t="shared" si="14"/>
        <v>110066976</v>
      </c>
      <c r="AG35" s="78">
        <v>455185579</v>
      </c>
      <c r="AH35" s="78">
        <v>456144403</v>
      </c>
      <c r="AI35" s="79">
        <v>270930701</v>
      </c>
      <c r="AJ35" s="114">
        <f t="shared" si="15"/>
        <v>0.59395818345709261</v>
      </c>
      <c r="AK35" s="115">
        <f t="shared" si="16"/>
        <v>1.0642056705546299E-2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752711553</v>
      </c>
      <c r="E36" s="78">
        <v>110495280</v>
      </c>
      <c r="F36" s="79">
        <f t="shared" si="0"/>
        <v>863206833</v>
      </c>
      <c r="G36" s="77">
        <v>743376275</v>
      </c>
      <c r="H36" s="78">
        <v>158166958</v>
      </c>
      <c r="I36" s="79">
        <f t="shared" si="1"/>
        <v>901543233</v>
      </c>
      <c r="J36" s="77">
        <v>226136179</v>
      </c>
      <c r="K36" s="78">
        <v>38125062</v>
      </c>
      <c r="L36" s="78">
        <f t="shared" si="2"/>
        <v>264261241</v>
      </c>
      <c r="M36" s="95">
        <f t="shared" si="3"/>
        <v>0.306138958703076</v>
      </c>
      <c r="N36" s="77">
        <v>190255463</v>
      </c>
      <c r="O36" s="78">
        <v>30144264</v>
      </c>
      <c r="P36" s="78">
        <f t="shared" si="4"/>
        <v>220399727</v>
      </c>
      <c r="Q36" s="95">
        <f t="shared" si="5"/>
        <v>0.25532667093704531</v>
      </c>
      <c r="R36" s="77">
        <v>214960225</v>
      </c>
      <c r="S36" s="78">
        <v>14339406</v>
      </c>
      <c r="T36" s="78">
        <f t="shared" si="6"/>
        <v>229299631</v>
      </c>
      <c r="U36" s="95">
        <f t="shared" si="7"/>
        <v>0.25434124799204166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631351867</v>
      </c>
      <c r="AA36" s="78">
        <f t="shared" si="11"/>
        <v>82608732</v>
      </c>
      <c r="AB36" s="78">
        <f t="shared" si="12"/>
        <v>713960599</v>
      </c>
      <c r="AC36" s="95">
        <f t="shared" si="13"/>
        <v>0.79193162664446504</v>
      </c>
      <c r="AD36" s="77">
        <v>234273682</v>
      </c>
      <c r="AE36" s="78">
        <v>35685072</v>
      </c>
      <c r="AF36" s="78">
        <f t="shared" si="14"/>
        <v>269958754</v>
      </c>
      <c r="AG36" s="78">
        <v>764919743</v>
      </c>
      <c r="AH36" s="78">
        <v>791800069</v>
      </c>
      <c r="AI36" s="79">
        <v>649361241</v>
      </c>
      <c r="AJ36" s="114">
        <f t="shared" si="15"/>
        <v>0.82010758324397171</v>
      </c>
      <c r="AK36" s="115">
        <f t="shared" si="16"/>
        <v>-0.150612352433661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477972000</v>
      </c>
      <c r="E37" s="78">
        <v>155689000</v>
      </c>
      <c r="F37" s="79">
        <f t="shared" si="0"/>
        <v>633661000</v>
      </c>
      <c r="G37" s="77">
        <v>462220900</v>
      </c>
      <c r="H37" s="78">
        <v>126890496</v>
      </c>
      <c r="I37" s="79">
        <f t="shared" si="1"/>
        <v>589111396</v>
      </c>
      <c r="J37" s="77">
        <v>163701635</v>
      </c>
      <c r="K37" s="78">
        <v>27534376</v>
      </c>
      <c r="L37" s="78">
        <f t="shared" si="2"/>
        <v>191236011</v>
      </c>
      <c r="M37" s="95">
        <f t="shared" si="3"/>
        <v>0.30179545687678427</v>
      </c>
      <c r="N37" s="77">
        <v>142973526</v>
      </c>
      <c r="O37" s="78">
        <v>40071531</v>
      </c>
      <c r="P37" s="78">
        <f t="shared" si="4"/>
        <v>183045057</v>
      </c>
      <c r="Q37" s="95">
        <f t="shared" si="5"/>
        <v>0.28886905932351842</v>
      </c>
      <c r="R37" s="77">
        <v>112042266</v>
      </c>
      <c r="S37" s="78">
        <v>18796955</v>
      </c>
      <c r="T37" s="78">
        <f t="shared" si="6"/>
        <v>130839221</v>
      </c>
      <c r="U37" s="95">
        <f t="shared" si="7"/>
        <v>0.22209589203057956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418717427</v>
      </c>
      <c r="AA37" s="78">
        <f t="shared" si="11"/>
        <v>86402862</v>
      </c>
      <c r="AB37" s="78">
        <f t="shared" si="12"/>
        <v>505120289</v>
      </c>
      <c r="AC37" s="95">
        <f t="shared" si="13"/>
        <v>0.85742746181742513</v>
      </c>
      <c r="AD37" s="77">
        <v>122828124</v>
      </c>
      <c r="AE37" s="78">
        <v>29637318</v>
      </c>
      <c r="AF37" s="78">
        <f t="shared" si="14"/>
        <v>152465442</v>
      </c>
      <c r="AG37" s="78">
        <v>693925080</v>
      </c>
      <c r="AH37" s="78">
        <v>694417099</v>
      </c>
      <c r="AI37" s="79">
        <v>551183854</v>
      </c>
      <c r="AJ37" s="114">
        <f t="shared" si="15"/>
        <v>0.79373600505191477</v>
      </c>
      <c r="AK37" s="115">
        <f t="shared" si="16"/>
        <v>-0.14184342836194974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1063112638</v>
      </c>
      <c r="E38" s="78">
        <v>352748523</v>
      </c>
      <c r="F38" s="79">
        <f t="shared" si="0"/>
        <v>1415861161</v>
      </c>
      <c r="G38" s="77">
        <v>1008672938</v>
      </c>
      <c r="H38" s="78">
        <v>338190233</v>
      </c>
      <c r="I38" s="79">
        <f t="shared" si="1"/>
        <v>1346863171</v>
      </c>
      <c r="J38" s="77">
        <v>362615290</v>
      </c>
      <c r="K38" s="78">
        <v>68468496</v>
      </c>
      <c r="L38" s="78">
        <f t="shared" si="2"/>
        <v>431083786</v>
      </c>
      <c r="M38" s="95">
        <f t="shared" si="3"/>
        <v>0.30446755506417905</v>
      </c>
      <c r="N38" s="77">
        <v>291421789</v>
      </c>
      <c r="O38" s="78">
        <v>130662998</v>
      </c>
      <c r="P38" s="78">
        <f t="shared" si="4"/>
        <v>422084787</v>
      </c>
      <c r="Q38" s="95">
        <f t="shared" si="5"/>
        <v>0.29811170658985259</v>
      </c>
      <c r="R38" s="77">
        <v>358793493</v>
      </c>
      <c r="S38" s="78">
        <v>50102123</v>
      </c>
      <c r="T38" s="78">
        <f t="shared" si="6"/>
        <v>408895616</v>
      </c>
      <c r="U38" s="95">
        <f t="shared" si="7"/>
        <v>0.3035910586941129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1012830572</v>
      </c>
      <c r="AA38" s="78">
        <f t="shared" si="11"/>
        <v>249233617</v>
      </c>
      <c r="AB38" s="78">
        <f t="shared" si="12"/>
        <v>1262064189</v>
      </c>
      <c r="AC38" s="95">
        <f t="shared" si="13"/>
        <v>0.93703964602652279</v>
      </c>
      <c r="AD38" s="77">
        <v>220439767</v>
      </c>
      <c r="AE38" s="78">
        <v>20167903</v>
      </c>
      <c r="AF38" s="78">
        <f t="shared" si="14"/>
        <v>240607670</v>
      </c>
      <c r="AG38" s="78">
        <v>1215285389</v>
      </c>
      <c r="AH38" s="78">
        <v>1342971872</v>
      </c>
      <c r="AI38" s="79">
        <v>1086706034</v>
      </c>
      <c r="AJ38" s="114">
        <f t="shared" si="15"/>
        <v>0.80918004066729998</v>
      </c>
      <c r="AK38" s="115">
        <f t="shared" si="16"/>
        <v>0.69942885029392454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1371666187</v>
      </c>
      <c r="E39" s="78">
        <v>688963396</v>
      </c>
      <c r="F39" s="79">
        <f t="shared" si="0"/>
        <v>2060629583</v>
      </c>
      <c r="G39" s="77">
        <v>1453997580</v>
      </c>
      <c r="H39" s="78">
        <v>712290167</v>
      </c>
      <c r="I39" s="79">
        <f t="shared" si="1"/>
        <v>2166287747</v>
      </c>
      <c r="J39" s="77">
        <v>539563838</v>
      </c>
      <c r="K39" s="78">
        <v>89591727</v>
      </c>
      <c r="L39" s="78">
        <f t="shared" si="2"/>
        <v>629155565</v>
      </c>
      <c r="M39" s="95">
        <f t="shared" si="3"/>
        <v>0.30532200944336341</v>
      </c>
      <c r="N39" s="77">
        <v>444416771</v>
      </c>
      <c r="O39" s="78">
        <v>132289963</v>
      </c>
      <c r="P39" s="78">
        <f t="shared" si="4"/>
        <v>576706734</v>
      </c>
      <c r="Q39" s="95">
        <f t="shared" si="5"/>
        <v>0.27986919083263495</v>
      </c>
      <c r="R39" s="77">
        <v>345105049</v>
      </c>
      <c r="S39" s="78">
        <v>95726740</v>
      </c>
      <c r="T39" s="78">
        <f t="shared" si="6"/>
        <v>440831789</v>
      </c>
      <c r="U39" s="95">
        <f t="shared" si="7"/>
        <v>0.20349641436623053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1329085658</v>
      </c>
      <c r="AA39" s="78">
        <f t="shared" si="11"/>
        <v>317608430</v>
      </c>
      <c r="AB39" s="78">
        <f t="shared" si="12"/>
        <v>1646694088</v>
      </c>
      <c r="AC39" s="95">
        <f t="shared" si="13"/>
        <v>0.76014559482249611</v>
      </c>
      <c r="AD39" s="77">
        <v>579546867</v>
      </c>
      <c r="AE39" s="78">
        <v>70938544</v>
      </c>
      <c r="AF39" s="78">
        <f t="shared" si="14"/>
        <v>650485411</v>
      </c>
      <c r="AG39" s="78">
        <v>1866795057</v>
      </c>
      <c r="AH39" s="78">
        <v>1882264883</v>
      </c>
      <c r="AI39" s="79">
        <v>1468183822</v>
      </c>
      <c r="AJ39" s="114">
        <f t="shared" si="15"/>
        <v>0.7800091449721851</v>
      </c>
      <c r="AK39" s="115">
        <f t="shared" si="16"/>
        <v>-0.32230334217288081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4062371668</v>
      </c>
      <c r="E40" s="81">
        <f>SUM(E35:E39)</f>
        <v>1397817562</v>
      </c>
      <c r="F40" s="82">
        <f t="shared" si="0"/>
        <v>5460189230</v>
      </c>
      <c r="G40" s="80">
        <f>SUM(G35:G39)</f>
        <v>4087947915</v>
      </c>
      <c r="H40" s="81">
        <f>SUM(H35:H39)</f>
        <v>1436787279</v>
      </c>
      <c r="I40" s="82">
        <f t="shared" si="1"/>
        <v>5524735194</v>
      </c>
      <c r="J40" s="80">
        <f>SUM(J35:J39)</f>
        <v>1404369072</v>
      </c>
      <c r="K40" s="81">
        <f>SUM(K35:K39)</f>
        <v>234374975</v>
      </c>
      <c r="L40" s="81">
        <f t="shared" si="2"/>
        <v>1638744047</v>
      </c>
      <c r="M40" s="96">
        <f t="shared" si="3"/>
        <v>0.30012587072920915</v>
      </c>
      <c r="N40" s="80">
        <f>SUM(N35:N39)</f>
        <v>1226965981</v>
      </c>
      <c r="O40" s="81">
        <f>SUM(O35:O39)</f>
        <v>362504279</v>
      </c>
      <c r="P40" s="81">
        <f t="shared" si="4"/>
        <v>1589470260</v>
      </c>
      <c r="Q40" s="96">
        <f t="shared" si="5"/>
        <v>0.29110168037161599</v>
      </c>
      <c r="R40" s="80">
        <f>SUM(R35:R39)</f>
        <v>1137298701</v>
      </c>
      <c r="S40" s="81">
        <f>SUM(S35:S39)</f>
        <v>183805871</v>
      </c>
      <c r="T40" s="81">
        <f t="shared" si="6"/>
        <v>1321104572</v>
      </c>
      <c r="U40" s="96">
        <f t="shared" si="7"/>
        <v>0.23912541065040591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3768633754</v>
      </c>
      <c r="AA40" s="81">
        <f t="shared" si="11"/>
        <v>780685125</v>
      </c>
      <c r="AB40" s="81">
        <f t="shared" si="12"/>
        <v>4549318879</v>
      </c>
      <c r="AC40" s="96">
        <f t="shared" si="13"/>
        <v>0.82344559861270339</v>
      </c>
      <c r="AD40" s="80">
        <f>SUM(AD35:AD39)</f>
        <v>1254357818</v>
      </c>
      <c r="AE40" s="81">
        <f>SUM(AE35:AE39)</f>
        <v>169226435</v>
      </c>
      <c r="AF40" s="81">
        <f t="shared" si="14"/>
        <v>1423584253</v>
      </c>
      <c r="AG40" s="81">
        <f>SUM(AG35:AG39)</f>
        <v>4996110848</v>
      </c>
      <c r="AH40" s="81">
        <f>SUM(AH35:AH39)</f>
        <v>5167598326</v>
      </c>
      <c r="AI40" s="82">
        <f>SUM(AI35:AI39)</f>
        <v>4026365652</v>
      </c>
      <c r="AJ40" s="116">
        <f t="shared" si="15"/>
        <v>0.77915607947737386</v>
      </c>
      <c r="AK40" s="117">
        <f t="shared" si="16"/>
        <v>-7.1987085263157891E-2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27914238948</v>
      </c>
      <c r="E41" s="84">
        <f>SUM(E9:E14,E16:E20,E22:E26,E28:E33,E35:E39)</f>
        <v>6832645997</v>
      </c>
      <c r="F41" s="85">
        <f t="shared" si="0"/>
        <v>34746884945</v>
      </c>
      <c r="G41" s="83">
        <f>SUM(G9:G14,G16:G20,G22:G26,G28:G33,G35:G39)</f>
        <v>28962620874</v>
      </c>
      <c r="H41" s="84">
        <f>SUM(H9:H14,H16:H20,H22:H26,H28:H33,H35:H39)</f>
        <v>7048100420</v>
      </c>
      <c r="I41" s="85">
        <f t="shared" si="1"/>
        <v>36010721294</v>
      </c>
      <c r="J41" s="83">
        <f>SUM(J9:J14,J16:J20,J22:J26,J28:J33,J35:J39)</f>
        <v>8764013111</v>
      </c>
      <c r="K41" s="84">
        <f>SUM(K9:K14,K16:K20,K22:K26,K28:K33,K35:K39)</f>
        <v>1146127297</v>
      </c>
      <c r="L41" s="84">
        <f t="shared" si="2"/>
        <v>9910140408</v>
      </c>
      <c r="M41" s="97">
        <f t="shared" si="3"/>
        <v>0.28520946334287289</v>
      </c>
      <c r="N41" s="83">
        <f>SUM(N9:N14,N16:N20,N22:N26,N28:N33,N35:N39)</f>
        <v>7445255688</v>
      </c>
      <c r="O41" s="84">
        <f>SUM(O9:O14,O16:O20,O22:O26,O28:O33,O35:O39)</f>
        <v>1874366274</v>
      </c>
      <c r="P41" s="84">
        <f t="shared" si="4"/>
        <v>9319621962</v>
      </c>
      <c r="Q41" s="97">
        <f t="shared" si="5"/>
        <v>0.2682146033162916</v>
      </c>
      <c r="R41" s="83">
        <f>SUM(R9:R14,R16:R20,R22:R26,R28:R33,R35:R39)</f>
        <v>6967263615</v>
      </c>
      <c r="S41" s="84">
        <f>SUM(S9:S14,S16:S20,S22:S26,S28:S33,S35:S39)</f>
        <v>1069048335</v>
      </c>
      <c r="T41" s="84">
        <f t="shared" si="6"/>
        <v>8036311950</v>
      </c>
      <c r="U41" s="97">
        <f t="shared" si="7"/>
        <v>0.22316442607160403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23176532414</v>
      </c>
      <c r="AA41" s="84">
        <f t="shared" si="11"/>
        <v>4089541906</v>
      </c>
      <c r="AB41" s="84">
        <f t="shared" si="12"/>
        <v>27266074320</v>
      </c>
      <c r="AC41" s="97">
        <f t="shared" si="13"/>
        <v>0.75716545906962973</v>
      </c>
      <c r="AD41" s="83">
        <f>SUM(AD9:AD14,AD16:AD20,AD22:AD26,AD28:AD33,AD35:AD39)</f>
        <v>6099323197</v>
      </c>
      <c r="AE41" s="84">
        <f>SUM(AE9:AE14,AE16:AE20,AE22:AE26,AE28:AE33,AE35:AE39)</f>
        <v>1068934973</v>
      </c>
      <c r="AF41" s="84">
        <f t="shared" si="14"/>
        <v>7168258170</v>
      </c>
      <c r="AG41" s="84">
        <f>SUM(AG9:AG14,AG16:AG20,AG22:AG26,AG28:AG33,AG35:AG39)</f>
        <v>33719653378</v>
      </c>
      <c r="AH41" s="84">
        <f>SUM(AH9:AH14,AH16:AH20,AH22:AH26,AH28:AH33,AH35:AH39)</f>
        <v>34520347060</v>
      </c>
      <c r="AI41" s="85">
        <f>SUM(AI9:AI14,AI16:AI20,AI22:AI26,AI28:AI33,AI35:AI39)</f>
        <v>24639380034</v>
      </c>
      <c r="AJ41" s="118">
        <f t="shared" si="15"/>
        <v>0.71376397204738884</v>
      </c>
      <c r="AK41" s="119">
        <f t="shared" si="16"/>
        <v>0.12109689124101397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775431135</v>
      </c>
      <c r="E9" s="78">
        <v>489914988</v>
      </c>
      <c r="F9" s="79">
        <f>$D9       +$E9</f>
        <v>1265346123</v>
      </c>
      <c r="G9" s="77">
        <v>773981798</v>
      </c>
      <c r="H9" s="78">
        <v>500474019</v>
      </c>
      <c r="I9" s="79">
        <f>$G9       +$H9</f>
        <v>1274455817</v>
      </c>
      <c r="J9" s="77">
        <v>225842712</v>
      </c>
      <c r="K9" s="78">
        <v>58078686</v>
      </c>
      <c r="L9" s="78">
        <f>$J9       +$K9</f>
        <v>283921398</v>
      </c>
      <c r="M9" s="95">
        <f>IF(($F9       =0),0,($L9       /$F9       ))</f>
        <v>0.22438239849097796</v>
      </c>
      <c r="N9" s="77">
        <v>210205458</v>
      </c>
      <c r="O9" s="78">
        <v>109506147</v>
      </c>
      <c r="P9" s="78">
        <f>$N9       +$O9</f>
        <v>319711605</v>
      </c>
      <c r="Q9" s="95">
        <f>IF(($F9       =0),0,($P9       /$F9       ))</f>
        <v>0.25266731306845758</v>
      </c>
      <c r="R9" s="77">
        <v>194826469</v>
      </c>
      <c r="S9" s="78">
        <v>89829340</v>
      </c>
      <c r="T9" s="78">
        <f>$R9       +$S9</f>
        <v>284655809</v>
      </c>
      <c r="U9" s="95">
        <f>IF(($I9       =0),0,($T9       /$I9       ))</f>
        <v>0.22335478814013685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630874639</v>
      </c>
      <c r="AA9" s="78">
        <f>$K9       +$O9       +$S9</f>
        <v>257414173</v>
      </c>
      <c r="AB9" s="78">
        <f>$Z9       +$AA9</f>
        <v>888288812</v>
      </c>
      <c r="AC9" s="95">
        <f>IF(($I9       =0),0,($AB9       /$I9       ))</f>
        <v>0.69699459184939327</v>
      </c>
      <c r="AD9" s="77">
        <v>166883276</v>
      </c>
      <c r="AE9" s="78">
        <v>99768054</v>
      </c>
      <c r="AF9" s="78">
        <f>$AD9       +$AE9</f>
        <v>266651330</v>
      </c>
      <c r="AG9" s="78">
        <v>744946335</v>
      </c>
      <c r="AH9" s="78">
        <v>1306643203</v>
      </c>
      <c r="AI9" s="79">
        <v>594089501</v>
      </c>
      <c r="AJ9" s="114">
        <f>IF(($AH9       =0),0,($AI9       /$AH9       ))</f>
        <v>0.45466849682912253</v>
      </c>
      <c r="AK9" s="115">
        <f>IF(($AF9       =0),0,(($T9       /$AF9       )-1))</f>
        <v>6.7520679533081607E-2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1168560124</v>
      </c>
      <c r="E10" s="78">
        <v>199628000</v>
      </c>
      <c r="F10" s="79">
        <f t="shared" ref="F10:F32" si="0">$D10      +$E10</f>
        <v>1368188124</v>
      </c>
      <c r="G10" s="77">
        <v>1215402623</v>
      </c>
      <c r="H10" s="78">
        <v>460245529</v>
      </c>
      <c r="I10" s="79">
        <f t="shared" ref="I10:I32" si="1">$G10      +$H10</f>
        <v>1675648152</v>
      </c>
      <c r="J10" s="77">
        <v>323009849</v>
      </c>
      <c r="K10" s="78">
        <v>63741236</v>
      </c>
      <c r="L10" s="78">
        <f t="shared" ref="L10:L32" si="2">$J10      +$K10</f>
        <v>386751085</v>
      </c>
      <c r="M10" s="95">
        <f t="shared" ref="M10:M32" si="3">IF(($F10      =0),0,($L10      /$F10      ))</f>
        <v>0.28267390881109561</v>
      </c>
      <c r="N10" s="77">
        <v>282772921</v>
      </c>
      <c r="O10" s="78">
        <v>54863879</v>
      </c>
      <c r="P10" s="78">
        <f t="shared" ref="P10:P32" si="4">$N10      +$O10</f>
        <v>337636800</v>
      </c>
      <c r="Q10" s="95">
        <f t="shared" ref="Q10:Q32" si="5">IF(($F10      =0),0,($P10      /$F10      ))</f>
        <v>0.24677659020522238</v>
      </c>
      <c r="R10" s="77">
        <v>257066469</v>
      </c>
      <c r="S10" s="78">
        <v>22265860</v>
      </c>
      <c r="T10" s="78">
        <f t="shared" ref="T10:T32" si="6">$R10      +$S10</f>
        <v>279332329</v>
      </c>
      <c r="U10" s="95">
        <f t="shared" ref="U10:U32" si="7">IF(($I10      =0),0,($T10      /$I10      ))</f>
        <v>0.16670106350584271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862849239</v>
      </c>
      <c r="AA10" s="78">
        <f t="shared" ref="AA10:AA32" si="11">$K10      +$O10      +$S10</f>
        <v>140870975</v>
      </c>
      <c r="AB10" s="78">
        <f t="shared" ref="AB10:AB32" si="12">$Z10      +$AA10</f>
        <v>1003720214</v>
      </c>
      <c r="AC10" s="95">
        <f t="shared" ref="AC10:AC32" si="13">IF(($I10      =0),0,($AB10      /$I10      ))</f>
        <v>0.59900416015259028</v>
      </c>
      <c r="AD10" s="77">
        <v>248132621</v>
      </c>
      <c r="AE10" s="78">
        <v>22834362</v>
      </c>
      <c r="AF10" s="78">
        <f t="shared" ref="AF10:AF32" si="14">$AD10      +$AE10</f>
        <v>270966983</v>
      </c>
      <c r="AG10" s="78">
        <v>1236526105</v>
      </c>
      <c r="AH10" s="78">
        <v>1262914279</v>
      </c>
      <c r="AI10" s="79">
        <v>897772925</v>
      </c>
      <c r="AJ10" s="114">
        <f t="shared" ref="AJ10:AJ32" si="15">IF(($AH10      =0),0,($AI10      /$AH10      ))</f>
        <v>0.7108739998655127</v>
      </c>
      <c r="AK10" s="115">
        <f t="shared" ref="AK10:AK32" si="16">IF(($AF10      =0),0,(($T10      /$AF10      )-1))</f>
        <v>3.0872196705972854E-2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888166123</v>
      </c>
      <c r="E11" s="78">
        <v>118323175</v>
      </c>
      <c r="F11" s="79">
        <f t="shared" si="0"/>
        <v>1006489298</v>
      </c>
      <c r="G11" s="77">
        <v>904521211</v>
      </c>
      <c r="H11" s="78">
        <v>118368204</v>
      </c>
      <c r="I11" s="79">
        <f t="shared" si="1"/>
        <v>1022889415</v>
      </c>
      <c r="J11" s="77">
        <v>244531812</v>
      </c>
      <c r="K11" s="78">
        <v>151679</v>
      </c>
      <c r="L11" s="78">
        <f t="shared" si="2"/>
        <v>244683491</v>
      </c>
      <c r="M11" s="95">
        <f t="shared" si="3"/>
        <v>0.24310590434117066</v>
      </c>
      <c r="N11" s="77">
        <v>95243823</v>
      </c>
      <c r="O11" s="78">
        <v>26294934</v>
      </c>
      <c r="P11" s="78">
        <f t="shared" si="4"/>
        <v>121538757</v>
      </c>
      <c r="Q11" s="95">
        <f t="shared" si="5"/>
        <v>0.12075514090563137</v>
      </c>
      <c r="R11" s="77">
        <v>301299287</v>
      </c>
      <c r="S11" s="78">
        <v>36041027</v>
      </c>
      <c r="T11" s="78">
        <f t="shared" si="6"/>
        <v>337340314</v>
      </c>
      <c r="U11" s="95">
        <f t="shared" si="7"/>
        <v>0.32979157771419504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641074922</v>
      </c>
      <c r="AA11" s="78">
        <f t="shared" si="11"/>
        <v>62487640</v>
      </c>
      <c r="AB11" s="78">
        <f t="shared" si="12"/>
        <v>703562562</v>
      </c>
      <c r="AC11" s="95">
        <f t="shared" si="13"/>
        <v>0.68781879222007591</v>
      </c>
      <c r="AD11" s="77">
        <v>85631046</v>
      </c>
      <c r="AE11" s="78">
        <v>13211647</v>
      </c>
      <c r="AF11" s="78">
        <f t="shared" si="14"/>
        <v>98842693</v>
      </c>
      <c r="AG11" s="78">
        <v>844713147</v>
      </c>
      <c r="AH11" s="78">
        <v>930550183</v>
      </c>
      <c r="AI11" s="79">
        <v>417979587</v>
      </c>
      <c r="AJ11" s="114">
        <f t="shared" si="15"/>
        <v>0.4491746867992395</v>
      </c>
      <c r="AK11" s="115">
        <f t="shared" si="16"/>
        <v>2.4129008807965198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588742904</v>
      </c>
      <c r="E12" s="78">
        <v>104940350</v>
      </c>
      <c r="F12" s="79">
        <f t="shared" si="0"/>
        <v>693683254</v>
      </c>
      <c r="G12" s="77">
        <v>519224165</v>
      </c>
      <c r="H12" s="78">
        <v>107210350</v>
      </c>
      <c r="I12" s="79">
        <f t="shared" si="1"/>
        <v>626434515</v>
      </c>
      <c r="J12" s="77">
        <v>155968591</v>
      </c>
      <c r="K12" s="78">
        <v>12152149</v>
      </c>
      <c r="L12" s="78">
        <f t="shared" si="2"/>
        <v>168120740</v>
      </c>
      <c r="M12" s="95">
        <f t="shared" si="3"/>
        <v>0.24235951932032657</v>
      </c>
      <c r="N12" s="77">
        <v>135966883</v>
      </c>
      <c r="O12" s="78">
        <v>22693721</v>
      </c>
      <c r="P12" s="78">
        <f t="shared" si="4"/>
        <v>158660604</v>
      </c>
      <c r="Q12" s="95">
        <f t="shared" si="5"/>
        <v>0.22872197517398912</v>
      </c>
      <c r="R12" s="77">
        <v>118220545</v>
      </c>
      <c r="S12" s="78">
        <v>16594049</v>
      </c>
      <c r="T12" s="78">
        <f t="shared" si="6"/>
        <v>134814594</v>
      </c>
      <c r="U12" s="95">
        <f t="shared" si="7"/>
        <v>0.21520939662783428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410156019</v>
      </c>
      <c r="AA12" s="78">
        <f t="shared" si="11"/>
        <v>51439919</v>
      </c>
      <c r="AB12" s="78">
        <f t="shared" si="12"/>
        <v>461595938</v>
      </c>
      <c r="AC12" s="95">
        <f t="shared" si="13"/>
        <v>0.73686223690915242</v>
      </c>
      <c r="AD12" s="77">
        <v>77346089</v>
      </c>
      <c r="AE12" s="78">
        <v>2943411</v>
      </c>
      <c r="AF12" s="78">
        <f t="shared" si="14"/>
        <v>80289500</v>
      </c>
      <c r="AG12" s="78">
        <v>577969338</v>
      </c>
      <c r="AH12" s="78">
        <v>577750504</v>
      </c>
      <c r="AI12" s="79">
        <v>351917752</v>
      </c>
      <c r="AJ12" s="114">
        <f t="shared" si="15"/>
        <v>0.60911717006481403</v>
      </c>
      <c r="AK12" s="115">
        <f t="shared" si="16"/>
        <v>0.67910615958500187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1247229318</v>
      </c>
      <c r="E13" s="78">
        <v>73863450</v>
      </c>
      <c r="F13" s="79">
        <f t="shared" si="0"/>
        <v>1321092768</v>
      </c>
      <c r="G13" s="77">
        <v>1256650831</v>
      </c>
      <c r="H13" s="78">
        <v>80243965</v>
      </c>
      <c r="I13" s="79">
        <f t="shared" si="1"/>
        <v>1336894796</v>
      </c>
      <c r="J13" s="77">
        <v>372508075</v>
      </c>
      <c r="K13" s="78">
        <v>14210207</v>
      </c>
      <c r="L13" s="78">
        <f t="shared" si="2"/>
        <v>386718282</v>
      </c>
      <c r="M13" s="95">
        <f t="shared" si="3"/>
        <v>0.29272606085449404</v>
      </c>
      <c r="N13" s="77">
        <v>259491558</v>
      </c>
      <c r="O13" s="78">
        <v>21199768</v>
      </c>
      <c r="P13" s="78">
        <f t="shared" si="4"/>
        <v>280691326</v>
      </c>
      <c r="Q13" s="95">
        <f t="shared" si="5"/>
        <v>0.21246905047019377</v>
      </c>
      <c r="R13" s="77">
        <v>338909221</v>
      </c>
      <c r="S13" s="78">
        <v>9317478</v>
      </c>
      <c r="T13" s="78">
        <f t="shared" si="6"/>
        <v>348226699</v>
      </c>
      <c r="U13" s="95">
        <f t="shared" si="7"/>
        <v>0.26047427220294156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970908854</v>
      </c>
      <c r="AA13" s="78">
        <f t="shared" si="11"/>
        <v>44727453</v>
      </c>
      <c r="AB13" s="78">
        <f t="shared" si="12"/>
        <v>1015636307</v>
      </c>
      <c r="AC13" s="95">
        <f t="shared" si="13"/>
        <v>0.75969800319276581</v>
      </c>
      <c r="AD13" s="77">
        <v>333213285</v>
      </c>
      <c r="AE13" s="78">
        <v>8288577</v>
      </c>
      <c r="AF13" s="78">
        <f t="shared" si="14"/>
        <v>341501862</v>
      </c>
      <c r="AG13" s="78">
        <v>1208809159</v>
      </c>
      <c r="AH13" s="78">
        <v>1274193560</v>
      </c>
      <c r="AI13" s="79">
        <v>878935788</v>
      </c>
      <c r="AJ13" s="114">
        <f t="shared" si="15"/>
        <v>0.68979770075121083</v>
      </c>
      <c r="AK13" s="115">
        <f t="shared" si="16"/>
        <v>1.9691948268205861E-2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379895497</v>
      </c>
      <c r="E14" s="78">
        <v>34410100</v>
      </c>
      <c r="F14" s="79">
        <f t="shared" si="0"/>
        <v>414305597</v>
      </c>
      <c r="G14" s="77">
        <v>399282110</v>
      </c>
      <c r="H14" s="78">
        <v>34410100</v>
      </c>
      <c r="I14" s="79">
        <f t="shared" si="1"/>
        <v>433692210</v>
      </c>
      <c r="J14" s="77">
        <v>105025151</v>
      </c>
      <c r="K14" s="78">
        <v>4394994</v>
      </c>
      <c r="L14" s="78">
        <f t="shared" si="2"/>
        <v>109420145</v>
      </c>
      <c r="M14" s="95">
        <f t="shared" si="3"/>
        <v>0.26410491625581395</v>
      </c>
      <c r="N14" s="77">
        <v>20861665</v>
      </c>
      <c r="O14" s="78">
        <v>3754779</v>
      </c>
      <c r="P14" s="78">
        <f t="shared" si="4"/>
        <v>24616444</v>
      </c>
      <c r="Q14" s="95">
        <f t="shared" si="5"/>
        <v>5.9416151213617326E-2</v>
      </c>
      <c r="R14" s="77">
        <v>19707546</v>
      </c>
      <c r="S14" s="78">
        <v>100288</v>
      </c>
      <c r="T14" s="78">
        <f t="shared" si="6"/>
        <v>19807834</v>
      </c>
      <c r="U14" s="95">
        <f t="shared" si="7"/>
        <v>4.5672561192648585E-2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145594362</v>
      </c>
      <c r="AA14" s="78">
        <f t="shared" si="11"/>
        <v>8250061</v>
      </c>
      <c r="AB14" s="78">
        <f t="shared" si="12"/>
        <v>153844423</v>
      </c>
      <c r="AC14" s="95">
        <f t="shared" si="13"/>
        <v>0.35473181083884353</v>
      </c>
      <c r="AD14" s="77">
        <v>84462557</v>
      </c>
      <c r="AE14" s="78">
        <v>2938707</v>
      </c>
      <c r="AF14" s="78">
        <f t="shared" si="14"/>
        <v>87401264</v>
      </c>
      <c r="AG14" s="78">
        <v>390711358</v>
      </c>
      <c r="AH14" s="78">
        <v>390711358</v>
      </c>
      <c r="AI14" s="79">
        <v>289592222</v>
      </c>
      <c r="AJ14" s="114">
        <f t="shared" si="15"/>
        <v>0.74119222815119701</v>
      </c>
      <c r="AK14" s="115">
        <f t="shared" si="16"/>
        <v>-0.77336902129928009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3300377587</v>
      </c>
      <c r="E15" s="78">
        <v>273653300</v>
      </c>
      <c r="F15" s="79">
        <f t="shared" si="0"/>
        <v>3574030887</v>
      </c>
      <c r="G15" s="77">
        <v>3306726372</v>
      </c>
      <c r="H15" s="78">
        <v>304143478</v>
      </c>
      <c r="I15" s="79">
        <f t="shared" si="1"/>
        <v>3610869850</v>
      </c>
      <c r="J15" s="77">
        <v>777492162</v>
      </c>
      <c r="K15" s="78">
        <v>49630821</v>
      </c>
      <c r="L15" s="78">
        <f t="shared" si="2"/>
        <v>827122983</v>
      </c>
      <c r="M15" s="95">
        <f t="shared" si="3"/>
        <v>0.23142580720511832</v>
      </c>
      <c r="N15" s="77">
        <v>739526481</v>
      </c>
      <c r="O15" s="78">
        <v>71606978</v>
      </c>
      <c r="P15" s="78">
        <f t="shared" si="4"/>
        <v>811133459</v>
      </c>
      <c r="Q15" s="95">
        <f t="shared" si="5"/>
        <v>0.22695200031717017</v>
      </c>
      <c r="R15" s="77">
        <v>707885006</v>
      </c>
      <c r="S15" s="78">
        <v>25042116</v>
      </c>
      <c r="T15" s="78">
        <f t="shared" si="6"/>
        <v>732927122</v>
      </c>
      <c r="U15" s="95">
        <f t="shared" si="7"/>
        <v>0.20297799490059162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2224903649</v>
      </c>
      <c r="AA15" s="78">
        <f t="shared" si="11"/>
        <v>146279915</v>
      </c>
      <c r="AB15" s="78">
        <f t="shared" si="12"/>
        <v>2371183564</v>
      </c>
      <c r="AC15" s="95">
        <f t="shared" si="13"/>
        <v>0.65667932174293131</v>
      </c>
      <c r="AD15" s="77">
        <v>646117412</v>
      </c>
      <c r="AE15" s="78">
        <v>45502654</v>
      </c>
      <c r="AF15" s="78">
        <f t="shared" si="14"/>
        <v>691620066</v>
      </c>
      <c r="AG15" s="78">
        <v>3210980021</v>
      </c>
      <c r="AH15" s="78">
        <v>3265860495</v>
      </c>
      <c r="AI15" s="79">
        <v>2072020835</v>
      </c>
      <c r="AJ15" s="114">
        <f t="shared" si="15"/>
        <v>0.63444866618529583</v>
      </c>
      <c r="AK15" s="115">
        <f t="shared" si="16"/>
        <v>5.9725068763403888E-2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631426800</v>
      </c>
      <c r="E16" s="78">
        <v>500000</v>
      </c>
      <c r="F16" s="79">
        <f t="shared" si="0"/>
        <v>631926800</v>
      </c>
      <c r="G16" s="77">
        <v>900067609</v>
      </c>
      <c r="H16" s="78">
        <v>0</v>
      </c>
      <c r="I16" s="79">
        <f t="shared" si="1"/>
        <v>900067609</v>
      </c>
      <c r="J16" s="77">
        <v>234312757</v>
      </c>
      <c r="K16" s="78">
        <v>0</v>
      </c>
      <c r="L16" s="78">
        <f t="shared" si="2"/>
        <v>234312757</v>
      </c>
      <c r="M16" s="95">
        <f t="shared" si="3"/>
        <v>0.37079097927164983</v>
      </c>
      <c r="N16" s="77">
        <v>210535567</v>
      </c>
      <c r="O16" s="78">
        <v>0</v>
      </c>
      <c r="P16" s="78">
        <f t="shared" si="4"/>
        <v>210535567</v>
      </c>
      <c r="Q16" s="95">
        <f t="shared" si="5"/>
        <v>0.33316448519037334</v>
      </c>
      <c r="R16" s="77">
        <v>97755306</v>
      </c>
      <c r="S16" s="78">
        <v>0</v>
      </c>
      <c r="T16" s="78">
        <f t="shared" si="6"/>
        <v>97755306</v>
      </c>
      <c r="U16" s="95">
        <f t="shared" si="7"/>
        <v>0.10860884784933973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542603630</v>
      </c>
      <c r="AA16" s="78">
        <f t="shared" si="11"/>
        <v>0</v>
      </c>
      <c r="AB16" s="78">
        <f t="shared" si="12"/>
        <v>542603630</v>
      </c>
      <c r="AC16" s="95">
        <f t="shared" si="13"/>
        <v>0.60284763563800237</v>
      </c>
      <c r="AD16" s="77">
        <v>160205454</v>
      </c>
      <c r="AE16" s="78">
        <v>0</v>
      </c>
      <c r="AF16" s="78">
        <f t="shared" si="14"/>
        <v>160205454</v>
      </c>
      <c r="AG16" s="78">
        <v>391721230</v>
      </c>
      <c r="AH16" s="78">
        <v>846532045</v>
      </c>
      <c r="AI16" s="79">
        <v>662734526</v>
      </c>
      <c r="AJ16" s="114">
        <f t="shared" si="15"/>
        <v>0.78288179391956747</v>
      </c>
      <c r="AK16" s="115">
        <f t="shared" si="16"/>
        <v>-0.38981287116479812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8979829488</v>
      </c>
      <c r="E17" s="81">
        <f>SUM(E9:E16)</f>
        <v>1295233363</v>
      </c>
      <c r="F17" s="82">
        <f t="shared" si="0"/>
        <v>10275062851</v>
      </c>
      <c r="G17" s="80">
        <f>SUM(G9:G16)</f>
        <v>9275856719</v>
      </c>
      <c r="H17" s="81">
        <f>SUM(H9:H16)</f>
        <v>1605095645</v>
      </c>
      <c r="I17" s="82">
        <f t="shared" si="1"/>
        <v>10880952364</v>
      </c>
      <c r="J17" s="80">
        <f>SUM(J9:J16)</f>
        <v>2438691109</v>
      </c>
      <c r="K17" s="81">
        <f>SUM(K9:K16)</f>
        <v>202359772</v>
      </c>
      <c r="L17" s="81">
        <f t="shared" si="2"/>
        <v>2641050881</v>
      </c>
      <c r="M17" s="96">
        <f t="shared" si="3"/>
        <v>0.25703500983869554</v>
      </c>
      <c r="N17" s="80">
        <f>SUM(N9:N16)</f>
        <v>1954604356</v>
      </c>
      <c r="O17" s="81">
        <f>SUM(O9:O16)</f>
        <v>309920206</v>
      </c>
      <c r="P17" s="81">
        <f t="shared" si="4"/>
        <v>2264524562</v>
      </c>
      <c r="Q17" s="96">
        <f t="shared" si="5"/>
        <v>0.22039033676369285</v>
      </c>
      <c r="R17" s="80">
        <f>SUM(R9:R16)</f>
        <v>2035669849</v>
      </c>
      <c r="S17" s="81">
        <f>SUM(S9:S16)</f>
        <v>199190158</v>
      </c>
      <c r="T17" s="81">
        <f t="shared" si="6"/>
        <v>2234860007</v>
      </c>
      <c r="U17" s="96">
        <f t="shared" si="7"/>
        <v>0.20539194844691261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6428965314</v>
      </c>
      <c r="AA17" s="81">
        <f t="shared" si="11"/>
        <v>711470136</v>
      </c>
      <c r="AB17" s="81">
        <f t="shared" si="12"/>
        <v>7140435450</v>
      </c>
      <c r="AC17" s="96">
        <f t="shared" si="13"/>
        <v>0.65623258067229229</v>
      </c>
      <c r="AD17" s="80">
        <f>SUM(AD9:AD16)</f>
        <v>1801991740</v>
      </c>
      <c r="AE17" s="81">
        <f>SUM(AE9:AE16)</f>
        <v>195487412</v>
      </c>
      <c r="AF17" s="81">
        <f t="shared" si="14"/>
        <v>1997479152</v>
      </c>
      <c r="AG17" s="81">
        <f>SUM(AG9:AG16)</f>
        <v>8606376693</v>
      </c>
      <c r="AH17" s="81">
        <f>SUM(AH9:AH16)</f>
        <v>9855155627</v>
      </c>
      <c r="AI17" s="82">
        <f>SUM(AI9:AI16)</f>
        <v>6165043136</v>
      </c>
      <c r="AJ17" s="116">
        <f t="shared" si="15"/>
        <v>0.62556527459695688</v>
      </c>
      <c r="AK17" s="117">
        <f t="shared" si="16"/>
        <v>0.11884021656111887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773201346</v>
      </c>
      <c r="E18" s="78">
        <v>65740000</v>
      </c>
      <c r="F18" s="79">
        <f t="shared" si="0"/>
        <v>838941346</v>
      </c>
      <c r="G18" s="77">
        <v>773201346</v>
      </c>
      <c r="H18" s="78">
        <v>65740000</v>
      </c>
      <c r="I18" s="79">
        <f t="shared" si="1"/>
        <v>838941346</v>
      </c>
      <c r="J18" s="77">
        <v>166676329</v>
      </c>
      <c r="K18" s="78">
        <v>13094412</v>
      </c>
      <c r="L18" s="78">
        <f t="shared" si="2"/>
        <v>179770741</v>
      </c>
      <c r="M18" s="95">
        <f t="shared" si="3"/>
        <v>0.21428284808840498</v>
      </c>
      <c r="N18" s="77">
        <v>68807593</v>
      </c>
      <c r="O18" s="78">
        <v>13477378</v>
      </c>
      <c r="P18" s="78">
        <f t="shared" si="4"/>
        <v>82284971</v>
      </c>
      <c r="Q18" s="95">
        <f t="shared" si="5"/>
        <v>9.8081911676337855E-2</v>
      </c>
      <c r="R18" s="77">
        <v>207433345</v>
      </c>
      <c r="S18" s="78">
        <v>10428147</v>
      </c>
      <c r="T18" s="78">
        <f t="shared" si="6"/>
        <v>217861492</v>
      </c>
      <c r="U18" s="95">
        <f t="shared" si="7"/>
        <v>0.25968620218653521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442917267</v>
      </c>
      <c r="AA18" s="78">
        <f t="shared" si="11"/>
        <v>36999937</v>
      </c>
      <c r="AB18" s="78">
        <f t="shared" si="12"/>
        <v>479917204</v>
      </c>
      <c r="AC18" s="95">
        <f t="shared" si="13"/>
        <v>0.57205096195127803</v>
      </c>
      <c r="AD18" s="77">
        <v>139419004</v>
      </c>
      <c r="AE18" s="78">
        <v>14950887</v>
      </c>
      <c r="AF18" s="78">
        <f t="shared" si="14"/>
        <v>154369891</v>
      </c>
      <c r="AG18" s="78">
        <v>876111320</v>
      </c>
      <c r="AH18" s="78">
        <v>876111320</v>
      </c>
      <c r="AI18" s="79">
        <v>478815572</v>
      </c>
      <c r="AJ18" s="114">
        <f t="shared" si="15"/>
        <v>0.54652366779144002</v>
      </c>
      <c r="AK18" s="115">
        <f t="shared" si="16"/>
        <v>0.41129523761858455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4923133273</v>
      </c>
      <c r="E19" s="78">
        <v>209615850</v>
      </c>
      <c r="F19" s="79">
        <f t="shared" si="0"/>
        <v>5132749123</v>
      </c>
      <c r="G19" s="77">
        <v>5297980021</v>
      </c>
      <c r="H19" s="78">
        <v>211215032</v>
      </c>
      <c r="I19" s="79">
        <f t="shared" si="1"/>
        <v>5509195053</v>
      </c>
      <c r="J19" s="77">
        <v>1260487127</v>
      </c>
      <c r="K19" s="78">
        <v>39697925</v>
      </c>
      <c r="L19" s="78">
        <f t="shared" si="2"/>
        <v>1300185052</v>
      </c>
      <c r="M19" s="95">
        <f t="shared" si="3"/>
        <v>0.25331163102709081</v>
      </c>
      <c r="N19" s="77">
        <v>1352501505</v>
      </c>
      <c r="O19" s="78">
        <v>38210621</v>
      </c>
      <c r="P19" s="78">
        <f t="shared" si="4"/>
        <v>1390712126</v>
      </c>
      <c r="Q19" s="95">
        <f t="shared" si="5"/>
        <v>0.2709487825477731</v>
      </c>
      <c r="R19" s="77">
        <v>1203380855</v>
      </c>
      <c r="S19" s="78">
        <v>11823268</v>
      </c>
      <c r="T19" s="78">
        <f t="shared" si="6"/>
        <v>1215204123</v>
      </c>
      <c r="U19" s="95">
        <f t="shared" si="7"/>
        <v>0.22057743668710145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3816369487</v>
      </c>
      <c r="AA19" s="78">
        <f t="shared" si="11"/>
        <v>89731814</v>
      </c>
      <c r="AB19" s="78">
        <f t="shared" si="12"/>
        <v>3906101301</v>
      </c>
      <c r="AC19" s="95">
        <f t="shared" si="13"/>
        <v>0.70901488573597615</v>
      </c>
      <c r="AD19" s="77">
        <v>990271952</v>
      </c>
      <c r="AE19" s="78">
        <v>26926507</v>
      </c>
      <c r="AF19" s="78">
        <f t="shared" si="14"/>
        <v>1017198459</v>
      </c>
      <c r="AG19" s="78">
        <v>4943958252</v>
      </c>
      <c r="AH19" s="78">
        <v>4702710448</v>
      </c>
      <c r="AI19" s="79">
        <v>2798101638</v>
      </c>
      <c r="AJ19" s="114">
        <f t="shared" si="15"/>
        <v>0.59499764421813284</v>
      </c>
      <c r="AK19" s="115">
        <f t="shared" si="16"/>
        <v>0.19465784896553795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2514955951</v>
      </c>
      <c r="E20" s="78">
        <v>211949440</v>
      </c>
      <c r="F20" s="79">
        <f t="shared" si="0"/>
        <v>2726905391</v>
      </c>
      <c r="G20" s="77">
        <v>2520256749</v>
      </c>
      <c r="H20" s="78">
        <v>224244794</v>
      </c>
      <c r="I20" s="79">
        <f t="shared" si="1"/>
        <v>2744501543</v>
      </c>
      <c r="J20" s="77">
        <v>698681544</v>
      </c>
      <c r="K20" s="78">
        <v>16724847</v>
      </c>
      <c r="L20" s="78">
        <f t="shared" si="2"/>
        <v>715406391</v>
      </c>
      <c r="M20" s="95">
        <f t="shared" si="3"/>
        <v>0.26235101274916217</v>
      </c>
      <c r="N20" s="77">
        <v>616215519</v>
      </c>
      <c r="O20" s="78">
        <v>67539940</v>
      </c>
      <c r="P20" s="78">
        <f t="shared" si="4"/>
        <v>683755459</v>
      </c>
      <c r="Q20" s="95">
        <f t="shared" si="5"/>
        <v>0.25074410768217226</v>
      </c>
      <c r="R20" s="77">
        <v>508093597</v>
      </c>
      <c r="S20" s="78">
        <v>14052163</v>
      </c>
      <c r="T20" s="78">
        <f t="shared" si="6"/>
        <v>522145760</v>
      </c>
      <c r="U20" s="95">
        <f t="shared" si="7"/>
        <v>0.19025158186985214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1822990660</v>
      </c>
      <c r="AA20" s="78">
        <f t="shared" si="11"/>
        <v>98316950</v>
      </c>
      <c r="AB20" s="78">
        <f t="shared" si="12"/>
        <v>1921307610</v>
      </c>
      <c r="AC20" s="95">
        <f t="shared" si="13"/>
        <v>0.70005703399963437</v>
      </c>
      <c r="AD20" s="77">
        <v>523644748</v>
      </c>
      <c r="AE20" s="78">
        <v>38159363</v>
      </c>
      <c r="AF20" s="78">
        <f t="shared" si="14"/>
        <v>561804111</v>
      </c>
      <c r="AG20" s="78">
        <v>2596165070</v>
      </c>
      <c r="AH20" s="78">
        <v>2498211289</v>
      </c>
      <c r="AI20" s="79">
        <v>1767117544</v>
      </c>
      <c r="AJ20" s="114">
        <f t="shared" si="15"/>
        <v>0.70735311772102072</v>
      </c>
      <c r="AK20" s="115">
        <f t="shared" si="16"/>
        <v>-7.0591065859964885E-2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366089556</v>
      </c>
      <c r="E21" s="78">
        <v>58067685</v>
      </c>
      <c r="F21" s="79">
        <f t="shared" si="0"/>
        <v>424157241</v>
      </c>
      <c r="G21" s="77">
        <v>383926426</v>
      </c>
      <c r="H21" s="78">
        <v>76066532</v>
      </c>
      <c r="I21" s="79">
        <f t="shared" si="1"/>
        <v>459992958</v>
      </c>
      <c r="J21" s="77">
        <v>42535229</v>
      </c>
      <c r="K21" s="78">
        <v>13915373</v>
      </c>
      <c r="L21" s="78">
        <f t="shared" si="2"/>
        <v>56450602</v>
      </c>
      <c r="M21" s="95">
        <f t="shared" si="3"/>
        <v>0.13308885607354279</v>
      </c>
      <c r="N21" s="77">
        <v>104213516</v>
      </c>
      <c r="O21" s="78">
        <v>22300403</v>
      </c>
      <c r="P21" s="78">
        <f t="shared" si="4"/>
        <v>126513919</v>
      </c>
      <c r="Q21" s="95">
        <f t="shared" si="5"/>
        <v>0.29827127011135945</v>
      </c>
      <c r="R21" s="77">
        <v>55497606</v>
      </c>
      <c r="S21" s="78">
        <v>4705432</v>
      </c>
      <c r="T21" s="78">
        <f t="shared" si="6"/>
        <v>60203038</v>
      </c>
      <c r="U21" s="95">
        <f t="shared" si="7"/>
        <v>0.1308781731393375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202246351</v>
      </c>
      <c r="AA21" s="78">
        <f t="shared" si="11"/>
        <v>40921208</v>
      </c>
      <c r="AB21" s="78">
        <f t="shared" si="12"/>
        <v>243167559</v>
      </c>
      <c r="AC21" s="95">
        <f t="shared" si="13"/>
        <v>0.52863322094596066</v>
      </c>
      <c r="AD21" s="77">
        <v>72043642</v>
      </c>
      <c r="AE21" s="78">
        <v>7908117</v>
      </c>
      <c r="AF21" s="78">
        <f t="shared" si="14"/>
        <v>79951759</v>
      </c>
      <c r="AG21" s="78">
        <v>415949587</v>
      </c>
      <c r="AH21" s="78">
        <v>389742931</v>
      </c>
      <c r="AI21" s="79">
        <v>272018408</v>
      </c>
      <c r="AJ21" s="114">
        <f t="shared" si="15"/>
        <v>0.69794314755640818</v>
      </c>
      <c r="AK21" s="115">
        <f t="shared" si="16"/>
        <v>-0.24700796138831671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1064762322</v>
      </c>
      <c r="E22" s="78">
        <v>238289653</v>
      </c>
      <c r="F22" s="79">
        <f t="shared" si="0"/>
        <v>1303051975</v>
      </c>
      <c r="G22" s="77">
        <v>998027113</v>
      </c>
      <c r="H22" s="78">
        <v>231359321</v>
      </c>
      <c r="I22" s="79">
        <f t="shared" si="1"/>
        <v>1229386434</v>
      </c>
      <c r="J22" s="77">
        <v>354763014</v>
      </c>
      <c r="K22" s="78">
        <v>43810422</v>
      </c>
      <c r="L22" s="78">
        <f t="shared" si="2"/>
        <v>398573436</v>
      </c>
      <c r="M22" s="95">
        <f t="shared" si="3"/>
        <v>0.30587685191912622</v>
      </c>
      <c r="N22" s="77">
        <v>313055283</v>
      </c>
      <c r="O22" s="78">
        <v>92807386</v>
      </c>
      <c r="P22" s="78">
        <f t="shared" si="4"/>
        <v>405862669</v>
      </c>
      <c r="Q22" s="95">
        <f t="shared" si="5"/>
        <v>0.31147082141523941</v>
      </c>
      <c r="R22" s="77">
        <v>266263766</v>
      </c>
      <c r="S22" s="78">
        <v>32238622</v>
      </c>
      <c r="T22" s="78">
        <f t="shared" si="6"/>
        <v>298502388</v>
      </c>
      <c r="U22" s="95">
        <f t="shared" si="7"/>
        <v>0.24280598821053853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934082063</v>
      </c>
      <c r="AA22" s="78">
        <f t="shared" si="11"/>
        <v>168856430</v>
      </c>
      <c r="AB22" s="78">
        <f t="shared" si="12"/>
        <v>1102938493</v>
      </c>
      <c r="AC22" s="95">
        <f t="shared" si="13"/>
        <v>0.89714548859256404</v>
      </c>
      <c r="AD22" s="77">
        <v>239493397</v>
      </c>
      <c r="AE22" s="78">
        <v>25231444</v>
      </c>
      <c r="AF22" s="78">
        <f t="shared" si="14"/>
        <v>264724841</v>
      </c>
      <c r="AG22" s="78">
        <v>1168396974</v>
      </c>
      <c r="AH22" s="78">
        <v>1298044756</v>
      </c>
      <c r="AI22" s="79">
        <v>1057865540</v>
      </c>
      <c r="AJ22" s="114">
        <f t="shared" si="15"/>
        <v>0.81496846322916772</v>
      </c>
      <c r="AK22" s="115">
        <f t="shared" si="16"/>
        <v>0.12759492789722748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805454261</v>
      </c>
      <c r="E23" s="78">
        <v>139915550</v>
      </c>
      <c r="F23" s="79">
        <f t="shared" si="0"/>
        <v>945369811</v>
      </c>
      <c r="G23" s="77">
        <v>805454261</v>
      </c>
      <c r="H23" s="78">
        <v>141915550</v>
      </c>
      <c r="I23" s="79">
        <f t="shared" si="1"/>
        <v>947369811</v>
      </c>
      <c r="J23" s="77">
        <v>283496901</v>
      </c>
      <c r="K23" s="78">
        <v>18568560</v>
      </c>
      <c r="L23" s="78">
        <f t="shared" si="2"/>
        <v>302065461</v>
      </c>
      <c r="M23" s="95">
        <f t="shared" si="3"/>
        <v>0.31952095093927219</v>
      </c>
      <c r="N23" s="77">
        <v>244331738</v>
      </c>
      <c r="O23" s="78">
        <v>58595225</v>
      </c>
      <c r="P23" s="78">
        <f t="shared" si="4"/>
        <v>302926963</v>
      </c>
      <c r="Q23" s="95">
        <f t="shared" si="5"/>
        <v>0.32043223664987541</v>
      </c>
      <c r="R23" s="77">
        <v>200467848</v>
      </c>
      <c r="S23" s="78">
        <v>29947530</v>
      </c>
      <c r="T23" s="78">
        <f t="shared" si="6"/>
        <v>230415378</v>
      </c>
      <c r="U23" s="95">
        <f t="shared" si="7"/>
        <v>0.24321587549510801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728296487</v>
      </c>
      <c r="AA23" s="78">
        <f t="shared" si="11"/>
        <v>107111315</v>
      </c>
      <c r="AB23" s="78">
        <f t="shared" si="12"/>
        <v>835407802</v>
      </c>
      <c r="AC23" s="95">
        <f t="shared" si="13"/>
        <v>0.88181805278150249</v>
      </c>
      <c r="AD23" s="77">
        <v>188838707</v>
      </c>
      <c r="AE23" s="78">
        <v>32865459</v>
      </c>
      <c r="AF23" s="78">
        <f t="shared" si="14"/>
        <v>221704166</v>
      </c>
      <c r="AG23" s="78">
        <v>877986739</v>
      </c>
      <c r="AH23" s="78">
        <v>914388229</v>
      </c>
      <c r="AI23" s="79">
        <v>762739146</v>
      </c>
      <c r="AJ23" s="114">
        <f t="shared" si="15"/>
        <v>0.83415241120738448</v>
      </c>
      <c r="AK23" s="115">
        <f t="shared" si="16"/>
        <v>3.9292053718106512E-2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591463856</v>
      </c>
      <c r="E24" s="78">
        <v>53120000</v>
      </c>
      <c r="F24" s="79">
        <f t="shared" si="0"/>
        <v>644583856</v>
      </c>
      <c r="G24" s="77">
        <v>1035055491</v>
      </c>
      <c r="H24" s="78">
        <v>84221521</v>
      </c>
      <c r="I24" s="79">
        <f t="shared" si="1"/>
        <v>1119277012</v>
      </c>
      <c r="J24" s="77">
        <v>158912525</v>
      </c>
      <c r="K24" s="78">
        <v>3640849</v>
      </c>
      <c r="L24" s="78">
        <f t="shared" si="2"/>
        <v>162553374</v>
      </c>
      <c r="M24" s="95">
        <f t="shared" si="3"/>
        <v>0.25218343972921342</v>
      </c>
      <c r="N24" s="77">
        <v>240717463</v>
      </c>
      <c r="O24" s="78">
        <v>14082420</v>
      </c>
      <c r="P24" s="78">
        <f t="shared" si="4"/>
        <v>254799883</v>
      </c>
      <c r="Q24" s="95">
        <f t="shared" si="5"/>
        <v>0.39529361560677995</v>
      </c>
      <c r="R24" s="77">
        <v>127685794</v>
      </c>
      <c r="S24" s="78">
        <v>16555464</v>
      </c>
      <c r="T24" s="78">
        <f t="shared" si="6"/>
        <v>144241258</v>
      </c>
      <c r="U24" s="95">
        <f t="shared" si="7"/>
        <v>0.12887002632374264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527315782</v>
      </c>
      <c r="AA24" s="78">
        <f t="shared" si="11"/>
        <v>34278733</v>
      </c>
      <c r="AB24" s="78">
        <f t="shared" si="12"/>
        <v>561594515</v>
      </c>
      <c r="AC24" s="95">
        <f t="shared" si="13"/>
        <v>0.50174756470384829</v>
      </c>
      <c r="AD24" s="77">
        <v>228495289</v>
      </c>
      <c r="AE24" s="78">
        <v>3713019</v>
      </c>
      <c r="AF24" s="78">
        <f t="shared" si="14"/>
        <v>232208308</v>
      </c>
      <c r="AG24" s="78">
        <v>981323500</v>
      </c>
      <c r="AH24" s="78">
        <v>948649749</v>
      </c>
      <c r="AI24" s="79">
        <v>787880281</v>
      </c>
      <c r="AJ24" s="114">
        <f t="shared" si="15"/>
        <v>0.83052810779798136</v>
      </c>
      <c r="AK24" s="115">
        <f t="shared" si="16"/>
        <v>-0.37882817698322835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11039060565</v>
      </c>
      <c r="E25" s="81">
        <f>SUM(E18:E24)</f>
        <v>976698178</v>
      </c>
      <c r="F25" s="82">
        <f t="shared" si="0"/>
        <v>12015758743</v>
      </c>
      <c r="G25" s="80">
        <f>SUM(G18:G24)</f>
        <v>11813901407</v>
      </c>
      <c r="H25" s="81">
        <f>SUM(H18:H24)</f>
        <v>1034762750</v>
      </c>
      <c r="I25" s="82">
        <f t="shared" si="1"/>
        <v>12848664157</v>
      </c>
      <c r="J25" s="80">
        <f>SUM(J18:J24)</f>
        <v>2965552669</v>
      </c>
      <c r="K25" s="81">
        <f>SUM(K18:K24)</f>
        <v>149452388</v>
      </c>
      <c r="L25" s="81">
        <f t="shared" si="2"/>
        <v>3115005057</v>
      </c>
      <c r="M25" s="96">
        <f t="shared" si="3"/>
        <v>0.25924330902654841</v>
      </c>
      <c r="N25" s="80">
        <f>SUM(N18:N24)</f>
        <v>2939842617</v>
      </c>
      <c r="O25" s="81">
        <f>SUM(O18:O24)</f>
        <v>307013373</v>
      </c>
      <c r="P25" s="81">
        <f t="shared" si="4"/>
        <v>3246855990</v>
      </c>
      <c r="Q25" s="96">
        <f t="shared" si="5"/>
        <v>0.27021647649937341</v>
      </c>
      <c r="R25" s="80">
        <f>SUM(R18:R24)</f>
        <v>2568822811</v>
      </c>
      <c r="S25" s="81">
        <f>SUM(S18:S24)</f>
        <v>119750626</v>
      </c>
      <c r="T25" s="81">
        <f t="shared" si="6"/>
        <v>2688573437</v>
      </c>
      <c r="U25" s="96">
        <f t="shared" si="7"/>
        <v>0.20924925767751937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8474218097</v>
      </c>
      <c r="AA25" s="81">
        <f t="shared" si="11"/>
        <v>576216387</v>
      </c>
      <c r="AB25" s="81">
        <f t="shared" si="12"/>
        <v>9050434484</v>
      </c>
      <c r="AC25" s="96">
        <f t="shared" si="13"/>
        <v>0.70438719336198774</v>
      </c>
      <c r="AD25" s="80">
        <f>SUM(AD18:AD24)</f>
        <v>2382206739</v>
      </c>
      <c r="AE25" s="81">
        <f>SUM(AE18:AE24)</f>
        <v>149754796</v>
      </c>
      <c r="AF25" s="81">
        <f t="shared" si="14"/>
        <v>2531961535</v>
      </c>
      <c r="AG25" s="81">
        <f>SUM(AG18:AG24)</f>
        <v>11859891442</v>
      </c>
      <c r="AH25" s="81">
        <f>SUM(AH18:AH24)</f>
        <v>11627858722</v>
      </c>
      <c r="AI25" s="82">
        <f>SUM(AI18:AI24)</f>
        <v>7924538129</v>
      </c>
      <c r="AJ25" s="116">
        <f t="shared" si="15"/>
        <v>0.68151310731069614</v>
      </c>
      <c r="AK25" s="117">
        <f t="shared" si="16"/>
        <v>6.1853981521879708E-2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816166976</v>
      </c>
      <c r="E26" s="78">
        <v>146762150</v>
      </c>
      <c r="F26" s="79">
        <f t="shared" si="0"/>
        <v>962929126</v>
      </c>
      <c r="G26" s="77">
        <v>843291281</v>
      </c>
      <c r="H26" s="78">
        <v>164263150</v>
      </c>
      <c r="I26" s="79">
        <f t="shared" si="1"/>
        <v>1007554431</v>
      </c>
      <c r="J26" s="77">
        <v>257340600</v>
      </c>
      <c r="K26" s="78">
        <v>23363759</v>
      </c>
      <c r="L26" s="78">
        <f t="shared" si="2"/>
        <v>280704359</v>
      </c>
      <c r="M26" s="95">
        <f t="shared" si="3"/>
        <v>0.29151092372295734</v>
      </c>
      <c r="N26" s="77">
        <v>235071723</v>
      </c>
      <c r="O26" s="78">
        <v>23023709</v>
      </c>
      <c r="P26" s="78">
        <f t="shared" si="4"/>
        <v>258095432</v>
      </c>
      <c r="Q26" s="95">
        <f t="shared" si="5"/>
        <v>0.26803159758198031</v>
      </c>
      <c r="R26" s="77">
        <v>207543635</v>
      </c>
      <c r="S26" s="78">
        <v>17457251</v>
      </c>
      <c r="T26" s="78">
        <f t="shared" si="6"/>
        <v>225000886</v>
      </c>
      <c r="U26" s="95">
        <f t="shared" si="7"/>
        <v>0.22331387672692396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699955958</v>
      </c>
      <c r="AA26" s="78">
        <f t="shared" si="11"/>
        <v>63844719</v>
      </c>
      <c r="AB26" s="78">
        <f t="shared" si="12"/>
        <v>763800677</v>
      </c>
      <c r="AC26" s="95">
        <f t="shared" si="13"/>
        <v>0.75807386032923918</v>
      </c>
      <c r="AD26" s="77">
        <v>188424854</v>
      </c>
      <c r="AE26" s="78">
        <v>55061342</v>
      </c>
      <c r="AF26" s="78">
        <f t="shared" si="14"/>
        <v>243486196</v>
      </c>
      <c r="AG26" s="78">
        <v>918825599</v>
      </c>
      <c r="AH26" s="78">
        <v>932288956</v>
      </c>
      <c r="AI26" s="79">
        <v>662897133</v>
      </c>
      <c r="AJ26" s="114">
        <f t="shared" si="15"/>
        <v>0.71104256757923023</v>
      </c>
      <c r="AK26" s="115">
        <f t="shared" si="16"/>
        <v>-7.5919334663226645E-2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1337123999</v>
      </c>
      <c r="E27" s="78">
        <v>443999722</v>
      </c>
      <c r="F27" s="79">
        <f t="shared" si="0"/>
        <v>1781123721</v>
      </c>
      <c r="G27" s="77">
        <v>1334192265</v>
      </c>
      <c r="H27" s="78">
        <v>389048278</v>
      </c>
      <c r="I27" s="79">
        <f t="shared" si="1"/>
        <v>1723240543</v>
      </c>
      <c r="J27" s="77">
        <v>456017251</v>
      </c>
      <c r="K27" s="78">
        <v>82936441</v>
      </c>
      <c r="L27" s="78">
        <f t="shared" si="2"/>
        <v>538953692</v>
      </c>
      <c r="M27" s="95">
        <f t="shared" si="3"/>
        <v>0.30259194554851476</v>
      </c>
      <c r="N27" s="77">
        <v>388440878</v>
      </c>
      <c r="O27" s="78">
        <v>68163168</v>
      </c>
      <c r="P27" s="78">
        <f t="shared" si="4"/>
        <v>456604046</v>
      </c>
      <c r="Q27" s="95">
        <f t="shared" si="5"/>
        <v>0.25635728760248205</v>
      </c>
      <c r="R27" s="77">
        <v>319255491</v>
      </c>
      <c r="S27" s="78">
        <v>52575987</v>
      </c>
      <c r="T27" s="78">
        <f t="shared" si="6"/>
        <v>371831478</v>
      </c>
      <c r="U27" s="95">
        <f t="shared" si="7"/>
        <v>0.21577456467724251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1163713620</v>
      </c>
      <c r="AA27" s="78">
        <f t="shared" si="11"/>
        <v>203675596</v>
      </c>
      <c r="AB27" s="78">
        <f t="shared" si="12"/>
        <v>1367389216</v>
      </c>
      <c r="AC27" s="95">
        <f t="shared" si="13"/>
        <v>0.79349874952425603</v>
      </c>
      <c r="AD27" s="77">
        <v>307355488</v>
      </c>
      <c r="AE27" s="78">
        <v>75458815</v>
      </c>
      <c r="AF27" s="78">
        <f t="shared" si="14"/>
        <v>382814303</v>
      </c>
      <c r="AG27" s="78">
        <v>1628174019</v>
      </c>
      <c r="AH27" s="78">
        <v>1701520370</v>
      </c>
      <c r="AI27" s="79">
        <v>1322828092</v>
      </c>
      <c r="AJ27" s="114">
        <f t="shared" si="15"/>
        <v>0.77743888073464562</v>
      </c>
      <c r="AK27" s="115">
        <f t="shared" si="16"/>
        <v>-2.868969344648542E-2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1758434007</v>
      </c>
      <c r="E28" s="78">
        <v>654598000</v>
      </c>
      <c r="F28" s="79">
        <f t="shared" si="0"/>
        <v>2413032007</v>
      </c>
      <c r="G28" s="77">
        <v>2037956000</v>
      </c>
      <c r="H28" s="78">
        <v>602895595</v>
      </c>
      <c r="I28" s="79">
        <f t="shared" si="1"/>
        <v>2640851595</v>
      </c>
      <c r="J28" s="77">
        <v>108432430</v>
      </c>
      <c r="K28" s="78">
        <v>80441662</v>
      </c>
      <c r="L28" s="78">
        <f t="shared" si="2"/>
        <v>188874092</v>
      </c>
      <c r="M28" s="95">
        <f t="shared" si="3"/>
        <v>7.8272518330503846E-2</v>
      </c>
      <c r="N28" s="77">
        <v>516603273</v>
      </c>
      <c r="O28" s="78">
        <v>5178030</v>
      </c>
      <c r="P28" s="78">
        <f t="shared" si="4"/>
        <v>521781303</v>
      </c>
      <c r="Q28" s="95">
        <f t="shared" si="5"/>
        <v>0.21623472108383021</v>
      </c>
      <c r="R28" s="77">
        <v>409858183</v>
      </c>
      <c r="S28" s="78">
        <v>19782578</v>
      </c>
      <c r="T28" s="78">
        <f t="shared" si="6"/>
        <v>429640761</v>
      </c>
      <c r="U28" s="95">
        <f t="shared" si="7"/>
        <v>0.16269023288300302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1034893886</v>
      </c>
      <c r="AA28" s="78">
        <f t="shared" si="11"/>
        <v>105402270</v>
      </c>
      <c r="AB28" s="78">
        <f t="shared" si="12"/>
        <v>1140296156</v>
      </c>
      <c r="AC28" s="95">
        <f t="shared" si="13"/>
        <v>0.43179107760502539</v>
      </c>
      <c r="AD28" s="77">
        <v>420572947</v>
      </c>
      <c r="AE28" s="78">
        <v>174066504</v>
      </c>
      <c r="AF28" s="78">
        <f t="shared" si="14"/>
        <v>594639451</v>
      </c>
      <c r="AG28" s="78">
        <v>2213403996</v>
      </c>
      <c r="AH28" s="78">
        <v>2707118578</v>
      </c>
      <c r="AI28" s="79">
        <v>1821781039</v>
      </c>
      <c r="AJ28" s="114">
        <f t="shared" si="15"/>
        <v>0.67295945356997211</v>
      </c>
      <c r="AK28" s="115">
        <f t="shared" si="16"/>
        <v>-0.27747686387528292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4464918647</v>
      </c>
      <c r="E29" s="78">
        <v>656588000</v>
      </c>
      <c r="F29" s="79">
        <f t="shared" si="0"/>
        <v>5121506647</v>
      </c>
      <c r="G29" s="77">
        <v>5155668298</v>
      </c>
      <c r="H29" s="78">
        <v>747633693</v>
      </c>
      <c r="I29" s="79">
        <f t="shared" si="1"/>
        <v>5903301991</v>
      </c>
      <c r="J29" s="77">
        <v>1289582495</v>
      </c>
      <c r="K29" s="78">
        <v>125014267</v>
      </c>
      <c r="L29" s="78">
        <f t="shared" si="2"/>
        <v>1414596762</v>
      </c>
      <c r="M29" s="95">
        <f t="shared" si="3"/>
        <v>0.27620715143045288</v>
      </c>
      <c r="N29" s="77">
        <v>1161213293</v>
      </c>
      <c r="O29" s="78">
        <v>191313993</v>
      </c>
      <c r="P29" s="78">
        <f t="shared" si="4"/>
        <v>1352527286</v>
      </c>
      <c r="Q29" s="95">
        <f t="shared" si="5"/>
        <v>0.26408777323217247</v>
      </c>
      <c r="R29" s="77">
        <v>1054738340</v>
      </c>
      <c r="S29" s="78">
        <v>154522962</v>
      </c>
      <c r="T29" s="78">
        <f t="shared" si="6"/>
        <v>1209261302</v>
      </c>
      <c r="U29" s="95">
        <f t="shared" si="7"/>
        <v>0.20484489931966959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3505534128</v>
      </c>
      <c r="AA29" s="78">
        <f t="shared" si="11"/>
        <v>470851222</v>
      </c>
      <c r="AB29" s="78">
        <f t="shared" si="12"/>
        <v>3976385350</v>
      </c>
      <c r="AC29" s="95">
        <f t="shared" si="13"/>
        <v>0.67358663948791364</v>
      </c>
      <c r="AD29" s="77">
        <v>1049243010</v>
      </c>
      <c r="AE29" s="78">
        <v>141969930</v>
      </c>
      <c r="AF29" s="78">
        <f t="shared" si="14"/>
        <v>1191212940</v>
      </c>
      <c r="AG29" s="78">
        <v>4800284491</v>
      </c>
      <c r="AH29" s="78">
        <v>4951581159</v>
      </c>
      <c r="AI29" s="79">
        <v>3805099438</v>
      </c>
      <c r="AJ29" s="114">
        <f t="shared" si="15"/>
        <v>0.76846149054506485</v>
      </c>
      <c r="AK29" s="115">
        <f t="shared" si="16"/>
        <v>1.5151247433561332E-2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379582655</v>
      </c>
      <c r="E30" s="78">
        <v>81617351</v>
      </c>
      <c r="F30" s="79">
        <f t="shared" si="0"/>
        <v>461200006</v>
      </c>
      <c r="G30" s="77">
        <v>392526652</v>
      </c>
      <c r="H30" s="78">
        <v>97018413</v>
      </c>
      <c r="I30" s="79">
        <f t="shared" si="1"/>
        <v>489545065</v>
      </c>
      <c r="J30" s="77">
        <v>126656069</v>
      </c>
      <c r="K30" s="78">
        <v>8612152</v>
      </c>
      <c r="L30" s="78">
        <f t="shared" si="2"/>
        <v>135268221</v>
      </c>
      <c r="M30" s="95">
        <f t="shared" si="3"/>
        <v>0.29329622558591206</v>
      </c>
      <c r="N30" s="77">
        <v>122123272</v>
      </c>
      <c r="O30" s="78">
        <v>19091938</v>
      </c>
      <c r="P30" s="78">
        <f t="shared" si="4"/>
        <v>141215210</v>
      </c>
      <c r="Q30" s="95">
        <f t="shared" si="5"/>
        <v>0.3061908242906658</v>
      </c>
      <c r="R30" s="77">
        <v>75614567</v>
      </c>
      <c r="S30" s="78">
        <v>10778583</v>
      </c>
      <c r="T30" s="78">
        <f t="shared" si="6"/>
        <v>86393150</v>
      </c>
      <c r="U30" s="95">
        <f t="shared" si="7"/>
        <v>0.17647639855178604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324393908</v>
      </c>
      <c r="AA30" s="78">
        <f t="shared" si="11"/>
        <v>38482673</v>
      </c>
      <c r="AB30" s="78">
        <f t="shared" si="12"/>
        <v>362876581</v>
      </c>
      <c r="AC30" s="95">
        <f t="shared" si="13"/>
        <v>0.74125265873122426</v>
      </c>
      <c r="AD30" s="77">
        <v>84653012</v>
      </c>
      <c r="AE30" s="78">
        <v>28386479</v>
      </c>
      <c r="AF30" s="78">
        <f t="shared" si="14"/>
        <v>113039491</v>
      </c>
      <c r="AG30" s="78">
        <v>347600485</v>
      </c>
      <c r="AH30" s="78">
        <v>542350861</v>
      </c>
      <c r="AI30" s="79">
        <v>386327588</v>
      </c>
      <c r="AJ30" s="114">
        <f t="shared" si="15"/>
        <v>0.71232041060593065</v>
      </c>
      <c r="AK30" s="115">
        <f t="shared" si="16"/>
        <v>-0.23572594643052669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8756226284</v>
      </c>
      <c r="E31" s="81">
        <f>SUM(E26:E30)</f>
        <v>1983565223</v>
      </c>
      <c r="F31" s="82">
        <f t="shared" si="0"/>
        <v>10739791507</v>
      </c>
      <c r="G31" s="80">
        <f>SUM(G26:G30)</f>
        <v>9763634496</v>
      </c>
      <c r="H31" s="81">
        <f>SUM(H26:H30)</f>
        <v>2000859129</v>
      </c>
      <c r="I31" s="82">
        <f t="shared" si="1"/>
        <v>11764493625</v>
      </c>
      <c r="J31" s="80">
        <f>SUM(J26:J30)</f>
        <v>2238028845</v>
      </c>
      <c r="K31" s="81">
        <f>SUM(K26:K30)</f>
        <v>320368281</v>
      </c>
      <c r="L31" s="81">
        <f t="shared" si="2"/>
        <v>2558397126</v>
      </c>
      <c r="M31" s="96">
        <f t="shared" si="3"/>
        <v>0.23821664734669043</v>
      </c>
      <c r="N31" s="80">
        <f>SUM(N26:N30)</f>
        <v>2423452439</v>
      </c>
      <c r="O31" s="81">
        <f>SUM(O26:O30)</f>
        <v>306770838</v>
      </c>
      <c r="P31" s="81">
        <f t="shared" si="4"/>
        <v>2730223277</v>
      </c>
      <c r="Q31" s="96">
        <f t="shared" si="5"/>
        <v>0.25421566845319954</v>
      </c>
      <c r="R31" s="80">
        <f>SUM(R26:R30)</f>
        <v>2067010216</v>
      </c>
      <c r="S31" s="81">
        <f>SUM(S26:S30)</f>
        <v>255117361</v>
      </c>
      <c r="T31" s="81">
        <f t="shared" si="6"/>
        <v>2322127577</v>
      </c>
      <c r="U31" s="96">
        <f t="shared" si="7"/>
        <v>0.19738440522976611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6728491500</v>
      </c>
      <c r="AA31" s="81">
        <f t="shared" si="11"/>
        <v>882256480</v>
      </c>
      <c r="AB31" s="81">
        <f t="shared" si="12"/>
        <v>7610747980</v>
      </c>
      <c r="AC31" s="96">
        <f t="shared" si="13"/>
        <v>0.64692525004449564</v>
      </c>
      <c r="AD31" s="80">
        <f>SUM(AD26:AD30)</f>
        <v>2050249311</v>
      </c>
      <c r="AE31" s="81">
        <f>SUM(AE26:AE30)</f>
        <v>474943070</v>
      </c>
      <c r="AF31" s="81">
        <f t="shared" si="14"/>
        <v>2525192381</v>
      </c>
      <c r="AG31" s="81">
        <f>SUM(AG26:AG30)</f>
        <v>9908288590</v>
      </c>
      <c r="AH31" s="81">
        <f>SUM(AH26:AH30)</f>
        <v>10834859924</v>
      </c>
      <c r="AI31" s="82">
        <f>SUM(AI26:AI30)</f>
        <v>7998933290</v>
      </c>
      <c r="AJ31" s="116">
        <f t="shared" si="15"/>
        <v>0.7382590403667133</v>
      </c>
      <c r="AK31" s="117">
        <f t="shared" si="16"/>
        <v>-8.041557765178442E-2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28775116337</v>
      </c>
      <c r="E32" s="84">
        <f>SUM(E9:E16,E18:E24,E26:E30)</f>
        <v>4255496764</v>
      </c>
      <c r="F32" s="85">
        <f t="shared" si="0"/>
        <v>33030613101</v>
      </c>
      <c r="G32" s="83">
        <f>SUM(G9:G16,G18:G24,G26:G30)</f>
        <v>30853392622</v>
      </c>
      <c r="H32" s="84">
        <f>SUM(H9:H16,H18:H24,H26:H30)</f>
        <v>4640717524</v>
      </c>
      <c r="I32" s="85">
        <f t="shared" si="1"/>
        <v>35494110146</v>
      </c>
      <c r="J32" s="83">
        <f>SUM(J9:J16,J18:J24,J26:J30)</f>
        <v>7642272623</v>
      </c>
      <c r="K32" s="84">
        <f>SUM(K9:K16,K18:K24,K26:K30)</f>
        <v>672180441</v>
      </c>
      <c r="L32" s="84">
        <f t="shared" si="2"/>
        <v>8314453064</v>
      </c>
      <c r="M32" s="97">
        <f t="shared" si="3"/>
        <v>0.25171961048910352</v>
      </c>
      <c r="N32" s="83">
        <f>SUM(N9:N16,N18:N24,N26:N30)</f>
        <v>7317899412</v>
      </c>
      <c r="O32" s="84">
        <f>SUM(O9:O16,O18:O24,O26:O30)</f>
        <v>923704417</v>
      </c>
      <c r="P32" s="84">
        <f t="shared" si="4"/>
        <v>8241603829</v>
      </c>
      <c r="Q32" s="97">
        <f t="shared" si="5"/>
        <v>0.24951410389504655</v>
      </c>
      <c r="R32" s="83">
        <f>SUM(R9:R16,R18:R24,R26:R30)</f>
        <v>6671502876</v>
      </c>
      <c r="S32" s="84">
        <f>SUM(S9:S16,S18:S24,S26:S30)</f>
        <v>574058145</v>
      </c>
      <c r="T32" s="84">
        <f t="shared" si="6"/>
        <v>7245561021</v>
      </c>
      <c r="U32" s="97">
        <f t="shared" si="7"/>
        <v>0.20413417863404407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21631674911</v>
      </c>
      <c r="AA32" s="84">
        <f t="shared" si="11"/>
        <v>2169943003</v>
      </c>
      <c r="AB32" s="84">
        <f t="shared" si="12"/>
        <v>23801617914</v>
      </c>
      <c r="AC32" s="97">
        <f t="shared" si="13"/>
        <v>0.6705793670018888</v>
      </c>
      <c r="AD32" s="83">
        <f>SUM(AD9:AD16,AD18:AD24,AD26:AD30)</f>
        <v>6234447790</v>
      </c>
      <c r="AE32" s="84">
        <f>SUM(AE9:AE16,AE18:AE24,AE26:AE30)</f>
        <v>820185278</v>
      </c>
      <c r="AF32" s="84">
        <f t="shared" si="14"/>
        <v>7054633068</v>
      </c>
      <c r="AG32" s="84">
        <f>SUM(AG9:AG16,AG18:AG24,AG26:AG30)</f>
        <v>30374556725</v>
      </c>
      <c r="AH32" s="84">
        <f>SUM(AH9:AH16,AH18:AH24,AH26:AH30)</f>
        <v>32317874273</v>
      </c>
      <c r="AI32" s="85">
        <f>SUM(AI9:AI16,AI18:AI24,AI26:AI30)</f>
        <v>22088514555</v>
      </c>
      <c r="AJ32" s="118">
        <f t="shared" si="15"/>
        <v>0.68347671534367815</v>
      </c>
      <c r="AK32" s="119">
        <f t="shared" si="16"/>
        <v>2.7064193298168115E-2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F567EC-EB74-43DD-97A2-F68C10D211D3}"/>
</file>

<file path=customXml/itemProps2.xml><?xml version="1.0" encoding="utf-8"?>
<ds:datastoreItem xmlns:ds="http://schemas.openxmlformats.org/officeDocument/2006/customXml" ds:itemID="{6B942340-2B95-4F0B-85C8-B815E866D565}"/>
</file>

<file path=customXml/itemProps3.xml><?xml version="1.0" encoding="utf-8"?>
<ds:datastoreItem xmlns:ds="http://schemas.openxmlformats.org/officeDocument/2006/customXml" ds:itemID="{AD644AB0-1975-49C2-8540-A8C752B7C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2025-05-15T09:57:02Z</dcterms:created>
  <dcterms:modified xsi:type="dcterms:W3CDTF">2025-05-15T10:17:23Z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