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25483A77-13B8-4910-B200-89DFCD8D313A}" xr6:coauthVersionLast="47" xr6:coauthVersionMax="47" xr10:uidLastSave="{00000000-0000-0000-0000-000000000000}"/>
  <workbookProtection workbookAlgorithmName="SHA-512" workbookHashValue="Nv2h8RBkOcGoBzco20RcsABGXNJBmJDcgxxpUrmMgO84fCeDY+NvXaTur+XTJvsviCVhpoWMructPVb9W6YqfQ==" workbookSaltValue="xKcJBYf0UiS7wqqzQSoLMA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EKU" sheetId="2" r:id="rId2"/>
    <sheet name="JHB" sheetId="3" r:id="rId3"/>
    <sheet name="TSH" sheetId="4" r:id="rId4"/>
    <sheet name="GT421" sheetId="5" r:id="rId5"/>
    <sheet name="GT422" sheetId="6" r:id="rId6"/>
    <sheet name="GT423" sheetId="7" r:id="rId7"/>
    <sheet name="DC42" sheetId="8" r:id="rId8"/>
    <sheet name="GT481" sheetId="9" r:id="rId9"/>
    <sheet name="GT484" sheetId="10" r:id="rId10"/>
    <sheet name="GT485" sheetId="11" r:id="rId11"/>
    <sheet name="DC48" sheetId="12" r:id="rId12"/>
  </sheets>
  <definedNames>
    <definedName name="_xlnm.Print_Area" localSheetId="7">'DC42'!$A$1:$X$128</definedName>
    <definedName name="_xlnm.Print_Area" localSheetId="11">'DC48'!$A$1:$X$128</definedName>
    <definedName name="_xlnm.Print_Area" localSheetId="1">EKU!$A$1:$X$128</definedName>
    <definedName name="_xlnm.Print_Area" localSheetId="4">'GT421'!$A$1:$X$128</definedName>
    <definedName name="_xlnm.Print_Area" localSheetId="5">'GT422'!$A$1:$X$128</definedName>
    <definedName name="_xlnm.Print_Area" localSheetId="6">'GT423'!$A$1:$X$128</definedName>
    <definedName name="_xlnm.Print_Area" localSheetId="8">'GT481'!$A$1:$X$128</definedName>
    <definedName name="_xlnm.Print_Area" localSheetId="9">'GT484'!$A$1:$X$128</definedName>
    <definedName name="_xlnm.Print_Area" localSheetId="10">'GT485'!$A$1:$X$128</definedName>
    <definedName name="_xlnm.Print_Area" localSheetId="2">JHB!$A$1:$X$128</definedName>
    <definedName name="_xlnm.Print_Area" localSheetId="0">Summary!$A$1:$X$128</definedName>
    <definedName name="_xlnm.Print_Area" localSheetId="3">TSH!$A$1:$X$128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7" i="2" l="1"/>
  <c r="V87" i="2"/>
  <c r="O87" i="2"/>
  <c r="N87" i="2"/>
  <c r="M87" i="2"/>
  <c r="L87" i="2"/>
  <c r="K87" i="2"/>
  <c r="J87" i="2"/>
  <c r="J115" i="2" s="1"/>
  <c r="I87" i="2"/>
  <c r="H87" i="2"/>
  <c r="G87" i="2"/>
  <c r="F87" i="2"/>
  <c r="F115" i="2" s="1"/>
  <c r="D87" i="2"/>
  <c r="C87" i="2"/>
  <c r="B87" i="2"/>
  <c r="W87" i="3"/>
  <c r="W115" i="3" s="1"/>
  <c r="V87" i="3"/>
  <c r="V115" i="3" s="1"/>
  <c r="O87" i="3"/>
  <c r="N87" i="3"/>
  <c r="N115" i="3" s="1"/>
  <c r="M87" i="3"/>
  <c r="L87" i="3"/>
  <c r="L115" i="3" s="1"/>
  <c r="R115" i="3" s="1"/>
  <c r="K87" i="3"/>
  <c r="J87" i="3"/>
  <c r="J115" i="3" s="1"/>
  <c r="I87" i="3"/>
  <c r="I115" i="3" s="1"/>
  <c r="H87" i="3"/>
  <c r="G87" i="3"/>
  <c r="F87" i="3"/>
  <c r="F115" i="3" s="1"/>
  <c r="D87" i="3"/>
  <c r="D115" i="3" s="1"/>
  <c r="C87" i="3"/>
  <c r="B87" i="3"/>
  <c r="B115" i="3" s="1"/>
  <c r="W87" i="4"/>
  <c r="V87" i="4"/>
  <c r="V115" i="4" s="1"/>
  <c r="O87" i="4"/>
  <c r="N87" i="4"/>
  <c r="M87" i="4"/>
  <c r="L87" i="4"/>
  <c r="L115" i="4" s="1"/>
  <c r="R115" i="4" s="1"/>
  <c r="K87" i="4"/>
  <c r="J87" i="4"/>
  <c r="I87" i="4"/>
  <c r="I115" i="4" s="1"/>
  <c r="H87" i="4"/>
  <c r="H115" i="4" s="1"/>
  <c r="G87" i="4"/>
  <c r="G115" i="4" s="1"/>
  <c r="F87" i="4"/>
  <c r="D87" i="4"/>
  <c r="D115" i="4" s="1"/>
  <c r="C87" i="4"/>
  <c r="B87" i="4"/>
  <c r="W87" i="5"/>
  <c r="V87" i="5"/>
  <c r="O87" i="5"/>
  <c r="N87" i="5"/>
  <c r="M87" i="5"/>
  <c r="L87" i="5"/>
  <c r="K87" i="5"/>
  <c r="J87" i="5"/>
  <c r="I87" i="5"/>
  <c r="H87" i="5"/>
  <c r="G87" i="5"/>
  <c r="G115" i="5" s="1"/>
  <c r="F87" i="5"/>
  <c r="D87" i="5"/>
  <c r="C87" i="5"/>
  <c r="B87" i="5"/>
  <c r="W87" i="6"/>
  <c r="V87" i="6"/>
  <c r="O87" i="6"/>
  <c r="N87" i="6"/>
  <c r="M87" i="6"/>
  <c r="L87" i="6"/>
  <c r="K87" i="6"/>
  <c r="J87" i="6"/>
  <c r="I87" i="6"/>
  <c r="H87" i="6"/>
  <c r="H115" i="6" s="1"/>
  <c r="G87" i="6"/>
  <c r="F87" i="6"/>
  <c r="F115" i="6" s="1"/>
  <c r="D87" i="6"/>
  <c r="C87" i="6"/>
  <c r="B87" i="6"/>
  <c r="W87" i="7"/>
  <c r="W115" i="7" s="1"/>
  <c r="V87" i="7"/>
  <c r="V115" i="7" s="1"/>
  <c r="O87" i="7"/>
  <c r="N87" i="7"/>
  <c r="N115" i="7" s="1"/>
  <c r="M87" i="7"/>
  <c r="M115" i="7" s="1"/>
  <c r="S115" i="7" s="1"/>
  <c r="L87" i="7"/>
  <c r="K87" i="7"/>
  <c r="J87" i="7"/>
  <c r="I87" i="7"/>
  <c r="H87" i="7"/>
  <c r="G87" i="7"/>
  <c r="F87" i="7"/>
  <c r="F115" i="7" s="1"/>
  <c r="D87" i="7"/>
  <c r="D115" i="7" s="1"/>
  <c r="C87" i="7"/>
  <c r="B87" i="7"/>
  <c r="W87" i="8"/>
  <c r="V87" i="8"/>
  <c r="O87" i="8"/>
  <c r="N87" i="8"/>
  <c r="M87" i="8"/>
  <c r="L87" i="8"/>
  <c r="L115" i="8" s="1"/>
  <c r="R115" i="8" s="1"/>
  <c r="K87" i="8"/>
  <c r="J87" i="8"/>
  <c r="J115" i="8" s="1"/>
  <c r="I87" i="8"/>
  <c r="H87" i="8"/>
  <c r="G87" i="8"/>
  <c r="F87" i="8"/>
  <c r="D87" i="8"/>
  <c r="C87" i="8"/>
  <c r="B87" i="8"/>
  <c r="B115" i="8" s="1"/>
  <c r="W87" i="9"/>
  <c r="V87" i="9"/>
  <c r="O87" i="9"/>
  <c r="N87" i="9"/>
  <c r="M87" i="9"/>
  <c r="L87" i="9"/>
  <c r="K87" i="9"/>
  <c r="K115" i="9" s="1"/>
  <c r="J87" i="9"/>
  <c r="J115" i="9" s="1"/>
  <c r="I87" i="9"/>
  <c r="H87" i="9"/>
  <c r="H115" i="9" s="1"/>
  <c r="G87" i="9"/>
  <c r="F87" i="9"/>
  <c r="D87" i="9"/>
  <c r="C87" i="9"/>
  <c r="B87" i="9"/>
  <c r="B115" i="9" s="1"/>
  <c r="W87" i="10"/>
  <c r="V87" i="10"/>
  <c r="O87" i="10"/>
  <c r="N87" i="10"/>
  <c r="M87" i="10"/>
  <c r="M115" i="10" s="1"/>
  <c r="S115" i="10" s="1"/>
  <c r="L87" i="10"/>
  <c r="K87" i="10"/>
  <c r="J87" i="10"/>
  <c r="J115" i="10" s="1"/>
  <c r="I87" i="10"/>
  <c r="H87" i="10"/>
  <c r="H115" i="10" s="1"/>
  <c r="G87" i="10"/>
  <c r="F87" i="10"/>
  <c r="D87" i="10"/>
  <c r="C87" i="10"/>
  <c r="B87" i="10"/>
  <c r="W87" i="11"/>
  <c r="W115" i="11" s="1"/>
  <c r="V87" i="11"/>
  <c r="V115" i="11" s="1"/>
  <c r="O87" i="11"/>
  <c r="N87" i="11"/>
  <c r="N115" i="11" s="1"/>
  <c r="M87" i="11"/>
  <c r="L87" i="11"/>
  <c r="K87" i="11"/>
  <c r="J87" i="11"/>
  <c r="I87" i="11"/>
  <c r="I115" i="11" s="1"/>
  <c r="H87" i="11"/>
  <c r="G87" i="11"/>
  <c r="F87" i="11"/>
  <c r="F115" i="11" s="1"/>
  <c r="D87" i="11"/>
  <c r="C87" i="11"/>
  <c r="B87" i="11"/>
  <c r="W87" i="12"/>
  <c r="W115" i="12" s="1"/>
  <c r="V87" i="12"/>
  <c r="O87" i="12"/>
  <c r="N87" i="12"/>
  <c r="M87" i="12"/>
  <c r="L87" i="12"/>
  <c r="L115" i="12" s="1"/>
  <c r="R115" i="12" s="1"/>
  <c r="K87" i="12"/>
  <c r="J87" i="12"/>
  <c r="I87" i="12"/>
  <c r="H87" i="12"/>
  <c r="H115" i="12" s="1"/>
  <c r="G87" i="12"/>
  <c r="F87" i="12"/>
  <c r="D87" i="12"/>
  <c r="D115" i="12" s="1"/>
  <c r="C87" i="12"/>
  <c r="B87" i="12"/>
  <c r="W87" i="1"/>
  <c r="V87" i="1"/>
  <c r="O87" i="1"/>
  <c r="N87" i="1"/>
  <c r="M87" i="1"/>
  <c r="L87" i="1"/>
  <c r="K87" i="1"/>
  <c r="J87" i="1"/>
  <c r="J115" i="1" s="1"/>
  <c r="I87" i="1"/>
  <c r="H87" i="1"/>
  <c r="G87" i="1"/>
  <c r="G115" i="1" s="1"/>
  <c r="F87" i="1"/>
  <c r="D87" i="1"/>
  <c r="C87" i="1"/>
  <c r="B87" i="1"/>
  <c r="B115" i="1" s="1"/>
  <c r="W115" i="2"/>
  <c r="V115" i="2"/>
  <c r="O115" i="2"/>
  <c r="N115" i="2"/>
  <c r="M115" i="2"/>
  <c r="S115" i="2" s="1"/>
  <c r="L115" i="2"/>
  <c r="R115" i="2" s="1"/>
  <c r="K115" i="2"/>
  <c r="I115" i="2"/>
  <c r="G115" i="2"/>
  <c r="D115" i="2"/>
  <c r="C115" i="2"/>
  <c r="B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T109" i="2" s="1"/>
  <c r="S108" i="2"/>
  <c r="R108" i="2"/>
  <c r="E108" i="2"/>
  <c r="S107" i="2"/>
  <c r="R107" i="2"/>
  <c r="E107" i="2"/>
  <c r="S106" i="2"/>
  <c r="R106" i="2"/>
  <c r="E106" i="2"/>
  <c r="S105" i="2"/>
  <c r="R105" i="2"/>
  <c r="E105" i="2"/>
  <c r="U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S99" i="2"/>
  <c r="R99" i="2"/>
  <c r="E99" i="2"/>
  <c r="S98" i="2"/>
  <c r="R98" i="2"/>
  <c r="E98" i="2"/>
  <c r="W97" i="2"/>
  <c r="W114" i="2" s="1"/>
  <c r="V97" i="2"/>
  <c r="V114" i="2" s="1"/>
  <c r="M97" i="2"/>
  <c r="M114" i="2" s="1"/>
  <c r="S114" i="2" s="1"/>
  <c r="L97" i="2"/>
  <c r="R97" i="2" s="1"/>
  <c r="K97" i="2"/>
  <c r="K114" i="2" s="1"/>
  <c r="J97" i="2"/>
  <c r="I97" i="2"/>
  <c r="I114" i="2" s="1"/>
  <c r="H97" i="2"/>
  <c r="G97" i="2"/>
  <c r="G114" i="2" s="1"/>
  <c r="F97" i="2"/>
  <c r="F114" i="2" s="1"/>
  <c r="D97" i="2"/>
  <c r="D114" i="2" s="1"/>
  <c r="C97" i="2"/>
  <c r="C114" i="2" s="1"/>
  <c r="B97" i="2"/>
  <c r="B114" i="2" s="1"/>
  <c r="O115" i="3"/>
  <c r="M115" i="3"/>
  <c r="S115" i="3" s="1"/>
  <c r="K115" i="3"/>
  <c r="H115" i="3"/>
  <c r="G115" i="3"/>
  <c r="C115" i="3"/>
  <c r="O114" i="3"/>
  <c r="N114" i="3"/>
  <c r="U113" i="3"/>
  <c r="T113" i="3"/>
  <c r="S113" i="3"/>
  <c r="R113" i="3"/>
  <c r="S112" i="3"/>
  <c r="R112" i="3"/>
  <c r="E112" i="3"/>
  <c r="T112" i="3" s="1"/>
  <c r="S111" i="3"/>
  <c r="R111" i="3"/>
  <c r="E111" i="3"/>
  <c r="T111" i="3" s="1"/>
  <c r="S110" i="3"/>
  <c r="R110" i="3"/>
  <c r="E110" i="3"/>
  <c r="T109" i="3"/>
  <c r="S109" i="3"/>
  <c r="R109" i="3"/>
  <c r="E109" i="3"/>
  <c r="U109" i="3" s="1"/>
  <c r="S108" i="3"/>
  <c r="R108" i="3"/>
  <c r="E108" i="3"/>
  <c r="S107" i="3"/>
  <c r="R107" i="3"/>
  <c r="E107" i="3"/>
  <c r="U107" i="3" s="1"/>
  <c r="S106" i="3"/>
  <c r="R106" i="3"/>
  <c r="E106" i="3"/>
  <c r="S105" i="3"/>
  <c r="R105" i="3"/>
  <c r="E105" i="3"/>
  <c r="U105" i="3" s="1"/>
  <c r="S104" i="3"/>
  <c r="R104" i="3"/>
  <c r="E104" i="3"/>
  <c r="T104" i="3" s="1"/>
  <c r="S103" i="3"/>
  <c r="R103" i="3"/>
  <c r="E103" i="3"/>
  <c r="T103" i="3" s="1"/>
  <c r="S102" i="3"/>
  <c r="R102" i="3"/>
  <c r="E102" i="3"/>
  <c r="S101" i="3"/>
  <c r="R101" i="3"/>
  <c r="E101" i="3"/>
  <c r="U101" i="3" s="1"/>
  <c r="S100" i="3"/>
  <c r="R100" i="3"/>
  <c r="E100" i="3"/>
  <c r="S99" i="3"/>
  <c r="R99" i="3"/>
  <c r="E99" i="3"/>
  <c r="U99" i="3" s="1"/>
  <c r="S98" i="3"/>
  <c r="R98" i="3"/>
  <c r="E98" i="3"/>
  <c r="W97" i="3"/>
  <c r="V97" i="3"/>
  <c r="M97" i="3"/>
  <c r="M114" i="3" s="1"/>
  <c r="S114" i="3" s="1"/>
  <c r="L97" i="3"/>
  <c r="L114" i="3" s="1"/>
  <c r="R114" i="3" s="1"/>
  <c r="K97" i="3"/>
  <c r="K114" i="3" s="1"/>
  <c r="J97" i="3"/>
  <c r="I97" i="3"/>
  <c r="H97" i="3"/>
  <c r="H114" i="3" s="1"/>
  <c r="G97" i="3"/>
  <c r="G114" i="3" s="1"/>
  <c r="F97" i="3"/>
  <c r="D97" i="3"/>
  <c r="D114" i="3" s="1"/>
  <c r="C97" i="3"/>
  <c r="C114" i="3" s="1"/>
  <c r="B97" i="3"/>
  <c r="W115" i="4"/>
  <c r="N115" i="4"/>
  <c r="M115" i="4"/>
  <c r="S115" i="4" s="1"/>
  <c r="K115" i="4"/>
  <c r="J115" i="4"/>
  <c r="F115" i="4"/>
  <c r="C115" i="4"/>
  <c r="B115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S110" i="4"/>
  <c r="R110" i="4"/>
  <c r="E110" i="4"/>
  <c r="U110" i="4" s="1"/>
  <c r="S109" i="4"/>
  <c r="R109" i="4"/>
  <c r="E109" i="4"/>
  <c r="S108" i="4"/>
  <c r="R108" i="4"/>
  <c r="E108" i="4"/>
  <c r="S107" i="4"/>
  <c r="R107" i="4"/>
  <c r="E107" i="4"/>
  <c r="U107" i="4" s="1"/>
  <c r="S106" i="4"/>
  <c r="R106" i="4"/>
  <c r="E106" i="4"/>
  <c r="S105" i="4"/>
  <c r="R105" i="4"/>
  <c r="E105" i="4"/>
  <c r="T105" i="4" s="1"/>
  <c r="U104" i="4"/>
  <c r="S104" i="4"/>
  <c r="R104" i="4"/>
  <c r="E104" i="4"/>
  <c r="T104" i="4" s="1"/>
  <c r="S103" i="4"/>
  <c r="R103" i="4"/>
  <c r="E103" i="4"/>
  <c r="T103" i="4" s="1"/>
  <c r="U102" i="4"/>
  <c r="T102" i="4"/>
  <c r="S102" i="4"/>
  <c r="R102" i="4"/>
  <c r="E102" i="4"/>
  <c r="S101" i="4"/>
  <c r="R101" i="4"/>
  <c r="E101" i="4"/>
  <c r="S100" i="4"/>
  <c r="R100" i="4"/>
  <c r="E100" i="4"/>
  <c r="S99" i="4"/>
  <c r="R99" i="4"/>
  <c r="E99" i="4"/>
  <c r="U99" i="4" s="1"/>
  <c r="S98" i="4"/>
  <c r="R98" i="4"/>
  <c r="E98" i="4"/>
  <c r="W97" i="4"/>
  <c r="W114" i="4" s="1"/>
  <c r="V97" i="4"/>
  <c r="M97" i="4"/>
  <c r="M114" i="4" s="1"/>
  <c r="S114" i="4" s="1"/>
  <c r="L97" i="4"/>
  <c r="K97" i="4"/>
  <c r="K114" i="4" s="1"/>
  <c r="J97" i="4"/>
  <c r="J114" i="4" s="1"/>
  <c r="I97" i="4"/>
  <c r="I114" i="4" s="1"/>
  <c r="H97" i="4"/>
  <c r="G97" i="4"/>
  <c r="F97" i="4"/>
  <c r="F114" i="4" s="1"/>
  <c r="D97" i="4"/>
  <c r="C97" i="4"/>
  <c r="C114" i="4" s="1"/>
  <c r="B97" i="4"/>
  <c r="B114" i="4" s="1"/>
  <c r="W115" i="5"/>
  <c r="V115" i="5"/>
  <c r="R115" i="5"/>
  <c r="N115" i="5"/>
  <c r="L115" i="5"/>
  <c r="K115" i="5"/>
  <c r="J115" i="5"/>
  <c r="I115" i="5"/>
  <c r="H115" i="5"/>
  <c r="F115" i="5"/>
  <c r="D115" i="5"/>
  <c r="C115" i="5"/>
  <c r="B115" i="5"/>
  <c r="N114" i="5"/>
  <c r="U113" i="5"/>
  <c r="T113" i="5"/>
  <c r="S113" i="5"/>
  <c r="R113" i="5"/>
  <c r="S112" i="5"/>
  <c r="R112" i="5"/>
  <c r="E112" i="5"/>
  <c r="U111" i="5"/>
  <c r="S111" i="5"/>
  <c r="R111" i="5"/>
  <c r="E111" i="5"/>
  <c r="T111" i="5" s="1"/>
  <c r="S110" i="5"/>
  <c r="R110" i="5"/>
  <c r="E110" i="5"/>
  <c r="T109" i="5"/>
  <c r="S109" i="5"/>
  <c r="R109" i="5"/>
  <c r="E109" i="5"/>
  <c r="U109" i="5" s="1"/>
  <c r="S108" i="5"/>
  <c r="R108" i="5"/>
  <c r="E108" i="5"/>
  <c r="S107" i="5"/>
  <c r="R107" i="5"/>
  <c r="E107" i="5"/>
  <c r="S106" i="5"/>
  <c r="R106" i="5"/>
  <c r="E106" i="5"/>
  <c r="T106" i="5" s="1"/>
  <c r="S105" i="5"/>
  <c r="R105" i="5"/>
  <c r="E105" i="5"/>
  <c r="T105" i="5" s="1"/>
  <c r="S104" i="5"/>
  <c r="R104" i="5"/>
  <c r="E104" i="5"/>
  <c r="S103" i="5"/>
  <c r="R103" i="5"/>
  <c r="E103" i="5"/>
  <c r="U103" i="5" s="1"/>
  <c r="S102" i="5"/>
  <c r="R102" i="5"/>
  <c r="E102" i="5"/>
  <c r="S101" i="5"/>
  <c r="R101" i="5"/>
  <c r="E101" i="5"/>
  <c r="U101" i="5" s="1"/>
  <c r="S100" i="5"/>
  <c r="R100" i="5"/>
  <c r="E100" i="5"/>
  <c r="S99" i="5"/>
  <c r="R99" i="5"/>
  <c r="E99" i="5"/>
  <c r="S98" i="5"/>
  <c r="R98" i="5"/>
  <c r="E98" i="5"/>
  <c r="U98" i="5" s="1"/>
  <c r="W97" i="5"/>
  <c r="W114" i="5" s="1"/>
  <c r="V97" i="5"/>
  <c r="V114" i="5" s="1"/>
  <c r="M97" i="5"/>
  <c r="S97" i="5" s="1"/>
  <c r="L97" i="5"/>
  <c r="L114" i="5" s="1"/>
  <c r="R114" i="5" s="1"/>
  <c r="K97" i="5"/>
  <c r="K114" i="5" s="1"/>
  <c r="J97" i="5"/>
  <c r="J114" i="5" s="1"/>
  <c r="I97" i="5"/>
  <c r="I114" i="5" s="1"/>
  <c r="H97" i="5"/>
  <c r="H114" i="5" s="1"/>
  <c r="G97" i="5"/>
  <c r="F97" i="5"/>
  <c r="F114" i="5" s="1"/>
  <c r="D97" i="5"/>
  <c r="D114" i="5" s="1"/>
  <c r="C97" i="5"/>
  <c r="C114" i="5" s="1"/>
  <c r="B97" i="5"/>
  <c r="W115" i="6"/>
  <c r="V115" i="6"/>
  <c r="O115" i="6"/>
  <c r="M115" i="6"/>
  <c r="S115" i="6" s="1"/>
  <c r="L115" i="6"/>
  <c r="R115" i="6" s="1"/>
  <c r="K115" i="6"/>
  <c r="J115" i="6"/>
  <c r="I115" i="6"/>
  <c r="G115" i="6"/>
  <c r="D115" i="6"/>
  <c r="C115" i="6"/>
  <c r="B115" i="6"/>
  <c r="O114" i="6"/>
  <c r="U113" i="6"/>
  <c r="T113" i="6"/>
  <c r="S113" i="6"/>
  <c r="R113" i="6"/>
  <c r="S112" i="6"/>
  <c r="R112" i="6"/>
  <c r="E112" i="6"/>
  <c r="U112" i="6" s="1"/>
  <c r="S111" i="6"/>
  <c r="R111" i="6"/>
  <c r="E111" i="6"/>
  <c r="S110" i="6"/>
  <c r="R110" i="6"/>
  <c r="E110" i="6"/>
  <c r="T109" i="6"/>
  <c r="S109" i="6"/>
  <c r="R109" i="6"/>
  <c r="E109" i="6"/>
  <c r="U109" i="6" s="1"/>
  <c r="S108" i="6"/>
  <c r="R108" i="6"/>
  <c r="E108" i="6"/>
  <c r="S107" i="6"/>
  <c r="R107" i="6"/>
  <c r="E107" i="6"/>
  <c r="T107" i="6" s="1"/>
  <c r="S106" i="6"/>
  <c r="R106" i="6"/>
  <c r="E106" i="6"/>
  <c r="T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S102" i="6"/>
  <c r="R102" i="6"/>
  <c r="E102" i="6"/>
  <c r="S101" i="6"/>
  <c r="R101" i="6"/>
  <c r="E101" i="6"/>
  <c r="U101" i="6" s="1"/>
  <c r="S100" i="6"/>
  <c r="R100" i="6"/>
  <c r="E100" i="6"/>
  <c r="S99" i="6"/>
  <c r="R99" i="6"/>
  <c r="E99" i="6"/>
  <c r="T99" i="6" s="1"/>
  <c r="S98" i="6"/>
  <c r="R98" i="6"/>
  <c r="E98" i="6"/>
  <c r="T98" i="6" s="1"/>
  <c r="W97" i="6"/>
  <c r="W114" i="6" s="1"/>
  <c r="V97" i="6"/>
  <c r="V114" i="6" s="1"/>
  <c r="M97" i="6"/>
  <c r="S97" i="6" s="1"/>
  <c r="L97" i="6"/>
  <c r="L114" i="6" s="1"/>
  <c r="R114" i="6" s="1"/>
  <c r="K97" i="6"/>
  <c r="K114" i="6" s="1"/>
  <c r="J97" i="6"/>
  <c r="J114" i="6" s="1"/>
  <c r="I97" i="6"/>
  <c r="H97" i="6"/>
  <c r="G97" i="6"/>
  <c r="G114" i="6" s="1"/>
  <c r="F97" i="6"/>
  <c r="D97" i="6"/>
  <c r="D114" i="6" s="1"/>
  <c r="C97" i="6"/>
  <c r="C114" i="6" s="1"/>
  <c r="B97" i="6"/>
  <c r="B114" i="6" s="1"/>
  <c r="O115" i="7"/>
  <c r="L115" i="7"/>
  <c r="R115" i="7" s="1"/>
  <c r="K115" i="7"/>
  <c r="J115" i="7"/>
  <c r="I115" i="7"/>
  <c r="H115" i="7"/>
  <c r="G115" i="7"/>
  <c r="C115" i="7"/>
  <c r="B115" i="7"/>
  <c r="O114" i="7"/>
  <c r="U113" i="7"/>
  <c r="T113" i="7"/>
  <c r="S113" i="7"/>
  <c r="R113" i="7"/>
  <c r="S112" i="7"/>
  <c r="R112" i="7"/>
  <c r="E112" i="7"/>
  <c r="S111" i="7"/>
  <c r="R111" i="7"/>
  <c r="E111" i="7"/>
  <c r="U111" i="7" s="1"/>
  <c r="S110" i="7"/>
  <c r="R110" i="7"/>
  <c r="E110" i="7"/>
  <c r="U110" i="7" s="1"/>
  <c r="S109" i="7"/>
  <c r="R109" i="7"/>
  <c r="E109" i="7"/>
  <c r="S108" i="7"/>
  <c r="R108" i="7"/>
  <c r="E108" i="7"/>
  <c r="T108" i="7" s="1"/>
  <c r="S107" i="7"/>
  <c r="R107" i="7"/>
  <c r="E107" i="7"/>
  <c r="S106" i="7"/>
  <c r="R106" i="7"/>
  <c r="E106" i="7"/>
  <c r="U106" i="7" s="1"/>
  <c r="S105" i="7"/>
  <c r="R105" i="7"/>
  <c r="E105" i="7"/>
  <c r="S104" i="7"/>
  <c r="R104" i="7"/>
  <c r="E104" i="7"/>
  <c r="S103" i="7"/>
  <c r="R103" i="7"/>
  <c r="E103" i="7"/>
  <c r="S102" i="7"/>
  <c r="R102" i="7"/>
  <c r="E102" i="7"/>
  <c r="U102" i="7" s="1"/>
  <c r="S101" i="7"/>
  <c r="R101" i="7"/>
  <c r="E101" i="7"/>
  <c r="S100" i="7"/>
  <c r="R100" i="7"/>
  <c r="E100" i="7"/>
  <c r="S99" i="7"/>
  <c r="R99" i="7"/>
  <c r="E99" i="7"/>
  <c r="S98" i="7"/>
  <c r="R98" i="7"/>
  <c r="E98" i="7"/>
  <c r="U98" i="7" s="1"/>
  <c r="W97" i="7"/>
  <c r="V97" i="7"/>
  <c r="M97" i="7"/>
  <c r="S97" i="7" s="1"/>
  <c r="L97" i="7"/>
  <c r="L114" i="7" s="1"/>
  <c r="R114" i="7" s="1"/>
  <c r="K97" i="7"/>
  <c r="K114" i="7" s="1"/>
  <c r="J97" i="7"/>
  <c r="J114" i="7" s="1"/>
  <c r="I97" i="7"/>
  <c r="I114" i="7" s="1"/>
  <c r="H97" i="7"/>
  <c r="H114" i="7" s="1"/>
  <c r="G97" i="7"/>
  <c r="G114" i="7" s="1"/>
  <c r="F97" i="7"/>
  <c r="D97" i="7"/>
  <c r="C97" i="7"/>
  <c r="C114" i="7" s="1"/>
  <c r="B97" i="7"/>
  <c r="B114" i="7" s="1"/>
  <c r="W115" i="8"/>
  <c r="V115" i="8"/>
  <c r="O115" i="8"/>
  <c r="N115" i="8"/>
  <c r="M115" i="8"/>
  <c r="S115" i="8" s="1"/>
  <c r="K115" i="8"/>
  <c r="I115" i="8"/>
  <c r="H115" i="8"/>
  <c r="G115" i="8"/>
  <c r="F115" i="8"/>
  <c r="C115" i="8"/>
  <c r="O114" i="8"/>
  <c r="N114" i="8"/>
  <c r="U113" i="8"/>
  <c r="T113" i="8"/>
  <c r="S113" i="8"/>
  <c r="R113" i="8"/>
  <c r="S112" i="8"/>
  <c r="R112" i="8"/>
  <c r="E112" i="8"/>
  <c r="U112" i="8" s="1"/>
  <c r="S111" i="8"/>
  <c r="R111" i="8"/>
  <c r="E111" i="8"/>
  <c r="U111" i="8" s="1"/>
  <c r="S110" i="8"/>
  <c r="R110" i="8"/>
  <c r="E110" i="8"/>
  <c r="S109" i="8"/>
  <c r="R109" i="8"/>
  <c r="E109" i="8"/>
  <c r="S108" i="8"/>
  <c r="R108" i="8"/>
  <c r="E108" i="8"/>
  <c r="T108" i="8" s="1"/>
  <c r="S107" i="8"/>
  <c r="R107" i="8"/>
  <c r="E107" i="8"/>
  <c r="U107" i="8" s="1"/>
  <c r="U106" i="8"/>
  <c r="S106" i="8"/>
  <c r="R106" i="8"/>
  <c r="E106" i="8"/>
  <c r="T106" i="8" s="1"/>
  <c r="S105" i="8"/>
  <c r="R105" i="8"/>
  <c r="E105" i="8"/>
  <c r="S104" i="8"/>
  <c r="R104" i="8"/>
  <c r="E104" i="8"/>
  <c r="U104" i="8" s="1"/>
  <c r="S103" i="8"/>
  <c r="R103" i="8"/>
  <c r="E103" i="8"/>
  <c r="U103" i="8" s="1"/>
  <c r="S102" i="8"/>
  <c r="R102" i="8"/>
  <c r="E102" i="8"/>
  <c r="S101" i="8"/>
  <c r="R101" i="8"/>
  <c r="E101" i="8"/>
  <c r="T101" i="8" s="1"/>
  <c r="S100" i="8"/>
  <c r="R100" i="8"/>
  <c r="E100" i="8"/>
  <c r="T100" i="8" s="1"/>
  <c r="S99" i="8"/>
  <c r="R99" i="8"/>
  <c r="E99" i="8"/>
  <c r="T99" i="8" s="1"/>
  <c r="S98" i="8"/>
  <c r="R98" i="8"/>
  <c r="E98" i="8"/>
  <c r="U98" i="8" s="1"/>
  <c r="W97" i="8"/>
  <c r="W114" i="8" s="1"/>
  <c r="V97" i="8"/>
  <c r="V114" i="8" s="1"/>
  <c r="M97" i="8"/>
  <c r="M114" i="8" s="1"/>
  <c r="S114" i="8" s="1"/>
  <c r="L97" i="8"/>
  <c r="K97" i="8"/>
  <c r="K114" i="8" s="1"/>
  <c r="J97" i="8"/>
  <c r="I97" i="8"/>
  <c r="I114" i="8" s="1"/>
  <c r="H97" i="8"/>
  <c r="H114" i="8" s="1"/>
  <c r="G97" i="8"/>
  <c r="G114" i="8" s="1"/>
  <c r="F97" i="8"/>
  <c r="F114" i="8" s="1"/>
  <c r="D97" i="8"/>
  <c r="C97" i="8"/>
  <c r="B97" i="8"/>
  <c r="B114" i="8" s="1"/>
  <c r="W115" i="9"/>
  <c r="V115" i="9"/>
  <c r="O115" i="9"/>
  <c r="N115" i="9"/>
  <c r="M115" i="9"/>
  <c r="S115" i="9" s="1"/>
  <c r="L115" i="9"/>
  <c r="R115" i="9" s="1"/>
  <c r="I115" i="9"/>
  <c r="G115" i="9"/>
  <c r="F115" i="9"/>
  <c r="D115" i="9"/>
  <c r="C115" i="9"/>
  <c r="O114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S110" i="9"/>
  <c r="R110" i="9"/>
  <c r="E110" i="9"/>
  <c r="T110" i="9" s="1"/>
  <c r="U109" i="9"/>
  <c r="S109" i="9"/>
  <c r="R109" i="9"/>
  <c r="E109" i="9"/>
  <c r="T109" i="9" s="1"/>
  <c r="S108" i="9"/>
  <c r="R108" i="9"/>
  <c r="E108" i="9"/>
  <c r="U107" i="9"/>
  <c r="S107" i="9"/>
  <c r="R107" i="9"/>
  <c r="E107" i="9"/>
  <c r="T107" i="9" s="1"/>
  <c r="S106" i="9"/>
  <c r="R106" i="9"/>
  <c r="E106" i="9"/>
  <c r="S105" i="9"/>
  <c r="R105" i="9"/>
  <c r="E105" i="9"/>
  <c r="U105" i="9" s="1"/>
  <c r="S104" i="9"/>
  <c r="R104" i="9"/>
  <c r="E104" i="9"/>
  <c r="U104" i="9" s="1"/>
  <c r="S103" i="9"/>
  <c r="R103" i="9"/>
  <c r="E103" i="9"/>
  <c r="S102" i="9"/>
  <c r="R102" i="9"/>
  <c r="E102" i="9"/>
  <c r="T102" i="9" s="1"/>
  <c r="S101" i="9"/>
  <c r="R101" i="9"/>
  <c r="E101" i="9"/>
  <c r="T101" i="9" s="1"/>
  <c r="S100" i="9"/>
  <c r="R100" i="9"/>
  <c r="E100" i="9"/>
  <c r="U100" i="9" s="1"/>
  <c r="S99" i="9"/>
  <c r="R99" i="9"/>
  <c r="E99" i="9"/>
  <c r="T99" i="9" s="1"/>
  <c r="S98" i="9"/>
  <c r="R98" i="9"/>
  <c r="E98" i="9"/>
  <c r="W97" i="9"/>
  <c r="W114" i="9" s="1"/>
  <c r="V97" i="9"/>
  <c r="V114" i="9" s="1"/>
  <c r="M97" i="9"/>
  <c r="L97" i="9"/>
  <c r="R97" i="9" s="1"/>
  <c r="K97" i="9"/>
  <c r="J97" i="9"/>
  <c r="I97" i="9"/>
  <c r="I114" i="9" s="1"/>
  <c r="H97" i="9"/>
  <c r="H114" i="9" s="1"/>
  <c r="G97" i="9"/>
  <c r="G114" i="9" s="1"/>
  <c r="F97" i="9"/>
  <c r="F114" i="9" s="1"/>
  <c r="D97" i="9"/>
  <c r="D114" i="9" s="1"/>
  <c r="C97" i="9"/>
  <c r="C114" i="9" s="1"/>
  <c r="B97" i="9"/>
  <c r="W115" i="10"/>
  <c r="V115" i="10"/>
  <c r="O115" i="10"/>
  <c r="N115" i="10"/>
  <c r="L115" i="10"/>
  <c r="R115" i="10" s="1"/>
  <c r="K115" i="10"/>
  <c r="I115" i="10"/>
  <c r="G115" i="10"/>
  <c r="F115" i="10"/>
  <c r="D115" i="10"/>
  <c r="C115" i="10"/>
  <c r="B115" i="10"/>
  <c r="O114" i="10"/>
  <c r="N114" i="10"/>
  <c r="U113" i="10"/>
  <c r="T113" i="10"/>
  <c r="S113" i="10"/>
  <c r="R113" i="10"/>
  <c r="S112" i="10"/>
  <c r="R112" i="10"/>
  <c r="E112" i="10"/>
  <c r="S111" i="10"/>
  <c r="R111" i="10"/>
  <c r="E111" i="10"/>
  <c r="U111" i="10" s="1"/>
  <c r="S110" i="10"/>
  <c r="R110" i="10"/>
  <c r="E110" i="10"/>
  <c r="T110" i="10" s="1"/>
  <c r="S109" i="10"/>
  <c r="R109" i="10"/>
  <c r="E109" i="10"/>
  <c r="T109" i="10" s="1"/>
  <c r="S108" i="10"/>
  <c r="R108" i="10"/>
  <c r="E108" i="10"/>
  <c r="T108" i="10" s="1"/>
  <c r="S107" i="10"/>
  <c r="R107" i="10"/>
  <c r="E107" i="10"/>
  <c r="S106" i="10"/>
  <c r="R106" i="10"/>
  <c r="E106" i="10"/>
  <c r="U106" i="10" s="1"/>
  <c r="S105" i="10"/>
  <c r="R105" i="10"/>
  <c r="E105" i="10"/>
  <c r="U105" i="10" s="1"/>
  <c r="S104" i="10"/>
  <c r="R104" i="10"/>
  <c r="E104" i="10"/>
  <c r="S103" i="10"/>
  <c r="R103" i="10"/>
  <c r="E103" i="10"/>
  <c r="U103" i="10" s="1"/>
  <c r="U102" i="10"/>
  <c r="S102" i="10"/>
  <c r="R102" i="10"/>
  <c r="E102" i="10"/>
  <c r="T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S98" i="10"/>
  <c r="R98" i="10"/>
  <c r="E98" i="10"/>
  <c r="W97" i="10"/>
  <c r="W114" i="10" s="1"/>
  <c r="V97" i="10"/>
  <c r="V114" i="10" s="1"/>
  <c r="M97" i="10"/>
  <c r="M114" i="10" s="1"/>
  <c r="S114" i="10" s="1"/>
  <c r="L97" i="10"/>
  <c r="R97" i="10" s="1"/>
  <c r="K97" i="10"/>
  <c r="K114" i="10" s="1"/>
  <c r="J97" i="10"/>
  <c r="I97" i="10"/>
  <c r="I114" i="10" s="1"/>
  <c r="H97" i="10"/>
  <c r="G97" i="10"/>
  <c r="G114" i="10" s="1"/>
  <c r="F97" i="10"/>
  <c r="F114" i="10" s="1"/>
  <c r="D97" i="10"/>
  <c r="D114" i="10" s="1"/>
  <c r="C97" i="10"/>
  <c r="C114" i="10" s="1"/>
  <c r="B97" i="10"/>
  <c r="B114" i="10" s="1"/>
  <c r="O115" i="11"/>
  <c r="M115" i="11"/>
  <c r="S115" i="11" s="1"/>
  <c r="L115" i="11"/>
  <c r="R115" i="11" s="1"/>
  <c r="K115" i="11"/>
  <c r="J115" i="11"/>
  <c r="H115" i="11"/>
  <c r="G115" i="11"/>
  <c r="D115" i="11"/>
  <c r="C115" i="11"/>
  <c r="B115" i="11"/>
  <c r="O114" i="11"/>
  <c r="N114" i="11"/>
  <c r="U113" i="11"/>
  <c r="T113" i="11"/>
  <c r="S113" i="11"/>
  <c r="R113" i="11"/>
  <c r="S112" i="11"/>
  <c r="R112" i="11"/>
  <c r="E112" i="11"/>
  <c r="T112" i="11" s="1"/>
  <c r="S111" i="11"/>
  <c r="R111" i="11"/>
  <c r="E111" i="11"/>
  <c r="T111" i="11" s="1"/>
  <c r="S110" i="11"/>
  <c r="R110" i="11"/>
  <c r="E110" i="11"/>
  <c r="T110" i="11" s="1"/>
  <c r="T109" i="11"/>
  <c r="S109" i="11"/>
  <c r="R109" i="11"/>
  <c r="E109" i="11"/>
  <c r="U109" i="11" s="1"/>
  <c r="S108" i="11"/>
  <c r="R108" i="11"/>
  <c r="E108" i="11"/>
  <c r="S107" i="11"/>
  <c r="R107" i="11"/>
  <c r="E107" i="11"/>
  <c r="U107" i="11" s="1"/>
  <c r="S106" i="11"/>
  <c r="R106" i="11"/>
  <c r="E106" i="11"/>
  <c r="S105" i="11"/>
  <c r="R105" i="11"/>
  <c r="E105" i="11"/>
  <c r="S104" i="11"/>
  <c r="R104" i="11"/>
  <c r="E104" i="11"/>
  <c r="T104" i="11" s="1"/>
  <c r="S103" i="11"/>
  <c r="R103" i="11"/>
  <c r="E103" i="11"/>
  <c r="S102" i="11"/>
  <c r="R102" i="11"/>
  <c r="E102" i="11"/>
  <c r="U102" i="11" s="1"/>
  <c r="S101" i="11"/>
  <c r="R101" i="11"/>
  <c r="E101" i="11"/>
  <c r="U101" i="11" s="1"/>
  <c r="S100" i="11"/>
  <c r="R100" i="11"/>
  <c r="E100" i="11"/>
  <c r="S99" i="11"/>
  <c r="R99" i="11"/>
  <c r="E99" i="11"/>
  <c r="U99" i="11" s="1"/>
  <c r="S98" i="11"/>
  <c r="R98" i="11"/>
  <c r="E98" i="11"/>
  <c r="U98" i="11" s="1"/>
  <c r="W97" i="11"/>
  <c r="V97" i="11"/>
  <c r="S97" i="11"/>
  <c r="M97" i="11"/>
  <c r="M114" i="11" s="1"/>
  <c r="S114" i="11" s="1"/>
  <c r="L97" i="11"/>
  <c r="L114" i="11" s="1"/>
  <c r="R114" i="11" s="1"/>
  <c r="K97" i="11"/>
  <c r="K114" i="11" s="1"/>
  <c r="J97" i="11"/>
  <c r="J114" i="11" s="1"/>
  <c r="I97" i="11"/>
  <c r="H97" i="11"/>
  <c r="H114" i="11" s="1"/>
  <c r="G97" i="11"/>
  <c r="G114" i="11" s="1"/>
  <c r="F97" i="11"/>
  <c r="D97" i="11"/>
  <c r="D114" i="11" s="1"/>
  <c r="C97" i="11"/>
  <c r="C114" i="11" s="1"/>
  <c r="B97" i="11"/>
  <c r="B114" i="11" s="1"/>
  <c r="V115" i="12"/>
  <c r="O115" i="12"/>
  <c r="N115" i="12"/>
  <c r="M115" i="12"/>
  <c r="S115" i="12" s="1"/>
  <c r="K115" i="12"/>
  <c r="J115" i="12"/>
  <c r="I115" i="12"/>
  <c r="G115" i="12"/>
  <c r="F115" i="12"/>
  <c r="C115" i="12"/>
  <c r="B115" i="12"/>
  <c r="O114" i="12"/>
  <c r="N114" i="12"/>
  <c r="U113" i="12"/>
  <c r="T113" i="12"/>
  <c r="S113" i="12"/>
  <c r="R113" i="12"/>
  <c r="S112" i="12"/>
  <c r="R112" i="12"/>
  <c r="E112" i="12"/>
  <c r="T112" i="12" s="1"/>
  <c r="S111" i="12"/>
  <c r="R111" i="12"/>
  <c r="E111" i="12"/>
  <c r="S110" i="12"/>
  <c r="R110" i="12"/>
  <c r="E110" i="12"/>
  <c r="S109" i="12"/>
  <c r="R109" i="12"/>
  <c r="E109" i="12"/>
  <c r="S108" i="12"/>
  <c r="R108" i="12"/>
  <c r="E108" i="12"/>
  <c r="U108" i="12" s="1"/>
  <c r="T107" i="12"/>
  <c r="S107" i="12"/>
  <c r="R107" i="12"/>
  <c r="E107" i="12"/>
  <c r="U107" i="12" s="1"/>
  <c r="S106" i="12"/>
  <c r="R106" i="12"/>
  <c r="E106" i="12"/>
  <c r="S105" i="12"/>
  <c r="R105" i="12"/>
  <c r="E105" i="12"/>
  <c r="T105" i="12" s="1"/>
  <c r="S104" i="12"/>
  <c r="R104" i="12"/>
  <c r="E104" i="12"/>
  <c r="T104" i="12" s="1"/>
  <c r="S103" i="12"/>
  <c r="R103" i="12"/>
  <c r="E103" i="12"/>
  <c r="U103" i="12" s="1"/>
  <c r="S102" i="12"/>
  <c r="R102" i="12"/>
  <c r="E102" i="12"/>
  <c r="S101" i="12"/>
  <c r="R101" i="12"/>
  <c r="E101" i="12"/>
  <c r="T100" i="12"/>
  <c r="S100" i="12"/>
  <c r="R100" i="12"/>
  <c r="E100" i="12"/>
  <c r="U100" i="12" s="1"/>
  <c r="T99" i="12"/>
  <c r="S99" i="12"/>
  <c r="R99" i="12"/>
  <c r="E99" i="12"/>
  <c r="U99" i="12" s="1"/>
  <c r="S98" i="12"/>
  <c r="R98" i="12"/>
  <c r="E98" i="12"/>
  <c r="W97" i="12"/>
  <c r="V97" i="12"/>
  <c r="M97" i="12"/>
  <c r="S97" i="12" s="1"/>
  <c r="L97" i="12"/>
  <c r="K97" i="12"/>
  <c r="K114" i="12" s="1"/>
  <c r="J97" i="12"/>
  <c r="J114" i="12" s="1"/>
  <c r="I97" i="12"/>
  <c r="I114" i="12" s="1"/>
  <c r="H97" i="12"/>
  <c r="G97" i="12"/>
  <c r="G114" i="12" s="1"/>
  <c r="F97" i="12"/>
  <c r="F114" i="12" s="1"/>
  <c r="D97" i="12"/>
  <c r="C97" i="12"/>
  <c r="C114" i="12" s="1"/>
  <c r="B97" i="12"/>
  <c r="B114" i="12" s="1"/>
  <c r="W115" i="1"/>
  <c r="V115" i="1"/>
  <c r="N115" i="1"/>
  <c r="M115" i="1"/>
  <c r="S115" i="1" s="1"/>
  <c r="L115" i="1"/>
  <c r="R115" i="1" s="1"/>
  <c r="K115" i="1"/>
  <c r="I115" i="1"/>
  <c r="H115" i="1"/>
  <c r="F115" i="1"/>
  <c r="D115" i="1"/>
  <c r="C115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S109" i="1"/>
  <c r="R109" i="1"/>
  <c r="E109" i="1"/>
  <c r="U109" i="1" s="1"/>
  <c r="T108" i="1"/>
  <c r="S108" i="1"/>
  <c r="R108" i="1"/>
  <c r="E108" i="1"/>
  <c r="U108" i="1" s="1"/>
  <c r="S107" i="1"/>
  <c r="R107" i="1"/>
  <c r="E107" i="1"/>
  <c r="S106" i="1"/>
  <c r="R106" i="1"/>
  <c r="E106" i="1"/>
  <c r="T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S101" i="1"/>
  <c r="R101" i="1"/>
  <c r="E101" i="1"/>
  <c r="U101" i="1" s="1"/>
  <c r="S100" i="1"/>
  <c r="R100" i="1"/>
  <c r="E100" i="1"/>
  <c r="U100" i="1" s="1"/>
  <c r="S99" i="1"/>
  <c r="R99" i="1"/>
  <c r="E99" i="1"/>
  <c r="S98" i="1"/>
  <c r="R98" i="1"/>
  <c r="E98" i="1"/>
  <c r="U98" i="1" s="1"/>
  <c r="W97" i="1"/>
  <c r="W114" i="1" s="1"/>
  <c r="V97" i="1"/>
  <c r="V114" i="1" s="1"/>
  <c r="M97" i="1"/>
  <c r="S97" i="1" s="1"/>
  <c r="L97" i="1"/>
  <c r="L114" i="1" s="1"/>
  <c r="R114" i="1" s="1"/>
  <c r="K97" i="1"/>
  <c r="K114" i="1" s="1"/>
  <c r="J97" i="1"/>
  <c r="I97" i="1"/>
  <c r="I114" i="1" s="1"/>
  <c r="H97" i="1"/>
  <c r="H114" i="1" s="1"/>
  <c r="G97" i="1"/>
  <c r="F97" i="1"/>
  <c r="F114" i="1" s="1"/>
  <c r="D97" i="1"/>
  <c r="D114" i="1" s="1"/>
  <c r="C97" i="1"/>
  <c r="C114" i="1" s="1"/>
  <c r="B97" i="1"/>
  <c r="E85" i="2"/>
  <c r="E84" i="2"/>
  <c r="E83" i="2"/>
  <c r="E82" i="2"/>
  <c r="W81" i="2"/>
  <c r="V81" i="2"/>
  <c r="M81" i="2"/>
  <c r="L81" i="2"/>
  <c r="K81" i="2"/>
  <c r="J81" i="2"/>
  <c r="I81" i="2"/>
  <c r="H81" i="2"/>
  <c r="G81" i="2"/>
  <c r="F81" i="2"/>
  <c r="D81" i="2"/>
  <c r="C81" i="2"/>
  <c r="B81" i="2"/>
  <c r="A78" i="2"/>
  <c r="E85" i="3"/>
  <c r="E84" i="3"/>
  <c r="E83" i="3"/>
  <c r="E82" i="3"/>
  <c r="W81" i="3"/>
  <c r="V81" i="3"/>
  <c r="M81" i="3"/>
  <c r="L81" i="3"/>
  <c r="K81" i="3"/>
  <c r="J81" i="3"/>
  <c r="I81" i="3"/>
  <c r="H81" i="3"/>
  <c r="G81" i="3"/>
  <c r="F81" i="3"/>
  <c r="D81" i="3"/>
  <c r="C81" i="3"/>
  <c r="B81" i="3"/>
  <c r="A78" i="3"/>
  <c r="E85" i="4"/>
  <c r="E84" i="4"/>
  <c r="E83" i="4"/>
  <c r="E82" i="4"/>
  <c r="W81" i="4"/>
  <c r="V81" i="4"/>
  <c r="M81" i="4"/>
  <c r="L81" i="4"/>
  <c r="K81" i="4"/>
  <c r="J81" i="4"/>
  <c r="I81" i="4"/>
  <c r="H81" i="4"/>
  <c r="G81" i="4"/>
  <c r="F81" i="4"/>
  <c r="D81" i="4"/>
  <c r="C81" i="4"/>
  <c r="B81" i="4"/>
  <c r="A78" i="4"/>
  <c r="E85" i="5"/>
  <c r="E84" i="5"/>
  <c r="E83" i="5"/>
  <c r="E82" i="5"/>
  <c r="W81" i="5"/>
  <c r="V81" i="5"/>
  <c r="M81" i="5"/>
  <c r="L81" i="5"/>
  <c r="K81" i="5"/>
  <c r="J81" i="5"/>
  <c r="I81" i="5"/>
  <c r="H81" i="5"/>
  <c r="G81" i="5"/>
  <c r="F81" i="5"/>
  <c r="D81" i="5"/>
  <c r="C81" i="5"/>
  <c r="B81" i="5"/>
  <c r="A78" i="5"/>
  <c r="E85" i="6"/>
  <c r="E84" i="6"/>
  <c r="E83" i="6"/>
  <c r="E82" i="6"/>
  <c r="W81" i="6"/>
  <c r="V81" i="6"/>
  <c r="M81" i="6"/>
  <c r="L81" i="6"/>
  <c r="K81" i="6"/>
  <c r="J81" i="6"/>
  <c r="I81" i="6"/>
  <c r="H81" i="6"/>
  <c r="G81" i="6"/>
  <c r="F81" i="6"/>
  <c r="D81" i="6"/>
  <c r="C81" i="6"/>
  <c r="B81" i="6"/>
  <c r="A78" i="6"/>
  <c r="E85" i="7"/>
  <c r="E84" i="7"/>
  <c r="E83" i="7"/>
  <c r="E82" i="7"/>
  <c r="W81" i="7"/>
  <c r="V81" i="7"/>
  <c r="M81" i="7"/>
  <c r="L81" i="7"/>
  <c r="K81" i="7"/>
  <c r="J81" i="7"/>
  <c r="I81" i="7"/>
  <c r="H81" i="7"/>
  <c r="G81" i="7"/>
  <c r="F81" i="7"/>
  <c r="D81" i="7"/>
  <c r="C81" i="7"/>
  <c r="B81" i="7"/>
  <c r="A78" i="7"/>
  <c r="E85" i="8"/>
  <c r="E84" i="8"/>
  <c r="E83" i="8"/>
  <c r="E82" i="8"/>
  <c r="W81" i="8"/>
  <c r="V81" i="8"/>
  <c r="M81" i="8"/>
  <c r="L81" i="8"/>
  <c r="K81" i="8"/>
  <c r="J81" i="8"/>
  <c r="I81" i="8"/>
  <c r="H81" i="8"/>
  <c r="G81" i="8"/>
  <c r="F81" i="8"/>
  <c r="D81" i="8"/>
  <c r="C81" i="8"/>
  <c r="B81" i="8"/>
  <c r="A78" i="8"/>
  <c r="E85" i="9"/>
  <c r="E84" i="9"/>
  <c r="E83" i="9"/>
  <c r="E82" i="9"/>
  <c r="W81" i="9"/>
  <c r="V81" i="9"/>
  <c r="M81" i="9"/>
  <c r="L81" i="9"/>
  <c r="K81" i="9"/>
  <c r="J81" i="9"/>
  <c r="I81" i="9"/>
  <c r="H81" i="9"/>
  <c r="G81" i="9"/>
  <c r="F81" i="9"/>
  <c r="D81" i="9"/>
  <c r="C81" i="9"/>
  <c r="B81" i="9"/>
  <c r="A78" i="9"/>
  <c r="E85" i="10"/>
  <c r="E84" i="10"/>
  <c r="E83" i="10"/>
  <c r="E82" i="10"/>
  <c r="W81" i="10"/>
  <c r="V81" i="10"/>
  <c r="M81" i="10"/>
  <c r="L81" i="10"/>
  <c r="K81" i="10"/>
  <c r="J81" i="10"/>
  <c r="I81" i="10"/>
  <c r="H81" i="10"/>
  <c r="G81" i="10"/>
  <c r="F81" i="10"/>
  <c r="D81" i="10"/>
  <c r="C81" i="10"/>
  <c r="B81" i="10"/>
  <c r="A78" i="10"/>
  <c r="E85" i="11"/>
  <c r="E84" i="11"/>
  <c r="E83" i="11"/>
  <c r="E82" i="11"/>
  <c r="W81" i="11"/>
  <c r="V81" i="11"/>
  <c r="M81" i="11"/>
  <c r="L81" i="11"/>
  <c r="K81" i="11"/>
  <c r="J81" i="11"/>
  <c r="I81" i="11"/>
  <c r="H81" i="11"/>
  <c r="G81" i="11"/>
  <c r="F81" i="11"/>
  <c r="D81" i="11"/>
  <c r="C81" i="11"/>
  <c r="B81" i="11"/>
  <c r="A78" i="11"/>
  <c r="E85" i="12"/>
  <c r="E84" i="12"/>
  <c r="E83" i="12"/>
  <c r="E82" i="12"/>
  <c r="W81" i="12"/>
  <c r="V81" i="12"/>
  <c r="M81" i="12"/>
  <c r="L81" i="12"/>
  <c r="K81" i="12"/>
  <c r="J81" i="12"/>
  <c r="I81" i="12"/>
  <c r="H81" i="12"/>
  <c r="G81" i="12"/>
  <c r="F81" i="12"/>
  <c r="D81" i="12"/>
  <c r="C81" i="12"/>
  <c r="B81" i="12"/>
  <c r="A78" i="12"/>
  <c r="E85" i="1"/>
  <c r="E84" i="1"/>
  <c r="E83" i="1"/>
  <c r="E82" i="1"/>
  <c r="W81" i="1"/>
  <c r="V81" i="1"/>
  <c r="M81" i="1"/>
  <c r="L81" i="1"/>
  <c r="K81" i="1"/>
  <c r="J81" i="1"/>
  <c r="I81" i="1"/>
  <c r="H81" i="1"/>
  <c r="G81" i="1"/>
  <c r="F81" i="1"/>
  <c r="D81" i="1"/>
  <c r="C81" i="1"/>
  <c r="B81" i="1"/>
  <c r="A78" i="1"/>
  <c r="S96" i="12"/>
  <c r="R96" i="12"/>
  <c r="Q96" i="12"/>
  <c r="P96" i="12"/>
  <c r="E96" i="12"/>
  <c r="T95" i="12"/>
  <c r="S95" i="12"/>
  <c r="R95" i="12"/>
  <c r="Q95" i="12"/>
  <c r="P95" i="12"/>
  <c r="E95" i="12"/>
  <c r="U95" i="12" s="1"/>
  <c r="S94" i="12"/>
  <c r="R94" i="12"/>
  <c r="Q94" i="12"/>
  <c r="P94" i="12"/>
  <c r="E94" i="12"/>
  <c r="U93" i="12"/>
  <c r="S93" i="12"/>
  <c r="R93" i="12"/>
  <c r="Q93" i="12"/>
  <c r="P93" i="12"/>
  <c r="E93" i="12"/>
  <c r="T93" i="12" s="1"/>
  <c r="S92" i="12"/>
  <c r="R92" i="12"/>
  <c r="Q92" i="12"/>
  <c r="P92" i="12"/>
  <c r="E92" i="12"/>
  <c r="U92" i="12" s="1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S89" i="12"/>
  <c r="R89" i="12"/>
  <c r="Q89" i="12"/>
  <c r="P89" i="12"/>
  <c r="E89" i="12"/>
  <c r="T89" i="12" s="1"/>
  <c r="S88" i="12"/>
  <c r="R88" i="12"/>
  <c r="Q88" i="12"/>
  <c r="P88" i="12"/>
  <c r="E88" i="12"/>
  <c r="U88" i="12" s="1"/>
  <c r="S86" i="12"/>
  <c r="R86" i="12"/>
  <c r="Q86" i="12"/>
  <c r="P86" i="12"/>
  <c r="E86" i="12"/>
  <c r="U86" i="12" s="1"/>
  <c r="O74" i="12"/>
  <c r="Q74" i="12" s="1"/>
  <c r="N74" i="12"/>
  <c r="M74" i="12"/>
  <c r="L74" i="12"/>
  <c r="K74" i="12"/>
  <c r="J74" i="12"/>
  <c r="I74" i="12"/>
  <c r="S74" i="12" s="1"/>
  <c r="H74" i="12"/>
  <c r="G74" i="12"/>
  <c r="F74" i="12"/>
  <c r="C74" i="12"/>
  <c r="B74" i="12"/>
  <c r="O73" i="12"/>
  <c r="N73" i="12"/>
  <c r="M73" i="12"/>
  <c r="L73" i="12"/>
  <c r="K73" i="12"/>
  <c r="J73" i="12"/>
  <c r="I73" i="12"/>
  <c r="Q73" i="12" s="1"/>
  <c r="H73" i="12"/>
  <c r="G73" i="12"/>
  <c r="F73" i="12"/>
  <c r="C73" i="12"/>
  <c r="E73" i="12" s="1"/>
  <c r="B73" i="12"/>
  <c r="O72" i="12"/>
  <c r="N72" i="12"/>
  <c r="M72" i="12"/>
  <c r="L72" i="12"/>
  <c r="K72" i="12"/>
  <c r="J72" i="12"/>
  <c r="I72" i="12"/>
  <c r="S72" i="12" s="1"/>
  <c r="H72" i="12"/>
  <c r="R72" i="12" s="1"/>
  <c r="G72" i="12"/>
  <c r="F72" i="12"/>
  <c r="C72" i="12"/>
  <c r="B72" i="12"/>
  <c r="E72" i="12" s="1"/>
  <c r="T71" i="12"/>
  <c r="S71" i="12"/>
  <c r="R71" i="12"/>
  <c r="Q71" i="12"/>
  <c r="P71" i="12"/>
  <c r="E71" i="12"/>
  <c r="U71" i="12" s="1"/>
  <c r="S70" i="12"/>
  <c r="R70" i="12"/>
  <c r="Q70" i="12"/>
  <c r="P70" i="12"/>
  <c r="E70" i="12"/>
  <c r="U70" i="12" s="1"/>
  <c r="O68" i="12"/>
  <c r="N68" i="12"/>
  <c r="M68" i="12"/>
  <c r="L68" i="12"/>
  <c r="K68" i="12"/>
  <c r="J68" i="12"/>
  <c r="I68" i="12"/>
  <c r="H68" i="12"/>
  <c r="G68" i="12"/>
  <c r="F68" i="12"/>
  <c r="C68" i="12"/>
  <c r="B68" i="12"/>
  <c r="E68" i="12" s="1"/>
  <c r="S67" i="12"/>
  <c r="O67" i="12"/>
  <c r="N67" i="12"/>
  <c r="M67" i="12"/>
  <c r="L67" i="12"/>
  <c r="K67" i="12"/>
  <c r="J67" i="12"/>
  <c r="I67" i="12"/>
  <c r="H67" i="12"/>
  <c r="R67" i="12" s="1"/>
  <c r="G67" i="12"/>
  <c r="F67" i="12"/>
  <c r="C67" i="12"/>
  <c r="B67" i="12"/>
  <c r="E67" i="12" s="1"/>
  <c r="S66" i="12"/>
  <c r="R66" i="12"/>
  <c r="Q66" i="12"/>
  <c r="P66" i="12"/>
  <c r="E66" i="12"/>
  <c r="U66" i="12" s="1"/>
  <c r="S65" i="12"/>
  <c r="R65" i="12"/>
  <c r="Q65" i="12"/>
  <c r="P65" i="12"/>
  <c r="E65" i="12"/>
  <c r="T65" i="12" s="1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U62" i="12"/>
  <c r="S62" i="12"/>
  <c r="R62" i="12"/>
  <c r="Q62" i="12"/>
  <c r="P62" i="12"/>
  <c r="E62" i="12"/>
  <c r="T62" i="12" s="1"/>
  <c r="O60" i="12"/>
  <c r="N60" i="12"/>
  <c r="M60" i="12"/>
  <c r="L60" i="12"/>
  <c r="K60" i="12"/>
  <c r="J60" i="12"/>
  <c r="I60" i="12"/>
  <c r="H60" i="12"/>
  <c r="C60" i="12"/>
  <c r="E60" i="12" s="1"/>
  <c r="B60" i="12"/>
  <c r="U59" i="12"/>
  <c r="S59" i="12"/>
  <c r="R59" i="12"/>
  <c r="Q59" i="12"/>
  <c r="P59" i="12"/>
  <c r="E59" i="12"/>
  <c r="T59" i="12" s="1"/>
  <c r="S58" i="12"/>
  <c r="R58" i="12"/>
  <c r="Q58" i="12"/>
  <c r="P58" i="12"/>
  <c r="E58" i="12"/>
  <c r="S57" i="12"/>
  <c r="R57" i="12"/>
  <c r="Q57" i="12"/>
  <c r="P57" i="12"/>
  <c r="E57" i="12"/>
  <c r="S56" i="12"/>
  <c r="R56" i="12"/>
  <c r="Q56" i="12"/>
  <c r="P56" i="12"/>
  <c r="E56" i="12"/>
  <c r="T56" i="12" s="1"/>
  <c r="O54" i="12"/>
  <c r="N54" i="12"/>
  <c r="M54" i="12"/>
  <c r="L54" i="12"/>
  <c r="K54" i="12"/>
  <c r="J54" i="12"/>
  <c r="I54" i="12"/>
  <c r="H54" i="12"/>
  <c r="R54" i="12" s="1"/>
  <c r="G54" i="12"/>
  <c r="F54" i="12"/>
  <c r="C54" i="12"/>
  <c r="B54" i="12"/>
  <c r="E54" i="12" s="1"/>
  <c r="S53" i="12"/>
  <c r="R53" i="12"/>
  <c r="Q53" i="12"/>
  <c r="P53" i="12"/>
  <c r="E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U50" i="12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S46" i="12"/>
  <c r="R46" i="12"/>
  <c r="Q46" i="12"/>
  <c r="P46" i="12"/>
  <c r="E46" i="12"/>
  <c r="S45" i="12"/>
  <c r="R45" i="12"/>
  <c r="Q45" i="12"/>
  <c r="P45" i="12"/>
  <c r="E45" i="12"/>
  <c r="T45" i="12" s="1"/>
  <c r="S44" i="12"/>
  <c r="R44" i="12"/>
  <c r="Q44" i="12"/>
  <c r="P44" i="12"/>
  <c r="E44" i="12"/>
  <c r="U44" i="12" s="1"/>
  <c r="S43" i="12"/>
  <c r="R43" i="12"/>
  <c r="Q43" i="12"/>
  <c r="P43" i="12"/>
  <c r="E43" i="12"/>
  <c r="U43" i="12" s="1"/>
  <c r="O41" i="12"/>
  <c r="N41" i="12"/>
  <c r="M41" i="12"/>
  <c r="L41" i="12"/>
  <c r="K41" i="12"/>
  <c r="J41" i="12"/>
  <c r="I41" i="12"/>
  <c r="S41" i="12" s="1"/>
  <c r="H41" i="12"/>
  <c r="R41" i="12" s="1"/>
  <c r="G41" i="12"/>
  <c r="F41" i="12"/>
  <c r="C41" i="12"/>
  <c r="B41" i="12"/>
  <c r="S40" i="12"/>
  <c r="R40" i="12"/>
  <c r="Q40" i="12"/>
  <c r="P40" i="12"/>
  <c r="E40" i="12"/>
  <c r="U40" i="12" s="1"/>
  <c r="U39" i="12"/>
  <c r="S39" i="12"/>
  <c r="R39" i="12"/>
  <c r="Q39" i="12"/>
  <c r="P39" i="12"/>
  <c r="E39" i="12"/>
  <c r="T39" i="12" s="1"/>
  <c r="S38" i="12"/>
  <c r="R38" i="12"/>
  <c r="Q38" i="12"/>
  <c r="P38" i="12"/>
  <c r="E38" i="12"/>
  <c r="U38" i="12" s="1"/>
  <c r="T37" i="12"/>
  <c r="S37" i="12"/>
  <c r="R37" i="12"/>
  <c r="Q37" i="12"/>
  <c r="P37" i="12"/>
  <c r="E37" i="12"/>
  <c r="U37" i="12" s="1"/>
  <c r="S36" i="12"/>
  <c r="R36" i="12"/>
  <c r="Q36" i="12"/>
  <c r="P36" i="12"/>
  <c r="E36" i="12"/>
  <c r="O34" i="12"/>
  <c r="N34" i="12"/>
  <c r="M34" i="12"/>
  <c r="L34" i="12"/>
  <c r="K34" i="12"/>
  <c r="J34" i="12"/>
  <c r="R34" i="12" s="1"/>
  <c r="I34" i="12"/>
  <c r="S34" i="12" s="1"/>
  <c r="H34" i="12"/>
  <c r="G34" i="12"/>
  <c r="F34" i="12"/>
  <c r="C34" i="12"/>
  <c r="E34" i="12" s="1"/>
  <c r="B34" i="12"/>
  <c r="S33" i="12"/>
  <c r="R33" i="12"/>
  <c r="Q33" i="12"/>
  <c r="P33" i="12"/>
  <c r="E33" i="12"/>
  <c r="O31" i="12"/>
  <c r="N31" i="12"/>
  <c r="M31" i="12"/>
  <c r="L31" i="12"/>
  <c r="K31" i="12"/>
  <c r="J31" i="12"/>
  <c r="R31" i="12" s="1"/>
  <c r="I31" i="12"/>
  <c r="H31" i="12"/>
  <c r="G31" i="12"/>
  <c r="F31" i="12"/>
  <c r="C31" i="12"/>
  <c r="E31" i="12" s="1"/>
  <c r="B31" i="12"/>
  <c r="S30" i="12"/>
  <c r="R30" i="12"/>
  <c r="Q30" i="12"/>
  <c r="P30" i="12"/>
  <c r="E30" i="12"/>
  <c r="T29" i="12"/>
  <c r="S29" i="12"/>
  <c r="R29" i="12"/>
  <c r="Q29" i="12"/>
  <c r="P29" i="12"/>
  <c r="E29" i="12"/>
  <c r="U29" i="12" s="1"/>
  <c r="S28" i="12"/>
  <c r="R28" i="12"/>
  <c r="Q28" i="12"/>
  <c r="P28" i="12"/>
  <c r="E28" i="12"/>
  <c r="T27" i="12"/>
  <c r="S27" i="12"/>
  <c r="R27" i="12"/>
  <c r="Q27" i="12"/>
  <c r="P27" i="12"/>
  <c r="E27" i="12"/>
  <c r="U27" i="12" s="1"/>
  <c r="O25" i="12"/>
  <c r="N25" i="12"/>
  <c r="M25" i="12"/>
  <c r="L25" i="12"/>
  <c r="K25" i="12"/>
  <c r="J25" i="12"/>
  <c r="I25" i="12"/>
  <c r="S25" i="12" s="1"/>
  <c r="H25" i="12"/>
  <c r="G25" i="12"/>
  <c r="F25" i="12"/>
  <c r="E25" i="12"/>
  <c r="C25" i="12"/>
  <c r="B25" i="12"/>
  <c r="T24" i="12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U20" i="12" s="1"/>
  <c r="P20" i="12"/>
  <c r="T20" i="12" s="1"/>
  <c r="E20" i="12"/>
  <c r="S19" i="12"/>
  <c r="R19" i="12"/>
  <c r="Q19" i="12"/>
  <c r="P19" i="12"/>
  <c r="E19" i="12"/>
  <c r="T18" i="12"/>
  <c r="S18" i="12"/>
  <c r="R18" i="12"/>
  <c r="Q18" i="12"/>
  <c r="P18" i="12"/>
  <c r="E18" i="12"/>
  <c r="U18" i="12" s="1"/>
  <c r="O16" i="12"/>
  <c r="N16" i="12"/>
  <c r="M16" i="12"/>
  <c r="L16" i="12"/>
  <c r="K16" i="12"/>
  <c r="J16" i="12"/>
  <c r="I16" i="12"/>
  <c r="H16" i="12"/>
  <c r="G16" i="12"/>
  <c r="F16" i="12"/>
  <c r="C16" i="12"/>
  <c r="B16" i="12"/>
  <c r="S15" i="12"/>
  <c r="R15" i="12"/>
  <c r="Q15" i="12"/>
  <c r="P15" i="12"/>
  <c r="E15" i="12"/>
  <c r="U15" i="12" s="1"/>
  <c r="U14" i="12"/>
  <c r="S14" i="12"/>
  <c r="R14" i="12"/>
  <c r="Q14" i="12"/>
  <c r="P14" i="12"/>
  <c r="E14" i="12"/>
  <c r="T14" i="12" s="1"/>
  <c r="S13" i="12"/>
  <c r="R13" i="12"/>
  <c r="Q13" i="12"/>
  <c r="P13" i="12"/>
  <c r="E13" i="12"/>
  <c r="S12" i="12"/>
  <c r="R12" i="12"/>
  <c r="Q12" i="12"/>
  <c r="P12" i="12"/>
  <c r="E12" i="12"/>
  <c r="U12" i="12" s="1"/>
  <c r="U11" i="12"/>
  <c r="S11" i="12"/>
  <c r="R11" i="12"/>
  <c r="Q11" i="12"/>
  <c r="P11" i="12"/>
  <c r="E11" i="12"/>
  <c r="T11" i="12" s="1"/>
  <c r="S10" i="12"/>
  <c r="R10" i="12"/>
  <c r="Q10" i="12"/>
  <c r="P10" i="12"/>
  <c r="E10" i="12"/>
  <c r="U10" i="12" s="1"/>
  <c r="U9" i="12"/>
  <c r="T9" i="12"/>
  <c r="S9" i="12"/>
  <c r="R9" i="12"/>
  <c r="Q9" i="12"/>
  <c r="P9" i="12"/>
  <c r="E9" i="12"/>
  <c r="S96" i="11"/>
  <c r="R96" i="11"/>
  <c r="Q96" i="11"/>
  <c r="P96" i="11"/>
  <c r="E96" i="11"/>
  <c r="T95" i="11"/>
  <c r="S95" i="11"/>
  <c r="R95" i="11"/>
  <c r="Q95" i="11"/>
  <c r="P95" i="11"/>
  <c r="E95" i="11"/>
  <c r="U95" i="11" s="1"/>
  <c r="S94" i="11"/>
  <c r="R94" i="11"/>
  <c r="Q94" i="11"/>
  <c r="P94" i="11"/>
  <c r="E94" i="11"/>
  <c r="S93" i="11"/>
  <c r="R93" i="11"/>
  <c r="Q93" i="11"/>
  <c r="P93" i="11"/>
  <c r="T93" i="11" s="1"/>
  <c r="E93" i="11"/>
  <c r="S92" i="11"/>
  <c r="R92" i="11"/>
  <c r="Q92" i="11"/>
  <c r="P92" i="11"/>
  <c r="E92" i="11"/>
  <c r="U92" i="11" s="1"/>
  <c r="U91" i="11"/>
  <c r="S91" i="11"/>
  <c r="R91" i="11"/>
  <c r="Q91" i="11"/>
  <c r="P91" i="11"/>
  <c r="E91" i="11"/>
  <c r="T91" i="11" s="1"/>
  <c r="S90" i="11"/>
  <c r="R90" i="11"/>
  <c r="Q90" i="11"/>
  <c r="P90" i="11"/>
  <c r="E90" i="11"/>
  <c r="U90" i="11" s="1"/>
  <c r="T89" i="11"/>
  <c r="S89" i="11"/>
  <c r="R89" i="11"/>
  <c r="Q89" i="11"/>
  <c r="P89" i="11"/>
  <c r="E89" i="11"/>
  <c r="U89" i="11" s="1"/>
  <c r="S88" i="11"/>
  <c r="R88" i="11"/>
  <c r="Q88" i="11"/>
  <c r="Q87" i="11" s="1"/>
  <c r="P88" i="11"/>
  <c r="E88" i="11"/>
  <c r="S86" i="11"/>
  <c r="R86" i="11"/>
  <c r="Q86" i="11"/>
  <c r="P86" i="11"/>
  <c r="E86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E74" i="11" s="1"/>
  <c r="O73" i="11"/>
  <c r="N73" i="11"/>
  <c r="M73" i="11"/>
  <c r="L73" i="11"/>
  <c r="K73" i="11"/>
  <c r="J73" i="11"/>
  <c r="I73" i="11"/>
  <c r="H73" i="11"/>
  <c r="G73" i="11"/>
  <c r="F73" i="11"/>
  <c r="C73" i="11"/>
  <c r="B73" i="11"/>
  <c r="O72" i="11"/>
  <c r="N72" i="11"/>
  <c r="M72" i="11"/>
  <c r="L72" i="11"/>
  <c r="K72" i="11"/>
  <c r="S72" i="11" s="1"/>
  <c r="J72" i="11"/>
  <c r="I72" i="11"/>
  <c r="H72" i="11"/>
  <c r="R72" i="11" s="1"/>
  <c r="G72" i="11"/>
  <c r="F72" i="11"/>
  <c r="C72" i="11"/>
  <c r="B72" i="11"/>
  <c r="E72" i="11" s="1"/>
  <c r="S71" i="11"/>
  <c r="R71" i="11"/>
  <c r="Q71" i="11"/>
  <c r="P71" i="11"/>
  <c r="E71" i="11"/>
  <c r="U71" i="11" s="1"/>
  <c r="S70" i="11"/>
  <c r="R70" i="11"/>
  <c r="Q70" i="11"/>
  <c r="P70" i="11"/>
  <c r="E70" i="11"/>
  <c r="O68" i="11"/>
  <c r="N68" i="11"/>
  <c r="M68" i="11"/>
  <c r="L68" i="11"/>
  <c r="K68" i="11"/>
  <c r="J68" i="11"/>
  <c r="I68" i="11"/>
  <c r="H68" i="11"/>
  <c r="G68" i="11"/>
  <c r="F68" i="11"/>
  <c r="C68" i="11"/>
  <c r="B68" i="11"/>
  <c r="E68" i="11" s="1"/>
  <c r="O67" i="11"/>
  <c r="N67" i="11"/>
  <c r="M67" i="11"/>
  <c r="L67" i="11"/>
  <c r="K67" i="11"/>
  <c r="J67" i="11"/>
  <c r="I67" i="11"/>
  <c r="Q67" i="11" s="1"/>
  <c r="H67" i="11"/>
  <c r="R67" i="11" s="1"/>
  <c r="G67" i="11"/>
  <c r="F67" i="11"/>
  <c r="C67" i="11"/>
  <c r="B67" i="11"/>
  <c r="E67" i="11" s="1"/>
  <c r="U66" i="11"/>
  <c r="T66" i="11"/>
  <c r="S66" i="11"/>
  <c r="R66" i="11"/>
  <c r="Q66" i="11"/>
  <c r="P66" i="11"/>
  <c r="E66" i="11"/>
  <c r="S65" i="11"/>
  <c r="R65" i="11"/>
  <c r="Q65" i="11"/>
  <c r="P65" i="11"/>
  <c r="E65" i="11"/>
  <c r="U64" i="11"/>
  <c r="T64" i="11"/>
  <c r="S64" i="11"/>
  <c r="R64" i="11"/>
  <c r="Q64" i="11"/>
  <c r="P64" i="11"/>
  <c r="E64" i="11"/>
  <c r="S63" i="11"/>
  <c r="R63" i="11"/>
  <c r="Q63" i="11"/>
  <c r="P63" i="11"/>
  <c r="E63" i="11"/>
  <c r="T63" i="11" s="1"/>
  <c r="T62" i="11"/>
  <c r="S62" i="11"/>
  <c r="R62" i="11"/>
  <c r="Q62" i="11"/>
  <c r="P62" i="11"/>
  <c r="E62" i="11"/>
  <c r="U62" i="11" s="1"/>
  <c r="O60" i="11"/>
  <c r="N60" i="11"/>
  <c r="M60" i="11"/>
  <c r="L60" i="11"/>
  <c r="K60" i="11"/>
  <c r="J60" i="11"/>
  <c r="I60" i="11"/>
  <c r="S60" i="11" s="1"/>
  <c r="H60" i="11"/>
  <c r="C60" i="11"/>
  <c r="B60" i="11"/>
  <c r="E60" i="11" s="1"/>
  <c r="U59" i="11"/>
  <c r="S59" i="11"/>
  <c r="R59" i="11"/>
  <c r="Q59" i="11"/>
  <c r="P59" i="11"/>
  <c r="E59" i="11"/>
  <c r="T59" i="11" s="1"/>
  <c r="S58" i="11"/>
  <c r="R58" i="11"/>
  <c r="Q58" i="11"/>
  <c r="P58" i="11"/>
  <c r="E58" i="11"/>
  <c r="U58" i="11" s="1"/>
  <c r="U57" i="11"/>
  <c r="T57" i="11"/>
  <c r="S57" i="11"/>
  <c r="R57" i="11"/>
  <c r="Q57" i="11"/>
  <c r="P57" i="11"/>
  <c r="E57" i="11"/>
  <c r="S56" i="11"/>
  <c r="R56" i="11"/>
  <c r="Q56" i="11"/>
  <c r="P56" i="11"/>
  <c r="E56" i="11"/>
  <c r="O54" i="11"/>
  <c r="N54" i="11"/>
  <c r="M54" i="11"/>
  <c r="L54" i="11"/>
  <c r="K54" i="11"/>
  <c r="J54" i="11"/>
  <c r="I54" i="11"/>
  <c r="S54" i="11" s="1"/>
  <c r="H54" i="11"/>
  <c r="R54" i="11" s="1"/>
  <c r="G54" i="11"/>
  <c r="F54" i="11"/>
  <c r="C54" i="11"/>
  <c r="B54" i="11"/>
  <c r="S53" i="11"/>
  <c r="R53" i="11"/>
  <c r="Q53" i="11"/>
  <c r="P53" i="11"/>
  <c r="E53" i="11"/>
  <c r="U52" i="11"/>
  <c r="S52" i="11"/>
  <c r="R52" i="11"/>
  <c r="Q52" i="11"/>
  <c r="P52" i="11"/>
  <c r="E52" i="11"/>
  <c r="T52" i="11" s="1"/>
  <c r="U51" i="11"/>
  <c r="S51" i="11"/>
  <c r="R51" i="11"/>
  <c r="Q51" i="11"/>
  <c r="P51" i="11"/>
  <c r="E51" i="11"/>
  <c r="T51" i="11" s="1"/>
  <c r="T50" i="1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T44" i="11"/>
  <c r="S44" i="11"/>
  <c r="R44" i="11"/>
  <c r="Q44" i="11"/>
  <c r="P44" i="11"/>
  <c r="E44" i="11"/>
  <c r="U44" i="11" s="1"/>
  <c r="S43" i="11"/>
  <c r="R43" i="11"/>
  <c r="Q43" i="11"/>
  <c r="P43" i="11"/>
  <c r="E43" i="11"/>
  <c r="O41" i="11"/>
  <c r="N41" i="11"/>
  <c r="M41" i="11"/>
  <c r="L41" i="11"/>
  <c r="K41" i="11"/>
  <c r="J41" i="11"/>
  <c r="I41" i="11"/>
  <c r="Q41" i="11" s="1"/>
  <c r="H41" i="11"/>
  <c r="G41" i="11"/>
  <c r="F41" i="11"/>
  <c r="C41" i="11"/>
  <c r="E41" i="11" s="1"/>
  <c r="B41" i="11"/>
  <c r="T40" i="11"/>
  <c r="S40" i="11"/>
  <c r="R40" i="11"/>
  <c r="Q40" i="11"/>
  <c r="P40" i="11"/>
  <c r="E40" i="11"/>
  <c r="U40" i="11" s="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U37" i="11" s="1"/>
  <c r="P37" i="11"/>
  <c r="E37" i="11"/>
  <c r="S36" i="11"/>
  <c r="R36" i="11"/>
  <c r="Q36" i="11"/>
  <c r="P36" i="11"/>
  <c r="E36" i="11"/>
  <c r="T36" i="11" s="1"/>
  <c r="O34" i="11"/>
  <c r="N34" i="11"/>
  <c r="M34" i="11"/>
  <c r="L34" i="11"/>
  <c r="K34" i="11"/>
  <c r="J34" i="11"/>
  <c r="I34" i="11"/>
  <c r="H34" i="11"/>
  <c r="G34" i="11"/>
  <c r="F34" i="11"/>
  <c r="C34" i="11"/>
  <c r="B34" i="11"/>
  <c r="E34" i="11" s="1"/>
  <c r="S33" i="11"/>
  <c r="R33" i="11"/>
  <c r="Q33" i="11"/>
  <c r="U33" i="11" s="1"/>
  <c r="P33" i="11"/>
  <c r="T33" i="11" s="1"/>
  <c r="E33" i="11"/>
  <c r="O31" i="11"/>
  <c r="N31" i="11"/>
  <c r="M31" i="11"/>
  <c r="L31" i="11"/>
  <c r="K31" i="11"/>
  <c r="J31" i="11"/>
  <c r="I31" i="11"/>
  <c r="S31" i="11" s="1"/>
  <c r="H31" i="11"/>
  <c r="R31" i="11" s="1"/>
  <c r="G31" i="11"/>
  <c r="F31" i="11"/>
  <c r="C31" i="11"/>
  <c r="B31" i="11"/>
  <c r="E31" i="11" s="1"/>
  <c r="S30" i="11"/>
  <c r="R30" i="11"/>
  <c r="Q30" i="11"/>
  <c r="P30" i="11"/>
  <c r="E30" i="11"/>
  <c r="U30" i="11" s="1"/>
  <c r="U29" i="11"/>
  <c r="T29" i="11"/>
  <c r="S29" i="11"/>
  <c r="R29" i="11"/>
  <c r="Q29" i="11"/>
  <c r="P29" i="11"/>
  <c r="E29" i="11"/>
  <c r="S28" i="11"/>
  <c r="R28" i="11"/>
  <c r="Q28" i="11"/>
  <c r="P28" i="11"/>
  <c r="E28" i="11"/>
  <c r="U27" i="11"/>
  <c r="S27" i="11"/>
  <c r="R27" i="11"/>
  <c r="Q27" i="11"/>
  <c r="P27" i="11"/>
  <c r="E27" i="11"/>
  <c r="T27" i="11" s="1"/>
  <c r="S25" i="11"/>
  <c r="O25" i="11"/>
  <c r="N25" i="11"/>
  <c r="M25" i="11"/>
  <c r="L25" i="11"/>
  <c r="K25" i="11"/>
  <c r="J25" i="11"/>
  <c r="I25" i="11"/>
  <c r="H25" i="11"/>
  <c r="R25" i="11" s="1"/>
  <c r="G25" i="11"/>
  <c r="F25" i="11"/>
  <c r="C25" i="11"/>
  <c r="B25" i="11"/>
  <c r="E25" i="11" s="1"/>
  <c r="T24" i="11"/>
  <c r="S24" i="11"/>
  <c r="R24" i="11"/>
  <c r="Q24" i="11"/>
  <c r="P24" i="11"/>
  <c r="E24" i="11"/>
  <c r="U24" i="11" s="1"/>
  <c r="U23" i="11"/>
  <c r="T23" i="11"/>
  <c r="S23" i="11"/>
  <c r="R23" i="11"/>
  <c r="Q23" i="11"/>
  <c r="P23" i="11"/>
  <c r="E23" i="11"/>
  <c r="S22" i="11"/>
  <c r="R22" i="11"/>
  <c r="Q22" i="11"/>
  <c r="P22" i="11"/>
  <c r="E22" i="11"/>
  <c r="U22" i="11" s="1"/>
  <c r="S21" i="11"/>
  <c r="R21" i="11"/>
  <c r="Q21" i="11"/>
  <c r="P21" i="11"/>
  <c r="E21" i="11"/>
  <c r="U21" i="11" s="1"/>
  <c r="U20" i="11"/>
  <c r="S20" i="11"/>
  <c r="R20" i="11"/>
  <c r="Q20" i="11"/>
  <c r="P20" i="11"/>
  <c r="E20" i="11"/>
  <c r="T20" i="11" s="1"/>
  <c r="U19" i="11"/>
  <c r="T19" i="11"/>
  <c r="S19" i="11"/>
  <c r="R19" i="11"/>
  <c r="Q19" i="11"/>
  <c r="P19" i="11"/>
  <c r="E19" i="11"/>
  <c r="T18" i="11"/>
  <c r="S18" i="11"/>
  <c r="R18" i="11"/>
  <c r="Q18" i="11"/>
  <c r="P18" i="11"/>
  <c r="E18" i="11"/>
  <c r="U18" i="11" s="1"/>
  <c r="O16" i="11"/>
  <c r="N16" i="11"/>
  <c r="M16" i="11"/>
  <c r="L16" i="11"/>
  <c r="K16" i="11"/>
  <c r="J16" i="11"/>
  <c r="I16" i="11"/>
  <c r="S16" i="11" s="1"/>
  <c r="H16" i="11"/>
  <c r="R16" i="11" s="1"/>
  <c r="G16" i="11"/>
  <c r="F16" i="11"/>
  <c r="E16" i="11"/>
  <c r="C16" i="11"/>
  <c r="B16" i="11"/>
  <c r="T15" i="11"/>
  <c r="S15" i="11"/>
  <c r="R15" i="11"/>
  <c r="Q15" i="11"/>
  <c r="P15" i="11"/>
  <c r="E15" i="11"/>
  <c r="U15" i="11" s="1"/>
  <c r="S14" i="11"/>
  <c r="R14" i="11"/>
  <c r="Q14" i="11"/>
  <c r="P14" i="11"/>
  <c r="E14" i="11"/>
  <c r="S13" i="11"/>
  <c r="R13" i="11"/>
  <c r="Q13" i="11"/>
  <c r="P13" i="11"/>
  <c r="E13" i="11"/>
  <c r="T13" i="11" s="1"/>
  <c r="U12" i="11"/>
  <c r="S12" i="11"/>
  <c r="R12" i="11"/>
  <c r="Q12" i="11"/>
  <c r="P12" i="11"/>
  <c r="E12" i="11"/>
  <c r="T12" i="11" s="1"/>
  <c r="T11" i="11"/>
  <c r="S11" i="11"/>
  <c r="R11" i="11"/>
  <c r="Q11" i="11"/>
  <c r="P11" i="11"/>
  <c r="E11" i="11"/>
  <c r="U11" i="11" s="1"/>
  <c r="S10" i="11"/>
  <c r="R10" i="11"/>
  <c r="Q10" i="11"/>
  <c r="P10" i="11"/>
  <c r="E10" i="11"/>
  <c r="S9" i="11"/>
  <c r="R9" i="11"/>
  <c r="Q9" i="11"/>
  <c r="P9" i="11"/>
  <c r="E9" i="11"/>
  <c r="U9" i="11" s="1"/>
  <c r="U96" i="10"/>
  <c r="T96" i="10"/>
  <c r="S96" i="10"/>
  <c r="R96" i="10"/>
  <c r="Q96" i="10"/>
  <c r="P96" i="10"/>
  <c r="E96" i="10"/>
  <c r="U95" i="10"/>
  <c r="T95" i="10"/>
  <c r="S95" i="10"/>
  <c r="R95" i="10"/>
  <c r="Q95" i="10"/>
  <c r="P95" i="10"/>
  <c r="E95" i="10"/>
  <c r="S94" i="10"/>
  <c r="R94" i="10"/>
  <c r="Q94" i="10"/>
  <c r="P94" i="10"/>
  <c r="E94" i="10"/>
  <c r="T93" i="10"/>
  <c r="S93" i="10"/>
  <c r="R93" i="10"/>
  <c r="Q93" i="10"/>
  <c r="P93" i="10"/>
  <c r="E93" i="10"/>
  <c r="S92" i="10"/>
  <c r="R92" i="10"/>
  <c r="Q92" i="10"/>
  <c r="P92" i="10"/>
  <c r="E92" i="10"/>
  <c r="U92" i="10" s="1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S89" i="10"/>
  <c r="R89" i="10"/>
  <c r="Q89" i="10"/>
  <c r="P89" i="10"/>
  <c r="E89" i="10"/>
  <c r="T89" i="10" s="1"/>
  <c r="U88" i="10"/>
  <c r="S88" i="10"/>
  <c r="R88" i="10"/>
  <c r="Q88" i="10"/>
  <c r="P88" i="10"/>
  <c r="E88" i="10"/>
  <c r="T88" i="10" s="1"/>
  <c r="S86" i="10"/>
  <c r="R86" i="10"/>
  <c r="Q86" i="10"/>
  <c r="P86" i="10"/>
  <c r="E86" i="10"/>
  <c r="U86" i="10" s="1"/>
  <c r="O74" i="10"/>
  <c r="N74" i="10"/>
  <c r="M74" i="10"/>
  <c r="L74" i="10"/>
  <c r="K74" i="10"/>
  <c r="J74" i="10"/>
  <c r="I74" i="10"/>
  <c r="H74" i="10"/>
  <c r="R74" i="10" s="1"/>
  <c r="G74" i="10"/>
  <c r="F74" i="10"/>
  <c r="C74" i="10"/>
  <c r="B74" i="10"/>
  <c r="O73" i="10"/>
  <c r="N73" i="10"/>
  <c r="M73" i="10"/>
  <c r="L73" i="10"/>
  <c r="K73" i="10"/>
  <c r="J73" i="10"/>
  <c r="I73" i="10"/>
  <c r="S73" i="10" s="1"/>
  <c r="H73" i="10"/>
  <c r="P73" i="10" s="1"/>
  <c r="G73" i="10"/>
  <c r="F73" i="10"/>
  <c r="C73" i="10"/>
  <c r="B73" i="10"/>
  <c r="O72" i="10"/>
  <c r="N72" i="10"/>
  <c r="M72" i="10"/>
  <c r="L72" i="10"/>
  <c r="K72" i="10"/>
  <c r="J72" i="10"/>
  <c r="R72" i="10" s="1"/>
  <c r="I72" i="10"/>
  <c r="S72" i="10" s="1"/>
  <c r="H72" i="10"/>
  <c r="G72" i="10"/>
  <c r="F72" i="10"/>
  <c r="E72" i="10"/>
  <c r="C72" i="10"/>
  <c r="B72" i="10"/>
  <c r="U71" i="10"/>
  <c r="S71" i="10"/>
  <c r="R71" i="10"/>
  <c r="Q71" i="10"/>
  <c r="P71" i="10"/>
  <c r="E71" i="10"/>
  <c r="T71" i="10" s="1"/>
  <c r="S70" i="10"/>
  <c r="R70" i="10"/>
  <c r="Q70" i="10"/>
  <c r="P70" i="10"/>
  <c r="E70" i="10"/>
  <c r="O68" i="10"/>
  <c r="N68" i="10"/>
  <c r="M68" i="10"/>
  <c r="L68" i="10"/>
  <c r="K68" i="10"/>
  <c r="J68" i="10"/>
  <c r="I68" i="10"/>
  <c r="H68" i="10"/>
  <c r="G68" i="10"/>
  <c r="F68" i="10"/>
  <c r="C68" i="10"/>
  <c r="B68" i="10"/>
  <c r="O67" i="10"/>
  <c r="N67" i="10"/>
  <c r="M67" i="10"/>
  <c r="L67" i="10"/>
  <c r="K67" i="10"/>
  <c r="J67" i="10"/>
  <c r="I67" i="10"/>
  <c r="S67" i="10" s="1"/>
  <c r="H67" i="10"/>
  <c r="P67" i="10" s="1"/>
  <c r="G67" i="10"/>
  <c r="F67" i="10"/>
  <c r="C67" i="10"/>
  <c r="B67" i="10"/>
  <c r="E67" i="10" s="1"/>
  <c r="U66" i="10"/>
  <c r="S66" i="10"/>
  <c r="R66" i="10"/>
  <c r="Q66" i="10"/>
  <c r="P66" i="10"/>
  <c r="E66" i="10"/>
  <c r="T66" i="10" s="1"/>
  <c r="T65" i="10"/>
  <c r="S65" i="10"/>
  <c r="R65" i="10"/>
  <c r="Q65" i="10"/>
  <c r="P65" i="10"/>
  <c r="E65" i="10"/>
  <c r="U65" i="10" s="1"/>
  <c r="S64" i="10"/>
  <c r="R64" i="10"/>
  <c r="Q64" i="10"/>
  <c r="P64" i="10"/>
  <c r="E64" i="10"/>
  <c r="S63" i="10"/>
  <c r="R63" i="10"/>
  <c r="Q63" i="10"/>
  <c r="P63" i="10"/>
  <c r="E63" i="10"/>
  <c r="T63" i="10" s="1"/>
  <c r="S62" i="10"/>
  <c r="R62" i="10"/>
  <c r="Q62" i="10"/>
  <c r="P62" i="10"/>
  <c r="E62" i="10"/>
  <c r="U62" i="10" s="1"/>
  <c r="O60" i="10"/>
  <c r="N60" i="10"/>
  <c r="M60" i="10"/>
  <c r="L60" i="10"/>
  <c r="K60" i="10"/>
  <c r="J60" i="10"/>
  <c r="I60" i="10"/>
  <c r="S60" i="10" s="1"/>
  <c r="H60" i="10"/>
  <c r="R60" i="10" s="1"/>
  <c r="C60" i="10"/>
  <c r="B60" i="10"/>
  <c r="S59" i="10"/>
  <c r="R59" i="10"/>
  <c r="Q59" i="10"/>
  <c r="P59" i="10"/>
  <c r="E59" i="10"/>
  <c r="S58" i="10"/>
  <c r="R58" i="10"/>
  <c r="Q58" i="10"/>
  <c r="P58" i="10"/>
  <c r="E58" i="10"/>
  <c r="U57" i="10"/>
  <c r="S57" i="10"/>
  <c r="R57" i="10"/>
  <c r="Q57" i="10"/>
  <c r="P57" i="10"/>
  <c r="E57" i="10"/>
  <c r="T57" i="10" s="1"/>
  <c r="T56" i="10"/>
  <c r="S56" i="10"/>
  <c r="R56" i="10"/>
  <c r="Q56" i="10"/>
  <c r="P56" i="10"/>
  <c r="E56" i="10"/>
  <c r="U56" i="10" s="1"/>
  <c r="O54" i="10"/>
  <c r="N54" i="10"/>
  <c r="M54" i="10"/>
  <c r="L54" i="10"/>
  <c r="K54" i="10"/>
  <c r="J54" i="10"/>
  <c r="I54" i="10"/>
  <c r="H54" i="10"/>
  <c r="R54" i="10" s="1"/>
  <c r="G54" i="10"/>
  <c r="F54" i="10"/>
  <c r="C54" i="10"/>
  <c r="B54" i="10"/>
  <c r="S53" i="10"/>
  <c r="R53" i="10"/>
  <c r="Q53" i="10"/>
  <c r="P53" i="10"/>
  <c r="E53" i="10"/>
  <c r="S52" i="10"/>
  <c r="R52" i="10"/>
  <c r="Q52" i="10"/>
  <c r="P52" i="10"/>
  <c r="E52" i="10"/>
  <c r="U52" i="10" s="1"/>
  <c r="U51" i="10"/>
  <c r="S51" i="10"/>
  <c r="R51" i="10"/>
  <c r="Q51" i="10"/>
  <c r="P51" i="10"/>
  <c r="E51" i="10"/>
  <c r="T51" i="10" s="1"/>
  <c r="U50" i="10"/>
  <c r="T50" i="10"/>
  <c r="S50" i="10"/>
  <c r="R50" i="10"/>
  <c r="Q50" i="10"/>
  <c r="P50" i="10"/>
  <c r="E50" i="10"/>
  <c r="S49" i="10"/>
  <c r="R49" i="10"/>
  <c r="Q49" i="10"/>
  <c r="P49" i="10"/>
  <c r="E49" i="10"/>
  <c r="S48" i="10"/>
  <c r="R48" i="10"/>
  <c r="Q48" i="10"/>
  <c r="P48" i="10"/>
  <c r="E48" i="10"/>
  <c r="S47" i="10"/>
  <c r="R47" i="10"/>
  <c r="Q47" i="10"/>
  <c r="P47" i="10"/>
  <c r="E47" i="10"/>
  <c r="S46" i="10"/>
  <c r="R46" i="10"/>
  <c r="Q46" i="10"/>
  <c r="P46" i="10"/>
  <c r="E46" i="10"/>
  <c r="U45" i="10"/>
  <c r="T45" i="10"/>
  <c r="S45" i="10"/>
  <c r="R45" i="10"/>
  <c r="Q45" i="10"/>
  <c r="P45" i="10"/>
  <c r="E45" i="10"/>
  <c r="U44" i="10"/>
  <c r="S44" i="10"/>
  <c r="R44" i="10"/>
  <c r="Q44" i="10"/>
  <c r="P44" i="10"/>
  <c r="E44" i="10"/>
  <c r="T44" i="10" s="1"/>
  <c r="S43" i="10"/>
  <c r="R43" i="10"/>
  <c r="Q43" i="10"/>
  <c r="P43" i="10"/>
  <c r="E43" i="10"/>
  <c r="O41" i="10"/>
  <c r="N41" i="10"/>
  <c r="M41" i="10"/>
  <c r="L41" i="10"/>
  <c r="K41" i="10"/>
  <c r="J41" i="10"/>
  <c r="I41" i="10"/>
  <c r="S41" i="10" s="1"/>
  <c r="H41" i="10"/>
  <c r="R41" i="10" s="1"/>
  <c r="G41" i="10"/>
  <c r="F41" i="10"/>
  <c r="C41" i="10"/>
  <c r="B41" i="10"/>
  <c r="S40" i="10"/>
  <c r="R40" i="10"/>
  <c r="Q40" i="10"/>
  <c r="P40" i="10"/>
  <c r="E40" i="10"/>
  <c r="T40" i="10" s="1"/>
  <c r="S39" i="10"/>
  <c r="R39" i="10"/>
  <c r="Q39" i="10"/>
  <c r="P39" i="10"/>
  <c r="E39" i="10"/>
  <c r="U39" i="10" s="1"/>
  <c r="U38" i="10"/>
  <c r="S38" i="10"/>
  <c r="R38" i="10"/>
  <c r="Q38" i="10"/>
  <c r="P38" i="10"/>
  <c r="E38" i="10"/>
  <c r="T38" i="10" s="1"/>
  <c r="S37" i="10"/>
  <c r="R37" i="10"/>
  <c r="Q37" i="10"/>
  <c r="P37" i="10"/>
  <c r="E37" i="10"/>
  <c r="S36" i="10"/>
  <c r="R36" i="10"/>
  <c r="Q36" i="10"/>
  <c r="P36" i="10"/>
  <c r="E36" i="10"/>
  <c r="O34" i="10"/>
  <c r="N34" i="10"/>
  <c r="M34" i="10"/>
  <c r="L34" i="10"/>
  <c r="K34" i="10"/>
  <c r="J34" i="10"/>
  <c r="I34" i="10"/>
  <c r="S34" i="10" s="1"/>
  <c r="H34" i="10"/>
  <c r="G34" i="10"/>
  <c r="F34" i="10"/>
  <c r="C34" i="10"/>
  <c r="B34" i="10"/>
  <c r="E34" i="10" s="1"/>
  <c r="S33" i="10"/>
  <c r="R33" i="10"/>
  <c r="Q33" i="10"/>
  <c r="P33" i="10"/>
  <c r="E33" i="10"/>
  <c r="S31" i="10"/>
  <c r="O31" i="10"/>
  <c r="N31" i="10"/>
  <c r="M31" i="10"/>
  <c r="L31" i="10"/>
  <c r="K31" i="10"/>
  <c r="J31" i="10"/>
  <c r="I31" i="10"/>
  <c r="H31" i="10"/>
  <c r="R31" i="10" s="1"/>
  <c r="G31" i="10"/>
  <c r="F31" i="10"/>
  <c r="C31" i="10"/>
  <c r="B31" i="10"/>
  <c r="S30" i="10"/>
  <c r="R30" i="10"/>
  <c r="Q30" i="10"/>
  <c r="P30" i="10"/>
  <c r="E30" i="10"/>
  <c r="S29" i="10"/>
  <c r="R29" i="10"/>
  <c r="Q29" i="10"/>
  <c r="P29" i="10"/>
  <c r="E29" i="10"/>
  <c r="S28" i="10"/>
  <c r="R28" i="10"/>
  <c r="Q28" i="10"/>
  <c r="P28" i="10"/>
  <c r="E28" i="10"/>
  <c r="U27" i="10"/>
  <c r="S27" i="10"/>
  <c r="R27" i="10"/>
  <c r="Q27" i="10"/>
  <c r="P27" i="10"/>
  <c r="E27" i="10"/>
  <c r="T27" i="10" s="1"/>
  <c r="O25" i="10"/>
  <c r="N25" i="10"/>
  <c r="M25" i="10"/>
  <c r="L25" i="10"/>
  <c r="K25" i="10"/>
  <c r="J25" i="10"/>
  <c r="I25" i="10"/>
  <c r="H25" i="10"/>
  <c r="G25" i="10"/>
  <c r="F25" i="10"/>
  <c r="C25" i="10"/>
  <c r="B25" i="10"/>
  <c r="E25" i="10" s="1"/>
  <c r="U24" i="10"/>
  <c r="S24" i="10"/>
  <c r="R24" i="10"/>
  <c r="Q24" i="10"/>
  <c r="P24" i="10"/>
  <c r="E24" i="10"/>
  <c r="T24" i="10" s="1"/>
  <c r="S23" i="10"/>
  <c r="R23" i="10"/>
  <c r="Q23" i="10"/>
  <c r="P23" i="10"/>
  <c r="E23" i="10"/>
  <c r="U23" i="10" s="1"/>
  <c r="U22" i="10"/>
  <c r="S22" i="10"/>
  <c r="R22" i="10"/>
  <c r="Q22" i="10"/>
  <c r="P22" i="10"/>
  <c r="E22" i="10"/>
  <c r="T22" i="10" s="1"/>
  <c r="U21" i="10"/>
  <c r="T21" i="10"/>
  <c r="S21" i="10"/>
  <c r="R21" i="10"/>
  <c r="Q21" i="10"/>
  <c r="P21" i="10"/>
  <c r="E21" i="10"/>
  <c r="S20" i="10"/>
  <c r="R20" i="10"/>
  <c r="Q20" i="10"/>
  <c r="P20" i="10"/>
  <c r="E20" i="10"/>
  <c r="S19" i="10"/>
  <c r="R19" i="10"/>
  <c r="Q19" i="10"/>
  <c r="P19" i="10"/>
  <c r="E19" i="10"/>
  <c r="S18" i="10"/>
  <c r="R18" i="10"/>
  <c r="Q18" i="10"/>
  <c r="P18" i="10"/>
  <c r="E18" i="10"/>
  <c r="T18" i="10" s="1"/>
  <c r="S16" i="10"/>
  <c r="O16" i="10"/>
  <c r="N16" i="10"/>
  <c r="M16" i="10"/>
  <c r="L16" i="10"/>
  <c r="K16" i="10"/>
  <c r="J16" i="10"/>
  <c r="I16" i="10"/>
  <c r="H16" i="10"/>
  <c r="G16" i="10"/>
  <c r="F16" i="10"/>
  <c r="C16" i="10"/>
  <c r="B16" i="10"/>
  <c r="E16" i="10" s="1"/>
  <c r="U15" i="10"/>
  <c r="S15" i="10"/>
  <c r="R15" i="10"/>
  <c r="Q15" i="10"/>
  <c r="P15" i="10"/>
  <c r="E15" i="10"/>
  <c r="T15" i="10" s="1"/>
  <c r="S14" i="10"/>
  <c r="R14" i="10"/>
  <c r="Q14" i="10"/>
  <c r="P14" i="10"/>
  <c r="E14" i="10"/>
  <c r="S13" i="10"/>
  <c r="R13" i="10"/>
  <c r="Q13" i="10"/>
  <c r="P13" i="10"/>
  <c r="E13" i="10"/>
  <c r="S12" i="10"/>
  <c r="R12" i="10"/>
  <c r="Q12" i="10"/>
  <c r="P12" i="10"/>
  <c r="E12" i="10"/>
  <c r="T12" i="10" s="1"/>
  <c r="T11" i="10"/>
  <c r="S11" i="10"/>
  <c r="R11" i="10"/>
  <c r="Q11" i="10"/>
  <c r="P11" i="10"/>
  <c r="E11" i="10"/>
  <c r="U11" i="10" s="1"/>
  <c r="S10" i="10"/>
  <c r="R10" i="10"/>
  <c r="Q10" i="10"/>
  <c r="P10" i="10"/>
  <c r="E10" i="10"/>
  <c r="T10" i="10" s="1"/>
  <c r="T9" i="10"/>
  <c r="S9" i="10"/>
  <c r="R9" i="10"/>
  <c r="Q9" i="10"/>
  <c r="P9" i="10"/>
  <c r="E9" i="10"/>
  <c r="S96" i="9"/>
  <c r="R96" i="9"/>
  <c r="Q96" i="9"/>
  <c r="P96" i="9"/>
  <c r="E96" i="9"/>
  <c r="S95" i="9"/>
  <c r="R95" i="9"/>
  <c r="Q95" i="9"/>
  <c r="P95" i="9"/>
  <c r="E95" i="9"/>
  <c r="T95" i="9" s="1"/>
  <c r="T94" i="9"/>
  <c r="S94" i="9"/>
  <c r="R94" i="9"/>
  <c r="Q94" i="9"/>
  <c r="P94" i="9"/>
  <c r="E94" i="9"/>
  <c r="S93" i="9"/>
  <c r="R93" i="9"/>
  <c r="Q93" i="9"/>
  <c r="P93" i="9"/>
  <c r="E93" i="9"/>
  <c r="U92" i="9"/>
  <c r="T92" i="9"/>
  <c r="S92" i="9"/>
  <c r="R92" i="9"/>
  <c r="Q92" i="9"/>
  <c r="P92" i="9"/>
  <c r="E92" i="9"/>
  <c r="T91" i="9"/>
  <c r="S91" i="9"/>
  <c r="R91" i="9"/>
  <c r="Q91" i="9"/>
  <c r="P91" i="9"/>
  <c r="E91" i="9"/>
  <c r="U91" i="9" s="1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R87" i="9" s="1"/>
  <c r="Q88" i="9"/>
  <c r="P88" i="9"/>
  <c r="E88" i="9"/>
  <c r="S86" i="9"/>
  <c r="R86" i="9"/>
  <c r="Q86" i="9"/>
  <c r="P86" i="9"/>
  <c r="E86" i="9"/>
  <c r="T86" i="9" s="1"/>
  <c r="O74" i="9"/>
  <c r="N74" i="9"/>
  <c r="M74" i="9"/>
  <c r="L74" i="9"/>
  <c r="K74" i="9"/>
  <c r="J74" i="9"/>
  <c r="I74" i="9"/>
  <c r="H74" i="9"/>
  <c r="R74" i="9" s="1"/>
  <c r="G74" i="9"/>
  <c r="F74" i="9"/>
  <c r="C74" i="9"/>
  <c r="B74" i="9"/>
  <c r="S73" i="9"/>
  <c r="O73" i="9"/>
  <c r="N73" i="9"/>
  <c r="M73" i="9"/>
  <c r="L73" i="9"/>
  <c r="K73" i="9"/>
  <c r="J73" i="9"/>
  <c r="I73" i="9"/>
  <c r="H73" i="9"/>
  <c r="R73" i="9" s="1"/>
  <c r="G73" i="9"/>
  <c r="F73" i="9"/>
  <c r="C73" i="9"/>
  <c r="B73" i="9"/>
  <c r="O72" i="9"/>
  <c r="N72" i="9"/>
  <c r="M72" i="9"/>
  <c r="L72" i="9"/>
  <c r="K72" i="9"/>
  <c r="J72" i="9"/>
  <c r="I72" i="9"/>
  <c r="S72" i="9" s="1"/>
  <c r="H72" i="9"/>
  <c r="R72" i="9" s="1"/>
  <c r="G72" i="9"/>
  <c r="F72" i="9"/>
  <c r="E72" i="9"/>
  <c r="C72" i="9"/>
  <c r="B72" i="9"/>
  <c r="U71" i="9"/>
  <c r="T71" i="9"/>
  <c r="S71" i="9"/>
  <c r="R71" i="9"/>
  <c r="Q71" i="9"/>
  <c r="P71" i="9"/>
  <c r="E71" i="9"/>
  <c r="S70" i="9"/>
  <c r="R70" i="9"/>
  <c r="Q70" i="9"/>
  <c r="P70" i="9"/>
  <c r="E70" i="9"/>
  <c r="U70" i="9" s="1"/>
  <c r="O68" i="9"/>
  <c r="N68" i="9"/>
  <c r="M68" i="9"/>
  <c r="L68" i="9"/>
  <c r="K68" i="9"/>
  <c r="J68" i="9"/>
  <c r="I68" i="9"/>
  <c r="H68" i="9"/>
  <c r="G68" i="9"/>
  <c r="F68" i="9"/>
  <c r="C68" i="9"/>
  <c r="B68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E67" i="9"/>
  <c r="C67" i="9"/>
  <c r="B67" i="9"/>
  <c r="U66" i="9"/>
  <c r="T66" i="9"/>
  <c r="S66" i="9"/>
  <c r="R66" i="9"/>
  <c r="Q66" i="9"/>
  <c r="P66" i="9"/>
  <c r="E66" i="9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U63" i="9" s="1"/>
  <c r="U62" i="9"/>
  <c r="T62" i="9"/>
  <c r="S62" i="9"/>
  <c r="R62" i="9"/>
  <c r="Q62" i="9"/>
  <c r="P62" i="9"/>
  <c r="E62" i="9"/>
  <c r="O60" i="9"/>
  <c r="N60" i="9"/>
  <c r="M60" i="9"/>
  <c r="L60" i="9"/>
  <c r="K60" i="9"/>
  <c r="J60" i="9"/>
  <c r="I60" i="9"/>
  <c r="S60" i="9" s="1"/>
  <c r="H60" i="9"/>
  <c r="C60" i="9"/>
  <c r="B60" i="9"/>
  <c r="S59" i="9"/>
  <c r="R59" i="9"/>
  <c r="Q59" i="9"/>
  <c r="P59" i="9"/>
  <c r="E59" i="9"/>
  <c r="S58" i="9"/>
  <c r="R58" i="9"/>
  <c r="Q58" i="9"/>
  <c r="P58" i="9"/>
  <c r="E58" i="9"/>
  <c r="T58" i="9" s="1"/>
  <c r="U57" i="9"/>
  <c r="S57" i="9"/>
  <c r="R57" i="9"/>
  <c r="Q57" i="9"/>
  <c r="P57" i="9"/>
  <c r="E57" i="9"/>
  <c r="T57" i="9" s="1"/>
  <c r="S56" i="9"/>
  <c r="R56" i="9"/>
  <c r="Q56" i="9"/>
  <c r="P56" i="9"/>
  <c r="E56" i="9"/>
  <c r="U56" i="9" s="1"/>
  <c r="O54" i="9"/>
  <c r="N54" i="9"/>
  <c r="M54" i="9"/>
  <c r="L54" i="9"/>
  <c r="K54" i="9"/>
  <c r="J54" i="9"/>
  <c r="I54" i="9"/>
  <c r="S54" i="9" s="1"/>
  <c r="H54" i="9"/>
  <c r="R54" i="9" s="1"/>
  <c r="G54" i="9"/>
  <c r="F54" i="9"/>
  <c r="C54" i="9"/>
  <c r="B54" i="9"/>
  <c r="S53" i="9"/>
  <c r="R53" i="9"/>
  <c r="Q53" i="9"/>
  <c r="P53" i="9"/>
  <c r="E53" i="9"/>
  <c r="S52" i="9"/>
  <c r="R52" i="9"/>
  <c r="Q52" i="9"/>
  <c r="P52" i="9"/>
  <c r="E52" i="9"/>
  <c r="U52" i="9" s="1"/>
  <c r="U51" i="9"/>
  <c r="T51" i="9"/>
  <c r="S51" i="9"/>
  <c r="R51" i="9"/>
  <c r="Q51" i="9"/>
  <c r="P51" i="9"/>
  <c r="E51" i="9"/>
  <c r="U50" i="9"/>
  <c r="T50" i="9"/>
  <c r="S50" i="9"/>
  <c r="R50" i="9"/>
  <c r="Q50" i="9"/>
  <c r="P50" i="9"/>
  <c r="E50" i="9"/>
  <c r="S49" i="9"/>
  <c r="R49" i="9"/>
  <c r="Q49" i="9"/>
  <c r="P49" i="9"/>
  <c r="E49" i="9"/>
  <c r="S48" i="9"/>
  <c r="R48" i="9"/>
  <c r="Q48" i="9"/>
  <c r="P48" i="9"/>
  <c r="E48" i="9"/>
  <c r="U47" i="9"/>
  <c r="S47" i="9"/>
  <c r="R47" i="9"/>
  <c r="Q47" i="9"/>
  <c r="P47" i="9"/>
  <c r="E47" i="9"/>
  <c r="T47" i="9" s="1"/>
  <c r="S46" i="9"/>
  <c r="R46" i="9"/>
  <c r="Q46" i="9"/>
  <c r="P46" i="9"/>
  <c r="E46" i="9"/>
  <c r="S45" i="9"/>
  <c r="R45" i="9"/>
  <c r="Q45" i="9"/>
  <c r="P45" i="9"/>
  <c r="E45" i="9"/>
  <c r="U45" i="9" s="1"/>
  <c r="S44" i="9"/>
  <c r="R44" i="9"/>
  <c r="Q44" i="9"/>
  <c r="P44" i="9"/>
  <c r="E44" i="9"/>
  <c r="U44" i="9" s="1"/>
  <c r="U43" i="9"/>
  <c r="T43" i="9"/>
  <c r="S43" i="9"/>
  <c r="R43" i="9"/>
  <c r="Q43" i="9"/>
  <c r="P43" i="9"/>
  <c r="E43" i="9"/>
  <c r="O41" i="9"/>
  <c r="N41" i="9"/>
  <c r="M41" i="9"/>
  <c r="L41" i="9"/>
  <c r="K41" i="9"/>
  <c r="J41" i="9"/>
  <c r="I41" i="9"/>
  <c r="Q41" i="9" s="1"/>
  <c r="H41" i="9"/>
  <c r="R41" i="9" s="1"/>
  <c r="G41" i="9"/>
  <c r="F41" i="9"/>
  <c r="C41" i="9"/>
  <c r="B41" i="9"/>
  <c r="E41" i="9" s="1"/>
  <c r="S40" i="9"/>
  <c r="R40" i="9"/>
  <c r="Q40" i="9"/>
  <c r="P40" i="9"/>
  <c r="E40" i="9"/>
  <c r="U40" i="9" s="1"/>
  <c r="U39" i="9"/>
  <c r="S39" i="9"/>
  <c r="R39" i="9"/>
  <c r="Q39" i="9"/>
  <c r="P39" i="9"/>
  <c r="E39" i="9"/>
  <c r="T39" i="9" s="1"/>
  <c r="S38" i="9"/>
  <c r="R38" i="9"/>
  <c r="Q38" i="9"/>
  <c r="P38" i="9"/>
  <c r="E38" i="9"/>
  <c r="S37" i="9"/>
  <c r="R37" i="9"/>
  <c r="Q37" i="9"/>
  <c r="P37" i="9"/>
  <c r="E37" i="9"/>
  <c r="S36" i="9"/>
  <c r="R36" i="9"/>
  <c r="Q36" i="9"/>
  <c r="P36" i="9"/>
  <c r="E36" i="9"/>
  <c r="U36" i="9" s="1"/>
  <c r="O34" i="9"/>
  <c r="N34" i="9"/>
  <c r="M34" i="9"/>
  <c r="L34" i="9"/>
  <c r="K34" i="9"/>
  <c r="J34" i="9"/>
  <c r="I34" i="9"/>
  <c r="Q34" i="9" s="1"/>
  <c r="H34" i="9"/>
  <c r="G34" i="9"/>
  <c r="F34" i="9"/>
  <c r="C34" i="9"/>
  <c r="B34" i="9"/>
  <c r="S33" i="9"/>
  <c r="R33" i="9"/>
  <c r="Q33" i="9"/>
  <c r="P33" i="9"/>
  <c r="E33" i="9"/>
  <c r="T33" i="9" s="1"/>
  <c r="O31" i="9"/>
  <c r="N31" i="9"/>
  <c r="M31" i="9"/>
  <c r="L31" i="9"/>
  <c r="K31" i="9"/>
  <c r="J31" i="9"/>
  <c r="I31" i="9"/>
  <c r="H31" i="9"/>
  <c r="R31" i="9" s="1"/>
  <c r="G31" i="9"/>
  <c r="F31" i="9"/>
  <c r="C31" i="9"/>
  <c r="B31" i="9"/>
  <c r="S30" i="9"/>
  <c r="R30" i="9"/>
  <c r="Q30" i="9"/>
  <c r="P30" i="9"/>
  <c r="E30" i="9"/>
  <c r="T30" i="9" s="1"/>
  <c r="U29" i="9"/>
  <c r="S29" i="9"/>
  <c r="R29" i="9"/>
  <c r="Q29" i="9"/>
  <c r="P29" i="9"/>
  <c r="E29" i="9"/>
  <c r="T29" i="9" s="1"/>
  <c r="S28" i="9"/>
  <c r="R28" i="9"/>
  <c r="Q28" i="9"/>
  <c r="P28" i="9"/>
  <c r="E28" i="9"/>
  <c r="U28" i="9" s="1"/>
  <c r="S27" i="9"/>
  <c r="R27" i="9"/>
  <c r="Q27" i="9"/>
  <c r="P27" i="9"/>
  <c r="E27" i="9"/>
  <c r="U27" i="9" s="1"/>
  <c r="O25" i="9"/>
  <c r="N25" i="9"/>
  <c r="M25" i="9"/>
  <c r="L25" i="9"/>
  <c r="K25" i="9"/>
  <c r="J25" i="9"/>
  <c r="I25" i="9"/>
  <c r="Q25" i="9" s="1"/>
  <c r="H25" i="9"/>
  <c r="G25" i="9"/>
  <c r="F25" i="9"/>
  <c r="C25" i="9"/>
  <c r="B25" i="9"/>
  <c r="S24" i="9"/>
  <c r="R24" i="9"/>
  <c r="Q24" i="9"/>
  <c r="P24" i="9"/>
  <c r="E24" i="9"/>
  <c r="U24" i="9" s="1"/>
  <c r="S23" i="9"/>
  <c r="R23" i="9"/>
  <c r="Q23" i="9"/>
  <c r="P23" i="9"/>
  <c r="E23" i="9"/>
  <c r="U23" i="9" s="1"/>
  <c r="S22" i="9"/>
  <c r="R22" i="9"/>
  <c r="Q22" i="9"/>
  <c r="P22" i="9"/>
  <c r="E22" i="9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O16" i="9"/>
  <c r="N16" i="9"/>
  <c r="M16" i="9"/>
  <c r="L16" i="9"/>
  <c r="K16" i="9"/>
  <c r="J16" i="9"/>
  <c r="R16" i="9" s="1"/>
  <c r="I16" i="9"/>
  <c r="H16" i="9"/>
  <c r="G16" i="9"/>
  <c r="F16" i="9"/>
  <c r="E16" i="9"/>
  <c r="C16" i="9"/>
  <c r="B16" i="9"/>
  <c r="U15" i="9"/>
  <c r="T15" i="9"/>
  <c r="S15" i="9"/>
  <c r="R15" i="9"/>
  <c r="Q15" i="9"/>
  <c r="P15" i="9"/>
  <c r="E15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U11" i="9"/>
  <c r="T11" i="9"/>
  <c r="S11" i="9"/>
  <c r="R11" i="9"/>
  <c r="Q11" i="9"/>
  <c r="P11" i="9"/>
  <c r="E11" i="9"/>
  <c r="S10" i="9"/>
  <c r="R10" i="9"/>
  <c r="Q10" i="9"/>
  <c r="P10" i="9"/>
  <c r="E10" i="9"/>
  <c r="S9" i="9"/>
  <c r="R9" i="9"/>
  <c r="Q9" i="9"/>
  <c r="P9" i="9"/>
  <c r="E9" i="9"/>
  <c r="S96" i="8"/>
  <c r="R96" i="8"/>
  <c r="Q96" i="8"/>
  <c r="P96" i="8"/>
  <c r="E96" i="8"/>
  <c r="U96" i="8" s="1"/>
  <c r="U95" i="8"/>
  <c r="S95" i="8"/>
  <c r="R95" i="8"/>
  <c r="Q95" i="8"/>
  <c r="P95" i="8"/>
  <c r="E95" i="8"/>
  <c r="T95" i="8" s="1"/>
  <c r="T94" i="8"/>
  <c r="S94" i="8"/>
  <c r="R94" i="8"/>
  <c r="Q94" i="8"/>
  <c r="P94" i="8"/>
  <c r="E94" i="8"/>
  <c r="U94" i="8" s="1"/>
  <c r="S93" i="8"/>
  <c r="R93" i="8"/>
  <c r="Q93" i="8"/>
  <c r="P93" i="8"/>
  <c r="E93" i="8"/>
  <c r="U93" i="8" s="1"/>
  <c r="S92" i="8"/>
  <c r="R92" i="8"/>
  <c r="Q92" i="8"/>
  <c r="P92" i="8"/>
  <c r="E92" i="8"/>
  <c r="S91" i="8"/>
  <c r="R91" i="8"/>
  <c r="Q91" i="8"/>
  <c r="P91" i="8"/>
  <c r="E91" i="8"/>
  <c r="U91" i="8" s="1"/>
  <c r="S90" i="8"/>
  <c r="R90" i="8"/>
  <c r="Q90" i="8"/>
  <c r="P90" i="8"/>
  <c r="E90" i="8"/>
  <c r="S89" i="8"/>
  <c r="R89" i="8"/>
  <c r="Q89" i="8"/>
  <c r="P89" i="8"/>
  <c r="E89" i="8"/>
  <c r="S88" i="8"/>
  <c r="R88" i="8"/>
  <c r="Q88" i="8"/>
  <c r="P88" i="8"/>
  <c r="E88" i="8"/>
  <c r="S86" i="8"/>
  <c r="R86" i="8"/>
  <c r="Q86" i="8"/>
  <c r="P86" i="8"/>
  <c r="E86" i="8"/>
  <c r="U86" i="8" s="1"/>
  <c r="O74" i="8"/>
  <c r="N74" i="8"/>
  <c r="M74" i="8"/>
  <c r="L74" i="8"/>
  <c r="K74" i="8"/>
  <c r="J74" i="8"/>
  <c r="I74" i="8"/>
  <c r="H74" i="8"/>
  <c r="G74" i="8"/>
  <c r="F74" i="8"/>
  <c r="C74" i="8"/>
  <c r="B74" i="8"/>
  <c r="O73" i="8"/>
  <c r="N73" i="8"/>
  <c r="M73" i="8"/>
  <c r="L73" i="8"/>
  <c r="K73" i="8"/>
  <c r="J73" i="8"/>
  <c r="I73" i="8"/>
  <c r="H73" i="8"/>
  <c r="R73" i="8" s="1"/>
  <c r="G73" i="8"/>
  <c r="F73" i="8"/>
  <c r="C73" i="8"/>
  <c r="B73" i="8"/>
  <c r="E73" i="8" s="1"/>
  <c r="S72" i="8"/>
  <c r="O72" i="8"/>
  <c r="N72" i="8"/>
  <c r="M72" i="8"/>
  <c r="L72" i="8"/>
  <c r="K72" i="8"/>
  <c r="J72" i="8"/>
  <c r="I72" i="8"/>
  <c r="Q72" i="8" s="1"/>
  <c r="H72" i="8"/>
  <c r="R72" i="8" s="1"/>
  <c r="G72" i="8"/>
  <c r="F72" i="8"/>
  <c r="C72" i="8"/>
  <c r="B72" i="8"/>
  <c r="E72" i="8" s="1"/>
  <c r="S71" i="8"/>
  <c r="R71" i="8"/>
  <c r="Q71" i="8"/>
  <c r="P71" i="8"/>
  <c r="E71" i="8"/>
  <c r="S70" i="8"/>
  <c r="R70" i="8"/>
  <c r="Q70" i="8"/>
  <c r="P70" i="8"/>
  <c r="E70" i="8"/>
  <c r="O68" i="8"/>
  <c r="N68" i="8"/>
  <c r="M68" i="8"/>
  <c r="L68" i="8"/>
  <c r="K68" i="8"/>
  <c r="J68" i="8"/>
  <c r="I68" i="8"/>
  <c r="H68" i="8"/>
  <c r="G68" i="8"/>
  <c r="F68" i="8"/>
  <c r="C68" i="8"/>
  <c r="B68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S66" i="8"/>
  <c r="R66" i="8"/>
  <c r="Q66" i="8"/>
  <c r="P66" i="8"/>
  <c r="E66" i="8"/>
  <c r="T65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T63" i="8"/>
  <c r="S63" i="8"/>
  <c r="R63" i="8"/>
  <c r="Q63" i="8"/>
  <c r="P63" i="8"/>
  <c r="E63" i="8"/>
  <c r="U63" i="8" s="1"/>
  <c r="S62" i="8"/>
  <c r="R62" i="8"/>
  <c r="Q62" i="8"/>
  <c r="P62" i="8"/>
  <c r="E62" i="8"/>
  <c r="U62" i="8" s="1"/>
  <c r="O60" i="8"/>
  <c r="N60" i="8"/>
  <c r="M60" i="8"/>
  <c r="L60" i="8"/>
  <c r="K60" i="8"/>
  <c r="J60" i="8"/>
  <c r="I60" i="8"/>
  <c r="S60" i="8" s="1"/>
  <c r="H60" i="8"/>
  <c r="R60" i="8" s="1"/>
  <c r="E60" i="8"/>
  <c r="C60" i="8"/>
  <c r="B60" i="8"/>
  <c r="S59" i="8"/>
  <c r="R59" i="8"/>
  <c r="Q59" i="8"/>
  <c r="P59" i="8"/>
  <c r="E59" i="8"/>
  <c r="U59" i="8" s="1"/>
  <c r="S58" i="8"/>
  <c r="R58" i="8"/>
  <c r="Q58" i="8"/>
  <c r="P58" i="8"/>
  <c r="E58" i="8"/>
  <c r="S57" i="8"/>
  <c r="R57" i="8"/>
  <c r="Q57" i="8"/>
  <c r="P57" i="8"/>
  <c r="E57" i="8"/>
  <c r="S56" i="8"/>
  <c r="R56" i="8"/>
  <c r="Q56" i="8"/>
  <c r="P56" i="8"/>
  <c r="E56" i="8"/>
  <c r="O54" i="8"/>
  <c r="N54" i="8"/>
  <c r="M54" i="8"/>
  <c r="L54" i="8"/>
  <c r="K54" i="8"/>
  <c r="J54" i="8"/>
  <c r="I54" i="8"/>
  <c r="H54" i="8"/>
  <c r="P54" i="8" s="1"/>
  <c r="G54" i="8"/>
  <c r="F54" i="8"/>
  <c r="C54" i="8"/>
  <c r="B54" i="8"/>
  <c r="S53" i="8"/>
  <c r="R53" i="8"/>
  <c r="Q53" i="8"/>
  <c r="P53" i="8"/>
  <c r="E53" i="8"/>
  <c r="U53" i="8" s="1"/>
  <c r="U52" i="8"/>
  <c r="T52" i="8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50" i="8" s="1"/>
  <c r="T49" i="8"/>
  <c r="S49" i="8"/>
  <c r="R49" i="8"/>
  <c r="Q49" i="8"/>
  <c r="P49" i="8"/>
  <c r="E49" i="8"/>
  <c r="U49" i="8" s="1"/>
  <c r="U48" i="8"/>
  <c r="S48" i="8"/>
  <c r="R48" i="8"/>
  <c r="Q48" i="8"/>
  <c r="P48" i="8"/>
  <c r="E48" i="8"/>
  <c r="T48" i="8" s="1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U45" i="8" s="1"/>
  <c r="S44" i="8"/>
  <c r="R44" i="8"/>
  <c r="Q44" i="8"/>
  <c r="P44" i="8"/>
  <c r="E44" i="8"/>
  <c r="U44" i="8" s="1"/>
  <c r="S43" i="8"/>
  <c r="R43" i="8"/>
  <c r="Q43" i="8"/>
  <c r="P43" i="8"/>
  <c r="E43" i="8"/>
  <c r="O41" i="8"/>
  <c r="N41" i="8"/>
  <c r="M41" i="8"/>
  <c r="L41" i="8"/>
  <c r="K41" i="8"/>
  <c r="J41" i="8"/>
  <c r="I41" i="8"/>
  <c r="S41" i="8" s="1"/>
  <c r="H41" i="8"/>
  <c r="R41" i="8" s="1"/>
  <c r="G41" i="8"/>
  <c r="F41" i="8"/>
  <c r="C41" i="8"/>
  <c r="E41" i="8" s="1"/>
  <c r="B41" i="8"/>
  <c r="S40" i="8"/>
  <c r="R40" i="8"/>
  <c r="Q40" i="8"/>
  <c r="P40" i="8"/>
  <c r="E40" i="8"/>
  <c r="U40" i="8" s="1"/>
  <c r="S39" i="8"/>
  <c r="R39" i="8"/>
  <c r="Q39" i="8"/>
  <c r="P39" i="8"/>
  <c r="E39" i="8"/>
  <c r="U39" i="8" s="1"/>
  <c r="U38" i="8"/>
  <c r="S38" i="8"/>
  <c r="R38" i="8"/>
  <c r="Q38" i="8"/>
  <c r="P38" i="8"/>
  <c r="E38" i="8"/>
  <c r="T38" i="8" s="1"/>
  <c r="U37" i="8"/>
  <c r="T37" i="8"/>
  <c r="S37" i="8"/>
  <c r="R37" i="8"/>
  <c r="Q37" i="8"/>
  <c r="P37" i="8"/>
  <c r="E37" i="8"/>
  <c r="S36" i="8"/>
  <c r="R36" i="8"/>
  <c r="Q36" i="8"/>
  <c r="P36" i="8"/>
  <c r="E36" i="8"/>
  <c r="O34" i="8"/>
  <c r="N34" i="8"/>
  <c r="M34" i="8"/>
  <c r="L34" i="8"/>
  <c r="K34" i="8"/>
  <c r="J34" i="8"/>
  <c r="I34" i="8"/>
  <c r="H34" i="8"/>
  <c r="G34" i="8"/>
  <c r="F34" i="8"/>
  <c r="C34" i="8"/>
  <c r="E34" i="8" s="1"/>
  <c r="B34" i="8"/>
  <c r="S33" i="8"/>
  <c r="R33" i="8"/>
  <c r="Q33" i="8"/>
  <c r="P33" i="8"/>
  <c r="E33" i="8"/>
  <c r="O31" i="8"/>
  <c r="N31" i="8"/>
  <c r="M31" i="8"/>
  <c r="L31" i="8"/>
  <c r="K31" i="8"/>
  <c r="J31" i="8"/>
  <c r="I31" i="8"/>
  <c r="H31" i="8"/>
  <c r="R31" i="8" s="1"/>
  <c r="G31" i="8"/>
  <c r="F31" i="8"/>
  <c r="C31" i="8"/>
  <c r="B31" i="8"/>
  <c r="E31" i="8" s="1"/>
  <c r="S30" i="8"/>
  <c r="R30" i="8"/>
  <c r="Q30" i="8"/>
  <c r="P30" i="8"/>
  <c r="E30" i="8"/>
  <c r="S29" i="8"/>
  <c r="R29" i="8"/>
  <c r="Q29" i="8"/>
  <c r="P29" i="8"/>
  <c r="E29" i="8"/>
  <c r="U28" i="8"/>
  <c r="S28" i="8"/>
  <c r="R28" i="8"/>
  <c r="Q28" i="8"/>
  <c r="P28" i="8"/>
  <c r="E28" i="8"/>
  <c r="T28" i="8" s="1"/>
  <c r="S27" i="8"/>
  <c r="R27" i="8"/>
  <c r="Q27" i="8"/>
  <c r="P27" i="8"/>
  <c r="E27" i="8"/>
  <c r="O25" i="8"/>
  <c r="N25" i="8"/>
  <c r="M25" i="8"/>
  <c r="L25" i="8"/>
  <c r="K25" i="8"/>
  <c r="J25" i="8"/>
  <c r="I25" i="8"/>
  <c r="S25" i="8" s="1"/>
  <c r="H25" i="8"/>
  <c r="R25" i="8" s="1"/>
  <c r="G25" i="8"/>
  <c r="F25" i="8"/>
  <c r="C25" i="8"/>
  <c r="E25" i="8" s="1"/>
  <c r="B25" i="8"/>
  <c r="T24" i="8"/>
  <c r="S24" i="8"/>
  <c r="R24" i="8"/>
  <c r="Q24" i="8"/>
  <c r="P24" i="8"/>
  <c r="E24" i="8"/>
  <c r="U24" i="8" s="1"/>
  <c r="S23" i="8"/>
  <c r="R23" i="8"/>
  <c r="Q23" i="8"/>
  <c r="P23" i="8"/>
  <c r="E23" i="8"/>
  <c r="U23" i="8" s="1"/>
  <c r="S22" i="8"/>
  <c r="R22" i="8"/>
  <c r="Q22" i="8"/>
  <c r="P22" i="8"/>
  <c r="E22" i="8"/>
  <c r="U22" i="8" s="1"/>
  <c r="U21" i="8"/>
  <c r="T21" i="8"/>
  <c r="S21" i="8"/>
  <c r="R21" i="8"/>
  <c r="Q21" i="8"/>
  <c r="P21" i="8"/>
  <c r="E21" i="8"/>
  <c r="S20" i="8"/>
  <c r="R20" i="8"/>
  <c r="Q20" i="8"/>
  <c r="P20" i="8"/>
  <c r="T20" i="8" s="1"/>
  <c r="E20" i="8"/>
  <c r="S19" i="8"/>
  <c r="R19" i="8"/>
  <c r="Q19" i="8"/>
  <c r="P19" i="8"/>
  <c r="E19" i="8"/>
  <c r="S18" i="8"/>
  <c r="R18" i="8"/>
  <c r="Q18" i="8"/>
  <c r="P18" i="8"/>
  <c r="E18" i="8"/>
  <c r="O16" i="8"/>
  <c r="N16" i="8"/>
  <c r="M16" i="8"/>
  <c r="L16" i="8"/>
  <c r="K16" i="8"/>
  <c r="J16" i="8"/>
  <c r="I16" i="8"/>
  <c r="S16" i="8" s="1"/>
  <c r="H16" i="8"/>
  <c r="R16" i="8" s="1"/>
  <c r="G16" i="8"/>
  <c r="F16" i="8"/>
  <c r="C16" i="8"/>
  <c r="B16" i="8"/>
  <c r="E16" i="8" s="1"/>
  <c r="S15" i="8"/>
  <c r="R15" i="8"/>
  <c r="Q15" i="8"/>
  <c r="P15" i="8"/>
  <c r="E15" i="8"/>
  <c r="U14" i="8"/>
  <c r="S14" i="8"/>
  <c r="R14" i="8"/>
  <c r="Q14" i="8"/>
  <c r="P14" i="8"/>
  <c r="E14" i="8"/>
  <c r="T14" i="8" s="1"/>
  <c r="U13" i="8"/>
  <c r="T13" i="8"/>
  <c r="S13" i="8"/>
  <c r="R13" i="8"/>
  <c r="Q13" i="8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T10" i="8" s="1"/>
  <c r="U9" i="8"/>
  <c r="T9" i="8"/>
  <c r="S9" i="8"/>
  <c r="R9" i="8"/>
  <c r="Q9" i="8"/>
  <c r="P9" i="8"/>
  <c r="E9" i="8"/>
  <c r="S96" i="7"/>
  <c r="R96" i="7"/>
  <c r="Q96" i="7"/>
  <c r="P96" i="7"/>
  <c r="E96" i="7"/>
  <c r="U96" i="7" s="1"/>
  <c r="S95" i="7"/>
  <c r="R95" i="7"/>
  <c r="Q95" i="7"/>
  <c r="P95" i="7"/>
  <c r="E95" i="7"/>
  <c r="U94" i="7"/>
  <c r="S94" i="7"/>
  <c r="R94" i="7"/>
  <c r="Q94" i="7"/>
  <c r="P94" i="7"/>
  <c r="T94" i="7" s="1"/>
  <c r="E94" i="7"/>
  <c r="S93" i="7"/>
  <c r="R93" i="7"/>
  <c r="Q93" i="7"/>
  <c r="P93" i="7"/>
  <c r="T93" i="7" s="1"/>
  <c r="E93" i="7"/>
  <c r="U93" i="7" s="1"/>
  <c r="S92" i="7"/>
  <c r="R92" i="7"/>
  <c r="Q92" i="7"/>
  <c r="P92" i="7"/>
  <c r="E92" i="7"/>
  <c r="U92" i="7" s="1"/>
  <c r="S91" i="7"/>
  <c r="R91" i="7"/>
  <c r="Q91" i="7"/>
  <c r="P91" i="7"/>
  <c r="E91" i="7"/>
  <c r="U90" i="7"/>
  <c r="T90" i="7"/>
  <c r="S90" i="7"/>
  <c r="R90" i="7"/>
  <c r="Q90" i="7"/>
  <c r="P90" i="7"/>
  <c r="E90" i="7"/>
  <c r="S89" i="7"/>
  <c r="R89" i="7"/>
  <c r="Q89" i="7"/>
  <c r="P89" i="7"/>
  <c r="E89" i="7"/>
  <c r="U89" i="7" s="1"/>
  <c r="S88" i="7"/>
  <c r="R88" i="7"/>
  <c r="Q88" i="7"/>
  <c r="P88" i="7"/>
  <c r="E88" i="7"/>
  <c r="T88" i="7" s="1"/>
  <c r="S86" i="7"/>
  <c r="R86" i="7"/>
  <c r="Q86" i="7"/>
  <c r="P86" i="7"/>
  <c r="E86" i="7"/>
  <c r="O74" i="7"/>
  <c r="N74" i="7"/>
  <c r="M74" i="7"/>
  <c r="L74" i="7"/>
  <c r="K74" i="7"/>
  <c r="J74" i="7"/>
  <c r="I74" i="7"/>
  <c r="H74" i="7"/>
  <c r="G74" i="7"/>
  <c r="F74" i="7"/>
  <c r="C74" i="7"/>
  <c r="B74" i="7"/>
  <c r="E74" i="7" s="1"/>
  <c r="O73" i="7"/>
  <c r="N73" i="7"/>
  <c r="M73" i="7"/>
  <c r="L73" i="7"/>
  <c r="K73" i="7"/>
  <c r="J73" i="7"/>
  <c r="I73" i="7"/>
  <c r="S73" i="7" s="1"/>
  <c r="H73" i="7"/>
  <c r="G73" i="7"/>
  <c r="F73" i="7"/>
  <c r="C73" i="7"/>
  <c r="E73" i="7" s="1"/>
  <c r="B73" i="7"/>
  <c r="O72" i="7"/>
  <c r="N72" i="7"/>
  <c r="M72" i="7"/>
  <c r="L72" i="7"/>
  <c r="K72" i="7"/>
  <c r="J72" i="7"/>
  <c r="I72" i="7"/>
  <c r="H72" i="7"/>
  <c r="R72" i="7" s="1"/>
  <c r="G72" i="7"/>
  <c r="F72" i="7"/>
  <c r="E72" i="7"/>
  <c r="C72" i="7"/>
  <c r="B72" i="7"/>
  <c r="S71" i="7"/>
  <c r="R71" i="7"/>
  <c r="Q71" i="7"/>
  <c r="P71" i="7"/>
  <c r="E71" i="7"/>
  <c r="U71" i="7" s="1"/>
  <c r="S70" i="7"/>
  <c r="R70" i="7"/>
  <c r="Q70" i="7"/>
  <c r="P70" i="7"/>
  <c r="E70" i="7"/>
  <c r="O68" i="7"/>
  <c r="N68" i="7"/>
  <c r="M68" i="7"/>
  <c r="L68" i="7"/>
  <c r="K68" i="7"/>
  <c r="J68" i="7"/>
  <c r="I68" i="7"/>
  <c r="H68" i="7"/>
  <c r="G68" i="7"/>
  <c r="F68" i="7"/>
  <c r="C68" i="7"/>
  <c r="B68" i="7"/>
  <c r="E68" i="7" s="1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E67" i="7" s="1"/>
  <c r="B67" i="7"/>
  <c r="S66" i="7"/>
  <c r="R66" i="7"/>
  <c r="Q66" i="7"/>
  <c r="P66" i="7"/>
  <c r="E66" i="7"/>
  <c r="U66" i="7" s="1"/>
  <c r="S65" i="7"/>
  <c r="R65" i="7"/>
  <c r="Q65" i="7"/>
  <c r="P65" i="7"/>
  <c r="E65" i="7"/>
  <c r="U65" i="7" s="1"/>
  <c r="S64" i="7"/>
  <c r="R64" i="7"/>
  <c r="Q64" i="7"/>
  <c r="P64" i="7"/>
  <c r="E64" i="7"/>
  <c r="U63" i="7"/>
  <c r="S63" i="7"/>
  <c r="R63" i="7"/>
  <c r="Q63" i="7"/>
  <c r="P63" i="7"/>
  <c r="E63" i="7"/>
  <c r="T63" i="7" s="1"/>
  <c r="S62" i="7"/>
  <c r="R62" i="7"/>
  <c r="Q62" i="7"/>
  <c r="P62" i="7"/>
  <c r="E62" i="7"/>
  <c r="U62" i="7" s="1"/>
  <c r="O60" i="7"/>
  <c r="N60" i="7"/>
  <c r="M60" i="7"/>
  <c r="L60" i="7"/>
  <c r="K60" i="7"/>
  <c r="J60" i="7"/>
  <c r="I60" i="7"/>
  <c r="H60" i="7"/>
  <c r="C60" i="7"/>
  <c r="B60" i="7"/>
  <c r="E60" i="7" s="1"/>
  <c r="S59" i="7"/>
  <c r="R59" i="7"/>
  <c r="Q59" i="7"/>
  <c r="P59" i="7"/>
  <c r="E59" i="7"/>
  <c r="S58" i="7"/>
  <c r="R58" i="7"/>
  <c r="Q58" i="7"/>
  <c r="P58" i="7"/>
  <c r="E58" i="7"/>
  <c r="U57" i="7"/>
  <c r="T57" i="7"/>
  <c r="S57" i="7"/>
  <c r="R57" i="7"/>
  <c r="Q57" i="7"/>
  <c r="P57" i="7"/>
  <c r="E57" i="7"/>
  <c r="S56" i="7"/>
  <c r="R56" i="7"/>
  <c r="Q56" i="7"/>
  <c r="P56" i="7"/>
  <c r="E56" i="7"/>
  <c r="U56" i="7" s="1"/>
  <c r="O54" i="7"/>
  <c r="N54" i="7"/>
  <c r="M54" i="7"/>
  <c r="L54" i="7"/>
  <c r="K54" i="7"/>
  <c r="J54" i="7"/>
  <c r="I54" i="7"/>
  <c r="S54" i="7" s="1"/>
  <c r="H54" i="7"/>
  <c r="G54" i="7"/>
  <c r="F54" i="7"/>
  <c r="C54" i="7"/>
  <c r="B54" i="7"/>
  <c r="E54" i="7" s="1"/>
  <c r="T53" i="7"/>
  <c r="S53" i="7"/>
  <c r="R53" i="7"/>
  <c r="Q53" i="7"/>
  <c r="P53" i="7"/>
  <c r="E53" i="7"/>
  <c r="U53" i="7" s="1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U46" i="7" s="1"/>
  <c r="T45" i="7"/>
  <c r="S45" i="7"/>
  <c r="R45" i="7"/>
  <c r="Q45" i="7"/>
  <c r="P45" i="7"/>
  <c r="E45" i="7"/>
  <c r="U45" i="7" s="1"/>
  <c r="S44" i="7"/>
  <c r="R44" i="7"/>
  <c r="Q44" i="7"/>
  <c r="P44" i="7"/>
  <c r="E44" i="7"/>
  <c r="S43" i="7"/>
  <c r="R43" i="7"/>
  <c r="Q43" i="7"/>
  <c r="P43" i="7"/>
  <c r="E43" i="7"/>
  <c r="U43" i="7" s="1"/>
  <c r="O41" i="7"/>
  <c r="N41" i="7"/>
  <c r="M41" i="7"/>
  <c r="L41" i="7"/>
  <c r="K41" i="7"/>
  <c r="S41" i="7" s="1"/>
  <c r="J41" i="7"/>
  <c r="I41" i="7"/>
  <c r="H41" i="7"/>
  <c r="G41" i="7"/>
  <c r="F41" i="7"/>
  <c r="C41" i="7"/>
  <c r="B41" i="7"/>
  <c r="E41" i="7" s="1"/>
  <c r="U40" i="7"/>
  <c r="T40" i="7"/>
  <c r="S40" i="7"/>
  <c r="R40" i="7"/>
  <c r="Q40" i="7"/>
  <c r="P40" i="7"/>
  <c r="E40" i="7"/>
  <c r="T39" i="7"/>
  <c r="S39" i="7"/>
  <c r="R39" i="7"/>
  <c r="Q39" i="7"/>
  <c r="P39" i="7"/>
  <c r="E39" i="7"/>
  <c r="U39" i="7" s="1"/>
  <c r="S38" i="7"/>
  <c r="R38" i="7"/>
  <c r="Q38" i="7"/>
  <c r="P38" i="7"/>
  <c r="E38" i="7"/>
  <c r="U38" i="7" s="1"/>
  <c r="S37" i="7"/>
  <c r="R37" i="7"/>
  <c r="Q37" i="7"/>
  <c r="P37" i="7"/>
  <c r="E37" i="7"/>
  <c r="T37" i="7" s="1"/>
  <c r="U36" i="7"/>
  <c r="T36" i="7"/>
  <c r="S36" i="7"/>
  <c r="R36" i="7"/>
  <c r="Q36" i="7"/>
  <c r="P36" i="7"/>
  <c r="E36" i="7"/>
  <c r="O34" i="7"/>
  <c r="N34" i="7"/>
  <c r="M34" i="7"/>
  <c r="L34" i="7"/>
  <c r="K34" i="7"/>
  <c r="J34" i="7"/>
  <c r="I34" i="7"/>
  <c r="H34" i="7"/>
  <c r="P34" i="7" s="1"/>
  <c r="G34" i="7"/>
  <c r="F34" i="7"/>
  <c r="C34" i="7"/>
  <c r="B34" i="7"/>
  <c r="S33" i="7"/>
  <c r="R33" i="7"/>
  <c r="Q33" i="7"/>
  <c r="P33" i="7"/>
  <c r="E33" i="7"/>
  <c r="U33" i="7" s="1"/>
  <c r="O31" i="7"/>
  <c r="N31" i="7"/>
  <c r="M31" i="7"/>
  <c r="L31" i="7"/>
  <c r="K31" i="7"/>
  <c r="J31" i="7"/>
  <c r="I31" i="7"/>
  <c r="H31" i="7"/>
  <c r="R31" i="7" s="1"/>
  <c r="G31" i="7"/>
  <c r="F31" i="7"/>
  <c r="C31" i="7"/>
  <c r="B31" i="7"/>
  <c r="E31" i="7" s="1"/>
  <c r="U30" i="7"/>
  <c r="T30" i="7"/>
  <c r="S30" i="7"/>
  <c r="R30" i="7"/>
  <c r="Q30" i="7"/>
  <c r="P30" i="7"/>
  <c r="E30" i="7"/>
  <c r="U29" i="7"/>
  <c r="T29" i="7"/>
  <c r="S29" i="7"/>
  <c r="R29" i="7"/>
  <c r="Q29" i="7"/>
  <c r="P29" i="7"/>
  <c r="E29" i="7"/>
  <c r="S28" i="7"/>
  <c r="R28" i="7"/>
  <c r="Q28" i="7"/>
  <c r="P28" i="7"/>
  <c r="E28" i="7"/>
  <c r="U28" i="7" s="1"/>
  <c r="S27" i="7"/>
  <c r="R27" i="7"/>
  <c r="Q27" i="7"/>
  <c r="P27" i="7"/>
  <c r="E27" i="7"/>
  <c r="O25" i="7"/>
  <c r="N25" i="7"/>
  <c r="M25" i="7"/>
  <c r="L25" i="7"/>
  <c r="K25" i="7"/>
  <c r="J25" i="7"/>
  <c r="I25" i="7"/>
  <c r="S25" i="7" s="1"/>
  <c r="H25" i="7"/>
  <c r="R25" i="7" s="1"/>
  <c r="G25" i="7"/>
  <c r="F25" i="7"/>
  <c r="C25" i="7"/>
  <c r="B25" i="7"/>
  <c r="S24" i="7"/>
  <c r="R24" i="7"/>
  <c r="Q24" i="7"/>
  <c r="P24" i="7"/>
  <c r="E24" i="7"/>
  <c r="S23" i="7"/>
  <c r="R23" i="7"/>
  <c r="Q23" i="7"/>
  <c r="P23" i="7"/>
  <c r="E23" i="7"/>
  <c r="U23" i="7" s="1"/>
  <c r="S22" i="7"/>
  <c r="R22" i="7"/>
  <c r="Q22" i="7"/>
  <c r="P22" i="7"/>
  <c r="E22" i="7"/>
  <c r="T21" i="7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P19" i="7"/>
  <c r="E19" i="7"/>
  <c r="U19" i="7" s="1"/>
  <c r="S18" i="7"/>
  <c r="R18" i="7"/>
  <c r="Q18" i="7"/>
  <c r="P18" i="7"/>
  <c r="E18" i="7"/>
  <c r="U18" i="7" s="1"/>
  <c r="O16" i="7"/>
  <c r="N16" i="7"/>
  <c r="M16" i="7"/>
  <c r="L16" i="7"/>
  <c r="K16" i="7"/>
  <c r="J16" i="7"/>
  <c r="R16" i="7" s="1"/>
  <c r="I16" i="7"/>
  <c r="S16" i="7" s="1"/>
  <c r="H16" i="7"/>
  <c r="G16" i="7"/>
  <c r="F16" i="7"/>
  <c r="C16" i="7"/>
  <c r="E16" i="7" s="1"/>
  <c r="B16" i="7"/>
  <c r="U15" i="7"/>
  <c r="S15" i="7"/>
  <c r="R15" i="7"/>
  <c r="Q15" i="7"/>
  <c r="P15" i="7"/>
  <c r="E15" i="7"/>
  <c r="T15" i="7" s="1"/>
  <c r="S14" i="7"/>
  <c r="R14" i="7"/>
  <c r="Q14" i="7"/>
  <c r="P14" i="7"/>
  <c r="E14" i="7"/>
  <c r="U14" i="7" s="1"/>
  <c r="S13" i="7"/>
  <c r="R13" i="7"/>
  <c r="Q13" i="7"/>
  <c r="P13" i="7"/>
  <c r="E13" i="7"/>
  <c r="U12" i="7"/>
  <c r="T12" i="7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U9" i="7" s="1"/>
  <c r="S96" i="6"/>
  <c r="R96" i="6"/>
  <c r="Q96" i="6"/>
  <c r="P96" i="6"/>
  <c r="E96" i="6"/>
  <c r="U96" i="6" s="1"/>
  <c r="U95" i="6"/>
  <c r="S95" i="6"/>
  <c r="R95" i="6"/>
  <c r="Q95" i="6"/>
  <c r="P95" i="6"/>
  <c r="E95" i="6"/>
  <c r="T95" i="6" s="1"/>
  <c r="S94" i="6"/>
  <c r="R94" i="6"/>
  <c r="Q94" i="6"/>
  <c r="P94" i="6"/>
  <c r="T94" i="6" s="1"/>
  <c r="E94" i="6"/>
  <c r="S93" i="6"/>
  <c r="R93" i="6"/>
  <c r="Q93" i="6"/>
  <c r="P93" i="6"/>
  <c r="E93" i="6"/>
  <c r="U92" i="6"/>
  <c r="S92" i="6"/>
  <c r="R92" i="6"/>
  <c r="Q92" i="6"/>
  <c r="P92" i="6"/>
  <c r="E92" i="6"/>
  <c r="T92" i="6" s="1"/>
  <c r="S91" i="6"/>
  <c r="R91" i="6"/>
  <c r="Q91" i="6"/>
  <c r="P91" i="6"/>
  <c r="E91" i="6"/>
  <c r="S90" i="6"/>
  <c r="R90" i="6"/>
  <c r="Q90" i="6"/>
  <c r="P90" i="6"/>
  <c r="E90" i="6"/>
  <c r="U90" i="6" s="1"/>
  <c r="S89" i="6"/>
  <c r="R89" i="6"/>
  <c r="Q89" i="6"/>
  <c r="P89" i="6"/>
  <c r="E89" i="6"/>
  <c r="T89" i="6" s="1"/>
  <c r="S88" i="6"/>
  <c r="R88" i="6"/>
  <c r="Q88" i="6"/>
  <c r="P88" i="6"/>
  <c r="E88" i="6"/>
  <c r="S86" i="6"/>
  <c r="R86" i="6"/>
  <c r="Q86" i="6"/>
  <c r="P86" i="6"/>
  <c r="E86" i="6"/>
  <c r="O74" i="6"/>
  <c r="N74" i="6"/>
  <c r="M74" i="6"/>
  <c r="L74" i="6"/>
  <c r="K74" i="6"/>
  <c r="J74" i="6"/>
  <c r="I74" i="6"/>
  <c r="H74" i="6"/>
  <c r="G74" i="6"/>
  <c r="F74" i="6"/>
  <c r="C74" i="6"/>
  <c r="B74" i="6"/>
  <c r="O73" i="6"/>
  <c r="N73" i="6"/>
  <c r="M73" i="6"/>
  <c r="L73" i="6"/>
  <c r="K73" i="6"/>
  <c r="J73" i="6"/>
  <c r="I73" i="6"/>
  <c r="S73" i="6" s="1"/>
  <c r="H73" i="6"/>
  <c r="G73" i="6"/>
  <c r="F73" i="6"/>
  <c r="C73" i="6"/>
  <c r="B73" i="6"/>
  <c r="E73" i="6" s="1"/>
  <c r="O72" i="6"/>
  <c r="N72" i="6"/>
  <c r="M72" i="6"/>
  <c r="L72" i="6"/>
  <c r="K72" i="6"/>
  <c r="J72" i="6"/>
  <c r="I72" i="6"/>
  <c r="S72" i="6" s="1"/>
  <c r="H72" i="6"/>
  <c r="G72" i="6"/>
  <c r="F72" i="6"/>
  <c r="E72" i="6"/>
  <c r="C72" i="6"/>
  <c r="B72" i="6"/>
  <c r="S71" i="6"/>
  <c r="R71" i="6"/>
  <c r="Q71" i="6"/>
  <c r="P71" i="6"/>
  <c r="E71" i="6"/>
  <c r="U71" i="6" s="1"/>
  <c r="S70" i="6"/>
  <c r="R70" i="6"/>
  <c r="Q70" i="6"/>
  <c r="P70" i="6"/>
  <c r="E70" i="6"/>
  <c r="O68" i="6"/>
  <c r="N68" i="6"/>
  <c r="M68" i="6"/>
  <c r="L68" i="6"/>
  <c r="K68" i="6"/>
  <c r="J68" i="6"/>
  <c r="I68" i="6"/>
  <c r="H68" i="6"/>
  <c r="G68" i="6"/>
  <c r="F68" i="6"/>
  <c r="C68" i="6"/>
  <c r="B68" i="6"/>
  <c r="O67" i="6"/>
  <c r="N67" i="6"/>
  <c r="M67" i="6"/>
  <c r="L67" i="6"/>
  <c r="K67" i="6"/>
  <c r="J67" i="6"/>
  <c r="I67" i="6"/>
  <c r="S67" i="6" s="1"/>
  <c r="H67" i="6"/>
  <c r="G67" i="6"/>
  <c r="F67" i="6"/>
  <c r="C67" i="6"/>
  <c r="B67" i="6"/>
  <c r="E67" i="6" s="1"/>
  <c r="T66" i="6"/>
  <c r="S66" i="6"/>
  <c r="R66" i="6"/>
  <c r="Q66" i="6"/>
  <c r="P66" i="6"/>
  <c r="E66" i="6"/>
  <c r="U66" i="6" s="1"/>
  <c r="S65" i="6"/>
  <c r="R65" i="6"/>
  <c r="Q65" i="6"/>
  <c r="P65" i="6"/>
  <c r="E65" i="6"/>
  <c r="S64" i="6"/>
  <c r="R64" i="6"/>
  <c r="Q64" i="6"/>
  <c r="P64" i="6"/>
  <c r="E64" i="6"/>
  <c r="T64" i="6" s="1"/>
  <c r="S63" i="6"/>
  <c r="R63" i="6"/>
  <c r="Q63" i="6"/>
  <c r="P63" i="6"/>
  <c r="E63" i="6"/>
  <c r="T62" i="6"/>
  <c r="S62" i="6"/>
  <c r="R62" i="6"/>
  <c r="Q62" i="6"/>
  <c r="P62" i="6"/>
  <c r="E62" i="6"/>
  <c r="U62" i="6" s="1"/>
  <c r="O60" i="6"/>
  <c r="N60" i="6"/>
  <c r="M60" i="6"/>
  <c r="L60" i="6"/>
  <c r="K60" i="6"/>
  <c r="J60" i="6"/>
  <c r="I60" i="6"/>
  <c r="H60" i="6"/>
  <c r="C60" i="6"/>
  <c r="B60" i="6"/>
  <c r="S59" i="6"/>
  <c r="R59" i="6"/>
  <c r="Q59" i="6"/>
  <c r="P59" i="6"/>
  <c r="E59" i="6"/>
  <c r="U59" i="6" s="1"/>
  <c r="S58" i="6"/>
  <c r="R58" i="6"/>
  <c r="Q58" i="6"/>
  <c r="P58" i="6"/>
  <c r="E58" i="6"/>
  <c r="T58" i="6" s="1"/>
  <c r="T57" i="6"/>
  <c r="S57" i="6"/>
  <c r="R57" i="6"/>
  <c r="Q57" i="6"/>
  <c r="P57" i="6"/>
  <c r="E57" i="6"/>
  <c r="U57" i="6" s="1"/>
  <c r="S56" i="6"/>
  <c r="R56" i="6"/>
  <c r="Q56" i="6"/>
  <c r="P56" i="6"/>
  <c r="E56" i="6"/>
  <c r="O54" i="6"/>
  <c r="N54" i="6"/>
  <c r="M54" i="6"/>
  <c r="L54" i="6"/>
  <c r="K54" i="6"/>
  <c r="S54" i="6" s="1"/>
  <c r="J54" i="6"/>
  <c r="I54" i="6"/>
  <c r="H54" i="6"/>
  <c r="G54" i="6"/>
  <c r="F54" i="6"/>
  <c r="C54" i="6"/>
  <c r="B54" i="6"/>
  <c r="S53" i="6"/>
  <c r="R53" i="6"/>
  <c r="Q53" i="6"/>
  <c r="P53" i="6"/>
  <c r="E53" i="6"/>
  <c r="S52" i="6"/>
  <c r="R52" i="6"/>
  <c r="Q52" i="6"/>
  <c r="P52" i="6"/>
  <c r="E52" i="6"/>
  <c r="U52" i="6" s="1"/>
  <c r="S51" i="6"/>
  <c r="R51" i="6"/>
  <c r="Q51" i="6"/>
  <c r="P51" i="6"/>
  <c r="E51" i="6"/>
  <c r="U50" i="6"/>
  <c r="S50" i="6"/>
  <c r="R50" i="6"/>
  <c r="Q50" i="6"/>
  <c r="P50" i="6"/>
  <c r="E50" i="6"/>
  <c r="T50" i="6" s="1"/>
  <c r="U49" i="6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T46" i="6"/>
  <c r="S46" i="6"/>
  <c r="R46" i="6"/>
  <c r="Q46" i="6"/>
  <c r="P46" i="6"/>
  <c r="E46" i="6"/>
  <c r="U46" i="6" s="1"/>
  <c r="S45" i="6"/>
  <c r="R45" i="6"/>
  <c r="Q45" i="6"/>
  <c r="P45" i="6"/>
  <c r="E45" i="6"/>
  <c r="S44" i="6"/>
  <c r="R44" i="6"/>
  <c r="Q44" i="6"/>
  <c r="P44" i="6"/>
  <c r="E44" i="6"/>
  <c r="U44" i="6" s="1"/>
  <c r="S43" i="6"/>
  <c r="R43" i="6"/>
  <c r="Q43" i="6"/>
  <c r="P43" i="6"/>
  <c r="E43" i="6"/>
  <c r="O41" i="6"/>
  <c r="N41" i="6"/>
  <c r="M41" i="6"/>
  <c r="L41" i="6"/>
  <c r="K41" i="6"/>
  <c r="J41" i="6"/>
  <c r="I41" i="6"/>
  <c r="H41" i="6"/>
  <c r="G41" i="6"/>
  <c r="F41" i="6"/>
  <c r="C41" i="6"/>
  <c r="B41" i="6"/>
  <c r="S40" i="6"/>
  <c r="R40" i="6"/>
  <c r="Q40" i="6"/>
  <c r="P40" i="6"/>
  <c r="E40" i="6"/>
  <c r="T40" i="6" s="1"/>
  <c r="S39" i="6"/>
  <c r="R39" i="6"/>
  <c r="Q39" i="6"/>
  <c r="P39" i="6"/>
  <c r="E39" i="6"/>
  <c r="S38" i="6"/>
  <c r="R38" i="6"/>
  <c r="Q38" i="6"/>
  <c r="P38" i="6"/>
  <c r="E38" i="6"/>
  <c r="S37" i="6"/>
  <c r="R37" i="6"/>
  <c r="Q37" i="6"/>
  <c r="P37" i="6"/>
  <c r="E37" i="6"/>
  <c r="U37" i="6" s="1"/>
  <c r="S36" i="6"/>
  <c r="R36" i="6"/>
  <c r="Q36" i="6"/>
  <c r="P36" i="6"/>
  <c r="E36" i="6"/>
  <c r="T36" i="6" s="1"/>
  <c r="O34" i="6"/>
  <c r="N34" i="6"/>
  <c r="M34" i="6"/>
  <c r="L34" i="6"/>
  <c r="K34" i="6"/>
  <c r="J34" i="6"/>
  <c r="I34" i="6"/>
  <c r="Q34" i="6" s="1"/>
  <c r="H34" i="6"/>
  <c r="R34" i="6" s="1"/>
  <c r="G34" i="6"/>
  <c r="F34" i="6"/>
  <c r="C34" i="6"/>
  <c r="E34" i="6" s="1"/>
  <c r="B34" i="6"/>
  <c r="S33" i="6"/>
  <c r="R33" i="6"/>
  <c r="Q33" i="6"/>
  <c r="P33" i="6"/>
  <c r="E33" i="6"/>
  <c r="T33" i="6" s="1"/>
  <c r="O31" i="6"/>
  <c r="N31" i="6"/>
  <c r="M31" i="6"/>
  <c r="L31" i="6"/>
  <c r="K31" i="6"/>
  <c r="J31" i="6"/>
  <c r="I31" i="6"/>
  <c r="Q31" i="6" s="1"/>
  <c r="H31" i="6"/>
  <c r="R31" i="6" s="1"/>
  <c r="G31" i="6"/>
  <c r="F31" i="6"/>
  <c r="C31" i="6"/>
  <c r="E31" i="6" s="1"/>
  <c r="B31" i="6"/>
  <c r="S30" i="6"/>
  <c r="R30" i="6"/>
  <c r="Q30" i="6"/>
  <c r="P30" i="6"/>
  <c r="E30" i="6"/>
  <c r="T30" i="6" s="1"/>
  <c r="T29" i="6"/>
  <c r="S29" i="6"/>
  <c r="R29" i="6"/>
  <c r="Q29" i="6"/>
  <c r="P29" i="6"/>
  <c r="E29" i="6"/>
  <c r="U29" i="6" s="1"/>
  <c r="S28" i="6"/>
  <c r="R28" i="6"/>
  <c r="Q28" i="6"/>
  <c r="P28" i="6"/>
  <c r="E28" i="6"/>
  <c r="S27" i="6"/>
  <c r="R27" i="6"/>
  <c r="Q27" i="6"/>
  <c r="P27" i="6"/>
  <c r="E27" i="6"/>
  <c r="O25" i="6"/>
  <c r="N25" i="6"/>
  <c r="M25" i="6"/>
  <c r="L25" i="6"/>
  <c r="K25" i="6"/>
  <c r="J25" i="6"/>
  <c r="I25" i="6"/>
  <c r="H25" i="6"/>
  <c r="G25" i="6"/>
  <c r="F25" i="6"/>
  <c r="C25" i="6"/>
  <c r="B25" i="6"/>
  <c r="E25" i="6" s="1"/>
  <c r="U24" i="6"/>
  <c r="S24" i="6"/>
  <c r="R24" i="6"/>
  <c r="Q24" i="6"/>
  <c r="P24" i="6"/>
  <c r="E24" i="6"/>
  <c r="T24" i="6" s="1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E21" i="6"/>
  <c r="T20" i="6"/>
  <c r="S20" i="6"/>
  <c r="R20" i="6"/>
  <c r="Q20" i="6"/>
  <c r="P20" i="6"/>
  <c r="E20" i="6"/>
  <c r="U20" i="6" s="1"/>
  <c r="S19" i="6"/>
  <c r="R19" i="6"/>
  <c r="Q19" i="6"/>
  <c r="P19" i="6"/>
  <c r="E19" i="6"/>
  <c r="T19" i="6" s="1"/>
  <c r="S18" i="6"/>
  <c r="R18" i="6"/>
  <c r="Q18" i="6"/>
  <c r="P18" i="6"/>
  <c r="E18" i="6"/>
  <c r="U18" i="6" s="1"/>
  <c r="O16" i="6"/>
  <c r="N16" i="6"/>
  <c r="M16" i="6"/>
  <c r="L16" i="6"/>
  <c r="K16" i="6"/>
  <c r="J16" i="6"/>
  <c r="I16" i="6"/>
  <c r="S16" i="6" s="1"/>
  <c r="H16" i="6"/>
  <c r="G16" i="6"/>
  <c r="F16" i="6"/>
  <c r="E16" i="6"/>
  <c r="C16" i="6"/>
  <c r="B16" i="6"/>
  <c r="S15" i="6"/>
  <c r="R15" i="6"/>
  <c r="Q15" i="6"/>
  <c r="P15" i="6"/>
  <c r="E15" i="6"/>
  <c r="U15" i="6" s="1"/>
  <c r="S14" i="6"/>
  <c r="R14" i="6"/>
  <c r="Q14" i="6"/>
  <c r="P14" i="6"/>
  <c r="E14" i="6"/>
  <c r="S13" i="6"/>
  <c r="R13" i="6"/>
  <c r="Q13" i="6"/>
  <c r="P13" i="6"/>
  <c r="E13" i="6"/>
  <c r="T13" i="6" s="1"/>
  <c r="U12" i="6"/>
  <c r="S12" i="6"/>
  <c r="R12" i="6"/>
  <c r="Q12" i="6"/>
  <c r="P12" i="6"/>
  <c r="E12" i="6"/>
  <c r="T12" i="6" s="1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U9" i="6" s="1"/>
  <c r="U96" i="5"/>
  <c r="S96" i="5"/>
  <c r="R96" i="5"/>
  <c r="Q96" i="5"/>
  <c r="P96" i="5"/>
  <c r="E96" i="5"/>
  <c r="T96" i="5" s="1"/>
  <c r="S95" i="5"/>
  <c r="R95" i="5"/>
  <c r="Q95" i="5"/>
  <c r="P95" i="5"/>
  <c r="E95" i="5"/>
  <c r="U95" i="5" s="1"/>
  <c r="S94" i="5"/>
  <c r="R94" i="5"/>
  <c r="Q94" i="5"/>
  <c r="P94" i="5"/>
  <c r="E94" i="5"/>
  <c r="S93" i="5"/>
  <c r="R93" i="5"/>
  <c r="Q93" i="5"/>
  <c r="U93" i="5" s="1"/>
  <c r="P93" i="5"/>
  <c r="E93" i="5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T90" i="5" s="1"/>
  <c r="T89" i="5"/>
  <c r="S89" i="5"/>
  <c r="R89" i="5"/>
  <c r="Q89" i="5"/>
  <c r="P89" i="5"/>
  <c r="E89" i="5"/>
  <c r="U89" i="5" s="1"/>
  <c r="S88" i="5"/>
  <c r="R88" i="5"/>
  <c r="Q88" i="5"/>
  <c r="P88" i="5"/>
  <c r="E88" i="5"/>
  <c r="T88" i="5" s="1"/>
  <c r="T86" i="5"/>
  <c r="S86" i="5"/>
  <c r="R86" i="5"/>
  <c r="Q86" i="5"/>
  <c r="P86" i="5"/>
  <c r="E86" i="5"/>
  <c r="U86" i="5" s="1"/>
  <c r="O74" i="5"/>
  <c r="N74" i="5"/>
  <c r="M74" i="5"/>
  <c r="L74" i="5"/>
  <c r="K74" i="5"/>
  <c r="J74" i="5"/>
  <c r="R74" i="5" s="1"/>
  <c r="I74" i="5"/>
  <c r="H74" i="5"/>
  <c r="G74" i="5"/>
  <c r="F74" i="5"/>
  <c r="C74" i="5"/>
  <c r="E74" i="5" s="1"/>
  <c r="B74" i="5"/>
  <c r="O73" i="5"/>
  <c r="N73" i="5"/>
  <c r="M73" i="5"/>
  <c r="L73" i="5"/>
  <c r="K73" i="5"/>
  <c r="J73" i="5"/>
  <c r="I73" i="5"/>
  <c r="H73" i="5"/>
  <c r="P73" i="5" s="1"/>
  <c r="G73" i="5"/>
  <c r="F73" i="5"/>
  <c r="C73" i="5"/>
  <c r="B73" i="5"/>
  <c r="E73" i="5" s="1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E72" i="5" s="1"/>
  <c r="S71" i="5"/>
  <c r="R71" i="5"/>
  <c r="Q71" i="5"/>
  <c r="P71" i="5"/>
  <c r="E71" i="5"/>
  <c r="S70" i="5"/>
  <c r="R70" i="5"/>
  <c r="Q70" i="5"/>
  <c r="P70" i="5"/>
  <c r="E70" i="5"/>
  <c r="T70" i="5" s="1"/>
  <c r="O68" i="5"/>
  <c r="N68" i="5"/>
  <c r="M68" i="5"/>
  <c r="L68" i="5"/>
  <c r="K68" i="5"/>
  <c r="J68" i="5"/>
  <c r="I68" i="5"/>
  <c r="H68" i="5"/>
  <c r="G68" i="5"/>
  <c r="F68" i="5"/>
  <c r="C68" i="5"/>
  <c r="B68" i="5"/>
  <c r="E68" i="5" s="1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S66" i="5"/>
  <c r="R66" i="5"/>
  <c r="Q66" i="5"/>
  <c r="P66" i="5"/>
  <c r="E66" i="5"/>
  <c r="U65" i="5"/>
  <c r="S65" i="5"/>
  <c r="R65" i="5"/>
  <c r="Q65" i="5"/>
  <c r="P65" i="5"/>
  <c r="E65" i="5"/>
  <c r="T65" i="5" s="1"/>
  <c r="U64" i="5"/>
  <c r="T64" i="5"/>
  <c r="S64" i="5"/>
  <c r="R64" i="5"/>
  <c r="Q64" i="5"/>
  <c r="P64" i="5"/>
  <c r="E64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O60" i="5"/>
  <c r="N60" i="5"/>
  <c r="M60" i="5"/>
  <c r="L60" i="5"/>
  <c r="K60" i="5"/>
  <c r="J60" i="5"/>
  <c r="I60" i="5"/>
  <c r="S60" i="5" s="1"/>
  <c r="H60" i="5"/>
  <c r="R60" i="5" s="1"/>
  <c r="C60" i="5"/>
  <c r="B60" i="5"/>
  <c r="U59" i="5"/>
  <c r="S59" i="5"/>
  <c r="R59" i="5"/>
  <c r="Q59" i="5"/>
  <c r="P59" i="5"/>
  <c r="E59" i="5"/>
  <c r="T59" i="5" s="1"/>
  <c r="S58" i="5"/>
  <c r="R58" i="5"/>
  <c r="Q58" i="5"/>
  <c r="P58" i="5"/>
  <c r="E58" i="5"/>
  <c r="T58" i="5" s="1"/>
  <c r="T57" i="5"/>
  <c r="S57" i="5"/>
  <c r="R57" i="5"/>
  <c r="Q57" i="5"/>
  <c r="P57" i="5"/>
  <c r="E57" i="5"/>
  <c r="U57" i="5" s="1"/>
  <c r="S56" i="5"/>
  <c r="R56" i="5"/>
  <c r="Q56" i="5"/>
  <c r="P56" i="5"/>
  <c r="E56" i="5"/>
  <c r="T56" i="5" s="1"/>
  <c r="O54" i="5"/>
  <c r="N54" i="5"/>
  <c r="M54" i="5"/>
  <c r="L54" i="5"/>
  <c r="K54" i="5"/>
  <c r="J54" i="5"/>
  <c r="I54" i="5"/>
  <c r="S54" i="5" s="1"/>
  <c r="H54" i="5"/>
  <c r="G54" i="5"/>
  <c r="F54" i="5"/>
  <c r="C54" i="5"/>
  <c r="B54" i="5"/>
  <c r="E54" i="5" s="1"/>
  <c r="U53" i="5"/>
  <c r="S53" i="5"/>
  <c r="R53" i="5"/>
  <c r="Q53" i="5"/>
  <c r="P53" i="5"/>
  <c r="E53" i="5"/>
  <c r="T53" i="5" s="1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T50" i="5" s="1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S45" i="5"/>
  <c r="R45" i="5"/>
  <c r="Q45" i="5"/>
  <c r="U45" i="5" s="1"/>
  <c r="P45" i="5"/>
  <c r="E45" i="5"/>
  <c r="S44" i="5"/>
  <c r="R44" i="5"/>
  <c r="Q44" i="5"/>
  <c r="P44" i="5"/>
  <c r="E44" i="5"/>
  <c r="S43" i="5"/>
  <c r="R43" i="5"/>
  <c r="Q43" i="5"/>
  <c r="P43" i="5"/>
  <c r="E43" i="5"/>
  <c r="O41" i="5"/>
  <c r="N41" i="5"/>
  <c r="M41" i="5"/>
  <c r="L41" i="5"/>
  <c r="K41" i="5"/>
  <c r="J41" i="5"/>
  <c r="I41" i="5"/>
  <c r="S41" i="5" s="1"/>
  <c r="H41" i="5"/>
  <c r="R41" i="5" s="1"/>
  <c r="G41" i="5"/>
  <c r="F41" i="5"/>
  <c r="C41" i="5"/>
  <c r="B41" i="5"/>
  <c r="S40" i="5"/>
  <c r="R40" i="5"/>
  <c r="Q40" i="5"/>
  <c r="P40" i="5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U37" i="5" s="1"/>
  <c r="P37" i="5"/>
  <c r="T37" i="5" s="1"/>
  <c r="E37" i="5"/>
  <c r="S36" i="5"/>
  <c r="R36" i="5"/>
  <c r="Q36" i="5"/>
  <c r="P36" i="5"/>
  <c r="E36" i="5"/>
  <c r="U36" i="5" s="1"/>
  <c r="O34" i="5"/>
  <c r="N34" i="5"/>
  <c r="M34" i="5"/>
  <c r="L34" i="5"/>
  <c r="K34" i="5"/>
  <c r="J34" i="5"/>
  <c r="I34" i="5"/>
  <c r="S34" i="5" s="1"/>
  <c r="H34" i="5"/>
  <c r="P34" i="5" s="1"/>
  <c r="G34" i="5"/>
  <c r="F34" i="5"/>
  <c r="C34" i="5"/>
  <c r="E34" i="5" s="1"/>
  <c r="B34" i="5"/>
  <c r="S33" i="5"/>
  <c r="R33" i="5"/>
  <c r="Q33" i="5"/>
  <c r="U33" i="5" s="1"/>
  <c r="P33" i="5"/>
  <c r="E33" i="5"/>
  <c r="O31" i="5"/>
  <c r="N31" i="5"/>
  <c r="M31" i="5"/>
  <c r="L31" i="5"/>
  <c r="K31" i="5"/>
  <c r="J31" i="5"/>
  <c r="I31" i="5"/>
  <c r="S31" i="5" s="1"/>
  <c r="H31" i="5"/>
  <c r="R31" i="5" s="1"/>
  <c r="G31" i="5"/>
  <c r="F31" i="5"/>
  <c r="C31" i="5"/>
  <c r="B31" i="5"/>
  <c r="U30" i="5"/>
  <c r="S30" i="5"/>
  <c r="R30" i="5"/>
  <c r="Q30" i="5"/>
  <c r="P30" i="5"/>
  <c r="E30" i="5"/>
  <c r="T30" i="5" s="1"/>
  <c r="S29" i="5"/>
  <c r="R29" i="5"/>
  <c r="Q29" i="5"/>
  <c r="P29" i="5"/>
  <c r="E29" i="5"/>
  <c r="U29" i="5" s="1"/>
  <c r="S28" i="5"/>
  <c r="R28" i="5"/>
  <c r="Q28" i="5"/>
  <c r="P28" i="5"/>
  <c r="E28" i="5"/>
  <c r="T28" i="5" s="1"/>
  <c r="S27" i="5"/>
  <c r="R27" i="5"/>
  <c r="Q27" i="5"/>
  <c r="P27" i="5"/>
  <c r="E27" i="5"/>
  <c r="U27" i="5" s="1"/>
  <c r="O25" i="5"/>
  <c r="N25" i="5"/>
  <c r="M25" i="5"/>
  <c r="L25" i="5"/>
  <c r="K25" i="5"/>
  <c r="J25" i="5"/>
  <c r="I25" i="5"/>
  <c r="S25" i="5" s="1"/>
  <c r="H25" i="5"/>
  <c r="R25" i="5" s="1"/>
  <c r="G25" i="5"/>
  <c r="F25" i="5"/>
  <c r="C25" i="5"/>
  <c r="E25" i="5" s="1"/>
  <c r="B25" i="5"/>
  <c r="S24" i="5"/>
  <c r="R24" i="5"/>
  <c r="Q24" i="5"/>
  <c r="P24" i="5"/>
  <c r="E24" i="5"/>
  <c r="S23" i="5"/>
  <c r="R23" i="5"/>
  <c r="Q23" i="5"/>
  <c r="P23" i="5"/>
  <c r="E23" i="5"/>
  <c r="U23" i="5" s="1"/>
  <c r="U22" i="5"/>
  <c r="S22" i="5"/>
  <c r="R22" i="5"/>
  <c r="Q22" i="5"/>
  <c r="P22" i="5"/>
  <c r="E22" i="5"/>
  <c r="T22" i="5" s="1"/>
  <c r="T21" i="5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S18" i="5"/>
  <c r="R18" i="5"/>
  <c r="Q18" i="5"/>
  <c r="P18" i="5"/>
  <c r="E18" i="5"/>
  <c r="U18" i="5" s="1"/>
  <c r="O16" i="5"/>
  <c r="Q16" i="5" s="1"/>
  <c r="N16" i="5"/>
  <c r="M16" i="5"/>
  <c r="L16" i="5"/>
  <c r="K16" i="5"/>
  <c r="J16" i="5"/>
  <c r="I16" i="5"/>
  <c r="S16" i="5" s="1"/>
  <c r="H16" i="5"/>
  <c r="R16" i="5" s="1"/>
  <c r="G16" i="5"/>
  <c r="F16" i="5"/>
  <c r="C16" i="5"/>
  <c r="B16" i="5"/>
  <c r="S15" i="5"/>
  <c r="R15" i="5"/>
  <c r="Q15" i="5"/>
  <c r="P15" i="5"/>
  <c r="E15" i="5"/>
  <c r="U15" i="5" s="1"/>
  <c r="S14" i="5"/>
  <c r="R14" i="5"/>
  <c r="Q14" i="5"/>
  <c r="P14" i="5"/>
  <c r="E14" i="5"/>
  <c r="T14" i="5" s="1"/>
  <c r="U13" i="5"/>
  <c r="S13" i="5"/>
  <c r="R13" i="5"/>
  <c r="Q13" i="5"/>
  <c r="P13" i="5"/>
  <c r="E13" i="5"/>
  <c r="S12" i="5"/>
  <c r="R12" i="5"/>
  <c r="Q12" i="5"/>
  <c r="P12" i="5"/>
  <c r="E12" i="5"/>
  <c r="U12" i="5" s="1"/>
  <c r="U11" i="5"/>
  <c r="S11" i="5"/>
  <c r="R11" i="5"/>
  <c r="Q11" i="5"/>
  <c r="P11" i="5"/>
  <c r="E11" i="5"/>
  <c r="T11" i="5" s="1"/>
  <c r="S10" i="5"/>
  <c r="R10" i="5"/>
  <c r="Q10" i="5"/>
  <c r="P10" i="5"/>
  <c r="E10" i="5"/>
  <c r="U10" i="5" s="1"/>
  <c r="U9" i="5"/>
  <c r="S9" i="5"/>
  <c r="R9" i="5"/>
  <c r="Q9" i="5"/>
  <c r="P9" i="5"/>
  <c r="E9" i="5"/>
  <c r="T9" i="5" s="1"/>
  <c r="U96" i="4"/>
  <c r="S96" i="4"/>
  <c r="R96" i="4"/>
  <c r="Q96" i="4"/>
  <c r="P96" i="4"/>
  <c r="E96" i="4"/>
  <c r="T96" i="4" s="1"/>
  <c r="T95" i="4"/>
  <c r="S95" i="4"/>
  <c r="R95" i="4"/>
  <c r="Q95" i="4"/>
  <c r="P95" i="4"/>
  <c r="E95" i="4"/>
  <c r="U95" i="4" s="1"/>
  <c r="S94" i="4"/>
  <c r="R94" i="4"/>
  <c r="Q94" i="4"/>
  <c r="U94" i="4" s="1"/>
  <c r="P94" i="4"/>
  <c r="E94" i="4"/>
  <c r="T94" i="4" s="1"/>
  <c r="S93" i="4"/>
  <c r="R93" i="4"/>
  <c r="Q93" i="4"/>
  <c r="P93" i="4"/>
  <c r="T93" i="4" s="1"/>
  <c r="E93" i="4"/>
  <c r="U93" i="4" s="1"/>
  <c r="S92" i="4"/>
  <c r="R92" i="4"/>
  <c r="Q92" i="4"/>
  <c r="P92" i="4"/>
  <c r="E92" i="4"/>
  <c r="S91" i="4"/>
  <c r="R91" i="4"/>
  <c r="Q91" i="4"/>
  <c r="P91" i="4"/>
  <c r="E91" i="4"/>
  <c r="T91" i="4" s="1"/>
  <c r="T90" i="4"/>
  <c r="S90" i="4"/>
  <c r="R90" i="4"/>
  <c r="Q90" i="4"/>
  <c r="P90" i="4"/>
  <c r="E90" i="4"/>
  <c r="U90" i="4" s="1"/>
  <c r="S89" i="4"/>
  <c r="R89" i="4"/>
  <c r="Q89" i="4"/>
  <c r="P89" i="4"/>
  <c r="E89" i="4"/>
  <c r="T89" i="4" s="1"/>
  <c r="S88" i="4"/>
  <c r="R88" i="4"/>
  <c r="Q88" i="4"/>
  <c r="P88" i="4"/>
  <c r="E88" i="4"/>
  <c r="S86" i="4"/>
  <c r="R86" i="4"/>
  <c r="Q86" i="4"/>
  <c r="P86" i="4"/>
  <c r="E86" i="4"/>
  <c r="U86" i="4" s="1"/>
  <c r="O74" i="4"/>
  <c r="N74" i="4"/>
  <c r="M74" i="4"/>
  <c r="L74" i="4"/>
  <c r="K74" i="4"/>
  <c r="J74" i="4"/>
  <c r="I74" i="4"/>
  <c r="H74" i="4"/>
  <c r="G74" i="4"/>
  <c r="F74" i="4"/>
  <c r="C74" i="4"/>
  <c r="B74" i="4"/>
  <c r="O73" i="4"/>
  <c r="N73" i="4"/>
  <c r="M73" i="4"/>
  <c r="L73" i="4"/>
  <c r="K73" i="4"/>
  <c r="J73" i="4"/>
  <c r="I73" i="4"/>
  <c r="S73" i="4" s="1"/>
  <c r="H73" i="4"/>
  <c r="R73" i="4" s="1"/>
  <c r="G73" i="4"/>
  <c r="F73" i="4"/>
  <c r="C73" i="4"/>
  <c r="B73" i="4"/>
  <c r="O72" i="4"/>
  <c r="N72" i="4"/>
  <c r="M72" i="4"/>
  <c r="L72" i="4"/>
  <c r="K72" i="4"/>
  <c r="J72" i="4"/>
  <c r="I72" i="4"/>
  <c r="S72" i="4" s="1"/>
  <c r="H72" i="4"/>
  <c r="R72" i="4" s="1"/>
  <c r="G72" i="4"/>
  <c r="F72" i="4"/>
  <c r="E72" i="4"/>
  <c r="C72" i="4"/>
  <c r="B72" i="4"/>
  <c r="U71" i="4"/>
  <c r="T71" i="4"/>
  <c r="S71" i="4"/>
  <c r="R71" i="4"/>
  <c r="Q71" i="4"/>
  <c r="P71" i="4"/>
  <c r="E71" i="4"/>
  <c r="S70" i="4"/>
  <c r="R70" i="4"/>
  <c r="Q70" i="4"/>
  <c r="P70" i="4"/>
  <c r="E70" i="4"/>
  <c r="O68" i="4"/>
  <c r="N68" i="4"/>
  <c r="M68" i="4"/>
  <c r="L68" i="4"/>
  <c r="K68" i="4"/>
  <c r="J68" i="4"/>
  <c r="I68" i="4"/>
  <c r="S68" i="4" s="1"/>
  <c r="H68" i="4"/>
  <c r="R68" i="4" s="1"/>
  <c r="G68" i="4"/>
  <c r="F68" i="4"/>
  <c r="C68" i="4"/>
  <c r="B68" i="4"/>
  <c r="E68" i="4" s="1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B67" i="4"/>
  <c r="S66" i="4"/>
  <c r="R66" i="4"/>
  <c r="Q66" i="4"/>
  <c r="U66" i="4" s="1"/>
  <c r="P66" i="4"/>
  <c r="E66" i="4"/>
  <c r="T66" i="4" s="1"/>
  <c r="U65" i="4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T63" i="4" s="1"/>
  <c r="S62" i="4"/>
  <c r="R62" i="4"/>
  <c r="Q62" i="4"/>
  <c r="P62" i="4"/>
  <c r="E62" i="4"/>
  <c r="O60" i="4"/>
  <c r="N60" i="4"/>
  <c r="M60" i="4"/>
  <c r="L60" i="4"/>
  <c r="K60" i="4"/>
  <c r="J60" i="4"/>
  <c r="I60" i="4"/>
  <c r="S60" i="4" s="1"/>
  <c r="H60" i="4"/>
  <c r="R60" i="4" s="1"/>
  <c r="C60" i="4"/>
  <c r="E60" i="4" s="1"/>
  <c r="B60" i="4"/>
  <c r="S59" i="4"/>
  <c r="R59" i="4"/>
  <c r="Q59" i="4"/>
  <c r="P59" i="4"/>
  <c r="E59" i="4"/>
  <c r="U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O54" i="4"/>
  <c r="N54" i="4"/>
  <c r="M54" i="4"/>
  <c r="L54" i="4"/>
  <c r="K54" i="4"/>
  <c r="J54" i="4"/>
  <c r="I54" i="4"/>
  <c r="S54" i="4" s="1"/>
  <c r="H54" i="4"/>
  <c r="G54" i="4"/>
  <c r="F54" i="4"/>
  <c r="C54" i="4"/>
  <c r="B54" i="4"/>
  <c r="E54" i="4" s="1"/>
  <c r="S53" i="4"/>
  <c r="R53" i="4"/>
  <c r="Q53" i="4"/>
  <c r="P53" i="4"/>
  <c r="E53" i="4"/>
  <c r="U53" i="4" s="1"/>
  <c r="T52" i="4"/>
  <c r="S52" i="4"/>
  <c r="R52" i="4"/>
  <c r="Q52" i="4"/>
  <c r="P52" i="4"/>
  <c r="E52" i="4"/>
  <c r="U52" i="4" s="1"/>
  <c r="S51" i="4"/>
  <c r="R51" i="4"/>
  <c r="Q51" i="4"/>
  <c r="P51" i="4"/>
  <c r="E51" i="4"/>
  <c r="T50" i="4"/>
  <c r="S50" i="4"/>
  <c r="R50" i="4"/>
  <c r="Q50" i="4"/>
  <c r="P50" i="4"/>
  <c r="E50" i="4"/>
  <c r="U50" i="4" s="1"/>
  <c r="S49" i="4"/>
  <c r="R49" i="4"/>
  <c r="Q49" i="4"/>
  <c r="P49" i="4"/>
  <c r="E49" i="4"/>
  <c r="S48" i="4"/>
  <c r="R48" i="4"/>
  <c r="Q48" i="4"/>
  <c r="P48" i="4"/>
  <c r="E48" i="4"/>
  <c r="U47" i="4"/>
  <c r="S47" i="4"/>
  <c r="R47" i="4"/>
  <c r="Q47" i="4"/>
  <c r="P47" i="4"/>
  <c r="E47" i="4"/>
  <c r="T47" i="4" s="1"/>
  <c r="U46" i="4"/>
  <c r="T46" i="4"/>
  <c r="S46" i="4"/>
  <c r="R46" i="4"/>
  <c r="Q46" i="4"/>
  <c r="P46" i="4"/>
  <c r="E46" i="4"/>
  <c r="S45" i="4"/>
  <c r="R45" i="4"/>
  <c r="Q45" i="4"/>
  <c r="P45" i="4"/>
  <c r="E45" i="4"/>
  <c r="U45" i="4" s="1"/>
  <c r="T44" i="4"/>
  <c r="S44" i="4"/>
  <c r="R44" i="4"/>
  <c r="Q44" i="4"/>
  <c r="P44" i="4"/>
  <c r="E44" i="4"/>
  <c r="S43" i="4"/>
  <c r="R43" i="4"/>
  <c r="Q43" i="4"/>
  <c r="P43" i="4"/>
  <c r="E43" i="4"/>
  <c r="S41" i="4"/>
  <c r="O41" i="4"/>
  <c r="N41" i="4"/>
  <c r="M41" i="4"/>
  <c r="L41" i="4"/>
  <c r="K41" i="4"/>
  <c r="J41" i="4"/>
  <c r="I41" i="4"/>
  <c r="H41" i="4"/>
  <c r="G41" i="4"/>
  <c r="F41" i="4"/>
  <c r="C41" i="4"/>
  <c r="B41" i="4"/>
  <c r="S40" i="4"/>
  <c r="R40" i="4"/>
  <c r="Q40" i="4"/>
  <c r="P40" i="4"/>
  <c r="E40" i="4"/>
  <c r="T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U37" i="4"/>
  <c r="S37" i="4"/>
  <c r="R37" i="4"/>
  <c r="Q37" i="4"/>
  <c r="P37" i="4"/>
  <c r="E37" i="4"/>
  <c r="T36" i="4"/>
  <c r="S36" i="4"/>
  <c r="R36" i="4"/>
  <c r="Q36" i="4"/>
  <c r="P36" i="4"/>
  <c r="E36" i="4"/>
  <c r="U36" i="4" s="1"/>
  <c r="O34" i="4"/>
  <c r="N34" i="4"/>
  <c r="M34" i="4"/>
  <c r="L34" i="4"/>
  <c r="K34" i="4"/>
  <c r="J34" i="4"/>
  <c r="I34" i="4"/>
  <c r="S34" i="4" s="1"/>
  <c r="H34" i="4"/>
  <c r="G34" i="4"/>
  <c r="F34" i="4"/>
  <c r="C34" i="4"/>
  <c r="B34" i="4"/>
  <c r="S33" i="4"/>
  <c r="R33" i="4"/>
  <c r="Q33" i="4"/>
  <c r="U33" i="4" s="1"/>
  <c r="P33" i="4"/>
  <c r="E33" i="4"/>
  <c r="T33" i="4" s="1"/>
  <c r="O31" i="4"/>
  <c r="N31" i="4"/>
  <c r="M31" i="4"/>
  <c r="L31" i="4"/>
  <c r="K31" i="4"/>
  <c r="J31" i="4"/>
  <c r="I31" i="4"/>
  <c r="H31" i="4"/>
  <c r="G31" i="4"/>
  <c r="F31" i="4"/>
  <c r="C31" i="4"/>
  <c r="B31" i="4"/>
  <c r="S30" i="4"/>
  <c r="R30" i="4"/>
  <c r="Q30" i="4"/>
  <c r="P30" i="4"/>
  <c r="E30" i="4"/>
  <c r="S29" i="4"/>
  <c r="R29" i="4"/>
  <c r="Q29" i="4"/>
  <c r="P29" i="4"/>
  <c r="E29" i="4"/>
  <c r="T29" i="4" s="1"/>
  <c r="S28" i="4"/>
  <c r="R28" i="4"/>
  <c r="Q28" i="4"/>
  <c r="P28" i="4"/>
  <c r="E28" i="4"/>
  <c r="U28" i="4" s="1"/>
  <c r="T27" i="4"/>
  <c r="S27" i="4"/>
  <c r="R27" i="4"/>
  <c r="Q27" i="4"/>
  <c r="P27" i="4"/>
  <c r="E27" i="4"/>
  <c r="U27" i="4" s="1"/>
  <c r="S25" i="4"/>
  <c r="O25" i="4"/>
  <c r="N25" i="4"/>
  <c r="M25" i="4"/>
  <c r="L25" i="4"/>
  <c r="K25" i="4"/>
  <c r="J25" i="4"/>
  <c r="I25" i="4"/>
  <c r="H25" i="4"/>
  <c r="R25" i="4" s="1"/>
  <c r="G25" i="4"/>
  <c r="F25" i="4"/>
  <c r="C25" i="4"/>
  <c r="B25" i="4"/>
  <c r="T24" i="4"/>
  <c r="S24" i="4"/>
  <c r="R24" i="4"/>
  <c r="Q24" i="4"/>
  <c r="P24" i="4"/>
  <c r="E24" i="4"/>
  <c r="U24" i="4" s="1"/>
  <c r="S23" i="4"/>
  <c r="R23" i="4"/>
  <c r="Q23" i="4"/>
  <c r="P23" i="4"/>
  <c r="E23" i="4"/>
  <c r="S22" i="4"/>
  <c r="R22" i="4"/>
  <c r="Q22" i="4"/>
  <c r="P22" i="4"/>
  <c r="E22" i="4"/>
  <c r="U21" i="4"/>
  <c r="S21" i="4"/>
  <c r="R21" i="4"/>
  <c r="Q21" i="4"/>
  <c r="P21" i="4"/>
  <c r="E21" i="4"/>
  <c r="T21" i="4" s="1"/>
  <c r="T20" i="4"/>
  <c r="S20" i="4"/>
  <c r="R20" i="4"/>
  <c r="Q20" i="4"/>
  <c r="P20" i="4"/>
  <c r="E20" i="4"/>
  <c r="U20" i="4" s="1"/>
  <c r="T19" i="4"/>
  <c r="S19" i="4"/>
  <c r="R19" i="4"/>
  <c r="Q19" i="4"/>
  <c r="P19" i="4"/>
  <c r="E19" i="4"/>
  <c r="U19" i="4" s="1"/>
  <c r="U18" i="4"/>
  <c r="S18" i="4"/>
  <c r="R18" i="4"/>
  <c r="Q18" i="4"/>
  <c r="P18" i="4"/>
  <c r="E18" i="4"/>
  <c r="T18" i="4" s="1"/>
  <c r="O16" i="4"/>
  <c r="N16" i="4"/>
  <c r="M16" i="4"/>
  <c r="L16" i="4"/>
  <c r="K16" i="4"/>
  <c r="J16" i="4"/>
  <c r="I16" i="4"/>
  <c r="Q16" i="4" s="1"/>
  <c r="H16" i="4"/>
  <c r="R16" i="4" s="1"/>
  <c r="G16" i="4"/>
  <c r="F16" i="4"/>
  <c r="C16" i="4"/>
  <c r="B16" i="4"/>
  <c r="U15" i="4"/>
  <c r="S15" i="4"/>
  <c r="R15" i="4"/>
  <c r="Q15" i="4"/>
  <c r="P15" i="4"/>
  <c r="E15" i="4"/>
  <c r="T15" i="4" s="1"/>
  <c r="S14" i="4"/>
  <c r="R14" i="4"/>
  <c r="Q14" i="4"/>
  <c r="P14" i="4"/>
  <c r="T14" i="4" s="1"/>
  <c r="E14" i="4"/>
  <c r="S13" i="4"/>
  <c r="R13" i="4"/>
  <c r="Q13" i="4"/>
  <c r="P13" i="4"/>
  <c r="E13" i="4"/>
  <c r="S12" i="4"/>
  <c r="R12" i="4"/>
  <c r="Q12" i="4"/>
  <c r="P12" i="4"/>
  <c r="E12" i="4"/>
  <c r="S11" i="4"/>
  <c r="R11" i="4"/>
  <c r="Q11" i="4"/>
  <c r="P11" i="4"/>
  <c r="E11" i="4"/>
  <c r="S10" i="4"/>
  <c r="R10" i="4"/>
  <c r="Q10" i="4"/>
  <c r="P10" i="4"/>
  <c r="E10" i="4"/>
  <c r="U10" i="4" s="1"/>
  <c r="T9" i="4"/>
  <c r="S9" i="4"/>
  <c r="R9" i="4"/>
  <c r="Q9" i="4"/>
  <c r="P9" i="4"/>
  <c r="E9" i="4"/>
  <c r="U9" i="4" s="1"/>
  <c r="T96" i="3"/>
  <c r="S96" i="3"/>
  <c r="R96" i="3"/>
  <c r="Q96" i="3"/>
  <c r="P96" i="3"/>
  <c r="E96" i="3"/>
  <c r="U95" i="3"/>
  <c r="S95" i="3"/>
  <c r="R95" i="3"/>
  <c r="Q95" i="3"/>
  <c r="P95" i="3"/>
  <c r="E95" i="3"/>
  <c r="T95" i="3" s="1"/>
  <c r="S94" i="3"/>
  <c r="R94" i="3"/>
  <c r="Q94" i="3"/>
  <c r="U94" i="3" s="1"/>
  <c r="P94" i="3"/>
  <c r="E94" i="3"/>
  <c r="T94" i="3" s="1"/>
  <c r="S93" i="3"/>
  <c r="R93" i="3"/>
  <c r="Q93" i="3"/>
  <c r="P93" i="3"/>
  <c r="E93" i="3"/>
  <c r="S92" i="3"/>
  <c r="R92" i="3"/>
  <c r="Q92" i="3"/>
  <c r="P92" i="3"/>
  <c r="E92" i="3"/>
  <c r="S91" i="3"/>
  <c r="R91" i="3"/>
  <c r="Q91" i="3"/>
  <c r="P91" i="3"/>
  <c r="E91" i="3"/>
  <c r="T90" i="3"/>
  <c r="S90" i="3"/>
  <c r="R90" i="3"/>
  <c r="Q90" i="3"/>
  <c r="P90" i="3"/>
  <c r="E90" i="3"/>
  <c r="U90" i="3" s="1"/>
  <c r="U89" i="3"/>
  <c r="S89" i="3"/>
  <c r="R89" i="3"/>
  <c r="Q89" i="3"/>
  <c r="P89" i="3"/>
  <c r="E89" i="3"/>
  <c r="T89" i="3" s="1"/>
  <c r="T88" i="3"/>
  <c r="S88" i="3"/>
  <c r="R88" i="3"/>
  <c r="Q88" i="3"/>
  <c r="P88" i="3"/>
  <c r="E88" i="3"/>
  <c r="U88" i="3" s="1"/>
  <c r="S86" i="3"/>
  <c r="R86" i="3"/>
  <c r="Q86" i="3"/>
  <c r="P86" i="3"/>
  <c r="E86" i="3"/>
  <c r="T86" i="3" s="1"/>
  <c r="O74" i="3"/>
  <c r="N74" i="3"/>
  <c r="M74" i="3"/>
  <c r="L74" i="3"/>
  <c r="K74" i="3"/>
  <c r="J74" i="3"/>
  <c r="I74" i="3"/>
  <c r="H74" i="3"/>
  <c r="G74" i="3"/>
  <c r="F74" i="3"/>
  <c r="C74" i="3"/>
  <c r="B74" i="3"/>
  <c r="O73" i="3"/>
  <c r="N73" i="3"/>
  <c r="M73" i="3"/>
  <c r="L73" i="3"/>
  <c r="K73" i="3"/>
  <c r="J73" i="3"/>
  <c r="I73" i="3"/>
  <c r="S73" i="3" s="1"/>
  <c r="H73" i="3"/>
  <c r="R73" i="3" s="1"/>
  <c r="G73" i="3"/>
  <c r="F73" i="3"/>
  <c r="C73" i="3"/>
  <c r="B73" i="3"/>
  <c r="R72" i="3"/>
  <c r="O72" i="3"/>
  <c r="N72" i="3"/>
  <c r="M72" i="3"/>
  <c r="L72" i="3"/>
  <c r="K72" i="3"/>
  <c r="J72" i="3"/>
  <c r="I72" i="3"/>
  <c r="S72" i="3" s="1"/>
  <c r="H72" i="3"/>
  <c r="P72" i="3" s="1"/>
  <c r="G72" i="3"/>
  <c r="F72" i="3"/>
  <c r="C72" i="3"/>
  <c r="E72" i="3" s="1"/>
  <c r="B72" i="3"/>
  <c r="U71" i="3"/>
  <c r="S71" i="3"/>
  <c r="R71" i="3"/>
  <c r="Q71" i="3"/>
  <c r="P71" i="3"/>
  <c r="E71" i="3"/>
  <c r="T71" i="3" s="1"/>
  <c r="S70" i="3"/>
  <c r="R70" i="3"/>
  <c r="Q70" i="3"/>
  <c r="P70" i="3"/>
  <c r="E70" i="3"/>
  <c r="U70" i="3" s="1"/>
  <c r="O68" i="3"/>
  <c r="N68" i="3"/>
  <c r="M68" i="3"/>
  <c r="L68" i="3"/>
  <c r="K68" i="3"/>
  <c r="J68" i="3"/>
  <c r="I68" i="3"/>
  <c r="S68" i="3" s="1"/>
  <c r="H68" i="3"/>
  <c r="G68" i="3"/>
  <c r="F68" i="3"/>
  <c r="C68" i="3"/>
  <c r="B68" i="3"/>
  <c r="O67" i="3"/>
  <c r="N67" i="3"/>
  <c r="M67" i="3"/>
  <c r="L67" i="3"/>
  <c r="K67" i="3"/>
  <c r="J67" i="3"/>
  <c r="I67" i="3"/>
  <c r="S67" i="3" s="1"/>
  <c r="H67" i="3"/>
  <c r="G67" i="3"/>
  <c r="F67" i="3"/>
  <c r="C67" i="3"/>
  <c r="E67" i="3" s="1"/>
  <c r="B67" i="3"/>
  <c r="S66" i="3"/>
  <c r="R66" i="3"/>
  <c r="Q66" i="3"/>
  <c r="U66" i="3" s="1"/>
  <c r="P66" i="3"/>
  <c r="E66" i="3"/>
  <c r="T66" i="3" s="1"/>
  <c r="S65" i="3"/>
  <c r="R65" i="3"/>
  <c r="Q65" i="3"/>
  <c r="P65" i="3"/>
  <c r="E65" i="3"/>
  <c r="U65" i="3" s="1"/>
  <c r="S64" i="3"/>
  <c r="R64" i="3"/>
  <c r="Q64" i="3"/>
  <c r="P64" i="3"/>
  <c r="E64" i="3"/>
  <c r="T64" i="3" s="1"/>
  <c r="T63" i="3"/>
  <c r="S63" i="3"/>
  <c r="R63" i="3"/>
  <c r="Q63" i="3"/>
  <c r="P63" i="3"/>
  <c r="E63" i="3"/>
  <c r="U63" i="3" s="1"/>
  <c r="U62" i="3"/>
  <c r="S62" i="3"/>
  <c r="R62" i="3"/>
  <c r="Q62" i="3"/>
  <c r="P62" i="3"/>
  <c r="E62" i="3"/>
  <c r="T62" i="3" s="1"/>
  <c r="O60" i="3"/>
  <c r="N60" i="3"/>
  <c r="M60" i="3"/>
  <c r="L60" i="3"/>
  <c r="K60" i="3"/>
  <c r="J60" i="3"/>
  <c r="I60" i="3"/>
  <c r="S60" i="3" s="1"/>
  <c r="H60" i="3"/>
  <c r="R60" i="3" s="1"/>
  <c r="C60" i="3"/>
  <c r="B60" i="3"/>
  <c r="S59" i="3"/>
  <c r="R59" i="3"/>
  <c r="Q59" i="3"/>
  <c r="P59" i="3"/>
  <c r="E59" i="3"/>
  <c r="U58" i="3"/>
  <c r="S58" i="3"/>
  <c r="R58" i="3"/>
  <c r="Q58" i="3"/>
  <c r="P58" i="3"/>
  <c r="E58" i="3"/>
  <c r="T58" i="3" s="1"/>
  <c r="T57" i="3"/>
  <c r="S57" i="3"/>
  <c r="R57" i="3"/>
  <c r="Q57" i="3"/>
  <c r="P57" i="3"/>
  <c r="E57" i="3"/>
  <c r="U57" i="3" s="1"/>
  <c r="S56" i="3"/>
  <c r="R56" i="3"/>
  <c r="Q56" i="3"/>
  <c r="P56" i="3"/>
  <c r="E56" i="3"/>
  <c r="U56" i="3" s="1"/>
  <c r="O54" i="3"/>
  <c r="N54" i="3"/>
  <c r="M54" i="3"/>
  <c r="L54" i="3"/>
  <c r="K54" i="3"/>
  <c r="J54" i="3"/>
  <c r="I54" i="3"/>
  <c r="S54" i="3" s="1"/>
  <c r="H54" i="3"/>
  <c r="R54" i="3" s="1"/>
  <c r="G54" i="3"/>
  <c r="F54" i="3"/>
  <c r="C54" i="3"/>
  <c r="B54" i="3"/>
  <c r="E54" i="3" s="1"/>
  <c r="T53" i="3"/>
  <c r="S53" i="3"/>
  <c r="R53" i="3"/>
  <c r="Q53" i="3"/>
  <c r="P53" i="3"/>
  <c r="E53" i="3"/>
  <c r="U53" i="3" s="1"/>
  <c r="S52" i="3"/>
  <c r="R52" i="3"/>
  <c r="Q52" i="3"/>
  <c r="P52" i="3"/>
  <c r="E52" i="3"/>
  <c r="T52" i="3" s="1"/>
  <c r="U51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S48" i="3"/>
  <c r="R48" i="3"/>
  <c r="Q48" i="3"/>
  <c r="P48" i="3"/>
  <c r="E48" i="3"/>
  <c r="U47" i="3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T45" i="3"/>
  <c r="S45" i="3"/>
  <c r="R45" i="3"/>
  <c r="Q45" i="3"/>
  <c r="P45" i="3"/>
  <c r="E45" i="3"/>
  <c r="U45" i="3" s="1"/>
  <c r="U44" i="3"/>
  <c r="S44" i="3"/>
  <c r="R44" i="3"/>
  <c r="Q44" i="3"/>
  <c r="P44" i="3"/>
  <c r="E44" i="3"/>
  <c r="T44" i="3" s="1"/>
  <c r="S43" i="3"/>
  <c r="R43" i="3"/>
  <c r="Q43" i="3"/>
  <c r="P43" i="3"/>
  <c r="E43" i="3"/>
  <c r="U43" i="3" s="1"/>
  <c r="O41" i="3"/>
  <c r="N41" i="3"/>
  <c r="M41" i="3"/>
  <c r="L41" i="3"/>
  <c r="K41" i="3"/>
  <c r="J41" i="3"/>
  <c r="I41" i="3"/>
  <c r="S41" i="3" s="1"/>
  <c r="H41" i="3"/>
  <c r="R41" i="3" s="1"/>
  <c r="G41" i="3"/>
  <c r="F41" i="3"/>
  <c r="C41" i="3"/>
  <c r="B41" i="3"/>
  <c r="U40" i="3"/>
  <c r="S40" i="3"/>
  <c r="R40" i="3"/>
  <c r="Q40" i="3"/>
  <c r="P40" i="3"/>
  <c r="E40" i="3"/>
  <c r="T40" i="3" s="1"/>
  <c r="S39" i="3"/>
  <c r="R39" i="3"/>
  <c r="Q39" i="3"/>
  <c r="U39" i="3" s="1"/>
  <c r="P39" i="3"/>
  <c r="T39" i="3" s="1"/>
  <c r="E39" i="3"/>
  <c r="S38" i="3"/>
  <c r="R38" i="3"/>
  <c r="Q38" i="3"/>
  <c r="P38" i="3"/>
  <c r="E38" i="3"/>
  <c r="S37" i="3"/>
  <c r="R37" i="3"/>
  <c r="Q37" i="3"/>
  <c r="P37" i="3"/>
  <c r="E37" i="3"/>
  <c r="U36" i="3"/>
  <c r="T36" i="3"/>
  <c r="S36" i="3"/>
  <c r="R36" i="3"/>
  <c r="Q36" i="3"/>
  <c r="P36" i="3"/>
  <c r="E36" i="3"/>
  <c r="O34" i="3"/>
  <c r="N34" i="3"/>
  <c r="M34" i="3"/>
  <c r="L34" i="3"/>
  <c r="K34" i="3"/>
  <c r="J34" i="3"/>
  <c r="I34" i="3"/>
  <c r="H34" i="3"/>
  <c r="G34" i="3"/>
  <c r="F34" i="3"/>
  <c r="C34" i="3"/>
  <c r="B34" i="3"/>
  <c r="E34" i="3" s="1"/>
  <c r="S33" i="3"/>
  <c r="R33" i="3"/>
  <c r="Q33" i="3"/>
  <c r="P33" i="3"/>
  <c r="E33" i="3"/>
  <c r="U33" i="3" s="1"/>
  <c r="O31" i="3"/>
  <c r="N31" i="3"/>
  <c r="M31" i="3"/>
  <c r="L31" i="3"/>
  <c r="K31" i="3"/>
  <c r="J31" i="3"/>
  <c r="R31" i="3" s="1"/>
  <c r="I31" i="3"/>
  <c r="S31" i="3" s="1"/>
  <c r="H31" i="3"/>
  <c r="G31" i="3"/>
  <c r="F31" i="3"/>
  <c r="C31" i="3"/>
  <c r="B31" i="3"/>
  <c r="E31" i="3" s="1"/>
  <c r="U30" i="3"/>
  <c r="T30" i="3"/>
  <c r="S30" i="3"/>
  <c r="R30" i="3"/>
  <c r="Q30" i="3"/>
  <c r="P30" i="3"/>
  <c r="E30" i="3"/>
  <c r="S29" i="3"/>
  <c r="R29" i="3"/>
  <c r="Q29" i="3"/>
  <c r="P29" i="3"/>
  <c r="T29" i="3" s="1"/>
  <c r="E29" i="3"/>
  <c r="U29" i="3" s="1"/>
  <c r="S28" i="3"/>
  <c r="R28" i="3"/>
  <c r="Q28" i="3"/>
  <c r="P28" i="3"/>
  <c r="E28" i="3"/>
  <c r="U28" i="3" s="1"/>
  <c r="U27" i="3"/>
  <c r="S27" i="3"/>
  <c r="R27" i="3"/>
  <c r="Q27" i="3"/>
  <c r="P27" i="3"/>
  <c r="E27" i="3"/>
  <c r="T27" i="3" s="1"/>
  <c r="S25" i="3"/>
  <c r="O25" i="3"/>
  <c r="N25" i="3"/>
  <c r="M25" i="3"/>
  <c r="L25" i="3"/>
  <c r="K25" i="3"/>
  <c r="J25" i="3"/>
  <c r="I25" i="3"/>
  <c r="Q25" i="3" s="1"/>
  <c r="H25" i="3"/>
  <c r="R25" i="3" s="1"/>
  <c r="G25" i="3"/>
  <c r="F25" i="3"/>
  <c r="C25" i="3"/>
  <c r="B25" i="3"/>
  <c r="S24" i="3"/>
  <c r="R24" i="3"/>
  <c r="Q24" i="3"/>
  <c r="P24" i="3"/>
  <c r="E24" i="3"/>
  <c r="T24" i="3" s="1"/>
  <c r="S23" i="3"/>
  <c r="R23" i="3"/>
  <c r="Q23" i="3"/>
  <c r="P23" i="3"/>
  <c r="E23" i="3"/>
  <c r="U23" i="3" s="1"/>
  <c r="U22" i="3"/>
  <c r="S22" i="3"/>
  <c r="R22" i="3"/>
  <c r="Q22" i="3"/>
  <c r="P22" i="3"/>
  <c r="E22" i="3"/>
  <c r="T22" i="3" s="1"/>
  <c r="S21" i="3"/>
  <c r="R21" i="3"/>
  <c r="Q21" i="3"/>
  <c r="P21" i="3"/>
  <c r="E21" i="3"/>
  <c r="S20" i="3"/>
  <c r="R20" i="3"/>
  <c r="Q20" i="3"/>
  <c r="P20" i="3"/>
  <c r="E20" i="3"/>
  <c r="S19" i="3"/>
  <c r="R19" i="3"/>
  <c r="Q19" i="3"/>
  <c r="P19" i="3"/>
  <c r="E19" i="3"/>
  <c r="U19" i="3" s="1"/>
  <c r="U18" i="3"/>
  <c r="S18" i="3"/>
  <c r="R18" i="3"/>
  <c r="Q18" i="3"/>
  <c r="P18" i="3"/>
  <c r="E18" i="3"/>
  <c r="T18" i="3" s="1"/>
  <c r="O16" i="3"/>
  <c r="N16" i="3"/>
  <c r="M16" i="3"/>
  <c r="L16" i="3"/>
  <c r="K16" i="3"/>
  <c r="J16" i="3"/>
  <c r="R16" i="3" s="1"/>
  <c r="I16" i="3"/>
  <c r="S16" i="3" s="1"/>
  <c r="H16" i="3"/>
  <c r="G16" i="3"/>
  <c r="F16" i="3"/>
  <c r="C16" i="3"/>
  <c r="B16" i="3"/>
  <c r="U15" i="3"/>
  <c r="T15" i="3"/>
  <c r="S15" i="3"/>
  <c r="R15" i="3"/>
  <c r="Q15" i="3"/>
  <c r="P15" i="3"/>
  <c r="E15" i="3"/>
  <c r="S14" i="3"/>
  <c r="R14" i="3"/>
  <c r="Q14" i="3"/>
  <c r="P14" i="3"/>
  <c r="E14" i="3"/>
  <c r="U14" i="3" s="1"/>
  <c r="S13" i="3"/>
  <c r="R13" i="3"/>
  <c r="Q13" i="3"/>
  <c r="P13" i="3"/>
  <c r="E13" i="3"/>
  <c r="T13" i="3" s="1"/>
  <c r="T12" i="3"/>
  <c r="S12" i="3"/>
  <c r="R12" i="3"/>
  <c r="Q12" i="3"/>
  <c r="P12" i="3"/>
  <c r="E12" i="3"/>
  <c r="U12" i="3" s="1"/>
  <c r="S11" i="3"/>
  <c r="R11" i="3"/>
  <c r="Q11" i="3"/>
  <c r="U11" i="3" s="1"/>
  <c r="P11" i="3"/>
  <c r="T11" i="3" s="1"/>
  <c r="E11" i="3"/>
  <c r="S10" i="3"/>
  <c r="R10" i="3"/>
  <c r="Q10" i="3"/>
  <c r="P10" i="3"/>
  <c r="E10" i="3"/>
  <c r="S9" i="3"/>
  <c r="R9" i="3"/>
  <c r="Q9" i="3"/>
  <c r="P9" i="3"/>
  <c r="E9" i="3"/>
  <c r="T96" i="2"/>
  <c r="S96" i="2"/>
  <c r="R96" i="2"/>
  <c r="Q96" i="2"/>
  <c r="P96" i="2"/>
  <c r="E96" i="2"/>
  <c r="U96" i="2" s="1"/>
  <c r="U95" i="2"/>
  <c r="T95" i="2"/>
  <c r="S95" i="2"/>
  <c r="R95" i="2"/>
  <c r="Q95" i="2"/>
  <c r="P95" i="2"/>
  <c r="E95" i="2"/>
  <c r="S94" i="2"/>
  <c r="R94" i="2"/>
  <c r="Q94" i="2"/>
  <c r="P94" i="2"/>
  <c r="E94" i="2"/>
  <c r="U94" i="2" s="1"/>
  <c r="S93" i="2"/>
  <c r="R93" i="2"/>
  <c r="Q93" i="2"/>
  <c r="P93" i="2"/>
  <c r="E93" i="2"/>
  <c r="T93" i="2" s="1"/>
  <c r="T92" i="2"/>
  <c r="S92" i="2"/>
  <c r="R92" i="2"/>
  <c r="Q92" i="2"/>
  <c r="P92" i="2"/>
  <c r="E92" i="2"/>
  <c r="U92" i="2" s="1"/>
  <c r="U91" i="2"/>
  <c r="S91" i="2"/>
  <c r="R91" i="2"/>
  <c r="Q91" i="2"/>
  <c r="P91" i="2"/>
  <c r="E91" i="2"/>
  <c r="T91" i="2" s="1"/>
  <c r="S90" i="2"/>
  <c r="R90" i="2"/>
  <c r="Q90" i="2"/>
  <c r="P90" i="2"/>
  <c r="E90" i="2"/>
  <c r="S89" i="2"/>
  <c r="R89" i="2"/>
  <c r="Q89" i="2"/>
  <c r="P89" i="2"/>
  <c r="E89" i="2"/>
  <c r="T88" i="2"/>
  <c r="S88" i="2"/>
  <c r="R88" i="2"/>
  <c r="Q88" i="2"/>
  <c r="P88" i="2"/>
  <c r="E88" i="2"/>
  <c r="U88" i="2" s="1"/>
  <c r="S86" i="2"/>
  <c r="R86" i="2"/>
  <c r="Q86" i="2"/>
  <c r="P86" i="2"/>
  <c r="E86" i="2"/>
  <c r="U86" i="2" s="1"/>
  <c r="O74" i="2"/>
  <c r="N74" i="2"/>
  <c r="M74" i="2"/>
  <c r="L74" i="2"/>
  <c r="K74" i="2"/>
  <c r="J74" i="2"/>
  <c r="I74" i="2"/>
  <c r="H74" i="2"/>
  <c r="G74" i="2"/>
  <c r="F74" i="2"/>
  <c r="C74" i="2"/>
  <c r="B74" i="2"/>
  <c r="O73" i="2"/>
  <c r="N73" i="2"/>
  <c r="M73" i="2"/>
  <c r="L73" i="2"/>
  <c r="K73" i="2"/>
  <c r="J73" i="2"/>
  <c r="I73" i="2"/>
  <c r="S73" i="2" s="1"/>
  <c r="H73" i="2"/>
  <c r="P73" i="2" s="1"/>
  <c r="G73" i="2"/>
  <c r="F73" i="2"/>
  <c r="C73" i="2"/>
  <c r="B73" i="2"/>
  <c r="E73" i="2" s="1"/>
  <c r="O72" i="2"/>
  <c r="N72" i="2"/>
  <c r="M72" i="2"/>
  <c r="L72" i="2"/>
  <c r="K72" i="2"/>
  <c r="J72" i="2"/>
  <c r="I72" i="2"/>
  <c r="S72" i="2" s="1"/>
  <c r="H72" i="2"/>
  <c r="R72" i="2" s="1"/>
  <c r="G72" i="2"/>
  <c r="F72" i="2"/>
  <c r="C72" i="2"/>
  <c r="B72" i="2"/>
  <c r="S71" i="2"/>
  <c r="R71" i="2"/>
  <c r="Q71" i="2"/>
  <c r="P71" i="2"/>
  <c r="E71" i="2"/>
  <c r="T70" i="2"/>
  <c r="S70" i="2"/>
  <c r="R70" i="2"/>
  <c r="Q70" i="2"/>
  <c r="P70" i="2"/>
  <c r="E70" i="2"/>
  <c r="U70" i="2" s="1"/>
  <c r="O68" i="2"/>
  <c r="N68" i="2"/>
  <c r="M68" i="2"/>
  <c r="L68" i="2"/>
  <c r="K68" i="2"/>
  <c r="J68" i="2"/>
  <c r="I68" i="2"/>
  <c r="H68" i="2"/>
  <c r="G68" i="2"/>
  <c r="F68" i="2"/>
  <c r="C68" i="2"/>
  <c r="B68" i="2"/>
  <c r="O67" i="2"/>
  <c r="N67" i="2"/>
  <c r="M67" i="2"/>
  <c r="L67" i="2"/>
  <c r="K67" i="2"/>
  <c r="J67" i="2"/>
  <c r="I67" i="2"/>
  <c r="H67" i="2"/>
  <c r="R67" i="2" s="1"/>
  <c r="G67" i="2"/>
  <c r="F67" i="2"/>
  <c r="C67" i="2"/>
  <c r="B67" i="2"/>
  <c r="S66" i="2"/>
  <c r="R66" i="2"/>
  <c r="Q66" i="2"/>
  <c r="P66" i="2"/>
  <c r="E66" i="2"/>
  <c r="T65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U62" i="2"/>
  <c r="S62" i="2"/>
  <c r="R62" i="2"/>
  <c r="Q62" i="2"/>
  <c r="P62" i="2"/>
  <c r="E62" i="2"/>
  <c r="T62" i="2" s="1"/>
  <c r="O60" i="2"/>
  <c r="N60" i="2"/>
  <c r="M60" i="2"/>
  <c r="L60" i="2"/>
  <c r="K60" i="2"/>
  <c r="J60" i="2"/>
  <c r="I60" i="2"/>
  <c r="H60" i="2"/>
  <c r="C60" i="2"/>
  <c r="B60" i="2"/>
  <c r="U59" i="2"/>
  <c r="S59" i="2"/>
  <c r="R59" i="2"/>
  <c r="Q59" i="2"/>
  <c r="P59" i="2"/>
  <c r="E59" i="2"/>
  <c r="T59" i="2" s="1"/>
  <c r="S58" i="2"/>
  <c r="R58" i="2"/>
  <c r="Q58" i="2"/>
  <c r="P58" i="2"/>
  <c r="E58" i="2"/>
  <c r="S57" i="2"/>
  <c r="R57" i="2"/>
  <c r="Q57" i="2"/>
  <c r="P57" i="2"/>
  <c r="E57" i="2"/>
  <c r="U56" i="2"/>
  <c r="S56" i="2"/>
  <c r="R56" i="2"/>
  <c r="Q56" i="2"/>
  <c r="P56" i="2"/>
  <c r="E56" i="2"/>
  <c r="T56" i="2" s="1"/>
  <c r="O54" i="2"/>
  <c r="N54" i="2"/>
  <c r="M54" i="2"/>
  <c r="L54" i="2"/>
  <c r="K54" i="2"/>
  <c r="J54" i="2"/>
  <c r="I54" i="2"/>
  <c r="S54" i="2" s="1"/>
  <c r="H54" i="2"/>
  <c r="R54" i="2" s="1"/>
  <c r="G54" i="2"/>
  <c r="F54" i="2"/>
  <c r="C54" i="2"/>
  <c r="B54" i="2"/>
  <c r="S53" i="2"/>
  <c r="R53" i="2"/>
  <c r="Q53" i="2"/>
  <c r="P53" i="2"/>
  <c r="E53" i="2"/>
  <c r="U53" i="2" s="1"/>
  <c r="U52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U50" i="2"/>
  <c r="S50" i="2"/>
  <c r="R50" i="2"/>
  <c r="Q50" i="2"/>
  <c r="P50" i="2"/>
  <c r="E50" i="2"/>
  <c r="T50" i="2" s="1"/>
  <c r="T49" i="2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S46" i="2"/>
  <c r="R46" i="2"/>
  <c r="Q46" i="2"/>
  <c r="P46" i="2"/>
  <c r="E46" i="2"/>
  <c r="T45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T43" i="2"/>
  <c r="S43" i="2"/>
  <c r="R43" i="2"/>
  <c r="Q43" i="2"/>
  <c r="P43" i="2"/>
  <c r="E43" i="2"/>
  <c r="U43" i="2" s="1"/>
  <c r="S41" i="2"/>
  <c r="O41" i="2"/>
  <c r="N41" i="2"/>
  <c r="M41" i="2"/>
  <c r="L41" i="2"/>
  <c r="K41" i="2"/>
  <c r="J41" i="2"/>
  <c r="I41" i="2"/>
  <c r="Q41" i="2" s="1"/>
  <c r="H41" i="2"/>
  <c r="R41" i="2" s="1"/>
  <c r="G41" i="2"/>
  <c r="F41" i="2"/>
  <c r="C41" i="2"/>
  <c r="B41" i="2"/>
  <c r="S40" i="2"/>
  <c r="R40" i="2"/>
  <c r="Q40" i="2"/>
  <c r="P40" i="2"/>
  <c r="E40" i="2"/>
  <c r="U40" i="2" s="1"/>
  <c r="S39" i="2"/>
  <c r="R39" i="2"/>
  <c r="Q39" i="2"/>
  <c r="P39" i="2"/>
  <c r="E39" i="2"/>
  <c r="T39" i="2" s="1"/>
  <c r="T38" i="2"/>
  <c r="S38" i="2"/>
  <c r="R38" i="2"/>
  <c r="Q38" i="2"/>
  <c r="P38" i="2"/>
  <c r="E38" i="2"/>
  <c r="U38" i="2" s="1"/>
  <c r="S37" i="2"/>
  <c r="R37" i="2"/>
  <c r="Q37" i="2"/>
  <c r="U37" i="2" s="1"/>
  <c r="P37" i="2"/>
  <c r="T37" i="2" s="1"/>
  <c r="E37" i="2"/>
  <c r="S36" i="2"/>
  <c r="R36" i="2"/>
  <c r="Q36" i="2"/>
  <c r="P36" i="2"/>
  <c r="E36" i="2"/>
  <c r="O34" i="2"/>
  <c r="N34" i="2"/>
  <c r="M34" i="2"/>
  <c r="L34" i="2"/>
  <c r="K34" i="2"/>
  <c r="J34" i="2"/>
  <c r="I34" i="2"/>
  <c r="S34" i="2" s="1"/>
  <c r="H34" i="2"/>
  <c r="G34" i="2"/>
  <c r="F34" i="2"/>
  <c r="C34" i="2"/>
  <c r="B34" i="2"/>
  <c r="E34" i="2" s="1"/>
  <c r="S33" i="2"/>
  <c r="R33" i="2"/>
  <c r="Q33" i="2"/>
  <c r="P33" i="2"/>
  <c r="E33" i="2"/>
  <c r="O31" i="2"/>
  <c r="N31" i="2"/>
  <c r="M31" i="2"/>
  <c r="L31" i="2"/>
  <c r="K31" i="2"/>
  <c r="J31" i="2"/>
  <c r="I31" i="2"/>
  <c r="S31" i="2" s="1"/>
  <c r="H31" i="2"/>
  <c r="R31" i="2" s="1"/>
  <c r="G31" i="2"/>
  <c r="F31" i="2"/>
  <c r="C31" i="2"/>
  <c r="B31" i="2"/>
  <c r="E31" i="2" s="1"/>
  <c r="S30" i="2"/>
  <c r="R30" i="2"/>
  <c r="Q30" i="2"/>
  <c r="P30" i="2"/>
  <c r="E30" i="2"/>
  <c r="S29" i="2"/>
  <c r="R29" i="2"/>
  <c r="Q29" i="2"/>
  <c r="P29" i="2"/>
  <c r="E29" i="2"/>
  <c r="S28" i="2"/>
  <c r="R28" i="2"/>
  <c r="Q28" i="2"/>
  <c r="P28" i="2"/>
  <c r="E28" i="2"/>
  <c r="U28" i="2" s="1"/>
  <c r="S27" i="2"/>
  <c r="R27" i="2"/>
  <c r="Q27" i="2"/>
  <c r="P27" i="2"/>
  <c r="E27" i="2"/>
  <c r="T27" i="2" s="1"/>
  <c r="Q25" i="2"/>
  <c r="O25" i="2"/>
  <c r="N25" i="2"/>
  <c r="M25" i="2"/>
  <c r="L25" i="2"/>
  <c r="K25" i="2"/>
  <c r="J25" i="2"/>
  <c r="I25" i="2"/>
  <c r="S25" i="2" s="1"/>
  <c r="H25" i="2"/>
  <c r="R25" i="2" s="1"/>
  <c r="G25" i="2"/>
  <c r="F25" i="2"/>
  <c r="C25" i="2"/>
  <c r="E25" i="2" s="1"/>
  <c r="B25" i="2"/>
  <c r="T24" i="2"/>
  <c r="S24" i="2"/>
  <c r="R24" i="2"/>
  <c r="Q24" i="2"/>
  <c r="P24" i="2"/>
  <c r="E24" i="2"/>
  <c r="U24" i="2" s="1"/>
  <c r="S23" i="2"/>
  <c r="R23" i="2"/>
  <c r="Q23" i="2"/>
  <c r="P23" i="2"/>
  <c r="E23" i="2"/>
  <c r="U23" i="2" s="1"/>
  <c r="U22" i="2"/>
  <c r="S22" i="2"/>
  <c r="R22" i="2"/>
  <c r="Q22" i="2"/>
  <c r="P22" i="2"/>
  <c r="E22" i="2"/>
  <c r="T22" i="2" s="1"/>
  <c r="U21" i="2"/>
  <c r="S21" i="2"/>
  <c r="R21" i="2"/>
  <c r="Q21" i="2"/>
  <c r="P21" i="2"/>
  <c r="E21" i="2"/>
  <c r="T21" i="2" s="1"/>
  <c r="S20" i="2"/>
  <c r="R20" i="2"/>
  <c r="Q20" i="2"/>
  <c r="U20" i="2" s="1"/>
  <c r="P20" i="2"/>
  <c r="T20" i="2" s="1"/>
  <c r="E20" i="2"/>
  <c r="S19" i="2"/>
  <c r="R19" i="2"/>
  <c r="Q19" i="2"/>
  <c r="P19" i="2"/>
  <c r="E19" i="2"/>
  <c r="S18" i="2"/>
  <c r="R18" i="2"/>
  <c r="Q18" i="2"/>
  <c r="P18" i="2"/>
  <c r="E18" i="2"/>
  <c r="S16" i="2"/>
  <c r="O16" i="2"/>
  <c r="N16" i="2"/>
  <c r="M16" i="2"/>
  <c r="L16" i="2"/>
  <c r="K16" i="2"/>
  <c r="J16" i="2"/>
  <c r="I16" i="2"/>
  <c r="H16" i="2"/>
  <c r="R16" i="2" s="1"/>
  <c r="G16" i="2"/>
  <c r="F16" i="2"/>
  <c r="C16" i="2"/>
  <c r="B16" i="2"/>
  <c r="E16" i="2" s="1"/>
  <c r="S15" i="2"/>
  <c r="R15" i="2"/>
  <c r="Q15" i="2"/>
  <c r="P15" i="2"/>
  <c r="E15" i="2"/>
  <c r="U14" i="2"/>
  <c r="S14" i="2"/>
  <c r="R14" i="2"/>
  <c r="Q14" i="2"/>
  <c r="P14" i="2"/>
  <c r="E14" i="2"/>
  <c r="U13" i="2"/>
  <c r="S13" i="2"/>
  <c r="R13" i="2"/>
  <c r="Q13" i="2"/>
  <c r="P13" i="2"/>
  <c r="E13" i="2"/>
  <c r="S12" i="2"/>
  <c r="R12" i="2"/>
  <c r="Q12" i="2"/>
  <c r="P12" i="2"/>
  <c r="E12" i="2"/>
  <c r="U12" i="2" s="1"/>
  <c r="U11" i="2"/>
  <c r="S11" i="2"/>
  <c r="R11" i="2"/>
  <c r="Q11" i="2"/>
  <c r="P11" i="2"/>
  <c r="E11" i="2"/>
  <c r="T11" i="2" s="1"/>
  <c r="T10" i="2"/>
  <c r="S10" i="2"/>
  <c r="R10" i="2"/>
  <c r="Q10" i="2"/>
  <c r="U10" i="2" s="1"/>
  <c r="P10" i="2"/>
  <c r="E10" i="2"/>
  <c r="S9" i="2"/>
  <c r="R9" i="2"/>
  <c r="Q9" i="2"/>
  <c r="P9" i="2"/>
  <c r="E9" i="2"/>
  <c r="S96" i="1"/>
  <c r="R96" i="1"/>
  <c r="Q96" i="1"/>
  <c r="P96" i="1"/>
  <c r="E96" i="1"/>
  <c r="S95" i="1"/>
  <c r="R95" i="1"/>
  <c r="Q95" i="1"/>
  <c r="P95" i="1"/>
  <c r="E95" i="1"/>
  <c r="S94" i="1"/>
  <c r="R94" i="1"/>
  <c r="Q94" i="1"/>
  <c r="P94" i="1"/>
  <c r="E94" i="1"/>
  <c r="U94" i="1" s="1"/>
  <c r="S93" i="1"/>
  <c r="R93" i="1"/>
  <c r="Q93" i="1"/>
  <c r="P93" i="1"/>
  <c r="E93" i="1"/>
  <c r="U93" i="1" s="1"/>
  <c r="T92" i="1"/>
  <c r="S92" i="1"/>
  <c r="R92" i="1"/>
  <c r="Q92" i="1"/>
  <c r="P92" i="1"/>
  <c r="E92" i="1"/>
  <c r="U91" i="1"/>
  <c r="S91" i="1"/>
  <c r="R91" i="1"/>
  <c r="Q91" i="1"/>
  <c r="P91" i="1"/>
  <c r="E91" i="1"/>
  <c r="S90" i="1"/>
  <c r="R90" i="1"/>
  <c r="Q90" i="1"/>
  <c r="P90" i="1"/>
  <c r="E90" i="1"/>
  <c r="U90" i="1" s="1"/>
  <c r="S89" i="1"/>
  <c r="R89" i="1"/>
  <c r="Q89" i="1"/>
  <c r="P89" i="1"/>
  <c r="E89" i="1"/>
  <c r="T89" i="1" s="1"/>
  <c r="S88" i="1"/>
  <c r="R88" i="1"/>
  <c r="Q88" i="1"/>
  <c r="P88" i="1"/>
  <c r="E88" i="1"/>
  <c r="S86" i="1"/>
  <c r="R86" i="1"/>
  <c r="Q86" i="1"/>
  <c r="P86" i="1"/>
  <c r="E86" i="1"/>
  <c r="O74" i="1"/>
  <c r="N74" i="1"/>
  <c r="M74" i="1"/>
  <c r="L74" i="1"/>
  <c r="K74" i="1"/>
  <c r="J74" i="1"/>
  <c r="I74" i="1"/>
  <c r="S74" i="1" s="1"/>
  <c r="H74" i="1"/>
  <c r="G74" i="1"/>
  <c r="F74" i="1"/>
  <c r="C74" i="1"/>
  <c r="B74" i="1"/>
  <c r="O73" i="1"/>
  <c r="N73" i="1"/>
  <c r="M73" i="1"/>
  <c r="L73" i="1"/>
  <c r="K73" i="1"/>
  <c r="J73" i="1"/>
  <c r="I73" i="1"/>
  <c r="S73" i="1" s="1"/>
  <c r="H73" i="1"/>
  <c r="R73" i="1" s="1"/>
  <c r="G73" i="1"/>
  <c r="F73" i="1"/>
  <c r="C73" i="1"/>
  <c r="B73" i="1"/>
  <c r="E73" i="1" s="1"/>
  <c r="O72" i="1"/>
  <c r="N72" i="1"/>
  <c r="M72" i="1"/>
  <c r="L72" i="1"/>
  <c r="K72" i="1"/>
  <c r="J72" i="1"/>
  <c r="I72" i="1"/>
  <c r="S72" i="1" s="1"/>
  <c r="H72" i="1"/>
  <c r="R72" i="1" s="1"/>
  <c r="G72" i="1"/>
  <c r="F72" i="1"/>
  <c r="C72" i="1"/>
  <c r="B72" i="1"/>
  <c r="E72" i="1" s="1"/>
  <c r="S71" i="1"/>
  <c r="R71" i="1"/>
  <c r="Q71" i="1"/>
  <c r="P71" i="1"/>
  <c r="E71" i="1"/>
  <c r="T71" i="1" s="1"/>
  <c r="S70" i="1"/>
  <c r="R70" i="1"/>
  <c r="Q70" i="1"/>
  <c r="P70" i="1"/>
  <c r="E70" i="1"/>
  <c r="O68" i="1"/>
  <c r="N68" i="1"/>
  <c r="M68" i="1"/>
  <c r="L68" i="1"/>
  <c r="K68" i="1"/>
  <c r="J68" i="1"/>
  <c r="I68" i="1"/>
  <c r="H68" i="1"/>
  <c r="R68" i="1" s="1"/>
  <c r="G68" i="1"/>
  <c r="F68" i="1"/>
  <c r="C68" i="1"/>
  <c r="B68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E67" i="1"/>
  <c r="C67" i="1"/>
  <c r="B67" i="1"/>
  <c r="S66" i="1"/>
  <c r="R66" i="1"/>
  <c r="Q66" i="1"/>
  <c r="P66" i="1"/>
  <c r="T66" i="1" s="1"/>
  <c r="E66" i="1"/>
  <c r="S65" i="1"/>
  <c r="R65" i="1"/>
  <c r="Q65" i="1"/>
  <c r="P65" i="1"/>
  <c r="E65" i="1"/>
  <c r="S64" i="1"/>
  <c r="R64" i="1"/>
  <c r="Q64" i="1"/>
  <c r="P64" i="1"/>
  <c r="E64" i="1"/>
  <c r="U63" i="1"/>
  <c r="T63" i="1"/>
  <c r="S63" i="1"/>
  <c r="R63" i="1"/>
  <c r="Q63" i="1"/>
  <c r="P63" i="1"/>
  <c r="E63" i="1"/>
  <c r="S62" i="1"/>
  <c r="R62" i="1"/>
  <c r="Q62" i="1"/>
  <c r="P62" i="1"/>
  <c r="E62" i="1"/>
  <c r="U62" i="1" s="1"/>
  <c r="O60" i="1"/>
  <c r="N60" i="1"/>
  <c r="M60" i="1"/>
  <c r="L60" i="1"/>
  <c r="K60" i="1"/>
  <c r="J60" i="1"/>
  <c r="I60" i="1"/>
  <c r="S60" i="1" s="1"/>
  <c r="H60" i="1"/>
  <c r="C60" i="1"/>
  <c r="B60" i="1"/>
  <c r="S59" i="1"/>
  <c r="R59" i="1"/>
  <c r="Q59" i="1"/>
  <c r="P59" i="1"/>
  <c r="E59" i="1"/>
  <c r="T59" i="1" s="1"/>
  <c r="S58" i="1"/>
  <c r="R58" i="1"/>
  <c r="Q58" i="1"/>
  <c r="P58" i="1"/>
  <c r="E58" i="1"/>
  <c r="U58" i="1" s="1"/>
  <c r="T57" i="1"/>
  <c r="S57" i="1"/>
  <c r="R57" i="1"/>
  <c r="Q57" i="1"/>
  <c r="P57" i="1"/>
  <c r="E57" i="1"/>
  <c r="U57" i="1" s="1"/>
  <c r="S56" i="1"/>
  <c r="R56" i="1"/>
  <c r="Q56" i="1"/>
  <c r="P56" i="1"/>
  <c r="E56" i="1"/>
  <c r="O54" i="1"/>
  <c r="N54" i="1"/>
  <c r="M54" i="1"/>
  <c r="L54" i="1"/>
  <c r="K54" i="1"/>
  <c r="J54" i="1"/>
  <c r="I54" i="1"/>
  <c r="S54" i="1" s="1"/>
  <c r="H54" i="1"/>
  <c r="G54" i="1"/>
  <c r="F54" i="1"/>
  <c r="C54" i="1"/>
  <c r="B54" i="1"/>
  <c r="S53" i="1"/>
  <c r="R53" i="1"/>
  <c r="Q53" i="1"/>
  <c r="P53" i="1"/>
  <c r="E53" i="1"/>
  <c r="S52" i="1"/>
  <c r="R52" i="1"/>
  <c r="Q52" i="1"/>
  <c r="P52" i="1"/>
  <c r="E52" i="1"/>
  <c r="T51" i="1"/>
  <c r="S51" i="1"/>
  <c r="R51" i="1"/>
  <c r="Q51" i="1"/>
  <c r="P51" i="1"/>
  <c r="E51" i="1"/>
  <c r="U51" i="1" s="1"/>
  <c r="U50" i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U44" i="1" s="1"/>
  <c r="T43" i="1"/>
  <c r="S43" i="1"/>
  <c r="R43" i="1"/>
  <c r="Q43" i="1"/>
  <c r="P43" i="1"/>
  <c r="E43" i="1"/>
  <c r="U43" i="1" s="1"/>
  <c r="O41" i="1"/>
  <c r="N41" i="1"/>
  <c r="M41" i="1"/>
  <c r="L41" i="1"/>
  <c r="K41" i="1"/>
  <c r="J41" i="1"/>
  <c r="I41" i="1"/>
  <c r="S41" i="1" s="1"/>
  <c r="H41" i="1"/>
  <c r="P41" i="1" s="1"/>
  <c r="G41" i="1"/>
  <c r="F41" i="1"/>
  <c r="C41" i="1"/>
  <c r="B41" i="1"/>
  <c r="E41" i="1" s="1"/>
  <c r="T40" i="1"/>
  <c r="S40" i="1"/>
  <c r="R40" i="1"/>
  <c r="Q40" i="1"/>
  <c r="P40" i="1"/>
  <c r="E40" i="1"/>
  <c r="U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T37" i="1" s="1"/>
  <c r="T36" i="1"/>
  <c r="S36" i="1"/>
  <c r="R36" i="1"/>
  <c r="Q36" i="1"/>
  <c r="P36" i="1"/>
  <c r="E36" i="1"/>
  <c r="U36" i="1" s="1"/>
  <c r="O34" i="1"/>
  <c r="N34" i="1"/>
  <c r="M34" i="1"/>
  <c r="L34" i="1"/>
  <c r="K34" i="1"/>
  <c r="J34" i="1"/>
  <c r="I34" i="1"/>
  <c r="S34" i="1" s="1"/>
  <c r="H34" i="1"/>
  <c r="R34" i="1" s="1"/>
  <c r="G34" i="1"/>
  <c r="F34" i="1"/>
  <c r="C34" i="1"/>
  <c r="E34" i="1" s="1"/>
  <c r="B34" i="1"/>
  <c r="S33" i="1"/>
  <c r="R33" i="1"/>
  <c r="Q33" i="1"/>
  <c r="P33" i="1"/>
  <c r="E33" i="1"/>
  <c r="T33" i="1" s="1"/>
  <c r="O31" i="1"/>
  <c r="N31" i="1"/>
  <c r="M31" i="1"/>
  <c r="L31" i="1"/>
  <c r="K31" i="1"/>
  <c r="J31" i="1"/>
  <c r="R31" i="1" s="1"/>
  <c r="I31" i="1"/>
  <c r="Q31" i="1" s="1"/>
  <c r="H31" i="1"/>
  <c r="G31" i="1"/>
  <c r="F31" i="1"/>
  <c r="C31" i="1"/>
  <c r="B31" i="1"/>
  <c r="E31" i="1" s="1"/>
  <c r="S30" i="1"/>
  <c r="R30" i="1"/>
  <c r="Q30" i="1"/>
  <c r="P30" i="1"/>
  <c r="E30" i="1"/>
  <c r="S29" i="1"/>
  <c r="R29" i="1"/>
  <c r="Q29" i="1"/>
  <c r="P29" i="1"/>
  <c r="E29" i="1"/>
  <c r="U29" i="1" s="1"/>
  <c r="S28" i="1"/>
  <c r="R28" i="1"/>
  <c r="Q28" i="1"/>
  <c r="P28" i="1"/>
  <c r="E28" i="1"/>
  <c r="U28" i="1" s="1"/>
  <c r="S27" i="1"/>
  <c r="R27" i="1"/>
  <c r="Q27" i="1"/>
  <c r="P27" i="1"/>
  <c r="E27" i="1"/>
  <c r="T27" i="1" s="1"/>
  <c r="O25" i="1"/>
  <c r="N25" i="1"/>
  <c r="M25" i="1"/>
  <c r="L25" i="1"/>
  <c r="K25" i="1"/>
  <c r="J25" i="1"/>
  <c r="I25" i="1"/>
  <c r="S25" i="1" s="1"/>
  <c r="H25" i="1"/>
  <c r="R25" i="1" s="1"/>
  <c r="G25" i="1"/>
  <c r="F25" i="1"/>
  <c r="C25" i="1"/>
  <c r="B25" i="1"/>
  <c r="S24" i="1"/>
  <c r="R24" i="1"/>
  <c r="Q24" i="1"/>
  <c r="P24" i="1"/>
  <c r="E24" i="1"/>
  <c r="T24" i="1" s="1"/>
  <c r="T23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T20" i="1" s="1"/>
  <c r="T19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O16" i="1"/>
  <c r="N16" i="1"/>
  <c r="M16" i="1"/>
  <c r="L16" i="1"/>
  <c r="K16" i="1"/>
  <c r="J16" i="1"/>
  <c r="I16" i="1"/>
  <c r="S16" i="1" s="1"/>
  <c r="H16" i="1"/>
  <c r="R16" i="1" s="1"/>
  <c r="G16" i="1"/>
  <c r="F16" i="1"/>
  <c r="C16" i="1"/>
  <c r="B16" i="1"/>
  <c r="S15" i="1"/>
  <c r="R15" i="1"/>
  <c r="Q15" i="1"/>
  <c r="P15" i="1"/>
  <c r="E15" i="1"/>
  <c r="U15" i="1" s="1"/>
  <c r="S14" i="1"/>
  <c r="R14" i="1"/>
  <c r="Q14" i="1"/>
  <c r="P14" i="1"/>
  <c r="E14" i="1"/>
  <c r="U14" i="1" s="1"/>
  <c r="S13" i="1"/>
  <c r="R13" i="1"/>
  <c r="Q13" i="1"/>
  <c r="P13" i="1"/>
  <c r="E13" i="1"/>
  <c r="U13" i="1" s="1"/>
  <c r="U12" i="1"/>
  <c r="T12" i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T10" i="1" s="1"/>
  <c r="S9" i="1"/>
  <c r="R9" i="1"/>
  <c r="Q9" i="1"/>
  <c r="P9" i="1"/>
  <c r="E9" i="1"/>
  <c r="U9" i="1" s="1"/>
  <c r="T51" i="4" l="1"/>
  <c r="U51" i="4"/>
  <c r="R34" i="5"/>
  <c r="R73" i="5"/>
  <c r="T47" i="6"/>
  <c r="U47" i="6"/>
  <c r="U88" i="8"/>
  <c r="T88" i="8"/>
  <c r="T86" i="11"/>
  <c r="U86" i="11"/>
  <c r="T28" i="12"/>
  <c r="U28" i="12"/>
  <c r="T53" i="12"/>
  <c r="U53" i="12"/>
  <c r="O115" i="1"/>
  <c r="O114" i="1"/>
  <c r="N115" i="6"/>
  <c r="N114" i="6"/>
  <c r="O115" i="5"/>
  <c r="O114" i="5"/>
  <c r="T11" i="1"/>
  <c r="U27" i="1"/>
  <c r="U37" i="1"/>
  <c r="Q41" i="1"/>
  <c r="U66" i="1"/>
  <c r="T94" i="1"/>
  <c r="T9" i="2"/>
  <c r="R34" i="2"/>
  <c r="T51" i="2"/>
  <c r="Q16" i="3"/>
  <c r="U16" i="3" s="1"/>
  <c r="P67" i="3"/>
  <c r="R67" i="3"/>
  <c r="E73" i="3"/>
  <c r="U14" i="4"/>
  <c r="E25" i="4"/>
  <c r="T28" i="4"/>
  <c r="T58" i="7"/>
  <c r="U58" i="7"/>
  <c r="U27" i="8"/>
  <c r="T27" i="8"/>
  <c r="R67" i="10"/>
  <c r="S31" i="1"/>
  <c r="R73" i="2"/>
  <c r="S67" i="2"/>
  <c r="Q31" i="3"/>
  <c r="U31" i="3" s="1"/>
  <c r="U49" i="10"/>
  <c r="T49" i="10"/>
  <c r="U111" i="12"/>
  <c r="T111" i="12"/>
  <c r="U33" i="1"/>
  <c r="R41" i="1"/>
  <c r="T49" i="1"/>
  <c r="E60" i="2"/>
  <c r="U60" i="2" s="1"/>
  <c r="T33" i="3"/>
  <c r="E41" i="3"/>
  <c r="T70" i="3"/>
  <c r="T10" i="4"/>
  <c r="T13" i="4"/>
  <c r="E16" i="4"/>
  <c r="U52" i="5"/>
  <c r="T52" i="5"/>
  <c r="U71" i="5"/>
  <c r="T71" i="5"/>
  <c r="U43" i="8"/>
  <c r="T43" i="8"/>
  <c r="U18" i="9"/>
  <c r="T18" i="9"/>
  <c r="T46" i="10"/>
  <c r="U46" i="10"/>
  <c r="U43" i="11"/>
  <c r="T43" i="11"/>
  <c r="U46" i="12"/>
  <c r="T46" i="12"/>
  <c r="T96" i="12"/>
  <c r="U96" i="12"/>
  <c r="U108" i="2"/>
  <c r="T108" i="2"/>
  <c r="U62" i="4"/>
  <c r="T62" i="4"/>
  <c r="U89" i="1"/>
  <c r="Q72" i="2"/>
  <c r="U70" i="8"/>
  <c r="T70" i="8"/>
  <c r="U92" i="8"/>
  <c r="T92" i="8"/>
  <c r="S16" i="9"/>
  <c r="Q16" i="9"/>
  <c r="S34" i="9"/>
  <c r="U46" i="9"/>
  <c r="T46" i="9"/>
  <c r="U64" i="10"/>
  <c r="T64" i="10"/>
  <c r="U13" i="12"/>
  <c r="T13" i="12"/>
  <c r="G114" i="5"/>
  <c r="H114" i="4"/>
  <c r="P34" i="3"/>
  <c r="S74" i="3"/>
  <c r="U29" i="4"/>
  <c r="U70" i="4"/>
  <c r="T70" i="4"/>
  <c r="E16" i="1"/>
  <c r="U48" i="1"/>
  <c r="E54" i="1"/>
  <c r="U59" i="1"/>
  <c r="T62" i="1"/>
  <c r="T90" i="1"/>
  <c r="U92" i="1"/>
  <c r="Q16" i="2"/>
  <c r="U16" i="2" s="1"/>
  <c r="T40" i="2"/>
  <c r="T48" i="2"/>
  <c r="T94" i="2"/>
  <c r="T14" i="3"/>
  <c r="U24" i="3"/>
  <c r="Q34" i="3"/>
  <c r="S34" i="3"/>
  <c r="T43" i="3"/>
  <c r="T65" i="3"/>
  <c r="T93" i="3"/>
  <c r="U96" i="3"/>
  <c r="U39" i="6"/>
  <c r="T39" i="6"/>
  <c r="U22" i="7"/>
  <c r="T22" i="7"/>
  <c r="R34" i="7"/>
  <c r="U51" i="8"/>
  <c r="T51" i="8"/>
  <c r="T94" i="11"/>
  <c r="U94" i="11"/>
  <c r="D114" i="7"/>
  <c r="U106" i="2"/>
  <c r="T106" i="2"/>
  <c r="U9" i="2"/>
  <c r="U56" i="8"/>
  <c r="T56" i="8"/>
  <c r="R34" i="3"/>
  <c r="T30" i="1"/>
  <c r="T47" i="1"/>
  <c r="E60" i="1"/>
  <c r="U71" i="1"/>
  <c r="T12" i="2"/>
  <c r="T14" i="2"/>
  <c r="T23" i="2"/>
  <c r="T28" i="2"/>
  <c r="E41" i="2"/>
  <c r="T44" i="2"/>
  <c r="T53" i="2"/>
  <c r="U64" i="2"/>
  <c r="E16" i="3"/>
  <c r="T19" i="3"/>
  <c r="T23" i="3"/>
  <c r="E25" i="3"/>
  <c r="T28" i="3"/>
  <c r="U52" i="3"/>
  <c r="T56" i="3"/>
  <c r="R68" i="3"/>
  <c r="U93" i="3"/>
  <c r="Q25" i="4"/>
  <c r="U38" i="4"/>
  <c r="T38" i="4"/>
  <c r="U43" i="5"/>
  <c r="T43" i="5"/>
  <c r="T91" i="6"/>
  <c r="U91" i="6"/>
  <c r="U57" i="12"/>
  <c r="T57" i="12"/>
  <c r="U108" i="9"/>
  <c r="T108" i="9"/>
  <c r="P67" i="1"/>
  <c r="S16" i="4"/>
  <c r="U13" i="4"/>
  <c r="T27" i="6"/>
  <c r="U27" i="6"/>
  <c r="E25" i="1"/>
  <c r="U25" i="1" s="1"/>
  <c r="T28" i="1"/>
  <c r="U30" i="1"/>
  <c r="P31" i="1"/>
  <c r="T38" i="1"/>
  <c r="T91" i="1"/>
  <c r="T13" i="2"/>
  <c r="U39" i="2"/>
  <c r="E72" i="2"/>
  <c r="U93" i="2"/>
  <c r="U13" i="3"/>
  <c r="U64" i="3"/>
  <c r="Q72" i="3"/>
  <c r="U88" i="6"/>
  <c r="T88" i="6"/>
  <c r="U22" i="9"/>
  <c r="T22" i="9"/>
  <c r="U20" i="10"/>
  <c r="T20" i="10"/>
  <c r="U103" i="7"/>
  <c r="T103" i="7"/>
  <c r="R31" i="4"/>
  <c r="T45" i="4"/>
  <c r="T53" i="4"/>
  <c r="T57" i="4"/>
  <c r="P87" i="4"/>
  <c r="E60" i="5"/>
  <c r="E67" i="5"/>
  <c r="Q73" i="5"/>
  <c r="S73" i="5"/>
  <c r="U88" i="5"/>
  <c r="U92" i="5"/>
  <c r="T11" i="6"/>
  <c r="T15" i="6"/>
  <c r="R16" i="6"/>
  <c r="P41" i="6"/>
  <c r="R41" i="6"/>
  <c r="E60" i="6"/>
  <c r="P87" i="6"/>
  <c r="T87" i="6" s="1"/>
  <c r="T13" i="7"/>
  <c r="U20" i="7"/>
  <c r="T70" i="7"/>
  <c r="T64" i="8"/>
  <c r="T28" i="9"/>
  <c r="T56" i="9"/>
  <c r="T90" i="9"/>
  <c r="U93" i="9"/>
  <c r="U95" i="9"/>
  <c r="T23" i="10"/>
  <c r="Q31" i="10"/>
  <c r="T39" i="10"/>
  <c r="T62" i="10"/>
  <c r="U89" i="10"/>
  <c r="T22" i="11"/>
  <c r="U63" i="11"/>
  <c r="R68" i="11"/>
  <c r="T71" i="11"/>
  <c r="E73" i="11"/>
  <c r="T15" i="12"/>
  <c r="S16" i="12"/>
  <c r="U22" i="12"/>
  <c r="T44" i="12"/>
  <c r="U65" i="12"/>
  <c r="R97" i="1"/>
  <c r="U106" i="1"/>
  <c r="T100" i="9"/>
  <c r="U98" i="6"/>
  <c r="U111" i="3"/>
  <c r="S31" i="4"/>
  <c r="T37" i="4"/>
  <c r="U40" i="4"/>
  <c r="T64" i="4"/>
  <c r="T12" i="5"/>
  <c r="T20" i="5"/>
  <c r="T29" i="5"/>
  <c r="E31" i="5"/>
  <c r="U47" i="5"/>
  <c r="U50" i="5"/>
  <c r="U58" i="5"/>
  <c r="Q72" i="5"/>
  <c r="T91" i="5"/>
  <c r="T95" i="5"/>
  <c r="U19" i="6"/>
  <c r="U23" i="6"/>
  <c r="U33" i="6"/>
  <c r="U36" i="6"/>
  <c r="T37" i="6"/>
  <c r="Q41" i="6"/>
  <c r="U41" i="6" s="1"/>
  <c r="P72" i="6"/>
  <c r="U94" i="6"/>
  <c r="T96" i="6"/>
  <c r="T19" i="7"/>
  <c r="T33" i="7"/>
  <c r="T38" i="7"/>
  <c r="T43" i="7"/>
  <c r="T71" i="7"/>
  <c r="T89" i="7"/>
  <c r="T12" i="8"/>
  <c r="T45" i="8"/>
  <c r="T53" i="8"/>
  <c r="T14" i="9"/>
  <c r="S25" i="9"/>
  <c r="U33" i="9"/>
  <c r="U53" i="9"/>
  <c r="T63" i="9"/>
  <c r="U18" i="10"/>
  <c r="R34" i="10"/>
  <c r="E60" i="10"/>
  <c r="U10" i="11"/>
  <c r="T37" i="11"/>
  <c r="T39" i="11"/>
  <c r="S67" i="11"/>
  <c r="U93" i="11"/>
  <c r="E16" i="12"/>
  <c r="P25" i="12"/>
  <c r="E41" i="12"/>
  <c r="U89" i="12"/>
  <c r="G114" i="1"/>
  <c r="T104" i="1"/>
  <c r="T111" i="1"/>
  <c r="J114" i="10"/>
  <c r="J114" i="2"/>
  <c r="R87" i="4"/>
  <c r="T22" i="6"/>
  <c r="S34" i="6"/>
  <c r="P60" i="6"/>
  <c r="T18" i="7"/>
  <c r="T47" i="7"/>
  <c r="T51" i="7"/>
  <c r="T62" i="7"/>
  <c r="T66" i="7"/>
  <c r="T40" i="8"/>
  <c r="T44" i="8"/>
  <c r="E25" i="9"/>
  <c r="E34" i="9"/>
  <c r="Q67" i="9"/>
  <c r="Q72" i="9"/>
  <c r="Q73" i="10"/>
  <c r="K114" i="9"/>
  <c r="S97" i="3"/>
  <c r="U63" i="4"/>
  <c r="E73" i="4"/>
  <c r="S87" i="4"/>
  <c r="T13" i="5"/>
  <c r="T15" i="5"/>
  <c r="U28" i="5"/>
  <c r="E41" i="5"/>
  <c r="Q16" i="6"/>
  <c r="T18" i="6"/>
  <c r="S31" i="6"/>
  <c r="U40" i="6"/>
  <c r="Q60" i="6"/>
  <c r="U64" i="6"/>
  <c r="T71" i="6"/>
  <c r="R72" i="6"/>
  <c r="T23" i="7"/>
  <c r="E34" i="7"/>
  <c r="P41" i="7"/>
  <c r="R41" i="7"/>
  <c r="T46" i="7"/>
  <c r="T50" i="7"/>
  <c r="U10" i="8"/>
  <c r="T19" i="9"/>
  <c r="T23" i="9"/>
  <c r="Q31" i="9"/>
  <c r="S31" i="9"/>
  <c r="E73" i="9"/>
  <c r="P34" i="11"/>
  <c r="T34" i="11" s="1"/>
  <c r="P73" i="11"/>
  <c r="E81" i="2"/>
  <c r="V114" i="12"/>
  <c r="F114" i="6"/>
  <c r="R34" i="4"/>
  <c r="E41" i="6"/>
  <c r="P67" i="6"/>
  <c r="R67" i="6"/>
  <c r="P60" i="7"/>
  <c r="R60" i="7"/>
  <c r="S41" i="9"/>
  <c r="P25" i="10"/>
  <c r="R25" i="10"/>
  <c r="T52" i="10"/>
  <c r="R73" i="10"/>
  <c r="E87" i="10"/>
  <c r="E115" i="10" s="1"/>
  <c r="T115" i="10" s="1"/>
  <c r="U93" i="10"/>
  <c r="Q25" i="11"/>
  <c r="S34" i="11"/>
  <c r="S73" i="11"/>
  <c r="U94" i="12"/>
  <c r="E81" i="5"/>
  <c r="T99" i="11"/>
  <c r="U109" i="10"/>
  <c r="C114" i="8"/>
  <c r="U108" i="8"/>
  <c r="T106" i="7"/>
  <c r="T111" i="7"/>
  <c r="T103" i="5"/>
  <c r="U105" i="5"/>
  <c r="W114" i="3"/>
  <c r="U91" i="4"/>
  <c r="T10" i="5"/>
  <c r="U14" i="5"/>
  <c r="T23" i="5"/>
  <c r="T27" i="5"/>
  <c r="U56" i="5"/>
  <c r="T9" i="6"/>
  <c r="U13" i="6"/>
  <c r="P25" i="6"/>
  <c r="R25" i="6"/>
  <c r="U30" i="6"/>
  <c r="Q73" i="6"/>
  <c r="R73" i="7"/>
  <c r="S31" i="8"/>
  <c r="R34" i="8"/>
  <c r="Q73" i="8"/>
  <c r="S73" i="8"/>
  <c r="T91" i="8"/>
  <c r="T96" i="8"/>
  <c r="T12" i="9"/>
  <c r="U30" i="9"/>
  <c r="T36" i="9"/>
  <c r="T40" i="9"/>
  <c r="U58" i="9"/>
  <c r="T65" i="9"/>
  <c r="T70" i="9"/>
  <c r="U94" i="9"/>
  <c r="R16" i="10"/>
  <c r="Q25" i="10"/>
  <c r="S25" i="10"/>
  <c r="T92" i="10"/>
  <c r="U13" i="11"/>
  <c r="R34" i="11"/>
  <c r="U36" i="11"/>
  <c r="R73" i="11"/>
  <c r="R16" i="12"/>
  <c r="S31" i="12"/>
  <c r="P34" i="12"/>
  <c r="T88" i="12"/>
  <c r="T103" i="1"/>
  <c r="H114" i="12"/>
  <c r="W114" i="11"/>
  <c r="R97" i="7"/>
  <c r="T112" i="6"/>
  <c r="T101" i="5"/>
  <c r="V114" i="4"/>
  <c r="I114" i="3"/>
  <c r="E34" i="4"/>
  <c r="P41" i="4"/>
  <c r="R41" i="4"/>
  <c r="E67" i="4"/>
  <c r="U89" i="4"/>
  <c r="T18" i="5"/>
  <c r="U70" i="5"/>
  <c r="T10" i="6"/>
  <c r="P16" i="6"/>
  <c r="Q25" i="6"/>
  <c r="S25" i="6"/>
  <c r="U20" i="8"/>
  <c r="S34" i="8"/>
  <c r="E74" i="8"/>
  <c r="R25" i="9"/>
  <c r="E31" i="9"/>
  <c r="P34" i="9"/>
  <c r="R34" i="9"/>
  <c r="T45" i="9"/>
  <c r="T53" i="9"/>
  <c r="U10" i="10"/>
  <c r="U12" i="10"/>
  <c r="Q72" i="10"/>
  <c r="E73" i="10"/>
  <c r="Q87" i="10"/>
  <c r="P41" i="11"/>
  <c r="T41" i="11" s="1"/>
  <c r="R41" i="11"/>
  <c r="U25" i="12"/>
  <c r="Q41" i="12"/>
  <c r="U45" i="12"/>
  <c r="T52" i="12"/>
  <c r="U56" i="12"/>
  <c r="T66" i="12"/>
  <c r="P73" i="12"/>
  <c r="R73" i="12"/>
  <c r="I114" i="11"/>
  <c r="U99" i="8"/>
  <c r="T104" i="8"/>
  <c r="T105" i="6"/>
  <c r="Q54" i="12"/>
  <c r="S54" i="12"/>
  <c r="E74" i="12"/>
  <c r="U60" i="12"/>
  <c r="T60" i="12"/>
  <c r="P74" i="12"/>
  <c r="T74" i="12" s="1"/>
  <c r="P60" i="12"/>
  <c r="R60" i="12"/>
  <c r="Q60" i="12"/>
  <c r="S60" i="12"/>
  <c r="P68" i="12"/>
  <c r="T68" i="12" s="1"/>
  <c r="R68" i="12"/>
  <c r="Q68" i="12"/>
  <c r="T103" i="12"/>
  <c r="T108" i="12"/>
  <c r="T86" i="12"/>
  <c r="E81" i="12"/>
  <c r="E54" i="11"/>
  <c r="U48" i="11"/>
  <c r="S74" i="11"/>
  <c r="S68" i="11"/>
  <c r="R74" i="11"/>
  <c r="P60" i="11"/>
  <c r="T102" i="11"/>
  <c r="U112" i="11"/>
  <c r="T98" i="11"/>
  <c r="E54" i="10"/>
  <c r="R68" i="10"/>
  <c r="S54" i="10"/>
  <c r="E74" i="10"/>
  <c r="Q60" i="10"/>
  <c r="S74" i="10"/>
  <c r="U110" i="10"/>
  <c r="U101" i="10"/>
  <c r="T106" i="10"/>
  <c r="T86" i="10"/>
  <c r="E81" i="10"/>
  <c r="E54" i="9"/>
  <c r="E74" i="9"/>
  <c r="R68" i="9"/>
  <c r="S68" i="9"/>
  <c r="P60" i="9"/>
  <c r="R60" i="9"/>
  <c r="E68" i="9"/>
  <c r="S74" i="9"/>
  <c r="T104" i="9"/>
  <c r="T105" i="9"/>
  <c r="T112" i="9"/>
  <c r="U99" i="9"/>
  <c r="U101" i="9"/>
  <c r="U86" i="9"/>
  <c r="E54" i="8"/>
  <c r="S74" i="8"/>
  <c r="R54" i="8"/>
  <c r="Q54" i="8"/>
  <c r="S54" i="8"/>
  <c r="Q74" i="8"/>
  <c r="P68" i="8"/>
  <c r="T68" i="8" s="1"/>
  <c r="R68" i="8"/>
  <c r="R74" i="8"/>
  <c r="Q60" i="8"/>
  <c r="Q68" i="8"/>
  <c r="U68" i="8" s="1"/>
  <c r="S68" i="8"/>
  <c r="T59" i="8"/>
  <c r="E68" i="8"/>
  <c r="T111" i="8"/>
  <c r="T98" i="8"/>
  <c r="U100" i="8"/>
  <c r="T107" i="8"/>
  <c r="S97" i="8"/>
  <c r="T112" i="8"/>
  <c r="T86" i="8"/>
  <c r="R54" i="7"/>
  <c r="R68" i="7"/>
  <c r="S74" i="7"/>
  <c r="S68" i="7"/>
  <c r="R74" i="7"/>
  <c r="Q74" i="7"/>
  <c r="U74" i="7" s="1"/>
  <c r="T102" i="7"/>
  <c r="T98" i="7"/>
  <c r="T110" i="7"/>
  <c r="E81" i="7"/>
  <c r="R54" i="6"/>
  <c r="Q74" i="6"/>
  <c r="U74" i="6" s="1"/>
  <c r="Q54" i="6"/>
  <c r="T48" i="6"/>
  <c r="Q68" i="6"/>
  <c r="U68" i="6" s="1"/>
  <c r="R74" i="6"/>
  <c r="S68" i="6"/>
  <c r="S74" i="6"/>
  <c r="T59" i="6"/>
  <c r="U58" i="6"/>
  <c r="R68" i="6"/>
  <c r="R97" i="6"/>
  <c r="U107" i="6"/>
  <c r="T101" i="6"/>
  <c r="U99" i="6"/>
  <c r="T104" i="6"/>
  <c r="U106" i="6"/>
  <c r="P54" i="5"/>
  <c r="R54" i="5"/>
  <c r="T48" i="5"/>
  <c r="S74" i="5"/>
  <c r="R68" i="5"/>
  <c r="S68" i="5"/>
  <c r="P74" i="5"/>
  <c r="T74" i="5" s="1"/>
  <c r="R97" i="5"/>
  <c r="U106" i="5"/>
  <c r="P54" i="4"/>
  <c r="R54" i="4"/>
  <c r="P60" i="4"/>
  <c r="Q60" i="4"/>
  <c r="E74" i="4"/>
  <c r="T59" i="4"/>
  <c r="R74" i="4"/>
  <c r="T58" i="4"/>
  <c r="S74" i="4"/>
  <c r="U111" i="4"/>
  <c r="U103" i="4"/>
  <c r="U105" i="4"/>
  <c r="T110" i="4"/>
  <c r="E81" i="4"/>
  <c r="T86" i="4"/>
  <c r="E74" i="3"/>
  <c r="R74" i="3"/>
  <c r="E60" i="3"/>
  <c r="E68" i="3"/>
  <c r="Q74" i="3"/>
  <c r="U103" i="3"/>
  <c r="T101" i="3"/>
  <c r="U86" i="3"/>
  <c r="S74" i="2"/>
  <c r="R68" i="2"/>
  <c r="E54" i="2"/>
  <c r="S68" i="2"/>
  <c r="R74" i="2"/>
  <c r="P60" i="2"/>
  <c r="R60" i="2"/>
  <c r="E74" i="2"/>
  <c r="Q60" i="2"/>
  <c r="S60" i="2"/>
  <c r="E68" i="2"/>
  <c r="T111" i="2"/>
  <c r="T105" i="2"/>
  <c r="T103" i="2"/>
  <c r="T101" i="2"/>
  <c r="T86" i="2"/>
  <c r="S68" i="1"/>
  <c r="R74" i="1"/>
  <c r="R54" i="1"/>
  <c r="E68" i="1"/>
  <c r="E74" i="1"/>
  <c r="P60" i="1"/>
  <c r="R60" i="1"/>
  <c r="Q74" i="1"/>
  <c r="U74" i="1" s="1"/>
  <c r="T58" i="1"/>
  <c r="T100" i="1"/>
  <c r="T112" i="1"/>
  <c r="E81" i="1"/>
  <c r="U11" i="1"/>
  <c r="E87" i="1"/>
  <c r="E115" i="1" s="1"/>
  <c r="U88" i="1"/>
  <c r="T88" i="1"/>
  <c r="U96" i="1"/>
  <c r="T96" i="1"/>
  <c r="P25" i="2"/>
  <c r="Q68" i="3"/>
  <c r="U68" i="3" s="1"/>
  <c r="P73" i="3"/>
  <c r="U92" i="4"/>
  <c r="T92" i="4"/>
  <c r="U24" i="5"/>
  <c r="T24" i="5"/>
  <c r="P25" i="1"/>
  <c r="U19" i="2"/>
  <c r="T19" i="2"/>
  <c r="U27" i="2"/>
  <c r="U29" i="2"/>
  <c r="T29" i="2"/>
  <c r="P54" i="2"/>
  <c r="P68" i="2"/>
  <c r="Q73" i="2"/>
  <c r="U38" i="3"/>
  <c r="T38" i="3"/>
  <c r="Q54" i="3"/>
  <c r="U20" i="1"/>
  <c r="Q25" i="1"/>
  <c r="P34" i="1"/>
  <c r="T34" i="1" s="1"/>
  <c r="Q34" i="1"/>
  <c r="Q60" i="1"/>
  <c r="U64" i="1"/>
  <c r="T64" i="1"/>
  <c r="P87" i="1"/>
  <c r="T87" i="1" s="1"/>
  <c r="U15" i="2"/>
  <c r="T15" i="2"/>
  <c r="U41" i="2"/>
  <c r="U36" i="2"/>
  <c r="T36" i="2"/>
  <c r="U46" i="2"/>
  <c r="T46" i="2"/>
  <c r="Q54" i="2"/>
  <c r="U57" i="2"/>
  <c r="T57" i="2"/>
  <c r="Q68" i="2"/>
  <c r="U68" i="2" s="1"/>
  <c r="U71" i="2"/>
  <c r="T71" i="2"/>
  <c r="U21" i="3"/>
  <c r="T21" i="3"/>
  <c r="Q67" i="3"/>
  <c r="Q73" i="3"/>
  <c r="S87" i="3"/>
  <c r="U91" i="3"/>
  <c r="T91" i="3"/>
  <c r="U22" i="4"/>
  <c r="T22" i="4"/>
  <c r="U25" i="4"/>
  <c r="T25" i="4"/>
  <c r="Q74" i="4"/>
  <c r="U74" i="4" s="1"/>
  <c r="E87" i="4"/>
  <c r="E115" i="4" s="1"/>
  <c r="T87" i="4"/>
  <c r="T88" i="4"/>
  <c r="U88" i="4"/>
  <c r="T19" i="5"/>
  <c r="U19" i="5"/>
  <c r="Q41" i="5"/>
  <c r="U54" i="5"/>
  <c r="T54" i="5"/>
  <c r="U44" i="5"/>
  <c r="T44" i="5"/>
  <c r="U60" i="5"/>
  <c r="T60" i="5"/>
  <c r="U60" i="3"/>
  <c r="T60" i="3"/>
  <c r="U30" i="4"/>
  <c r="T30" i="4"/>
  <c r="U48" i="4"/>
  <c r="T48" i="4"/>
  <c r="P68" i="4"/>
  <c r="T68" i="4" s="1"/>
  <c r="T21" i="6"/>
  <c r="U21" i="6"/>
  <c r="T51" i="6"/>
  <c r="U51" i="6"/>
  <c r="U86" i="7"/>
  <c r="T86" i="7"/>
  <c r="T15" i="1"/>
  <c r="Q16" i="1"/>
  <c r="U16" i="1" s="1"/>
  <c r="T18" i="1"/>
  <c r="U24" i="1"/>
  <c r="T67" i="1"/>
  <c r="U86" i="1"/>
  <c r="T86" i="1"/>
  <c r="R87" i="1"/>
  <c r="T93" i="1"/>
  <c r="U95" i="1"/>
  <c r="T95" i="1"/>
  <c r="U18" i="2"/>
  <c r="T18" i="2"/>
  <c r="U54" i="2"/>
  <c r="T54" i="2"/>
  <c r="U37" i="3"/>
  <c r="T37" i="3"/>
  <c r="T43" i="4"/>
  <c r="U43" i="4"/>
  <c r="U56" i="4"/>
  <c r="T56" i="4"/>
  <c r="P67" i="4"/>
  <c r="T67" i="4" s="1"/>
  <c r="P73" i="4"/>
  <c r="U31" i="5"/>
  <c r="T31" i="5"/>
  <c r="T93" i="5"/>
  <c r="T43" i="6"/>
  <c r="U43" i="6"/>
  <c r="U66" i="2"/>
  <c r="T66" i="2"/>
  <c r="U90" i="2"/>
  <c r="T90" i="2"/>
  <c r="U10" i="1"/>
  <c r="T54" i="1"/>
  <c r="T44" i="1"/>
  <c r="T60" i="2"/>
  <c r="U10" i="3"/>
  <c r="T10" i="3"/>
  <c r="P16" i="3"/>
  <c r="T16" i="3" s="1"/>
  <c r="U20" i="3"/>
  <c r="T20" i="3"/>
  <c r="U49" i="3"/>
  <c r="T49" i="3"/>
  <c r="U12" i="4"/>
  <c r="T12" i="4"/>
  <c r="Q67" i="4"/>
  <c r="Q73" i="4"/>
  <c r="U66" i="5"/>
  <c r="T66" i="5"/>
  <c r="T38" i="6"/>
  <c r="U38" i="6"/>
  <c r="P16" i="1"/>
  <c r="T16" i="1" s="1"/>
  <c r="P41" i="2"/>
  <c r="T41" i="2" s="1"/>
  <c r="U25" i="3"/>
  <c r="T25" i="3"/>
  <c r="P115" i="4"/>
  <c r="P114" i="4"/>
  <c r="P68" i="5"/>
  <c r="T68" i="5" s="1"/>
  <c r="U57" i="8"/>
  <c r="T57" i="8"/>
  <c r="T14" i="1"/>
  <c r="T29" i="1"/>
  <c r="T39" i="1"/>
  <c r="U53" i="1"/>
  <c r="T53" i="1"/>
  <c r="S87" i="1"/>
  <c r="Q67" i="2"/>
  <c r="U67" i="2" s="1"/>
  <c r="T13" i="1"/>
  <c r="T22" i="1"/>
  <c r="T46" i="1"/>
  <c r="P68" i="1"/>
  <c r="T68" i="1" s="1"/>
  <c r="P73" i="1"/>
  <c r="U25" i="2"/>
  <c r="T25" i="2"/>
  <c r="U30" i="2"/>
  <c r="T30" i="2"/>
  <c r="P74" i="2"/>
  <c r="T74" i="2" s="1"/>
  <c r="Q74" i="2"/>
  <c r="U74" i="2" s="1"/>
  <c r="U89" i="2"/>
  <c r="T89" i="2"/>
  <c r="P41" i="3"/>
  <c r="T41" i="3" s="1"/>
  <c r="U59" i="3"/>
  <c r="T59" i="3"/>
  <c r="P25" i="4"/>
  <c r="P34" i="4"/>
  <c r="T34" i="4" s="1"/>
  <c r="E41" i="4"/>
  <c r="U60" i="4"/>
  <c r="T60" i="4"/>
  <c r="P72" i="4"/>
  <c r="Q72" i="4"/>
  <c r="U38" i="5"/>
  <c r="T38" i="5"/>
  <c r="U49" i="5"/>
  <c r="T49" i="5"/>
  <c r="T9" i="1"/>
  <c r="U47" i="2"/>
  <c r="T47" i="2"/>
  <c r="P25" i="3"/>
  <c r="P31" i="3"/>
  <c r="T31" i="3" s="1"/>
  <c r="U34" i="3"/>
  <c r="T34" i="3"/>
  <c r="P74" i="3"/>
  <c r="U92" i="3"/>
  <c r="T92" i="3"/>
  <c r="P16" i="4"/>
  <c r="T16" i="4" s="1"/>
  <c r="T23" i="4"/>
  <c r="U23" i="4"/>
  <c r="U25" i="5"/>
  <c r="T25" i="5"/>
  <c r="P31" i="5"/>
  <c r="T34" i="5"/>
  <c r="U34" i="1"/>
  <c r="P54" i="1"/>
  <c r="U65" i="1"/>
  <c r="T65" i="1"/>
  <c r="U72" i="1"/>
  <c r="T72" i="1"/>
  <c r="U73" i="1"/>
  <c r="T73" i="1"/>
  <c r="U70" i="1"/>
  <c r="T70" i="1"/>
  <c r="P72" i="1"/>
  <c r="U58" i="2"/>
  <c r="T58" i="2"/>
  <c r="T21" i="1"/>
  <c r="U31" i="1"/>
  <c r="T31" i="1"/>
  <c r="T45" i="1"/>
  <c r="U52" i="1"/>
  <c r="T52" i="1"/>
  <c r="U56" i="1"/>
  <c r="T56" i="1"/>
  <c r="U60" i="1"/>
  <c r="T60" i="1"/>
  <c r="Q67" i="1"/>
  <c r="U67" i="1" s="1"/>
  <c r="Q72" i="1"/>
  <c r="U33" i="2"/>
  <c r="T33" i="2"/>
  <c r="E67" i="2"/>
  <c r="U74" i="3"/>
  <c r="T74" i="3"/>
  <c r="U9" i="3"/>
  <c r="T9" i="3"/>
  <c r="U48" i="3"/>
  <c r="T48" i="3"/>
  <c r="P54" i="3"/>
  <c r="P68" i="3"/>
  <c r="T68" i="3" s="1"/>
  <c r="U11" i="4"/>
  <c r="T11" i="4"/>
  <c r="U49" i="4"/>
  <c r="T49" i="4"/>
  <c r="S60" i="6"/>
  <c r="T63" i="6"/>
  <c r="U63" i="6"/>
  <c r="U73" i="6"/>
  <c r="T73" i="6"/>
  <c r="U72" i="6"/>
  <c r="T72" i="6"/>
  <c r="U70" i="6"/>
  <c r="T70" i="6"/>
  <c r="Q87" i="1"/>
  <c r="U73" i="2"/>
  <c r="T73" i="2"/>
  <c r="U72" i="2"/>
  <c r="T72" i="2"/>
  <c r="E87" i="2"/>
  <c r="E115" i="2" s="1"/>
  <c r="U67" i="4"/>
  <c r="Q68" i="4"/>
  <c r="U68" i="4" s="1"/>
  <c r="T40" i="5"/>
  <c r="T46" i="5"/>
  <c r="T51" i="5"/>
  <c r="T63" i="5"/>
  <c r="Q67" i="5"/>
  <c r="Q68" i="5"/>
  <c r="U68" i="5" s="1"/>
  <c r="Q74" i="5"/>
  <c r="U90" i="5"/>
  <c r="U10" i="6"/>
  <c r="E54" i="6"/>
  <c r="U86" i="6"/>
  <c r="T86" i="6"/>
  <c r="R87" i="6"/>
  <c r="Q34" i="7"/>
  <c r="U34" i="7" s="1"/>
  <c r="S34" i="7"/>
  <c r="U30" i="8"/>
  <c r="T30" i="8"/>
  <c r="P87" i="2"/>
  <c r="T87" i="2" s="1"/>
  <c r="Q41" i="3"/>
  <c r="U41" i="3" s="1"/>
  <c r="P60" i="3"/>
  <c r="U16" i="4"/>
  <c r="P31" i="4"/>
  <c r="Q34" i="4"/>
  <c r="Q87" i="5"/>
  <c r="P34" i="6"/>
  <c r="U59" i="7"/>
  <c r="T59" i="7"/>
  <c r="S60" i="7"/>
  <c r="Q60" i="7"/>
  <c r="P73" i="7"/>
  <c r="U25" i="8"/>
  <c r="T25" i="8"/>
  <c r="U37" i="9"/>
  <c r="T37" i="9"/>
  <c r="U110" i="12"/>
  <c r="T110" i="12"/>
  <c r="P31" i="2"/>
  <c r="T31" i="2" s="1"/>
  <c r="P34" i="2"/>
  <c r="T34" i="2" s="1"/>
  <c r="Q87" i="2"/>
  <c r="Q60" i="3"/>
  <c r="U73" i="3"/>
  <c r="T73" i="3"/>
  <c r="U72" i="3"/>
  <c r="T72" i="3"/>
  <c r="E87" i="3"/>
  <c r="E115" i="3" s="1"/>
  <c r="Q31" i="4"/>
  <c r="U73" i="4"/>
  <c r="T73" i="4"/>
  <c r="U72" i="4"/>
  <c r="T72" i="4"/>
  <c r="U41" i="5"/>
  <c r="T36" i="5"/>
  <c r="P60" i="5"/>
  <c r="U25" i="6"/>
  <c r="T25" i="6"/>
  <c r="U65" i="6"/>
  <c r="T65" i="6"/>
  <c r="U93" i="6"/>
  <c r="T93" i="6"/>
  <c r="U11" i="7"/>
  <c r="T11" i="7"/>
  <c r="U33" i="8"/>
  <c r="T33" i="8"/>
  <c r="U41" i="12"/>
  <c r="U36" i="12"/>
  <c r="T36" i="12"/>
  <c r="T41" i="12"/>
  <c r="P41" i="12"/>
  <c r="Q54" i="1"/>
  <c r="U54" i="1" s="1"/>
  <c r="Q68" i="1"/>
  <c r="U68" i="1" s="1"/>
  <c r="Q73" i="1"/>
  <c r="P74" i="1"/>
  <c r="T74" i="1" s="1"/>
  <c r="P16" i="2"/>
  <c r="Q31" i="2"/>
  <c r="U31" i="2" s="1"/>
  <c r="Q34" i="2"/>
  <c r="U34" i="2" s="1"/>
  <c r="P67" i="2"/>
  <c r="T67" i="2" s="1"/>
  <c r="P72" i="2"/>
  <c r="R87" i="2"/>
  <c r="U54" i="3"/>
  <c r="T54" i="3"/>
  <c r="P87" i="3"/>
  <c r="E16" i="5"/>
  <c r="P25" i="5"/>
  <c r="Q25" i="5"/>
  <c r="Q60" i="5"/>
  <c r="S87" i="5"/>
  <c r="P31" i="6"/>
  <c r="U45" i="6"/>
  <c r="T45" i="6"/>
  <c r="U53" i="6"/>
  <c r="T53" i="6"/>
  <c r="U60" i="6"/>
  <c r="T60" i="6"/>
  <c r="E68" i="6"/>
  <c r="P16" i="7"/>
  <c r="U41" i="1"/>
  <c r="T41" i="1"/>
  <c r="S87" i="2"/>
  <c r="Q87" i="3"/>
  <c r="U34" i="4"/>
  <c r="U41" i="4"/>
  <c r="T41" i="4"/>
  <c r="Q41" i="4"/>
  <c r="U54" i="4"/>
  <c r="T54" i="4"/>
  <c r="U44" i="4"/>
  <c r="Q54" i="5"/>
  <c r="U94" i="5"/>
  <c r="T94" i="5"/>
  <c r="U14" i="6"/>
  <c r="T14" i="6"/>
  <c r="U56" i="6"/>
  <c r="T56" i="6"/>
  <c r="E74" i="6"/>
  <c r="S31" i="7"/>
  <c r="Q31" i="7"/>
  <c r="Q41" i="7"/>
  <c r="U41" i="7" s="1"/>
  <c r="U44" i="7"/>
  <c r="T44" i="7"/>
  <c r="U71" i="8"/>
  <c r="T71" i="8"/>
  <c r="T68" i="2"/>
  <c r="T16" i="2"/>
  <c r="U67" i="3"/>
  <c r="T67" i="3"/>
  <c r="R87" i="3"/>
  <c r="E31" i="4"/>
  <c r="Q54" i="4"/>
  <c r="P74" i="4"/>
  <c r="T74" i="4" s="1"/>
  <c r="T33" i="5"/>
  <c r="T39" i="5"/>
  <c r="P41" i="5"/>
  <c r="T41" i="5" s="1"/>
  <c r="T45" i="5"/>
  <c r="U28" i="6"/>
  <c r="T28" i="6"/>
  <c r="T52" i="6"/>
  <c r="U10" i="7"/>
  <c r="T10" i="7"/>
  <c r="P25" i="7"/>
  <c r="U52" i="7"/>
  <c r="T52" i="7"/>
  <c r="P54" i="7"/>
  <c r="T54" i="7" s="1"/>
  <c r="S72" i="7"/>
  <c r="Q72" i="7"/>
  <c r="U19" i="8"/>
  <c r="T19" i="8"/>
  <c r="U25" i="10"/>
  <c r="T25" i="10"/>
  <c r="U33" i="10"/>
  <c r="T33" i="10"/>
  <c r="P16" i="5"/>
  <c r="T16" i="5" s="1"/>
  <c r="Q31" i="5"/>
  <c r="Q34" i="5"/>
  <c r="U34" i="5" s="1"/>
  <c r="U67" i="5"/>
  <c r="T67" i="5"/>
  <c r="P67" i="5"/>
  <c r="P72" i="5"/>
  <c r="R87" i="5"/>
  <c r="S41" i="6"/>
  <c r="U54" i="6"/>
  <c r="R60" i="6"/>
  <c r="Q87" i="6"/>
  <c r="T90" i="6"/>
  <c r="T14" i="7"/>
  <c r="U24" i="7"/>
  <c r="T24" i="7"/>
  <c r="P31" i="7"/>
  <c r="U48" i="7"/>
  <c r="T48" i="7"/>
  <c r="T56" i="7"/>
  <c r="T65" i="7"/>
  <c r="P72" i="7"/>
  <c r="Q73" i="7"/>
  <c r="S87" i="7"/>
  <c r="U91" i="7"/>
  <c r="T91" i="7"/>
  <c r="U95" i="7"/>
  <c r="T95" i="7"/>
  <c r="U47" i="8"/>
  <c r="T47" i="8"/>
  <c r="U66" i="8"/>
  <c r="T66" i="8"/>
  <c r="U59" i="9"/>
  <c r="T59" i="9"/>
  <c r="U96" i="9"/>
  <c r="T96" i="9"/>
  <c r="T29" i="10"/>
  <c r="U29" i="10"/>
  <c r="U53" i="10"/>
  <c r="T53" i="10"/>
  <c r="S68" i="10"/>
  <c r="Q68" i="10"/>
  <c r="U68" i="10" s="1"/>
  <c r="U73" i="10"/>
  <c r="T73" i="10"/>
  <c r="U72" i="10"/>
  <c r="T72" i="10"/>
  <c r="U70" i="10"/>
  <c r="T70" i="10"/>
  <c r="U47" i="12"/>
  <c r="T47" i="12"/>
  <c r="U90" i="8"/>
  <c r="T90" i="8"/>
  <c r="U21" i="9"/>
  <c r="T21" i="9"/>
  <c r="U25" i="9"/>
  <c r="U49" i="9"/>
  <c r="T49" i="9"/>
  <c r="U48" i="10"/>
  <c r="T48" i="10"/>
  <c r="U87" i="11"/>
  <c r="Q115" i="11"/>
  <c r="Q114" i="11"/>
  <c r="U16" i="5"/>
  <c r="U74" i="5"/>
  <c r="U67" i="6"/>
  <c r="T67" i="6"/>
  <c r="U89" i="6"/>
  <c r="U13" i="7"/>
  <c r="Q25" i="7"/>
  <c r="T34" i="7"/>
  <c r="T49" i="7"/>
  <c r="Q54" i="7"/>
  <c r="U54" i="7" s="1"/>
  <c r="T92" i="7"/>
  <c r="T96" i="7"/>
  <c r="U15" i="8"/>
  <c r="T15" i="8"/>
  <c r="P25" i="8"/>
  <c r="Q25" i="8"/>
  <c r="U29" i="8"/>
  <c r="T29" i="8"/>
  <c r="Q67" i="8"/>
  <c r="U10" i="9"/>
  <c r="T10" i="9"/>
  <c r="P31" i="9"/>
  <c r="U34" i="9"/>
  <c r="T34" i="9"/>
  <c r="P41" i="10"/>
  <c r="P54" i="6"/>
  <c r="T54" i="6" s="1"/>
  <c r="Q67" i="6"/>
  <c r="P68" i="6"/>
  <c r="Q72" i="6"/>
  <c r="P73" i="6"/>
  <c r="P74" i="6"/>
  <c r="T74" i="6" s="1"/>
  <c r="T16" i="7"/>
  <c r="T9" i="7"/>
  <c r="U27" i="7"/>
  <c r="T27" i="7"/>
  <c r="U41" i="8"/>
  <c r="U36" i="8"/>
  <c r="T36" i="8"/>
  <c r="U46" i="8"/>
  <c r="T46" i="8"/>
  <c r="P41" i="9"/>
  <c r="P54" i="9"/>
  <c r="P68" i="9"/>
  <c r="T68" i="9" s="1"/>
  <c r="U14" i="10"/>
  <c r="T14" i="10"/>
  <c r="U28" i="10"/>
  <c r="T28" i="10"/>
  <c r="T43" i="10"/>
  <c r="U43" i="10"/>
  <c r="U60" i="10"/>
  <c r="T60" i="10"/>
  <c r="P74" i="10"/>
  <c r="U28" i="11"/>
  <c r="T28" i="11"/>
  <c r="U108" i="4"/>
  <c r="T108" i="4"/>
  <c r="U16" i="6"/>
  <c r="T68" i="6"/>
  <c r="T16" i="6"/>
  <c r="R73" i="6"/>
  <c r="U31" i="7"/>
  <c r="T31" i="7"/>
  <c r="U60" i="7"/>
  <c r="T60" i="7"/>
  <c r="P68" i="7"/>
  <c r="T68" i="7" s="1"/>
  <c r="E87" i="7"/>
  <c r="E115" i="7" s="1"/>
  <c r="U88" i="7"/>
  <c r="Q16" i="8"/>
  <c r="U16" i="8" s="1"/>
  <c r="U18" i="8"/>
  <c r="T18" i="8"/>
  <c r="U60" i="8"/>
  <c r="T60" i="8"/>
  <c r="P74" i="8"/>
  <c r="T74" i="8" s="1"/>
  <c r="U89" i="8"/>
  <c r="T89" i="8"/>
  <c r="P16" i="9"/>
  <c r="U20" i="9"/>
  <c r="T20" i="9"/>
  <c r="U38" i="9"/>
  <c r="T38" i="9"/>
  <c r="U48" i="9"/>
  <c r="T48" i="9"/>
  <c r="Q54" i="9"/>
  <c r="U54" i="9" s="1"/>
  <c r="Q68" i="9"/>
  <c r="S87" i="9"/>
  <c r="U59" i="10"/>
  <c r="T59" i="10"/>
  <c r="Q74" i="10"/>
  <c r="U74" i="10" s="1"/>
  <c r="U31" i="11"/>
  <c r="T31" i="11"/>
  <c r="U53" i="11"/>
  <c r="T53" i="11"/>
  <c r="U60" i="11"/>
  <c r="T60" i="11"/>
  <c r="Q87" i="4"/>
  <c r="T62" i="5"/>
  <c r="U72" i="5"/>
  <c r="T72" i="5"/>
  <c r="U73" i="5"/>
  <c r="T73" i="5"/>
  <c r="T87" i="5"/>
  <c r="U87" i="5"/>
  <c r="E87" i="5"/>
  <c r="E115" i="5" s="1"/>
  <c r="T41" i="6"/>
  <c r="T44" i="6"/>
  <c r="E25" i="7"/>
  <c r="T28" i="7"/>
  <c r="U37" i="7"/>
  <c r="P67" i="7"/>
  <c r="Q67" i="7"/>
  <c r="Q68" i="7"/>
  <c r="U68" i="7" s="1"/>
  <c r="P74" i="7"/>
  <c r="T74" i="7" s="1"/>
  <c r="P87" i="7"/>
  <c r="T23" i="8"/>
  <c r="P41" i="8"/>
  <c r="T41" i="8" s="1"/>
  <c r="P60" i="8"/>
  <c r="E67" i="8"/>
  <c r="P73" i="8"/>
  <c r="U16" i="9"/>
  <c r="T16" i="9"/>
  <c r="U68" i="9"/>
  <c r="U9" i="9"/>
  <c r="T9" i="9"/>
  <c r="P25" i="9"/>
  <c r="T25" i="9" s="1"/>
  <c r="E60" i="9"/>
  <c r="P67" i="9"/>
  <c r="P87" i="5"/>
  <c r="U31" i="6"/>
  <c r="T31" i="6"/>
  <c r="U34" i="6"/>
  <c r="T34" i="6"/>
  <c r="E87" i="6"/>
  <c r="E115" i="6" s="1"/>
  <c r="Q16" i="7"/>
  <c r="U16" i="7" s="1"/>
  <c r="U64" i="7"/>
  <c r="T64" i="7"/>
  <c r="U73" i="7"/>
  <c r="T73" i="7"/>
  <c r="U72" i="7"/>
  <c r="T72" i="7"/>
  <c r="U70" i="7"/>
  <c r="Q41" i="8"/>
  <c r="U58" i="8"/>
  <c r="T58" i="8"/>
  <c r="U31" i="9"/>
  <c r="T31" i="9"/>
  <c r="U13" i="10"/>
  <c r="T13" i="10"/>
  <c r="U37" i="10"/>
  <c r="T37" i="10"/>
  <c r="S87" i="6"/>
  <c r="Q87" i="7"/>
  <c r="T11" i="8"/>
  <c r="T22" i="8"/>
  <c r="T39" i="8"/>
  <c r="T50" i="8"/>
  <c r="T62" i="8"/>
  <c r="U73" i="8"/>
  <c r="T73" i="8"/>
  <c r="U72" i="8"/>
  <c r="T72" i="8"/>
  <c r="E87" i="8"/>
  <c r="E115" i="8" s="1"/>
  <c r="T87" i="8"/>
  <c r="T93" i="8"/>
  <c r="T13" i="9"/>
  <c r="T24" i="9"/>
  <c r="T27" i="9"/>
  <c r="U41" i="9"/>
  <c r="T41" i="9"/>
  <c r="T44" i="9"/>
  <c r="T52" i="9"/>
  <c r="T64" i="9"/>
  <c r="T93" i="9"/>
  <c r="P16" i="10"/>
  <c r="T16" i="10" s="1"/>
  <c r="U19" i="10"/>
  <c r="T19" i="10"/>
  <c r="P34" i="10"/>
  <c r="T34" i="10" s="1"/>
  <c r="U40" i="10"/>
  <c r="Q67" i="10"/>
  <c r="U45" i="11"/>
  <c r="T45" i="11"/>
  <c r="U56" i="11"/>
  <c r="T56" i="11"/>
  <c r="E97" i="10"/>
  <c r="U97" i="10" s="1"/>
  <c r="T98" i="10"/>
  <c r="U67" i="7"/>
  <c r="T67" i="7"/>
  <c r="R87" i="7"/>
  <c r="U54" i="8"/>
  <c r="T54" i="8"/>
  <c r="P87" i="8"/>
  <c r="Q16" i="10"/>
  <c r="E31" i="10"/>
  <c r="Q34" i="10"/>
  <c r="U34" i="10" s="1"/>
  <c r="E41" i="10"/>
  <c r="U47" i="10"/>
  <c r="T47" i="10"/>
  <c r="U58" i="10"/>
  <c r="T58" i="10"/>
  <c r="E68" i="10"/>
  <c r="P72" i="10"/>
  <c r="Q114" i="10"/>
  <c r="Q115" i="10"/>
  <c r="Q60" i="11"/>
  <c r="Q25" i="12"/>
  <c r="P31" i="8"/>
  <c r="T31" i="8" s="1"/>
  <c r="P34" i="8"/>
  <c r="T34" i="8" s="1"/>
  <c r="Q87" i="8"/>
  <c r="Q60" i="9"/>
  <c r="U72" i="9"/>
  <c r="T72" i="9"/>
  <c r="U73" i="9"/>
  <c r="T73" i="9"/>
  <c r="T41" i="10"/>
  <c r="U36" i="10"/>
  <c r="T36" i="10"/>
  <c r="P54" i="10"/>
  <c r="T54" i="10" s="1"/>
  <c r="Q54" i="10"/>
  <c r="U25" i="11"/>
  <c r="T25" i="11"/>
  <c r="U96" i="11"/>
  <c r="T96" i="11"/>
  <c r="U31" i="12"/>
  <c r="U58" i="12"/>
  <c r="T58" i="12"/>
  <c r="R97" i="8"/>
  <c r="L114" i="8"/>
  <c r="R114" i="8" s="1"/>
  <c r="P16" i="8"/>
  <c r="Q31" i="8"/>
  <c r="U31" i="8" s="1"/>
  <c r="Q34" i="8"/>
  <c r="U34" i="8" s="1"/>
  <c r="U67" i="8"/>
  <c r="T67" i="8"/>
  <c r="P67" i="8"/>
  <c r="P72" i="8"/>
  <c r="R87" i="8"/>
  <c r="T54" i="9"/>
  <c r="P74" i="9"/>
  <c r="T74" i="9" s="1"/>
  <c r="E87" i="9"/>
  <c r="E115" i="9" s="1"/>
  <c r="U88" i="9"/>
  <c r="T88" i="9"/>
  <c r="U94" i="10"/>
  <c r="T94" i="10"/>
  <c r="P31" i="11"/>
  <c r="P68" i="11"/>
  <c r="T68" i="11" s="1"/>
  <c r="U73" i="11"/>
  <c r="T73" i="11"/>
  <c r="U72" i="11"/>
  <c r="T72" i="11"/>
  <c r="U70" i="11"/>
  <c r="T70" i="11"/>
  <c r="U19" i="12"/>
  <c r="T19" i="12"/>
  <c r="T34" i="12"/>
  <c r="U90" i="12"/>
  <c r="T90" i="12"/>
  <c r="T41" i="7"/>
  <c r="S87" i="8"/>
  <c r="P73" i="9"/>
  <c r="Q74" i="9"/>
  <c r="U74" i="9" s="1"/>
  <c r="P87" i="9"/>
  <c r="U16" i="10"/>
  <c r="T74" i="10"/>
  <c r="T68" i="10"/>
  <c r="U9" i="10"/>
  <c r="U30" i="10"/>
  <c r="T30" i="10"/>
  <c r="U14" i="11"/>
  <c r="T14" i="11"/>
  <c r="E87" i="11"/>
  <c r="E115" i="11" s="1"/>
  <c r="U115" i="11" s="1"/>
  <c r="U88" i="11"/>
  <c r="T88" i="11"/>
  <c r="U30" i="12"/>
  <c r="T30" i="12"/>
  <c r="P54" i="12"/>
  <c r="Q72" i="12"/>
  <c r="U102" i="12"/>
  <c r="T102" i="12"/>
  <c r="U102" i="3"/>
  <c r="T102" i="3"/>
  <c r="U74" i="8"/>
  <c r="T16" i="8"/>
  <c r="U67" i="9"/>
  <c r="T67" i="9"/>
  <c r="P72" i="9"/>
  <c r="Q73" i="9"/>
  <c r="Q87" i="9"/>
  <c r="T89" i="9"/>
  <c r="P31" i="10"/>
  <c r="U63" i="10"/>
  <c r="P68" i="10"/>
  <c r="U65" i="11"/>
  <c r="T65" i="11"/>
  <c r="Q72" i="11"/>
  <c r="Q74" i="11"/>
  <c r="U74" i="11" s="1"/>
  <c r="Q16" i="12"/>
  <c r="U16" i="12" s="1"/>
  <c r="P31" i="12"/>
  <c r="T31" i="12" s="1"/>
  <c r="U33" i="12"/>
  <c r="T33" i="12"/>
  <c r="Q67" i="12"/>
  <c r="T103" i="11"/>
  <c r="U103" i="11"/>
  <c r="U67" i="10"/>
  <c r="T67" i="10"/>
  <c r="R87" i="10"/>
  <c r="T90" i="10"/>
  <c r="T10" i="11"/>
  <c r="T21" i="11"/>
  <c r="T38" i="11"/>
  <c r="S41" i="11"/>
  <c r="U54" i="11"/>
  <c r="T54" i="11"/>
  <c r="T49" i="11"/>
  <c r="R60" i="11"/>
  <c r="P87" i="11"/>
  <c r="T92" i="11"/>
  <c r="T12" i="12"/>
  <c r="T23" i="12"/>
  <c r="R25" i="12"/>
  <c r="T40" i="12"/>
  <c r="T43" i="12"/>
  <c r="T51" i="12"/>
  <c r="T63" i="12"/>
  <c r="S68" i="12"/>
  <c r="S73" i="12"/>
  <c r="R74" i="12"/>
  <c r="T94" i="12"/>
  <c r="E81" i="9"/>
  <c r="T101" i="1"/>
  <c r="T109" i="1"/>
  <c r="W114" i="12"/>
  <c r="U105" i="12"/>
  <c r="T101" i="11"/>
  <c r="T107" i="11"/>
  <c r="U111" i="11"/>
  <c r="T100" i="10"/>
  <c r="U108" i="10"/>
  <c r="T109" i="8"/>
  <c r="U109" i="8"/>
  <c r="U102" i="6"/>
  <c r="T102" i="6"/>
  <c r="U100" i="2"/>
  <c r="T100" i="2"/>
  <c r="T25" i="12"/>
  <c r="S87" i="10"/>
  <c r="T9" i="11"/>
  <c r="U73" i="12"/>
  <c r="T73" i="12"/>
  <c r="U72" i="12"/>
  <c r="T72" i="12"/>
  <c r="E87" i="12"/>
  <c r="E115" i="12" s="1"/>
  <c r="U105" i="1"/>
  <c r="T100" i="7"/>
  <c r="U100" i="7"/>
  <c r="T107" i="7"/>
  <c r="U107" i="7"/>
  <c r="S97" i="4"/>
  <c r="U110" i="3"/>
  <c r="T110" i="3"/>
  <c r="P16" i="11"/>
  <c r="T16" i="11" s="1"/>
  <c r="T30" i="11"/>
  <c r="Q31" i="11"/>
  <c r="Q34" i="11"/>
  <c r="U34" i="11" s="1"/>
  <c r="T47" i="11"/>
  <c r="T58" i="11"/>
  <c r="U67" i="11"/>
  <c r="T67" i="11"/>
  <c r="P67" i="11"/>
  <c r="P72" i="11"/>
  <c r="R87" i="11"/>
  <c r="T90" i="11"/>
  <c r="T10" i="12"/>
  <c r="T21" i="12"/>
  <c r="T38" i="12"/>
  <c r="U54" i="12"/>
  <c r="T49" i="12"/>
  <c r="P87" i="12"/>
  <c r="T87" i="12" s="1"/>
  <c r="T92" i="12"/>
  <c r="E81" i="8"/>
  <c r="U106" i="11"/>
  <c r="T106" i="11"/>
  <c r="U105" i="7"/>
  <c r="T105" i="7"/>
  <c r="U112" i="5"/>
  <c r="T112" i="5"/>
  <c r="U100" i="4"/>
  <c r="T100" i="4"/>
  <c r="U98" i="3"/>
  <c r="T98" i="3"/>
  <c r="U98" i="2"/>
  <c r="T98" i="2"/>
  <c r="Q16" i="11"/>
  <c r="U16" i="11" s="1"/>
  <c r="P54" i="11"/>
  <c r="S87" i="11"/>
  <c r="Q87" i="12"/>
  <c r="E81" i="11"/>
  <c r="U108" i="5"/>
  <c r="T108" i="5"/>
  <c r="J114" i="3"/>
  <c r="M115" i="5"/>
  <c r="S115" i="5" s="1"/>
  <c r="M114" i="5"/>
  <c r="S114" i="5" s="1"/>
  <c r="Q41" i="10"/>
  <c r="U41" i="10" s="1"/>
  <c r="P60" i="10"/>
  <c r="P25" i="11"/>
  <c r="Q54" i="11"/>
  <c r="Q68" i="11"/>
  <c r="U68" i="11" s="1"/>
  <c r="Q73" i="11"/>
  <c r="P74" i="11"/>
  <c r="T74" i="11" s="1"/>
  <c r="P16" i="12"/>
  <c r="T16" i="12" s="1"/>
  <c r="Q31" i="12"/>
  <c r="Q34" i="12"/>
  <c r="U34" i="12" s="1"/>
  <c r="U67" i="12"/>
  <c r="T67" i="12"/>
  <c r="P67" i="12"/>
  <c r="P72" i="12"/>
  <c r="R87" i="12"/>
  <c r="M114" i="1"/>
  <c r="S114" i="1" s="1"/>
  <c r="U104" i="12"/>
  <c r="U112" i="12"/>
  <c r="U110" i="11"/>
  <c r="S97" i="10"/>
  <c r="U102" i="9"/>
  <c r="U110" i="9"/>
  <c r="T103" i="8"/>
  <c r="U106" i="3"/>
  <c r="T106" i="3"/>
  <c r="T54" i="12"/>
  <c r="U87" i="10"/>
  <c r="U41" i="11"/>
  <c r="S87" i="12"/>
  <c r="E81" i="3"/>
  <c r="M114" i="12"/>
  <c r="S114" i="12" s="1"/>
  <c r="T103" i="10"/>
  <c r="T105" i="10"/>
  <c r="T111" i="10"/>
  <c r="J114" i="8"/>
  <c r="U101" i="8"/>
  <c r="U104" i="5"/>
  <c r="T104" i="5"/>
  <c r="O114" i="4"/>
  <c r="O115" i="4"/>
  <c r="U54" i="10"/>
  <c r="P87" i="10"/>
  <c r="P115" i="10" s="1"/>
  <c r="U68" i="12"/>
  <c r="U74" i="12"/>
  <c r="T70" i="12"/>
  <c r="E81" i="6"/>
  <c r="R97" i="11"/>
  <c r="U104" i="11"/>
  <c r="T99" i="7"/>
  <c r="U99" i="7"/>
  <c r="U110" i="6"/>
  <c r="T110" i="6"/>
  <c r="U100" i="5"/>
  <c r="T100" i="5"/>
  <c r="U108" i="7"/>
  <c r="I114" i="6"/>
  <c r="G114" i="4"/>
  <c r="T99" i="4"/>
  <c r="T107" i="4"/>
  <c r="T99" i="3"/>
  <c r="T107" i="3"/>
  <c r="U109" i="2"/>
  <c r="D114" i="8"/>
  <c r="H114" i="2"/>
  <c r="B114" i="3"/>
  <c r="W114" i="7"/>
  <c r="M114" i="6"/>
  <c r="S114" i="6" s="1"/>
  <c r="S97" i="2"/>
  <c r="B114" i="5"/>
  <c r="R97" i="3"/>
  <c r="U104" i="3"/>
  <c r="U112" i="3"/>
  <c r="B114" i="1"/>
  <c r="D115" i="8"/>
  <c r="T115" i="4"/>
  <c r="D114" i="12"/>
  <c r="H114" i="10"/>
  <c r="H114" i="6"/>
  <c r="P114" i="6"/>
  <c r="P115" i="6"/>
  <c r="H115" i="2"/>
  <c r="P115" i="2"/>
  <c r="J114" i="1"/>
  <c r="V114" i="11"/>
  <c r="J114" i="9"/>
  <c r="N114" i="7"/>
  <c r="V114" i="3"/>
  <c r="B114" i="9"/>
  <c r="D114" i="4"/>
  <c r="F114" i="11"/>
  <c r="F114" i="7"/>
  <c r="V114" i="7"/>
  <c r="F114" i="3"/>
  <c r="U98" i="9"/>
  <c r="T98" i="9"/>
  <c r="U106" i="9"/>
  <c r="T106" i="9"/>
  <c r="U102" i="8"/>
  <c r="T102" i="8"/>
  <c r="E97" i="8"/>
  <c r="U110" i="8"/>
  <c r="T110" i="8"/>
  <c r="U102" i="5"/>
  <c r="T102" i="5"/>
  <c r="U110" i="5"/>
  <c r="T110" i="5"/>
  <c r="R97" i="4"/>
  <c r="L114" i="4"/>
  <c r="R114" i="4" s="1"/>
  <c r="U101" i="4"/>
  <c r="T101" i="4"/>
  <c r="U109" i="4"/>
  <c r="T109" i="4"/>
  <c r="U100" i="3"/>
  <c r="T100" i="3"/>
  <c r="U108" i="3"/>
  <c r="T108" i="3"/>
  <c r="U101" i="7"/>
  <c r="T101" i="7"/>
  <c r="E97" i="7"/>
  <c r="U109" i="7"/>
  <c r="T109" i="7"/>
  <c r="U100" i="6"/>
  <c r="T100" i="6"/>
  <c r="U108" i="6"/>
  <c r="T108" i="6"/>
  <c r="E97" i="5"/>
  <c r="U99" i="1"/>
  <c r="T99" i="1"/>
  <c r="U107" i="1"/>
  <c r="T107" i="1"/>
  <c r="U108" i="11"/>
  <c r="T108" i="11"/>
  <c r="E114" i="10"/>
  <c r="U98" i="12"/>
  <c r="T98" i="12"/>
  <c r="E97" i="12"/>
  <c r="U106" i="12"/>
  <c r="T106" i="12"/>
  <c r="U105" i="8"/>
  <c r="T105" i="8"/>
  <c r="U107" i="2"/>
  <c r="T107" i="2"/>
  <c r="U100" i="11"/>
  <c r="T100" i="11"/>
  <c r="U99" i="2"/>
  <c r="E97" i="2"/>
  <c r="T99" i="2"/>
  <c r="U104" i="10"/>
  <c r="T104" i="10"/>
  <c r="U104" i="7"/>
  <c r="T104" i="7"/>
  <c r="U112" i="7"/>
  <c r="T112" i="7"/>
  <c r="U103" i="6"/>
  <c r="T103" i="6"/>
  <c r="U111" i="6"/>
  <c r="T111" i="6"/>
  <c r="U102" i="1"/>
  <c r="T102" i="1"/>
  <c r="U110" i="1"/>
  <c r="T110" i="1"/>
  <c r="U112" i="10"/>
  <c r="T112" i="10"/>
  <c r="E97" i="9"/>
  <c r="S97" i="9"/>
  <c r="M114" i="9"/>
  <c r="S114" i="9" s="1"/>
  <c r="U103" i="9"/>
  <c r="T103" i="9"/>
  <c r="U111" i="9"/>
  <c r="T111" i="9"/>
  <c r="L114" i="9"/>
  <c r="R114" i="9" s="1"/>
  <c r="E97" i="6"/>
  <c r="U99" i="5"/>
  <c r="T99" i="5"/>
  <c r="U107" i="5"/>
  <c r="T107" i="5"/>
  <c r="U98" i="4"/>
  <c r="T98" i="4"/>
  <c r="E97" i="4"/>
  <c r="U106" i="4"/>
  <c r="T106" i="4"/>
  <c r="E97" i="1"/>
  <c r="R97" i="12"/>
  <c r="L114" i="12"/>
  <c r="R114" i="12" s="1"/>
  <c r="U101" i="12"/>
  <c r="T101" i="12"/>
  <c r="U109" i="12"/>
  <c r="T109" i="12"/>
  <c r="U99" i="10"/>
  <c r="T99" i="10"/>
  <c r="U105" i="11"/>
  <c r="T105" i="11"/>
  <c r="U107" i="10"/>
  <c r="T107" i="10"/>
  <c r="T98" i="1"/>
  <c r="E97" i="11"/>
  <c r="U98" i="10"/>
  <c r="T98" i="5"/>
  <c r="E97" i="3"/>
  <c r="T112" i="4"/>
  <c r="T102" i="2"/>
  <c r="T110" i="2"/>
  <c r="L114" i="10"/>
  <c r="R114" i="10" s="1"/>
  <c r="M114" i="7"/>
  <c r="S114" i="7" s="1"/>
  <c r="T105" i="3"/>
  <c r="T104" i="2"/>
  <c r="T112" i="2"/>
  <c r="L114" i="2"/>
  <c r="R114" i="2" s="1"/>
  <c r="T115" i="2" l="1"/>
  <c r="U115" i="10"/>
  <c r="T25" i="1"/>
  <c r="T87" i="10"/>
  <c r="P114" i="2"/>
  <c r="P114" i="10"/>
  <c r="T114" i="10" s="1"/>
  <c r="U87" i="4"/>
  <c r="Q114" i="4"/>
  <c r="Q115" i="4"/>
  <c r="U87" i="2"/>
  <c r="Q114" i="2"/>
  <c r="Q115" i="2"/>
  <c r="Q115" i="1"/>
  <c r="U115" i="1" s="1"/>
  <c r="Q114" i="1"/>
  <c r="T97" i="10"/>
  <c r="U31" i="10"/>
  <c r="T31" i="10"/>
  <c r="U87" i="3"/>
  <c r="Q115" i="3"/>
  <c r="U115" i="3" s="1"/>
  <c r="Q114" i="3"/>
  <c r="T115" i="3"/>
  <c r="U115" i="4"/>
  <c r="P115" i="8"/>
  <c r="T115" i="8" s="1"/>
  <c r="P114" i="8"/>
  <c r="T87" i="3"/>
  <c r="P115" i="3"/>
  <c r="P114" i="3"/>
  <c r="U115" i="2"/>
  <c r="P114" i="5"/>
  <c r="P115" i="5"/>
  <c r="U25" i="7"/>
  <c r="T25" i="7"/>
  <c r="Q115" i="9"/>
  <c r="U115" i="9" s="1"/>
  <c r="Q114" i="9"/>
  <c r="U87" i="6"/>
  <c r="Q115" i="6"/>
  <c r="U115" i="6" s="1"/>
  <c r="Q114" i="6"/>
  <c r="U87" i="12"/>
  <c r="Q114" i="12"/>
  <c r="Q115" i="12"/>
  <c r="U115" i="12" s="1"/>
  <c r="P114" i="9"/>
  <c r="P115" i="9"/>
  <c r="T87" i="9"/>
  <c r="T87" i="7"/>
  <c r="P114" i="7"/>
  <c r="P115" i="7"/>
  <c r="T115" i="7" s="1"/>
  <c r="U115" i="7"/>
  <c r="P114" i="1"/>
  <c r="P115" i="1"/>
  <c r="T115" i="1" s="1"/>
  <c r="U87" i="8"/>
  <c r="Q114" i="8"/>
  <c r="Q115" i="8"/>
  <c r="U115" i="8" s="1"/>
  <c r="P115" i="12"/>
  <c r="T115" i="12" s="1"/>
  <c r="P114" i="12"/>
  <c r="T87" i="11"/>
  <c r="P115" i="11"/>
  <c r="P114" i="11"/>
  <c r="T115" i="9"/>
  <c r="U60" i="9"/>
  <c r="T60" i="9"/>
  <c r="U31" i="4"/>
  <c r="T31" i="4"/>
  <c r="U87" i="1"/>
  <c r="U87" i="7"/>
  <c r="Q115" i="7"/>
  <c r="Q114" i="7"/>
  <c r="T115" i="5"/>
  <c r="T115" i="11"/>
  <c r="U87" i="9"/>
  <c r="T115" i="6"/>
  <c r="Q115" i="5"/>
  <c r="U115" i="5" s="1"/>
  <c r="Q114" i="5"/>
  <c r="U97" i="9"/>
  <c r="T97" i="9"/>
  <c r="E114" i="9"/>
  <c r="U114" i="10"/>
  <c r="T97" i="4"/>
  <c r="E114" i="4"/>
  <c r="U97" i="4"/>
  <c r="U97" i="8"/>
  <c r="E114" i="8"/>
  <c r="T97" i="8"/>
  <c r="T97" i="12"/>
  <c r="E114" i="12"/>
  <c r="U97" i="12"/>
  <c r="E114" i="2"/>
  <c r="T97" i="2"/>
  <c r="U97" i="2"/>
  <c r="U97" i="6"/>
  <c r="T97" i="6"/>
  <c r="E114" i="6"/>
  <c r="U97" i="3"/>
  <c r="T97" i="3"/>
  <c r="E114" i="3"/>
  <c r="U97" i="11"/>
  <c r="T97" i="11"/>
  <c r="E114" i="11"/>
  <c r="E114" i="1"/>
  <c r="U97" i="1"/>
  <c r="T97" i="1"/>
  <c r="E114" i="7"/>
  <c r="U97" i="7"/>
  <c r="T97" i="7"/>
  <c r="E114" i="5"/>
  <c r="U97" i="5"/>
  <c r="T97" i="5"/>
  <c r="T114" i="3" l="1"/>
  <c r="U114" i="3"/>
  <c r="U114" i="2"/>
  <c r="T114" i="2"/>
  <c r="U114" i="4"/>
  <c r="T114" i="4"/>
  <c r="U114" i="7"/>
  <c r="T114" i="7"/>
  <c r="U114" i="6"/>
  <c r="T114" i="6"/>
  <c r="T114" i="11"/>
  <c r="U114" i="11"/>
  <c r="U114" i="12"/>
  <c r="T114" i="12"/>
  <c r="T114" i="1"/>
  <c r="U114" i="1"/>
  <c r="U114" i="9"/>
  <c r="T114" i="9"/>
  <c r="U114" i="8"/>
  <c r="T114" i="8"/>
  <c r="T114" i="5"/>
  <c r="U114" i="5"/>
</calcChain>
</file>

<file path=xl/sharedStrings.xml><?xml version="1.0" encoding="utf-8"?>
<sst xmlns="http://schemas.openxmlformats.org/spreadsheetml/2006/main" count="4168" uniqueCount="138">
  <si>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</si>
  <si>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</si>
  <si>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</si>
  <si>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</si>
  <si>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AGGREGRATED INFORMATION FOR GAUTENG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</si>
  <si>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</si>
  <si>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</si>
  <si>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</si>
  <si>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</si>
  <si>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</si>
  <si>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</si>
  <si>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</si>
  <si>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</si>
  <si>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</si>
  <si>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</si>
  <si>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</si>
  <si>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</si>
  <si>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</si>
  <si>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</si>
  <si>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</si>
  <si>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</si>
  <si>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</si>
  <si>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</si>
  <si>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</si>
  <si>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</si>
  <si>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</si>
  <si>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</si>
  <si>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</si>
  <si>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</si>
  <si>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</si>
  <si>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</si>
  <si>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</si>
  <si>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</si>
  <si>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</si>
  <si>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</si>
  <si>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</si>
  <si>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</si>
  <si>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</si>
  <si>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</si>
  <si>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</si>
  <si>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</si>
  <si>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</si>
  <si>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</si>
  <si>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</si>
  <si>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</si>
  <si>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</si>
  <si>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</si>
  <si>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</si>
  <si>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</si>
  <si>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</si>
  <si>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</si>
  <si>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</si>
  <si>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</si>
  <si>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</si>
  <si>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</si>
  <si>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</si>
  <si>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</si>
  <si>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</si>
  <si>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</si>
  <si>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</si>
  <si>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</si>
  <si>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</si>
  <si>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</si>
  <si>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</si>
  <si>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</si>
  <si>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</si>
  <si>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</si>
  <si>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</si>
  <si>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</si>
  <si>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</si>
  <si>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</si>
  <si>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</si>
  <si>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</si>
  <si>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</si>
  <si>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</si>
  <si>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</si>
  <si>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</si>
  <si>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</si>
  <si>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</si>
  <si>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</si>
  <si>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</si>
  <si>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</si>
  <si>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</si>
  <si>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</si>
  <si>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</si>
  <si>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</si>
  <si>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</si>
  <si>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</si>
  <si>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</si>
  <si>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</si>
  <si>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</si>
  <si>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</si>
  <si>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</si>
  <si>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</si>
  <si>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</si>
  <si>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</si>
  <si>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</si>
  <si>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</si>
  <si>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</si>
  <si>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</si>
  <si>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</si>
  <si>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</si>
  <si>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</si>
  <si>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</si>
  <si>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</si>
  <si>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</si>
  <si>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</si>
  <si>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</si>
  <si>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</si>
  <si>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</si>
  <si>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</si>
  <si>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</si>
  <si>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</si>
  <si>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GAUTENG: CITY OF EKURHULENI (EKU)</t>
  </si>
  <si>
    <t>GAUTENG: CITY OF JOHANNESBURG (JHB)</t>
  </si>
  <si>
    <t>GAUTENG: CITY OF TSHWANE (TSH)</t>
  </si>
  <si>
    <t>GAUTENG: EMFULENI (GT421)</t>
  </si>
  <si>
    <t>GAUTENG: MIDVAAL (GT422)</t>
  </si>
  <si>
    <t>GAUTENG: LESEDI (GT423)</t>
  </si>
  <si>
    <t>GAUTENG: SEDIBENG (DC42)</t>
  </si>
  <si>
    <t>GAUTENG: MOGALE CITY (GT481)</t>
  </si>
  <si>
    <t>GAUTENG: MERAFONG CITY (GT484)</t>
  </si>
  <si>
    <t>GAUTENG: RAND WEST CITY (GT485)</t>
  </si>
  <si>
    <t>GAUTENG: WEST RAND (DC48)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</si>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</sst>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4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10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4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3" xfId="0" applyFont="1" applyBorder="1" applyAlignment="1">
      <alignment horizontal="left" indent="1"/>
    </xf>
    <xf numFmtId="168" fontId="11" fillId="0" borderId="3" xfId="0" applyNumberFormat="1" applyFont="1" applyBorder="1" applyAlignment="1">
      <alignment wrapText="1"/>
    </xf>
    <xf numFmtId="168" fontId="11" fillId="0" borderId="3" xfId="0" applyNumberFormat="1" applyFont="1" applyBorder="1" applyAlignment="1">
      <alignment shrinkToFit="1"/>
    </xf>
    <xf numFmtId="0" fontId="2" fillId="0" borderId="3" xfId="0" applyFont="1" applyBorder="1" applyAlignment="1">
      <alignment horizontal="left" indent="1"/>
    </xf>
    <xf numFmtId="0" fontId="0" fillId="0" borderId="11" xfId="0" applyBorder="1"/>
    <xf numFmtId="169" fontId="11" fillId="0" borderId="3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9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1" xfId="0" applyNumberFormat="1" applyFont="1" applyBorder="1" applyAlignment="1">
      <alignment horizontal="center" vertical="top" wrapText="1"/>
    </xf>
    <xf numFmtId="169" fontId="2" fillId="0" borderId="2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5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3" xfId="0" applyNumberFormat="1" applyFont="1" applyBorder="1" applyAlignment="1">
      <alignment wrapText="1"/>
    </xf>
    <xf numFmtId="169" fontId="12" fillId="0" borderId="3" xfId="0" applyNumberFormat="1" applyFont="1" applyBorder="1" applyAlignment="1">
      <alignment wrapText="1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9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235840000</v>
      </c>
      <c r="C9" s="93"/>
      <c r="D9" s="93"/>
      <c r="E9" s="93">
        <f>$B9       +$C9       +$D9</f>
        <v>235840000</v>
      </c>
      <c r="F9" s="94">
        <v>235840000</v>
      </c>
      <c r="G9" s="95">
        <v>143821000</v>
      </c>
      <c r="H9" s="94">
        <v>938000</v>
      </c>
      <c r="I9" s="95">
        <v>156282</v>
      </c>
      <c r="J9" s="94">
        <v>50150000</v>
      </c>
      <c r="K9" s="95">
        <v>17197752</v>
      </c>
      <c r="L9" s="94"/>
      <c r="M9" s="95"/>
      <c r="N9" s="94"/>
      <c r="O9" s="95"/>
      <c r="P9" s="94">
        <f>$H9       +$J9       +$L9       +$N9</f>
        <v>51088000</v>
      </c>
      <c r="Q9" s="95">
        <f>$I9       +$K9       +$M9       +$O9</f>
        <v>17354034</v>
      </c>
      <c r="R9" s="48">
        <f>IF(($H9       =0),0,((($J9       -$H9       )/$H9       )*100))</f>
        <v>5246.481876332623</v>
      </c>
      <c r="S9" s="49">
        <f>IF(($I9       =0),0,((($K9       -$I9       )/$I9       )*100))</f>
        <v>10904.307597803969</v>
      </c>
      <c r="T9" s="48">
        <f>IF(($E9       =0),0,(($P9       /$E9       )*100))</f>
        <v>21.662143826322929</v>
      </c>
      <c r="U9" s="50">
        <f>IF(($E9       =0),0,(($Q9       /$E9       )*100))</f>
        <v>7.3583929782903663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19200000</v>
      </c>
      <c r="C10" s="93"/>
      <c r="D10" s="93"/>
      <c r="E10" s="93">
        <f t="shared" ref="E10:E16" si="0">$B10      +$C10      +$D10</f>
        <v>19200000</v>
      </c>
      <c r="F10" s="94">
        <v>19200000</v>
      </c>
      <c r="G10" s="95">
        <v>19200000</v>
      </c>
      <c r="H10" s="94">
        <v>3475000</v>
      </c>
      <c r="I10" s="95">
        <v>1697279</v>
      </c>
      <c r="J10" s="94">
        <v>2842000</v>
      </c>
      <c r="K10" s="95">
        <v>3737337</v>
      </c>
      <c r="L10" s="94"/>
      <c r="M10" s="95"/>
      <c r="N10" s="94"/>
      <c r="O10" s="95"/>
      <c r="P10" s="94">
        <f t="shared" ref="P10:P16" si="1">$H10      +$J10      +$L10      +$N10</f>
        <v>6317000</v>
      </c>
      <c r="Q10" s="95">
        <f t="shared" ref="Q10:Q16" si="2">$I10      +$K10      +$M10      +$O10</f>
        <v>5434616</v>
      </c>
      <c r="R10" s="48">
        <f t="shared" ref="R10:R16" si="3">IF(($H10      =0),0,((($J10      -$H10      )/$H10      )*100))</f>
        <v>-18.215827338129497</v>
      </c>
      <c r="S10" s="49">
        <f t="shared" ref="S10:S16" si="4">IF(($I10      =0),0,((($K10      -$I10      )/$I10      )*100))</f>
        <v>120.19579574130121</v>
      </c>
      <c r="T10" s="48">
        <f t="shared" ref="T10:T15" si="5">IF(($E10      =0),0,(($P10      /$E10      )*100))</f>
        <v>32.901041666666671</v>
      </c>
      <c r="U10" s="50">
        <f t="shared" ref="U10:U15" si="6">IF(($E10      =0),0,(($Q10      /$E10      )*100))</f>
        <v>28.305291666666665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6000000</v>
      </c>
      <c r="C11" s="93"/>
      <c r="D11" s="93"/>
      <c r="E11" s="93">
        <f t="shared" si="0"/>
        <v>6000000</v>
      </c>
      <c r="F11" s="94">
        <v>6000000</v>
      </c>
      <c r="G11" s="95">
        <v>3000000</v>
      </c>
      <c r="H11" s="94">
        <v>2022000</v>
      </c>
      <c r="I11" s="95">
        <v>2023583</v>
      </c>
      <c r="J11" s="94">
        <v>978000</v>
      </c>
      <c r="K11" s="95">
        <v>1022931</v>
      </c>
      <c r="L11" s="94"/>
      <c r="M11" s="95"/>
      <c r="N11" s="94"/>
      <c r="O11" s="95"/>
      <c r="P11" s="94">
        <f t="shared" si="1"/>
        <v>3000000</v>
      </c>
      <c r="Q11" s="95">
        <f t="shared" si="2"/>
        <v>3046514</v>
      </c>
      <c r="R11" s="48">
        <f t="shared" si="3"/>
        <v>-51.632047477744806</v>
      </c>
      <c r="S11" s="49">
        <f t="shared" si="4"/>
        <v>-49.449516031712065</v>
      </c>
      <c r="T11" s="48">
        <f t="shared" si="5"/>
        <v>50</v>
      </c>
      <c r="U11" s="50">
        <f t="shared" si="6"/>
        <v>50.775233333333333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554563000</v>
      </c>
      <c r="C13" s="93"/>
      <c r="D13" s="93"/>
      <c r="E13" s="93">
        <f t="shared" si="0"/>
        <v>554563000</v>
      </c>
      <c r="F13" s="94">
        <v>554563000</v>
      </c>
      <c r="G13" s="95">
        <v>401049000</v>
      </c>
      <c r="H13" s="94">
        <v>136543000</v>
      </c>
      <c r="I13" s="95">
        <v>70650462</v>
      </c>
      <c r="J13" s="94">
        <v>81338000</v>
      </c>
      <c r="K13" s="95">
        <v>78349826</v>
      </c>
      <c r="L13" s="94"/>
      <c r="M13" s="95"/>
      <c r="N13" s="94"/>
      <c r="O13" s="95"/>
      <c r="P13" s="94">
        <f t="shared" si="1"/>
        <v>217881000</v>
      </c>
      <c r="Q13" s="95">
        <f t="shared" si="2"/>
        <v>149000288</v>
      </c>
      <c r="R13" s="48">
        <f t="shared" si="3"/>
        <v>-40.430487099302056</v>
      </c>
      <c r="S13" s="49">
        <f t="shared" si="4"/>
        <v>10.897825409832421</v>
      </c>
      <c r="T13" s="48">
        <f t="shared" si="5"/>
        <v>39.288773322417832</v>
      </c>
      <c r="U13" s="50">
        <f t="shared" si="6"/>
        <v>26.868054305822781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235840000</v>
      </c>
      <c r="C14" s="93"/>
      <c r="D14" s="93"/>
      <c r="E14" s="93">
        <f t="shared" si="0"/>
        <v>235840000</v>
      </c>
      <c r="F14" s="94">
        <v>235840000</v>
      </c>
      <c r="G14" s="95">
        <v>143821000</v>
      </c>
      <c r="H14" s="94">
        <v>938000</v>
      </c>
      <c r="I14" s="95"/>
      <c r="J14" s="94">
        <v>50150000</v>
      </c>
      <c r="K14" s="95"/>
      <c r="L14" s="94"/>
      <c r="M14" s="95"/>
      <c r="N14" s="94"/>
      <c r="O14" s="95"/>
      <c r="P14" s="94">
        <f t="shared" si="1"/>
        <v>51088000</v>
      </c>
      <c r="Q14" s="95">
        <f t="shared" si="2"/>
        <v>0</v>
      </c>
      <c r="R14" s="48">
        <f t="shared" si="3"/>
        <v>5246.481876332623</v>
      </c>
      <c r="S14" s="49">
        <f t="shared" si="4"/>
        <v>0</v>
      </c>
      <c r="T14" s="48">
        <f t="shared" si="5"/>
        <v>21.662143826322929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1051443000</v>
      </c>
      <c r="C16" s="96">
        <f>SUM(C9:C15)</f>
        <v>0</v>
      </c>
      <c r="D16" s="96"/>
      <c r="E16" s="96">
        <f t="shared" si="0"/>
        <v>1051443000</v>
      </c>
      <c r="F16" s="97">
        <f t="shared" ref="F16:O16" si="7">SUM(F9:F15)</f>
        <v>1051443000</v>
      </c>
      <c r="G16" s="98">
        <f t="shared" si="7"/>
        <v>710891000</v>
      </c>
      <c r="H16" s="97">
        <f t="shared" si="7"/>
        <v>143916000</v>
      </c>
      <c r="I16" s="98">
        <f t="shared" si="7"/>
        <v>74527606</v>
      </c>
      <c r="J16" s="97">
        <f t="shared" si="7"/>
        <v>185458000</v>
      </c>
      <c r="K16" s="98">
        <f t="shared" si="7"/>
        <v>100307846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329374000</v>
      </c>
      <c r="Q16" s="98">
        <f t="shared" si="2"/>
        <v>174835452</v>
      </c>
      <c r="R16" s="52">
        <f t="shared" si="3"/>
        <v>28.86544928986353</v>
      </c>
      <c r="S16" s="53">
        <f t="shared" si="4"/>
        <v>34.591531089835357</v>
      </c>
      <c r="T16" s="52">
        <f>IF((SUM($E9:$E13))=0,0,(P16/(SUM($E9:$E13))*100))</f>
        <v>40.384108444917445</v>
      </c>
      <c r="U16" s="54">
        <f>IF((SUM($E9:$E13))=0,0,(Q16/(SUM($E9:$E13))*100))</f>
        <v>21.436342436209774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151939000</v>
      </c>
      <c r="C18" s="93">
        <v>522000</v>
      </c>
      <c r="D18" s="93"/>
      <c r="E18" s="93">
        <f t="shared" ref="E18:E25" si="8">$B18      +$C18      +$D18</f>
        <v>152461000</v>
      </c>
      <c r="F18" s="94">
        <v>151939000</v>
      </c>
      <c r="G18" s="95">
        <v>60776000</v>
      </c>
      <c r="H18" s="94">
        <v>10253000</v>
      </c>
      <c r="I18" s="95">
        <v>31014456</v>
      </c>
      <c r="J18" s="94">
        <v>30216000</v>
      </c>
      <c r="K18" s="95">
        <v>44079526</v>
      </c>
      <c r="L18" s="94"/>
      <c r="M18" s="95"/>
      <c r="N18" s="94"/>
      <c r="O18" s="95"/>
      <c r="P18" s="94">
        <f t="shared" ref="P18:P25" si="9">$H18      +$J18      +$L18      +$N18</f>
        <v>40469000</v>
      </c>
      <c r="Q18" s="95">
        <f t="shared" ref="Q18:Q25" si="10">$I18      +$K18      +$M18      +$O18</f>
        <v>75093982</v>
      </c>
      <c r="R18" s="48">
        <f t="shared" ref="R18:R25" si="11">IF(($H18      =0),0,((($J18      -$H18      )/$H18      )*100))</f>
        <v>194.70398907636789</v>
      </c>
      <c r="S18" s="49">
        <f t="shared" ref="S18:S25" si="12">IF(($I18      =0),0,((($K18      -$I18      )/$I18      )*100))</f>
        <v>42.125742911628052</v>
      </c>
      <c r="T18" s="48">
        <f t="shared" ref="T18:T24" si="13">IF(($E18      =0),0,(($P18      /$E18      )*100))</f>
        <v>26.54383744039459</v>
      </c>
      <c r="U18" s="50">
        <f t="shared" ref="U18:U24" si="14">IF(($E18      =0),0,(($Q18      /$E18      )*100))</f>
        <v>49.254551655833296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8943000</v>
      </c>
      <c r="C20" s="93"/>
      <c r="D20" s="93"/>
      <c r="E20" s="93">
        <f t="shared" si="8"/>
        <v>8943000</v>
      </c>
      <c r="F20" s="94">
        <v>8943000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160882000</v>
      </c>
      <c r="C25" s="96">
        <f>SUM(C18:C24)</f>
        <v>522000</v>
      </c>
      <c r="D25" s="96"/>
      <c r="E25" s="96">
        <f t="shared" si="8"/>
        <v>161404000</v>
      </c>
      <c r="F25" s="97">
        <f t="shared" ref="F25:O25" si="15">SUM(F18:F24)</f>
        <v>160882000</v>
      </c>
      <c r="G25" s="98">
        <f t="shared" si="15"/>
        <v>60776000</v>
      </c>
      <c r="H25" s="97">
        <f t="shared" si="15"/>
        <v>10253000</v>
      </c>
      <c r="I25" s="98">
        <f t="shared" si="15"/>
        <v>31014456</v>
      </c>
      <c r="J25" s="97">
        <f t="shared" si="15"/>
        <v>30216000</v>
      </c>
      <c r="K25" s="98">
        <f t="shared" si="15"/>
        <v>44079526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40469000</v>
      </c>
      <c r="Q25" s="98">
        <f t="shared" si="10"/>
        <v>75093982</v>
      </c>
      <c r="R25" s="52">
        <f t="shared" si="11"/>
        <v>194.70398907636789</v>
      </c>
      <c r="S25" s="53">
        <f t="shared" si="12"/>
        <v>42.125742911628052</v>
      </c>
      <c r="T25" s="52">
        <f>IF(($E25-$E20-$E24)   =0,0,($P25   /($E25-$E20-$E24)   )*100)</f>
        <v>26.54383744039459</v>
      </c>
      <c r="U25" s="54">
        <f>IF(($E25-$E20-$E24)   =0,0,($Q25   /($E25-$E20-$E24)   )*100)</f>
        <v>49.254551655833296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2689328000</v>
      </c>
      <c r="C29" s="93"/>
      <c r="D29" s="93"/>
      <c r="E29" s="93">
        <f>$B29      +$C29      +$D29</f>
        <v>2689328000</v>
      </c>
      <c r="F29" s="94">
        <v>2689328000</v>
      </c>
      <c r="G29" s="95">
        <v>800000000</v>
      </c>
      <c r="H29" s="94">
        <v>210454000</v>
      </c>
      <c r="I29" s="95">
        <v>92511329</v>
      </c>
      <c r="J29" s="94">
        <v>294003000</v>
      </c>
      <c r="K29" s="95">
        <v>328625696</v>
      </c>
      <c r="L29" s="94"/>
      <c r="M29" s="95"/>
      <c r="N29" s="94"/>
      <c r="O29" s="95"/>
      <c r="P29" s="94">
        <f>$H29      +$J29      +$L29      +$N29</f>
        <v>504457000</v>
      </c>
      <c r="Q29" s="95">
        <f>$I29      +$K29      +$M29      +$O29</f>
        <v>421137025</v>
      </c>
      <c r="R29" s="48">
        <f>IF(($H29      =0),0,((($J29      -$H29      )/$H29      )*100))</f>
        <v>39.699411747935414</v>
      </c>
      <c r="S29" s="49">
        <f>IF(($I29      =0),0,((($K29      -$I29      )/$I29      )*100))</f>
        <v>255.22751597266534</v>
      </c>
      <c r="T29" s="48">
        <f>IF(($E29      =0),0,(($P29      /$E29      )*100))</f>
        <v>18.757734274138372</v>
      </c>
      <c r="U29" s="50">
        <f>IF(($E29      =0),0,(($Q29      /$E29      )*100))</f>
        <v>15.659563467156106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5644000</v>
      </c>
      <c r="C30" s="93"/>
      <c r="D30" s="93"/>
      <c r="E30" s="93">
        <f>$B30      +$C30      +$D30</f>
        <v>5644000</v>
      </c>
      <c r="F30" s="94">
        <v>5644000</v>
      </c>
      <c r="G30" s="95">
        <v>3951000</v>
      </c>
      <c r="H30" s="94">
        <v>775000</v>
      </c>
      <c r="I30" s="95">
        <v>681793</v>
      </c>
      <c r="J30" s="94">
        <v>2062000</v>
      </c>
      <c r="K30" s="95">
        <v>965044</v>
      </c>
      <c r="L30" s="94"/>
      <c r="M30" s="95"/>
      <c r="N30" s="94"/>
      <c r="O30" s="95"/>
      <c r="P30" s="94">
        <f>$H30      +$J30      +$L30      +$N30</f>
        <v>2837000</v>
      </c>
      <c r="Q30" s="95">
        <f>$I30      +$K30      +$M30      +$O30</f>
        <v>1646837</v>
      </c>
      <c r="R30" s="48">
        <f>IF(($H30      =0),0,((($J30      -$H30      )/$H30      )*100))</f>
        <v>166.06451612903226</v>
      </c>
      <c r="S30" s="49">
        <f>IF(($I30      =0),0,((($K30      -$I30      )/$I30      )*100))</f>
        <v>41.545014395865024</v>
      </c>
      <c r="T30" s="48">
        <f>IF(($E30      =0),0,(($P30      /$E30      )*100))</f>
        <v>50.265768958185689</v>
      </c>
      <c r="U30" s="50">
        <f>IF(($E30      =0),0,(($Q30      /$E30      )*100))</f>
        <v>29.178543586109139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2694972000</v>
      </c>
      <c r="C31" s="96">
        <f>SUM(C27:C30)</f>
        <v>0</v>
      </c>
      <c r="D31" s="96"/>
      <c r="E31" s="96">
        <f>$B31      +$C31      +$D31</f>
        <v>2694972000</v>
      </c>
      <c r="F31" s="97">
        <f t="shared" ref="F31:O31" si="16">SUM(F27:F30)</f>
        <v>2694972000</v>
      </c>
      <c r="G31" s="98">
        <f t="shared" si="16"/>
        <v>803951000</v>
      </c>
      <c r="H31" s="97">
        <f t="shared" si="16"/>
        <v>211229000</v>
      </c>
      <c r="I31" s="98">
        <f t="shared" si="16"/>
        <v>93193122</v>
      </c>
      <c r="J31" s="97">
        <f t="shared" si="16"/>
        <v>296065000</v>
      </c>
      <c r="K31" s="98">
        <f t="shared" si="16"/>
        <v>329590740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507294000</v>
      </c>
      <c r="Q31" s="98">
        <f>$I31      +$K31      +$M31      +$O31</f>
        <v>422783862</v>
      </c>
      <c r="R31" s="52">
        <f>IF(($H31      =0),0,((($J31      -$H31      )/$H31      )*100))</f>
        <v>40.163045793901404</v>
      </c>
      <c r="S31" s="53">
        <f>IF(($I31      =0),0,((($K31      -$I31      )/$I31      )*100))</f>
        <v>253.6642328604465</v>
      </c>
      <c r="T31" s="52">
        <f>IF($E31   =0,0,($P31   /$E31   )*100)</f>
        <v>18.823720617505487</v>
      </c>
      <c r="U31" s="54">
        <f>IF($E31   =0,0,($Q31   /$E31   )*100)</f>
        <v>15.687875866613826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47990000</v>
      </c>
      <c r="C33" s="93"/>
      <c r="D33" s="93"/>
      <c r="E33" s="93">
        <f>$B33      +$C33      +$D33</f>
        <v>47990000</v>
      </c>
      <c r="F33" s="94">
        <v>47990000</v>
      </c>
      <c r="G33" s="95">
        <v>31851000</v>
      </c>
      <c r="H33" s="94">
        <v>7297000</v>
      </c>
      <c r="I33" s="95">
        <v>6359582</v>
      </c>
      <c r="J33" s="94">
        <v>18133000</v>
      </c>
      <c r="K33" s="95">
        <v>7661143</v>
      </c>
      <c r="L33" s="94"/>
      <c r="M33" s="95"/>
      <c r="N33" s="94"/>
      <c r="O33" s="95"/>
      <c r="P33" s="94">
        <f>$H33      +$J33      +$L33      +$N33</f>
        <v>25430000</v>
      </c>
      <c r="Q33" s="95">
        <f>$I33      +$K33      +$M33      +$O33</f>
        <v>14020725</v>
      </c>
      <c r="R33" s="48">
        <f>IF(($H33      =0),0,((($J33      -$H33      )/$H33      )*100))</f>
        <v>148.49938330820885</v>
      </c>
      <c r="S33" s="49">
        <f>IF(($I33      =0),0,((($K33      -$I33      )/$I33      )*100))</f>
        <v>20.466140699184319</v>
      </c>
      <c r="T33" s="48">
        <f>IF(($E33      =0),0,(($P33      /$E33      )*100))</f>
        <v>52.990206292977703</v>
      </c>
      <c r="U33" s="50">
        <f>IF(($E33      =0),0,(($Q33      /$E33      )*100))</f>
        <v>29.215930402167118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47990000</v>
      </c>
      <c r="C34" s="96">
        <f>C33</f>
        <v>0</v>
      </c>
      <c r="D34" s="96"/>
      <c r="E34" s="96">
        <f>$B34      +$C34      +$D34</f>
        <v>47990000</v>
      </c>
      <c r="F34" s="97">
        <f t="shared" ref="F34:O34" si="17">F33</f>
        <v>47990000</v>
      </c>
      <c r="G34" s="98">
        <f t="shared" si="17"/>
        <v>31851000</v>
      </c>
      <c r="H34" s="97">
        <f t="shared" si="17"/>
        <v>7297000</v>
      </c>
      <c r="I34" s="98">
        <f t="shared" si="17"/>
        <v>6359582</v>
      </c>
      <c r="J34" s="97">
        <f t="shared" si="17"/>
        <v>18133000</v>
      </c>
      <c r="K34" s="98">
        <f t="shared" si="17"/>
        <v>7661143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25430000</v>
      </c>
      <c r="Q34" s="98">
        <f>$I34      +$K34      +$M34      +$O34</f>
        <v>14020725</v>
      </c>
      <c r="R34" s="52">
        <f>IF(($H34      =0),0,((($J34      -$H34      )/$H34      )*100))</f>
        <v>148.49938330820885</v>
      </c>
      <c r="S34" s="53">
        <f>IF(($I34      =0),0,((($K34      -$I34      )/$I34      )*100))</f>
        <v>20.466140699184319</v>
      </c>
      <c r="T34" s="52">
        <f>IF($E34   =0,0,($P34   /$E34   )*100)</f>
        <v>52.990206292977703</v>
      </c>
      <c r="U34" s="54">
        <f>IF($E34   =0,0,($Q34   /$E34   )*100)</f>
        <v>29.215930402167118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121249000</v>
      </c>
      <c r="C36" s="93"/>
      <c r="D36" s="93"/>
      <c r="E36" s="93">
        <f t="shared" ref="E36:E41" si="18">$B36      +$C36      +$D36</f>
        <v>121249000</v>
      </c>
      <c r="F36" s="94">
        <v>121249000</v>
      </c>
      <c r="G36" s="95">
        <v>84000000</v>
      </c>
      <c r="H36" s="94">
        <v>26695000</v>
      </c>
      <c r="I36" s="95">
        <v>4769644</v>
      </c>
      <c r="J36" s="94">
        <v>25027000</v>
      </c>
      <c r="K36" s="95">
        <v>32288765</v>
      </c>
      <c r="L36" s="94"/>
      <c r="M36" s="95"/>
      <c r="N36" s="94"/>
      <c r="O36" s="95"/>
      <c r="P36" s="94">
        <f t="shared" ref="P36:P41" si="19">$H36      +$J36      +$L36      +$N36</f>
        <v>51722000</v>
      </c>
      <c r="Q36" s="95">
        <f t="shared" ref="Q36:Q41" si="20">$I36      +$K36      +$M36      +$O36</f>
        <v>37058409</v>
      </c>
      <c r="R36" s="48">
        <f t="shared" ref="R36:R41" si="21">IF(($H36      =0),0,((($J36      -$H36      )/$H36      )*100))</f>
        <v>-6.2483611163139159</v>
      </c>
      <c r="S36" s="49">
        <f t="shared" ref="S36:S41" si="22">IF(($I36      =0),0,((($K36      -$I36      )/$I36      )*100))</f>
        <v>576.9638362947004</v>
      </c>
      <c r="T36" s="48">
        <f t="shared" ref="T36:T40" si="23">IF(($E36      =0),0,(($P36      /$E36      )*100))</f>
        <v>42.657671403475497</v>
      </c>
      <c r="U36" s="50">
        <f t="shared" ref="U36:U40" si="24">IF(($E36      =0),0,(($Q36      /$E36      )*100))</f>
        <v>30.563888361965873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79565000</v>
      </c>
      <c r="C37" s="93"/>
      <c r="D37" s="93"/>
      <c r="E37" s="93">
        <f t="shared" si="18"/>
        <v>79565000</v>
      </c>
      <c r="F37" s="94">
        <v>79565000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28500000</v>
      </c>
      <c r="C39" s="93"/>
      <c r="D39" s="93"/>
      <c r="E39" s="93">
        <f t="shared" si="18"/>
        <v>28500000</v>
      </c>
      <c r="F39" s="94">
        <v>28500000</v>
      </c>
      <c r="G39" s="95">
        <v>20500000</v>
      </c>
      <c r="H39" s="94">
        <v>62000</v>
      </c>
      <c r="I39" s="95"/>
      <c r="J39" s="94">
        <v>7132000</v>
      </c>
      <c r="K39" s="95">
        <v>3162781</v>
      </c>
      <c r="L39" s="94"/>
      <c r="M39" s="95"/>
      <c r="N39" s="94"/>
      <c r="O39" s="95"/>
      <c r="P39" s="94">
        <f t="shared" si="19"/>
        <v>7194000</v>
      </c>
      <c r="Q39" s="95">
        <f t="shared" si="20"/>
        <v>3162781</v>
      </c>
      <c r="R39" s="48">
        <f t="shared" si="21"/>
        <v>11403.225806451614</v>
      </c>
      <c r="S39" s="49">
        <f t="shared" si="22"/>
        <v>0</v>
      </c>
      <c r="T39" s="48">
        <f t="shared" si="23"/>
        <v>25.242105263157892</v>
      </c>
      <c r="U39" s="50">
        <f t="shared" si="24"/>
        <v>11.097477192982456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229314000</v>
      </c>
      <c r="C41" s="96">
        <f>SUM(C36:C40)</f>
        <v>0</v>
      </c>
      <c r="D41" s="96"/>
      <c r="E41" s="96">
        <f t="shared" si="18"/>
        <v>229314000</v>
      </c>
      <c r="F41" s="97">
        <f t="shared" ref="F41:O41" si="25">SUM(F36:F40)</f>
        <v>229314000</v>
      </c>
      <c r="G41" s="98">
        <f t="shared" si="25"/>
        <v>104500000</v>
      </c>
      <c r="H41" s="97">
        <f t="shared" si="25"/>
        <v>26757000</v>
      </c>
      <c r="I41" s="98">
        <f t="shared" si="25"/>
        <v>4769644</v>
      </c>
      <c r="J41" s="97">
        <f t="shared" si="25"/>
        <v>32159000</v>
      </c>
      <c r="K41" s="98">
        <f t="shared" si="25"/>
        <v>35451546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58916000</v>
      </c>
      <c r="Q41" s="98">
        <f t="shared" si="20"/>
        <v>40221190</v>
      </c>
      <c r="R41" s="52">
        <f t="shared" si="21"/>
        <v>20.189109391934821</v>
      </c>
      <c r="S41" s="53">
        <f t="shared" si="22"/>
        <v>643.27446660589351</v>
      </c>
      <c r="T41" s="52">
        <f>IF((+$E36+$E39) =0,0,(P41   /(+$E36+$E39) )*100)</f>
        <v>39.343167567062217</v>
      </c>
      <c r="U41" s="54">
        <f>IF((+$E36+$E39) =0,0,(Q41   /(+$E36+$E39) )*100)</f>
        <v>26.859070845214326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710863000</v>
      </c>
      <c r="C45" s="93"/>
      <c r="D45" s="93"/>
      <c r="E45" s="93">
        <f t="shared" si="26"/>
        <v>710863000</v>
      </c>
      <c r="F45" s="94">
        <v>710863000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185295000</v>
      </c>
      <c r="C52" s="93"/>
      <c r="D52" s="93"/>
      <c r="E52" s="93">
        <f t="shared" si="26"/>
        <v>185295000</v>
      </c>
      <c r="F52" s="94">
        <v>185295000</v>
      </c>
      <c r="G52" s="95">
        <v>135295000</v>
      </c>
      <c r="H52" s="94">
        <v>42562000</v>
      </c>
      <c r="I52" s="95">
        <v>22274030</v>
      </c>
      <c r="J52" s="94">
        <v>51069000</v>
      </c>
      <c r="K52" s="95">
        <v>59662169</v>
      </c>
      <c r="L52" s="94"/>
      <c r="M52" s="95"/>
      <c r="N52" s="94"/>
      <c r="O52" s="95"/>
      <c r="P52" s="94">
        <f t="shared" si="27"/>
        <v>93631000</v>
      </c>
      <c r="Q52" s="95">
        <f t="shared" si="28"/>
        <v>81936199</v>
      </c>
      <c r="R52" s="48">
        <f t="shared" si="29"/>
        <v>19.987312626286357</v>
      </c>
      <c r="S52" s="49">
        <f t="shared" si="30"/>
        <v>167.85529605554092</v>
      </c>
      <c r="T52" s="48">
        <f t="shared" si="31"/>
        <v>50.530775250276584</v>
      </c>
      <c r="U52" s="50">
        <f t="shared" si="32"/>
        <v>44.219325400037782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28425000</v>
      </c>
      <c r="C53" s="93"/>
      <c r="D53" s="93"/>
      <c r="E53" s="93">
        <f t="shared" si="26"/>
        <v>28425000</v>
      </c>
      <c r="F53" s="94">
        <v>28425000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924583000</v>
      </c>
      <c r="C54" s="96">
        <f>SUM(C43:C53)</f>
        <v>0</v>
      </c>
      <c r="D54" s="96"/>
      <c r="E54" s="96">
        <f t="shared" si="26"/>
        <v>924583000</v>
      </c>
      <c r="F54" s="97">
        <f t="shared" ref="F54:O54" si="33">SUM(F43:F53)</f>
        <v>924583000</v>
      </c>
      <c r="G54" s="98">
        <f t="shared" si="33"/>
        <v>135295000</v>
      </c>
      <c r="H54" s="97">
        <f t="shared" si="33"/>
        <v>42562000</v>
      </c>
      <c r="I54" s="98">
        <f t="shared" si="33"/>
        <v>22274030</v>
      </c>
      <c r="J54" s="97">
        <f t="shared" si="33"/>
        <v>51069000</v>
      </c>
      <c r="K54" s="98">
        <f t="shared" si="33"/>
        <v>59662169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93631000</v>
      </c>
      <c r="Q54" s="98">
        <f t="shared" si="28"/>
        <v>81936199</v>
      </c>
      <c r="R54" s="52">
        <f t="shared" si="29"/>
        <v>19.987312626286357</v>
      </c>
      <c r="S54" s="53">
        <f t="shared" si="30"/>
        <v>167.85529605554092</v>
      </c>
      <c r="T54" s="52">
        <f>IF((+$E44+$E46+$E48+$E49+$E52) =0,0,(P54   /(+$E44+$E46+$E48+$E49+$E52) )*100)</f>
        <v>50.530775250276584</v>
      </c>
      <c r="U54" s="54">
        <f>IF((+$E44+$E46+$E48+$E49+$E52) =0,0,(Q54   /(+$E44+$E46+$E48+$E49+$E52) )*100)</f>
        <v>44.219325400037782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2168354000</v>
      </c>
      <c r="C66" s="93"/>
      <c r="D66" s="93"/>
      <c r="E66" s="93">
        <f t="shared" si="35"/>
        <v>2168354000</v>
      </c>
      <c r="F66" s="94">
        <v>2168354000</v>
      </c>
      <c r="G66" s="95">
        <v>1424092000</v>
      </c>
      <c r="H66" s="94">
        <v>190388000</v>
      </c>
      <c r="I66" s="95">
        <v>173528519</v>
      </c>
      <c r="J66" s="94">
        <v>599462000</v>
      </c>
      <c r="K66" s="95">
        <v>373215072</v>
      </c>
      <c r="L66" s="94"/>
      <c r="M66" s="95"/>
      <c r="N66" s="94"/>
      <c r="O66" s="95"/>
      <c r="P66" s="94">
        <f t="shared" si="36"/>
        <v>789850000</v>
      </c>
      <c r="Q66" s="95">
        <f t="shared" si="37"/>
        <v>546743591</v>
      </c>
      <c r="R66" s="48">
        <f t="shared" si="38"/>
        <v>214.86333172258756</v>
      </c>
      <c r="S66" s="49">
        <f t="shared" si="39"/>
        <v>115.0741988410562</v>
      </c>
      <c r="T66" s="48">
        <f t="shared" si="40"/>
        <v>36.426247743680229</v>
      </c>
      <c r="U66" s="50">
        <f t="shared" si="41"/>
        <v>25.214683165202729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2168354000</v>
      </c>
      <c r="C67" s="96">
        <f>SUM(C62:C66)</f>
        <v>0</v>
      </c>
      <c r="D67" s="96"/>
      <c r="E67" s="96">
        <f t="shared" si="35"/>
        <v>2168354000</v>
      </c>
      <c r="F67" s="97">
        <f t="shared" ref="F67:O67" si="42">SUM(F62:F66)</f>
        <v>2168354000</v>
      </c>
      <c r="G67" s="98">
        <f t="shared" si="42"/>
        <v>1424092000</v>
      </c>
      <c r="H67" s="97">
        <f t="shared" si="42"/>
        <v>190388000</v>
      </c>
      <c r="I67" s="98">
        <f t="shared" si="42"/>
        <v>173528519</v>
      </c>
      <c r="J67" s="97">
        <f t="shared" si="42"/>
        <v>599462000</v>
      </c>
      <c r="K67" s="98">
        <f t="shared" si="42"/>
        <v>373215072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789850000</v>
      </c>
      <c r="Q67" s="98">
        <f t="shared" si="37"/>
        <v>546743591</v>
      </c>
      <c r="R67" s="52">
        <f t="shared" si="38"/>
        <v>214.86333172258756</v>
      </c>
      <c r="S67" s="53">
        <f t="shared" si="39"/>
        <v>115.0741988410562</v>
      </c>
      <c r="T67" s="52">
        <f>IF((+$E62+$E64+$E65++$E66) =0,0,(P67   /(+$E62+$E64+$E65+$E66) )*100)</f>
        <v>36.426247743680229</v>
      </c>
      <c r="U67" s="54">
        <f>IF((+$E62+$E64+$E66) =0,0,(Q67  /(+$E62+$E64+$E66) )*100)</f>
        <v>25.214683165202729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7277538000</v>
      </c>
      <c r="C68" s="105">
        <f>SUM(C9:C15,C18:C24,C27:C30,C33,C36:C40,C43:C53,C56:C59,C62:C66)</f>
        <v>522000</v>
      </c>
      <c r="D68" s="105"/>
      <c r="E68" s="105">
        <f t="shared" si="35"/>
        <v>7278060000</v>
      </c>
      <c r="F68" s="106">
        <f t="shared" ref="F68:O68" si="43">SUM(F9:F15,F18:F24,F27:F30,F33,F36:F40,F43:F53,F56:F59,F62:F66)</f>
        <v>7277538000</v>
      </c>
      <c r="G68" s="107">
        <f t="shared" si="43"/>
        <v>3271356000</v>
      </c>
      <c r="H68" s="106">
        <f t="shared" si="43"/>
        <v>632402000</v>
      </c>
      <c r="I68" s="107">
        <f t="shared" si="43"/>
        <v>405666959</v>
      </c>
      <c r="J68" s="106">
        <f t="shared" si="43"/>
        <v>1212562000</v>
      </c>
      <c r="K68" s="107">
        <f t="shared" si="43"/>
        <v>949968042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1844964000</v>
      </c>
      <c r="Q68" s="107">
        <f t="shared" si="37"/>
        <v>1355635001</v>
      </c>
      <c r="R68" s="61">
        <f t="shared" si="38"/>
        <v>91.739115309565761</v>
      </c>
      <c r="S68" s="62">
        <f t="shared" si="39"/>
        <v>134.17436912824837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29.688415209519015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21.814330676503566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441458000</v>
      </c>
      <c r="C70" s="93">
        <v>-1469000</v>
      </c>
      <c r="D70" s="93"/>
      <c r="E70" s="93">
        <f>$B70      +$C70      +$D70</f>
        <v>439989000</v>
      </c>
      <c r="F70" s="94">
        <v>441458000</v>
      </c>
      <c r="G70" s="95">
        <v>267804000</v>
      </c>
      <c r="H70" s="94">
        <v>48104000</v>
      </c>
      <c r="I70" s="95">
        <v>-31230430</v>
      </c>
      <c r="J70" s="94">
        <v>184183000</v>
      </c>
      <c r="K70" s="95">
        <v>126097946</v>
      </c>
      <c r="L70" s="94"/>
      <c r="M70" s="95"/>
      <c r="N70" s="94"/>
      <c r="O70" s="95"/>
      <c r="P70" s="94">
        <f>$H70      +$J70      +$L70      +$N70</f>
        <v>232287000</v>
      </c>
      <c r="Q70" s="95">
        <f>$I70      +$K70      +$M70      +$O70</f>
        <v>94867516</v>
      </c>
      <c r="R70" s="48">
        <f>IF(($H70      =0),0,((($J70      -$H70      )/$H70      )*100))</f>
        <v>282.88499916846831</v>
      </c>
      <c r="S70" s="49">
        <f>IF(($I70      =0),0,((($K70      -$I70      )/$I70      )*100))</f>
        <v>-503.76628179631211</v>
      </c>
      <c r="T70" s="48">
        <f>IF(($E70      =0),0,(($P70      /$E70      )*100))</f>
        <v>52.793819845496138</v>
      </c>
      <c r="U70" s="50">
        <f>IF(($E70      =0),0,(($Q70      /$E70      )*100))</f>
        <v>21.561338124362202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>
        <v>38309000</v>
      </c>
      <c r="C71" s="93"/>
      <c r="D71" s="93"/>
      <c r="E71" s="93">
        <f>$B71      +$C71      +$D71</f>
        <v>38309000</v>
      </c>
      <c r="F71" s="94">
        <v>38309000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479767000</v>
      </c>
      <c r="C72" s="102">
        <f>SUM(C70:C71)</f>
        <v>-1469000</v>
      </c>
      <c r="D72" s="102"/>
      <c r="E72" s="102">
        <f>$B72      +$C72      +$D72</f>
        <v>478298000</v>
      </c>
      <c r="F72" s="103">
        <f t="shared" ref="F72:O72" si="44">SUM(F70:F71)</f>
        <v>479767000</v>
      </c>
      <c r="G72" s="104">
        <f t="shared" si="44"/>
        <v>267804000</v>
      </c>
      <c r="H72" s="103">
        <f t="shared" si="44"/>
        <v>48104000</v>
      </c>
      <c r="I72" s="104">
        <f t="shared" si="44"/>
        <v>-31230430</v>
      </c>
      <c r="J72" s="103">
        <f t="shared" si="44"/>
        <v>184183000</v>
      </c>
      <c r="K72" s="104">
        <f t="shared" si="44"/>
        <v>126097946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232287000</v>
      </c>
      <c r="Q72" s="104">
        <f>$I72      +$K72      +$M72      +$O72</f>
        <v>94867516</v>
      </c>
      <c r="R72" s="57">
        <f>IF(($H72      =0),0,((($J72      -$H72      )/$H72      )*100))</f>
        <v>282.88499916846831</v>
      </c>
      <c r="S72" s="58">
        <f>IF(($I72      =0),0,((($K72      -$I72      )/$I72      )*100))</f>
        <v>-503.76628179631211</v>
      </c>
      <c r="T72" s="57">
        <f>IF(($E70      =0),0,(($P70      /$E70      )*100))</f>
        <v>52.793819845496138</v>
      </c>
      <c r="U72" s="59">
        <f>IF($E70   =0,0,($Q70   /$E70 )*100)</f>
        <v>21.561338124362202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479767000</v>
      </c>
      <c r="C73" s="105">
        <f>SUM(C70:C71)</f>
        <v>-1469000</v>
      </c>
      <c r="D73" s="105"/>
      <c r="E73" s="105">
        <f>$B73      +$C73      +$D73</f>
        <v>478298000</v>
      </c>
      <c r="F73" s="106">
        <f t="shared" ref="F73:O73" si="45">SUM(F70:F71)</f>
        <v>479767000</v>
      </c>
      <c r="G73" s="107">
        <f t="shared" si="45"/>
        <v>267804000</v>
      </c>
      <c r="H73" s="106">
        <f t="shared" si="45"/>
        <v>48104000</v>
      </c>
      <c r="I73" s="107">
        <f t="shared" si="45"/>
        <v>-31230430</v>
      </c>
      <c r="J73" s="106">
        <f t="shared" si="45"/>
        <v>184183000</v>
      </c>
      <c r="K73" s="107">
        <f t="shared" si="45"/>
        <v>126097946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232287000</v>
      </c>
      <c r="Q73" s="107">
        <f>$I73      +$K73      +$M73      +$O73</f>
        <v>94867516</v>
      </c>
      <c r="R73" s="61">
        <f>IF(($H73      =0),0,((($J73      -$H73      )/$H73      )*100))</f>
        <v>282.88499916846831</v>
      </c>
      <c r="S73" s="62">
        <f>IF(($I73      =0),0,((($K73      -$I73      )/$I73      )*100))</f>
        <v>-503.76628179631211</v>
      </c>
      <c r="T73" s="61">
        <f>IF(($E70      =0),0,(($P70      /$E70      )*100))</f>
        <v>52.793819845496138</v>
      </c>
      <c r="U73" s="65">
        <f>IF($E70   =0,0,($Q70   /$E70 )*100)</f>
        <v>21.561338124362202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7757305000</v>
      </c>
      <c r="C74" s="105">
        <f>SUM(C9:C15,C18:C24,C27:C30,C33,C36:C40,C43:C53,C56:C59,C62:C66,C70:C71)</f>
        <v>-947000</v>
      </c>
      <c r="D74" s="105"/>
      <c r="E74" s="105">
        <f>$B74      +$C74      +$D74</f>
        <v>7756358000</v>
      </c>
      <c r="F74" s="106">
        <f t="shared" ref="F74:O74" si="46">SUM(F9:F15,F18:F24,F27:F30,F33,F36:F40,F43:F53,F56:F59,F62:F66,F70:F71)</f>
        <v>7757305000</v>
      </c>
      <c r="G74" s="107">
        <f t="shared" si="46"/>
        <v>3539160000</v>
      </c>
      <c r="H74" s="106">
        <f t="shared" si="46"/>
        <v>680506000</v>
      </c>
      <c r="I74" s="107">
        <f t="shared" si="46"/>
        <v>374436529</v>
      </c>
      <c r="J74" s="106">
        <f t="shared" si="46"/>
        <v>1396745000</v>
      </c>
      <c r="K74" s="107">
        <f t="shared" si="46"/>
        <v>1076065988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2077251000</v>
      </c>
      <c r="Q74" s="107">
        <f>$I74      +$K74      +$M74      +$O74</f>
        <v>1450502517</v>
      </c>
      <c r="R74" s="61">
        <f>IF(($H74      =0),0,((($J74      -$H74      )/$H74      )*100))</f>
        <v>105.25094561987697</v>
      </c>
      <c r="S74" s="62">
        <f>IF(($I74      =0),0,((($K74      -$I74      )/$I74      )*100))</f>
        <v>187.38274838564161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31.21614182948969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21.797602838898037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1731637000</v>
      </c>
      <c r="C87" s="119">
        <f t="shared" si="55"/>
        <v>-2929000</v>
      </c>
      <c r="D87" s="119">
        <f t="shared" si="55"/>
        <v>0</v>
      </c>
      <c r="E87" s="119">
        <f t="shared" si="55"/>
        <v>1728708000</v>
      </c>
      <c r="F87" s="119">
        <f t="shared" si="55"/>
        <v>0</v>
      </c>
      <c r="G87" s="119">
        <f t="shared" si="55"/>
        <v>0</v>
      </c>
      <c r="H87" s="119">
        <f t="shared" si="55"/>
        <v>771828000</v>
      </c>
      <c r="I87" s="119">
        <f t="shared" si="55"/>
        <v>0</v>
      </c>
      <c r="J87" s="119">
        <f t="shared" si="55"/>
        <v>586180000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1358008000</v>
      </c>
      <c r="Q87" s="120">
        <f t="shared" si="55"/>
        <v>0</v>
      </c>
      <c r="R87" s="85">
        <f t="shared" si="55"/>
        <v>-114.52245883814882</v>
      </c>
      <c r="S87" s="85">
        <f t="shared" si="55"/>
        <v>0</v>
      </c>
      <c r="T87" s="86">
        <f>IF(SUM($E88:$E96) =0,0,(P87   /SUM($E88:$E96) )*100)</f>
        <v>78.556239688831198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>
        <v>537079000</v>
      </c>
      <c r="C89" s="93"/>
      <c r="D89" s="93"/>
      <c r="E89" s="93">
        <f t="shared" si="56"/>
        <v>537079000</v>
      </c>
      <c r="F89" s="93">
        <v>0</v>
      </c>
      <c r="G89" s="93">
        <v>0</v>
      </c>
      <c r="H89" s="93">
        <v>139373000</v>
      </c>
      <c r="I89" s="93"/>
      <c r="J89" s="93">
        <v>261693000</v>
      </c>
      <c r="K89" s="93"/>
      <c r="L89" s="93"/>
      <c r="M89" s="93"/>
      <c r="N89" s="93"/>
      <c r="O89" s="93"/>
      <c r="P89" s="93">
        <f t="shared" si="57"/>
        <v>401066000</v>
      </c>
      <c r="Q89" s="93">
        <f t="shared" si="58"/>
        <v>0</v>
      </c>
      <c r="R89" s="89">
        <f t="shared" si="59"/>
        <v>87.764488100277674</v>
      </c>
      <c r="S89" s="89">
        <f t="shared" si="60"/>
        <v>0</v>
      </c>
      <c r="T89" s="89">
        <f t="shared" si="61"/>
        <v>74.675420189581047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2000000</v>
      </c>
      <c r="C91" s="93"/>
      <c r="D91" s="93"/>
      <c r="E91" s="93">
        <f t="shared" si="56"/>
        <v>2000000</v>
      </c>
      <c r="F91" s="93">
        <v>0</v>
      </c>
      <c r="G91" s="93">
        <v>0</v>
      </c>
      <c r="H91" s="93">
        <v>819000</v>
      </c>
      <c r="I91" s="93"/>
      <c r="J91" s="93">
        <v>909000</v>
      </c>
      <c r="K91" s="93"/>
      <c r="L91" s="93"/>
      <c r="M91" s="93"/>
      <c r="N91" s="93"/>
      <c r="O91" s="93"/>
      <c r="P91" s="93">
        <f t="shared" si="57"/>
        <v>1728000</v>
      </c>
      <c r="Q91" s="93">
        <f t="shared" si="58"/>
        <v>0</v>
      </c>
      <c r="R91" s="89">
        <f t="shared" si="59"/>
        <v>10.989010989010989</v>
      </c>
      <c r="S91" s="89">
        <f t="shared" si="60"/>
        <v>0</v>
      </c>
      <c r="T91" s="89">
        <f t="shared" si="61"/>
        <v>86.4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330000</v>
      </c>
      <c r="C92" s="93"/>
      <c r="D92" s="93"/>
      <c r="E92" s="93">
        <f t="shared" si="56"/>
        <v>330000</v>
      </c>
      <c r="F92" s="93">
        <v>0</v>
      </c>
      <c r="G92" s="93">
        <v>0</v>
      </c>
      <c r="H92" s="93">
        <v>262000</v>
      </c>
      <c r="I92" s="93"/>
      <c r="J92" s="93">
        <v>16000</v>
      </c>
      <c r="K92" s="93"/>
      <c r="L92" s="93"/>
      <c r="M92" s="93"/>
      <c r="N92" s="93"/>
      <c r="O92" s="93"/>
      <c r="P92" s="93">
        <f t="shared" si="57"/>
        <v>278000</v>
      </c>
      <c r="Q92" s="93">
        <f t="shared" si="58"/>
        <v>0</v>
      </c>
      <c r="R92" s="89">
        <f t="shared" si="59"/>
        <v>-93.893129770992374</v>
      </c>
      <c r="S92" s="89">
        <f t="shared" si="60"/>
        <v>0</v>
      </c>
      <c r="T92" s="89">
        <f t="shared" si="61"/>
        <v>84.242424242424235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218484000</v>
      </c>
      <c r="C93" s="93">
        <v>-2929000</v>
      </c>
      <c r="D93" s="93"/>
      <c r="E93" s="93">
        <f t="shared" si="56"/>
        <v>215555000</v>
      </c>
      <c r="F93" s="93">
        <v>0</v>
      </c>
      <c r="G93" s="93">
        <v>0</v>
      </c>
      <c r="H93" s="93">
        <v>188161000</v>
      </c>
      <c r="I93" s="93"/>
      <c r="J93" s="93">
        <v>24894000</v>
      </c>
      <c r="K93" s="93"/>
      <c r="L93" s="93"/>
      <c r="M93" s="93"/>
      <c r="N93" s="93"/>
      <c r="O93" s="93"/>
      <c r="P93" s="93">
        <f t="shared" si="57"/>
        <v>213055000</v>
      </c>
      <c r="Q93" s="93">
        <f t="shared" si="58"/>
        <v>0</v>
      </c>
      <c r="R93" s="89">
        <f t="shared" si="59"/>
        <v>-86.769840721509766</v>
      </c>
      <c r="S93" s="89">
        <f t="shared" si="60"/>
        <v>0</v>
      </c>
      <c r="T93" s="89">
        <f t="shared" si="61"/>
        <v>98.840203196399983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973539000</v>
      </c>
      <c r="C94" s="93"/>
      <c r="D94" s="93"/>
      <c r="E94" s="93">
        <f t="shared" si="56"/>
        <v>973539000</v>
      </c>
      <c r="F94" s="93">
        <v>0</v>
      </c>
      <c r="G94" s="93">
        <v>0</v>
      </c>
      <c r="H94" s="93">
        <v>443213000</v>
      </c>
      <c r="I94" s="93"/>
      <c r="J94" s="93">
        <v>298668000</v>
      </c>
      <c r="K94" s="93"/>
      <c r="L94" s="93"/>
      <c r="M94" s="93"/>
      <c r="N94" s="93"/>
      <c r="O94" s="93"/>
      <c r="P94" s="93">
        <f t="shared" si="57"/>
        <v>741881000</v>
      </c>
      <c r="Q94" s="93">
        <f t="shared" si="58"/>
        <v>0</v>
      </c>
      <c r="R94" s="89">
        <f t="shared" si="59"/>
        <v>-32.612987434935349</v>
      </c>
      <c r="S94" s="89">
        <f t="shared" si="60"/>
        <v>0</v>
      </c>
      <c r="T94" s="89">
        <f t="shared" si="61"/>
        <v>76.204548559431103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205000</v>
      </c>
      <c r="C96" s="122"/>
      <c r="D96" s="122"/>
      <c r="E96" s="122">
        <f t="shared" si="56"/>
        <v>205000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1731637000</v>
      </c>
      <c r="C114" s="128">
        <f t="shared" si="69"/>
        <v>-2929000</v>
      </c>
      <c r="D114" s="128">
        <f t="shared" si="69"/>
        <v>0</v>
      </c>
      <c r="E114" s="128">
        <f t="shared" si="69"/>
        <v>1728708000</v>
      </c>
      <c r="F114" s="128">
        <f t="shared" si="69"/>
        <v>0</v>
      </c>
      <c r="G114" s="128">
        <f t="shared" si="69"/>
        <v>0</v>
      </c>
      <c r="H114" s="128">
        <f t="shared" si="69"/>
        <v>771828000</v>
      </c>
      <c r="I114" s="128">
        <f t="shared" si="69"/>
        <v>0</v>
      </c>
      <c r="J114" s="128">
        <f t="shared" si="69"/>
        <v>586180000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1358008000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0.78556239688831198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1731637000</v>
      </c>
      <c r="C115" s="130">
        <f t="shared" ref="C115:Q115" si="70">C87</f>
        <v>-2929000</v>
      </c>
      <c r="D115" s="130">
        <f t="shared" si="70"/>
        <v>0</v>
      </c>
      <c r="E115" s="130">
        <f t="shared" si="70"/>
        <v>1728708000</v>
      </c>
      <c r="F115" s="130">
        <f t="shared" si="70"/>
        <v>0</v>
      </c>
      <c r="G115" s="130">
        <f t="shared" si="70"/>
        <v>0</v>
      </c>
      <c r="H115" s="130">
        <f t="shared" si="70"/>
        <v>771828000</v>
      </c>
      <c r="I115" s="130">
        <f t="shared" si="70"/>
        <v>0</v>
      </c>
      <c r="J115" s="130">
        <f t="shared" si="70"/>
        <v>586180000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1358008000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0.78556239688831198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4" spans="1:23" x14ac:dyDescent="0.25">
      <c r="A124" t="s">
        <v>92</v>
      </c>
      <c r="G124" t="s">
        <v>92</v>
      </c>
    </row>
    <row r="125" spans="1:23" ht="13" x14ac:dyDescent="0.3">
      <c r="A125" s="30"/>
      <c r="G125" s="30"/>
      <c r="W125" s="30"/>
    </row>
    <row r="126" spans="1:23" ht="13" x14ac:dyDescent="0.3">
      <c r="A126" s="30" t="s">
        <v>92</v>
      </c>
      <c r="G126" s="30" t="s">
        <v>92</v>
      </c>
      <c r="W126" s="30"/>
    </row>
    <row r="127" spans="1:23" ht="13" x14ac:dyDescent="0.3">
      <c r="A127" s="30"/>
      <c r="G127" s="30"/>
      <c r="W127" s="30"/>
    </row>
  </sheetData>
  <sheetProtection algorithmName="SHA-512" hashValue="t+8/DQEdXk7wzpVzny7OSvpHh4Y642sSy20YP7eqoivlmC3MbfalzoWCci2IQSCrCssyvjv3WwyZXoBpNnx26w==" saltValue="Z2DHDMXfTkRD2FlkwFcz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>
        <v>200000</v>
      </c>
      <c r="I10" s="95"/>
      <c r="J10" s="94">
        <v>192000</v>
      </c>
      <c r="K10" s="95"/>
      <c r="L10" s="94"/>
      <c r="M10" s="95"/>
      <c r="N10" s="94"/>
      <c r="O10" s="95"/>
      <c r="P10" s="94">
        <f t="shared" ref="P10:P16" si="1">$H10      +$J10      +$L10      +$N10</f>
        <v>392000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14.000000000000002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2800000</v>
      </c>
      <c r="C16" s="96">
        <f>SUM(C9:C15)</f>
        <v>0</v>
      </c>
      <c r="D16" s="96"/>
      <c r="E16" s="96">
        <f t="shared" si="0"/>
        <v>2800000</v>
      </c>
      <c r="F16" s="97">
        <f t="shared" ref="F16:O16" si="7">SUM(F9:F15)</f>
        <v>2800000</v>
      </c>
      <c r="G16" s="98">
        <f t="shared" si="7"/>
        <v>2800000</v>
      </c>
      <c r="H16" s="97">
        <f t="shared" si="7"/>
        <v>200000</v>
      </c>
      <c r="I16" s="98">
        <f t="shared" si="7"/>
        <v>0</v>
      </c>
      <c r="J16" s="97">
        <f t="shared" si="7"/>
        <v>192000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392000</v>
      </c>
      <c r="Q16" s="98">
        <f t="shared" si="2"/>
        <v>0</v>
      </c>
      <c r="R16" s="52">
        <f t="shared" si="3"/>
        <v>-4</v>
      </c>
      <c r="S16" s="53">
        <f t="shared" si="4"/>
        <v>0</v>
      </c>
      <c r="T16" s="52">
        <f>IF((SUM($E9:$E13))=0,0,(P16/(SUM($E9:$E13))*100))</f>
        <v>14.000000000000002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1232000</v>
      </c>
      <c r="C33" s="93"/>
      <c r="D33" s="93"/>
      <c r="E33" s="93">
        <f>$B33      +$C33      +$D33</f>
        <v>1232000</v>
      </c>
      <c r="F33" s="94">
        <v>1232000</v>
      </c>
      <c r="G33" s="95">
        <v>863000</v>
      </c>
      <c r="H33" s="94">
        <v>258000</v>
      </c>
      <c r="I33" s="95"/>
      <c r="J33" s="94">
        <v>336000</v>
      </c>
      <c r="K33" s="95"/>
      <c r="L33" s="94"/>
      <c r="M33" s="95"/>
      <c r="N33" s="94"/>
      <c r="O33" s="95"/>
      <c r="P33" s="94">
        <f>$H33      +$J33      +$L33      +$N33</f>
        <v>594000</v>
      </c>
      <c r="Q33" s="95">
        <f>$I33      +$K33      +$M33      +$O33</f>
        <v>0</v>
      </c>
      <c r="R33" s="48">
        <f>IF(($H33      =0),0,((($J33      -$H33      )/$H33      )*100))</f>
        <v>30.232558139534881</v>
      </c>
      <c r="S33" s="49">
        <f>IF(($I33      =0),0,((($K33      -$I33      )/$I33      )*100))</f>
        <v>0</v>
      </c>
      <c r="T33" s="48">
        <f>IF(($E33      =0),0,(($P33      /$E33      )*100))</f>
        <v>48.214285714285715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1232000</v>
      </c>
      <c r="C34" s="96">
        <f>C33</f>
        <v>0</v>
      </c>
      <c r="D34" s="96"/>
      <c r="E34" s="96">
        <f>$B34      +$C34      +$D34</f>
        <v>1232000</v>
      </c>
      <c r="F34" s="97">
        <f t="shared" ref="F34:O34" si="17">F33</f>
        <v>1232000</v>
      </c>
      <c r="G34" s="98">
        <f t="shared" si="17"/>
        <v>863000</v>
      </c>
      <c r="H34" s="97">
        <f t="shared" si="17"/>
        <v>258000</v>
      </c>
      <c r="I34" s="98">
        <f t="shared" si="17"/>
        <v>0</v>
      </c>
      <c r="J34" s="97">
        <f t="shared" si="17"/>
        <v>336000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594000</v>
      </c>
      <c r="Q34" s="98">
        <f>$I34      +$K34      +$M34      +$O34</f>
        <v>0</v>
      </c>
      <c r="R34" s="52">
        <f>IF(($H34      =0),0,((($J34      -$H34      )/$H34      )*100))</f>
        <v>30.232558139534881</v>
      </c>
      <c r="S34" s="53">
        <f>IF(($I34      =0),0,((($K34      -$I34      )/$I34      )*100))</f>
        <v>0</v>
      </c>
      <c r="T34" s="52">
        <f>IF($E34   =0,0,($P34   /$E34   )*100)</f>
        <v>48.214285714285715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17768000</v>
      </c>
      <c r="C36" s="93"/>
      <c r="D36" s="93"/>
      <c r="E36" s="93">
        <f t="shared" ref="E36:E41" si="18">$B36      +$C36      +$D36</f>
        <v>17768000</v>
      </c>
      <c r="F36" s="94">
        <v>17768000</v>
      </c>
      <c r="G36" s="95">
        <v>12000000</v>
      </c>
      <c r="H36" s="94"/>
      <c r="I36" s="95">
        <v>-25000000</v>
      </c>
      <c r="J36" s="94">
        <v>4967000</v>
      </c>
      <c r="K36" s="95"/>
      <c r="L36" s="94"/>
      <c r="M36" s="95"/>
      <c r="N36" s="94"/>
      <c r="O36" s="95"/>
      <c r="P36" s="94">
        <f t="shared" ref="P36:P41" si="19">$H36      +$J36      +$L36      +$N36</f>
        <v>4967000</v>
      </c>
      <c r="Q36" s="95">
        <f t="shared" ref="Q36:Q41" si="20">$I36      +$K36      +$M36      +$O36</f>
        <v>-25000000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-100</v>
      </c>
      <c r="T36" s="48">
        <f t="shared" ref="T36:T40" si="23">IF(($E36      =0),0,(($P36      /$E36      )*100))</f>
        <v>27.954750112561911</v>
      </c>
      <c r="U36" s="50">
        <f t="shared" ref="U36:U40" si="24">IF(($E36      =0),0,(($Q36      /$E36      )*100))</f>
        <v>-140.70238631247184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434000</v>
      </c>
      <c r="C37" s="93"/>
      <c r="D37" s="93"/>
      <c r="E37" s="93">
        <f t="shared" si="18"/>
        <v>434000</v>
      </c>
      <c r="F37" s="94">
        <v>434000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18202000</v>
      </c>
      <c r="C41" s="96">
        <f>SUM(C36:C40)</f>
        <v>0</v>
      </c>
      <c r="D41" s="96"/>
      <c r="E41" s="96">
        <f t="shared" si="18"/>
        <v>18202000</v>
      </c>
      <c r="F41" s="97">
        <f t="shared" ref="F41:O41" si="25">SUM(F36:F40)</f>
        <v>18202000</v>
      </c>
      <c r="G41" s="98">
        <f t="shared" si="25"/>
        <v>12000000</v>
      </c>
      <c r="H41" s="97">
        <f t="shared" si="25"/>
        <v>0</v>
      </c>
      <c r="I41" s="98">
        <f t="shared" si="25"/>
        <v>-25000000</v>
      </c>
      <c r="J41" s="97">
        <f t="shared" si="25"/>
        <v>4967000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4967000</v>
      </c>
      <c r="Q41" s="98">
        <f t="shared" si="20"/>
        <v>-25000000</v>
      </c>
      <c r="R41" s="52">
        <f t="shared" si="21"/>
        <v>0</v>
      </c>
      <c r="S41" s="53">
        <f t="shared" si="22"/>
        <v>-100</v>
      </c>
      <c r="T41" s="52">
        <f>IF((+$E36+$E39) =0,0,(P41   /(+$E36+$E39) )*100)</f>
        <v>27.954750112561911</v>
      </c>
      <c r="U41" s="54">
        <f>IF((+$E36+$E39) =0,0,(Q41   /(+$E36+$E39) )*100)</f>
        <v>-140.70238631247184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33342000</v>
      </c>
      <c r="C52" s="93"/>
      <c r="D52" s="93"/>
      <c r="E52" s="93">
        <f t="shared" si="26"/>
        <v>33342000</v>
      </c>
      <c r="F52" s="94">
        <v>33342000</v>
      </c>
      <c r="G52" s="95">
        <v>25342000</v>
      </c>
      <c r="H52" s="94">
        <v>1715000</v>
      </c>
      <c r="I52" s="95">
        <v>-8454038</v>
      </c>
      <c r="J52" s="94">
        <v>10959000</v>
      </c>
      <c r="K52" s="95"/>
      <c r="L52" s="94"/>
      <c r="M52" s="95"/>
      <c r="N52" s="94"/>
      <c r="O52" s="95"/>
      <c r="P52" s="94">
        <f t="shared" si="27"/>
        <v>12674000</v>
      </c>
      <c r="Q52" s="95">
        <f t="shared" si="28"/>
        <v>-8454038</v>
      </c>
      <c r="R52" s="48">
        <f t="shared" si="29"/>
        <v>539.00874635568505</v>
      </c>
      <c r="S52" s="49">
        <f t="shared" si="30"/>
        <v>-100</v>
      </c>
      <c r="T52" s="48">
        <f t="shared" si="31"/>
        <v>38.012116849619098</v>
      </c>
      <c r="U52" s="50">
        <f t="shared" si="32"/>
        <v>-25.355521564393257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33342000</v>
      </c>
      <c r="C54" s="96">
        <f>SUM(C43:C53)</f>
        <v>0</v>
      </c>
      <c r="D54" s="96"/>
      <c r="E54" s="96">
        <f t="shared" si="26"/>
        <v>33342000</v>
      </c>
      <c r="F54" s="97">
        <f t="shared" ref="F54:O54" si="33">SUM(F43:F53)</f>
        <v>33342000</v>
      </c>
      <c r="G54" s="98">
        <f t="shared" si="33"/>
        <v>25342000</v>
      </c>
      <c r="H54" s="97">
        <f t="shared" si="33"/>
        <v>1715000</v>
      </c>
      <c r="I54" s="98">
        <f t="shared" si="33"/>
        <v>-8454038</v>
      </c>
      <c r="J54" s="97">
        <f t="shared" si="33"/>
        <v>10959000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12674000</v>
      </c>
      <c r="Q54" s="98">
        <f t="shared" si="28"/>
        <v>-8454038</v>
      </c>
      <c r="R54" s="52">
        <f t="shared" si="29"/>
        <v>539.00874635568505</v>
      </c>
      <c r="S54" s="53">
        <f t="shared" si="30"/>
        <v>-100</v>
      </c>
      <c r="T54" s="52">
        <f>IF((+$E44+$E46+$E48+$E49+$E52) =0,0,(P54   /(+$E44+$E46+$E48+$E49+$E52) )*100)</f>
        <v>38.012116849619098</v>
      </c>
      <c r="U54" s="54">
        <f>IF((+$E44+$E46+$E48+$E49+$E52) =0,0,(Q54   /(+$E44+$E46+$E48+$E49+$E52) )*100)</f>
        <v>-25.355521564393257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55576000</v>
      </c>
      <c r="C68" s="105">
        <f>SUM(C9:C15,C18:C24,C27:C30,C33,C36:C40,C43:C53,C56:C59,C62:C66)</f>
        <v>0</v>
      </c>
      <c r="D68" s="105"/>
      <c r="E68" s="105">
        <f t="shared" si="35"/>
        <v>55576000</v>
      </c>
      <c r="F68" s="106">
        <f t="shared" ref="F68:O68" si="43">SUM(F9:F15,F18:F24,F27:F30,F33,F36:F40,F43:F53,F56:F59,F62:F66)</f>
        <v>55576000</v>
      </c>
      <c r="G68" s="107">
        <f t="shared" si="43"/>
        <v>41005000</v>
      </c>
      <c r="H68" s="106">
        <f t="shared" si="43"/>
        <v>2173000</v>
      </c>
      <c r="I68" s="107">
        <f t="shared" si="43"/>
        <v>-33454038</v>
      </c>
      <c r="J68" s="106">
        <f t="shared" si="43"/>
        <v>16454000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18627000</v>
      </c>
      <c r="Q68" s="107">
        <f t="shared" si="37"/>
        <v>-33454038</v>
      </c>
      <c r="R68" s="61">
        <f t="shared" si="38"/>
        <v>657.20202485043717</v>
      </c>
      <c r="S68" s="62">
        <f t="shared" si="39"/>
        <v>-100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33.780058757390016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-60.668887599289114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77320000</v>
      </c>
      <c r="C70" s="93">
        <v>-379000</v>
      </c>
      <c r="D70" s="93"/>
      <c r="E70" s="93">
        <f>$B70      +$C70      +$D70</f>
        <v>76941000</v>
      </c>
      <c r="F70" s="94">
        <v>77320000</v>
      </c>
      <c r="G70" s="95">
        <v>16374000</v>
      </c>
      <c r="H70" s="94">
        <v>7087000</v>
      </c>
      <c r="I70" s="95">
        <v>-73795000</v>
      </c>
      <c r="J70" s="94">
        <v>9287000</v>
      </c>
      <c r="K70" s="95"/>
      <c r="L70" s="94"/>
      <c r="M70" s="95"/>
      <c r="N70" s="94"/>
      <c r="O70" s="95"/>
      <c r="P70" s="94">
        <f>$H70      +$J70      +$L70      +$N70</f>
        <v>16374000</v>
      </c>
      <c r="Q70" s="95">
        <f>$I70      +$K70      +$M70      +$O70</f>
        <v>-73795000</v>
      </c>
      <c r="R70" s="48">
        <f>IF(($H70      =0),0,((($J70      -$H70      )/$H70      )*100))</f>
        <v>31.042754338930433</v>
      </c>
      <c r="S70" s="49">
        <f>IF(($I70      =0),0,((($K70      -$I70      )/$I70      )*100))</f>
        <v>-100</v>
      </c>
      <c r="T70" s="48">
        <f>IF(($E70      =0),0,(($P70      /$E70      )*100))</f>
        <v>21.281241470737321</v>
      </c>
      <c r="U70" s="50">
        <f>IF(($E70      =0),0,(($Q70      /$E70      )*100))</f>
        <v>-95.911152701420562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77320000</v>
      </c>
      <c r="C72" s="102">
        <f>SUM(C70:C71)</f>
        <v>-379000</v>
      </c>
      <c r="D72" s="102"/>
      <c r="E72" s="102">
        <f>$B72      +$C72      +$D72</f>
        <v>76941000</v>
      </c>
      <c r="F72" s="103">
        <f t="shared" ref="F72:O72" si="44">SUM(F70:F71)</f>
        <v>77320000</v>
      </c>
      <c r="G72" s="104">
        <f t="shared" si="44"/>
        <v>16374000</v>
      </c>
      <c r="H72" s="103">
        <f t="shared" si="44"/>
        <v>7087000</v>
      </c>
      <c r="I72" s="104">
        <f t="shared" si="44"/>
        <v>-73795000</v>
      </c>
      <c r="J72" s="103">
        <f t="shared" si="44"/>
        <v>9287000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16374000</v>
      </c>
      <c r="Q72" s="104">
        <f>$I72      +$K72      +$M72      +$O72</f>
        <v>-73795000</v>
      </c>
      <c r="R72" s="57">
        <f>IF(($H72      =0),0,((($J72      -$H72      )/$H72      )*100))</f>
        <v>31.042754338930433</v>
      </c>
      <c r="S72" s="58">
        <f>IF(($I72      =0),0,((($K72      -$I72      )/$I72      )*100))</f>
        <v>-100</v>
      </c>
      <c r="T72" s="57">
        <f>IF(($E70      =0),0,(($P70      /$E70      )*100))</f>
        <v>21.281241470737321</v>
      </c>
      <c r="U72" s="59">
        <f>IF($E70   =0,0,($Q70   /$E70 )*100)</f>
        <v>-95.911152701420562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77320000</v>
      </c>
      <c r="C73" s="105">
        <f>SUM(C70:C71)</f>
        <v>-379000</v>
      </c>
      <c r="D73" s="105"/>
      <c r="E73" s="105">
        <f>$B73      +$C73      +$D73</f>
        <v>76941000</v>
      </c>
      <c r="F73" s="106">
        <f t="shared" ref="F73:O73" si="45">SUM(F70:F71)</f>
        <v>77320000</v>
      </c>
      <c r="G73" s="107">
        <f t="shared" si="45"/>
        <v>16374000</v>
      </c>
      <c r="H73" s="106">
        <f t="shared" si="45"/>
        <v>7087000</v>
      </c>
      <c r="I73" s="107">
        <f t="shared" si="45"/>
        <v>-73795000</v>
      </c>
      <c r="J73" s="106">
        <f t="shared" si="45"/>
        <v>9287000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16374000</v>
      </c>
      <c r="Q73" s="107">
        <f>$I73      +$K73      +$M73      +$O73</f>
        <v>-73795000</v>
      </c>
      <c r="R73" s="61">
        <f>IF(($H73      =0),0,((($J73      -$H73      )/$H73      )*100))</f>
        <v>31.042754338930433</v>
      </c>
      <c r="S73" s="62">
        <f>IF(($I73      =0),0,((($K73      -$I73      )/$I73      )*100))</f>
        <v>-100</v>
      </c>
      <c r="T73" s="61">
        <f>IF(($E70      =0),0,(($P70      /$E70      )*100))</f>
        <v>21.281241470737321</v>
      </c>
      <c r="U73" s="65">
        <f>IF($E70   =0,0,($Q70   /$E70 )*100)</f>
        <v>-95.911152701420562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132896000</v>
      </c>
      <c r="C74" s="105">
        <f>SUM(C9:C15,C18:C24,C27:C30,C33,C36:C40,C43:C53,C56:C59,C62:C66,C70:C71)</f>
        <v>-379000</v>
      </c>
      <c r="D74" s="105"/>
      <c r="E74" s="105">
        <f>$B74      +$C74      +$D74</f>
        <v>132517000</v>
      </c>
      <c r="F74" s="106">
        <f t="shared" ref="F74:O74" si="46">SUM(F9:F15,F18:F24,F27:F30,F33,F36:F40,F43:F53,F56:F59,F62:F66,F70:F71)</f>
        <v>132896000</v>
      </c>
      <c r="G74" s="107">
        <f t="shared" si="46"/>
        <v>57379000</v>
      </c>
      <c r="H74" s="106">
        <f t="shared" si="46"/>
        <v>9260000</v>
      </c>
      <c r="I74" s="107">
        <f t="shared" si="46"/>
        <v>-107249038</v>
      </c>
      <c r="J74" s="106">
        <f t="shared" si="46"/>
        <v>25741000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35001000</v>
      </c>
      <c r="Q74" s="107">
        <f>$I74      +$K74      +$M74      +$O74</f>
        <v>-107249038</v>
      </c>
      <c r="R74" s="61">
        <f>IF(($H74      =0),0,((($J74      -$H74      )/$H74      )*100))</f>
        <v>177.98056155507561</v>
      </c>
      <c r="S74" s="62">
        <f>IF(($I74      =0),0,((($K74      -$I74      )/$I74      )*100))</f>
        <v>-100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26.499246685796052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-81.198214758901599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30084000</v>
      </c>
      <c r="C87" s="119">
        <f t="shared" si="55"/>
        <v>0</v>
      </c>
      <c r="D87" s="119">
        <f t="shared" si="55"/>
        <v>0</v>
      </c>
      <c r="E87" s="119">
        <f t="shared" si="55"/>
        <v>30084000</v>
      </c>
      <c r="F87" s="119">
        <f t="shared" si="55"/>
        <v>0</v>
      </c>
      <c r="G87" s="119">
        <f t="shared" si="55"/>
        <v>0</v>
      </c>
      <c r="H87" s="119">
        <f t="shared" si="55"/>
        <v>29453000</v>
      </c>
      <c r="I87" s="119">
        <f t="shared" si="55"/>
        <v>0</v>
      </c>
      <c r="J87" s="119">
        <f t="shared" si="55"/>
        <v>3401000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32854000</v>
      </c>
      <c r="Q87" s="120">
        <f t="shared" si="55"/>
        <v>0</v>
      </c>
      <c r="R87" s="85">
        <f t="shared" si="55"/>
        <v>-281.60270760685398</v>
      </c>
      <c r="S87" s="85">
        <f t="shared" si="55"/>
        <v>0</v>
      </c>
      <c r="T87" s="86">
        <f>IF(SUM($E88:$E96) =0,0,(P87   /SUM($E88:$E96) )*100)</f>
        <v>109.20755218720915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>
        <v>330000</v>
      </c>
      <c r="C92" s="93"/>
      <c r="D92" s="93"/>
      <c r="E92" s="93">
        <f t="shared" si="56"/>
        <v>330000</v>
      </c>
      <c r="F92" s="93">
        <v>0</v>
      </c>
      <c r="G92" s="93">
        <v>0</v>
      </c>
      <c r="H92" s="93">
        <v>169000</v>
      </c>
      <c r="I92" s="93"/>
      <c r="J92" s="93"/>
      <c r="K92" s="93"/>
      <c r="L92" s="93"/>
      <c r="M92" s="93"/>
      <c r="N92" s="93"/>
      <c r="O92" s="93"/>
      <c r="P92" s="93">
        <f t="shared" si="57"/>
        <v>169000</v>
      </c>
      <c r="Q92" s="93">
        <f t="shared" si="58"/>
        <v>0</v>
      </c>
      <c r="R92" s="89">
        <f t="shared" si="59"/>
        <v>-100</v>
      </c>
      <c r="S92" s="89">
        <f t="shared" si="60"/>
        <v>0</v>
      </c>
      <c r="T92" s="89">
        <f t="shared" si="61"/>
        <v>51.212121212121211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23254000</v>
      </c>
      <c r="C93" s="93"/>
      <c r="D93" s="93"/>
      <c r="E93" s="93">
        <f t="shared" si="56"/>
        <v>23254000</v>
      </c>
      <c r="F93" s="93">
        <v>0</v>
      </c>
      <c r="G93" s="93">
        <v>0</v>
      </c>
      <c r="H93" s="93">
        <v>20103000</v>
      </c>
      <c r="I93" s="93"/>
      <c r="J93" s="93">
        <v>3151000</v>
      </c>
      <c r="K93" s="93"/>
      <c r="L93" s="93"/>
      <c r="M93" s="93"/>
      <c r="N93" s="93"/>
      <c r="O93" s="93"/>
      <c r="P93" s="93">
        <f t="shared" si="57"/>
        <v>23254000</v>
      </c>
      <c r="Q93" s="93">
        <f t="shared" si="58"/>
        <v>0</v>
      </c>
      <c r="R93" s="89">
        <f t="shared" si="59"/>
        <v>-84.325722528975774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6500000</v>
      </c>
      <c r="C94" s="93"/>
      <c r="D94" s="93"/>
      <c r="E94" s="93">
        <f t="shared" si="56"/>
        <v>6500000</v>
      </c>
      <c r="F94" s="93">
        <v>0</v>
      </c>
      <c r="G94" s="93">
        <v>0</v>
      </c>
      <c r="H94" s="93">
        <v>9181000</v>
      </c>
      <c r="I94" s="93"/>
      <c r="J94" s="93">
        <v>250000</v>
      </c>
      <c r="K94" s="93"/>
      <c r="L94" s="93"/>
      <c r="M94" s="93"/>
      <c r="N94" s="93"/>
      <c r="O94" s="93"/>
      <c r="P94" s="93">
        <f t="shared" si="57"/>
        <v>9431000</v>
      </c>
      <c r="Q94" s="93">
        <f t="shared" si="58"/>
        <v>0</v>
      </c>
      <c r="R94" s="89">
        <f t="shared" si="59"/>
        <v>-97.276985077878237</v>
      </c>
      <c r="S94" s="89">
        <f t="shared" si="60"/>
        <v>0</v>
      </c>
      <c r="T94" s="89">
        <f t="shared" si="61"/>
        <v>145.09230769230768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30084000</v>
      </c>
      <c r="C114" s="128">
        <f t="shared" si="69"/>
        <v>0</v>
      </c>
      <c r="D114" s="128">
        <f t="shared" si="69"/>
        <v>0</v>
      </c>
      <c r="E114" s="128">
        <f t="shared" si="69"/>
        <v>30084000</v>
      </c>
      <c r="F114" s="128">
        <f t="shared" si="69"/>
        <v>0</v>
      </c>
      <c r="G114" s="128">
        <f t="shared" si="69"/>
        <v>0</v>
      </c>
      <c r="H114" s="128">
        <f t="shared" si="69"/>
        <v>29453000</v>
      </c>
      <c r="I114" s="128">
        <f t="shared" si="69"/>
        <v>0</v>
      </c>
      <c r="J114" s="128">
        <f t="shared" si="69"/>
        <v>3401000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32854000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1.0920755218720914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30084000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30084000</v>
      </c>
      <c r="F115" s="130">
        <f t="shared" si="70"/>
        <v>0</v>
      </c>
      <c r="G115" s="130">
        <f t="shared" si="70"/>
        <v>0</v>
      </c>
      <c r="H115" s="130">
        <f t="shared" si="70"/>
        <v>29453000</v>
      </c>
      <c r="I115" s="130">
        <f t="shared" si="70"/>
        <v>0</v>
      </c>
      <c r="J115" s="130">
        <f t="shared" si="70"/>
        <v>3401000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32854000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1.0920755218720914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69UN58cDdLtZPgyOht5y/Js/v7LHqut3LANYWCYlFSBqVd76YnKqACo/fUkvd3efbR2KlCqgwcZNR+Hee6JSlQ==" saltValue="6223x+gVPdzR5WItxMrB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2300000</v>
      </c>
      <c r="C10" s="93"/>
      <c r="D10" s="93"/>
      <c r="E10" s="93">
        <f t="shared" ref="E10:E16" si="0">$B10      +$C10      +$D10</f>
        <v>2300000</v>
      </c>
      <c r="F10" s="94">
        <v>2300000</v>
      </c>
      <c r="G10" s="95">
        <v>2300000</v>
      </c>
      <c r="H10" s="94">
        <v>129000</v>
      </c>
      <c r="I10" s="95">
        <v>128904</v>
      </c>
      <c r="J10" s="94">
        <v>170000</v>
      </c>
      <c r="K10" s="95">
        <v>169767</v>
      </c>
      <c r="L10" s="94"/>
      <c r="M10" s="95"/>
      <c r="N10" s="94"/>
      <c r="O10" s="95"/>
      <c r="P10" s="94">
        <f t="shared" ref="P10:P16" si="1">$H10      +$J10      +$L10      +$N10</f>
        <v>299000</v>
      </c>
      <c r="Q10" s="95">
        <f t="shared" ref="Q10:Q16" si="2">$I10      +$K10      +$M10      +$O10</f>
        <v>298671</v>
      </c>
      <c r="R10" s="48">
        <f t="shared" ref="R10:R16" si="3">IF(($H10      =0),0,((($J10      -$H10      )/$H10      )*100))</f>
        <v>31.782945736434108</v>
      </c>
      <c r="S10" s="49">
        <f t="shared" ref="S10:S16" si="4">IF(($I10      =0),0,((($K10      -$I10      )/$I10      )*100))</f>
        <v>31.700335133122326</v>
      </c>
      <c r="T10" s="48">
        <f t="shared" ref="T10:T15" si="5">IF(($E10      =0),0,(($P10      /$E10      )*100))</f>
        <v>13</v>
      </c>
      <c r="U10" s="50">
        <f t="shared" ref="U10:U15" si="6">IF(($E10      =0),0,(($Q10      /$E10      )*100))</f>
        <v>12.985695652173913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20000000</v>
      </c>
      <c r="C13" s="93"/>
      <c r="D13" s="93"/>
      <c r="E13" s="93">
        <f t="shared" si="0"/>
        <v>20000000</v>
      </c>
      <c r="F13" s="94">
        <v>20000000</v>
      </c>
      <c r="G13" s="95">
        <v>5000000</v>
      </c>
      <c r="H13" s="94"/>
      <c r="I13" s="95"/>
      <c r="J13" s="94">
        <v>2719000</v>
      </c>
      <c r="K13" s="95">
        <v>187018</v>
      </c>
      <c r="L13" s="94"/>
      <c r="M13" s="95"/>
      <c r="N13" s="94"/>
      <c r="O13" s="95"/>
      <c r="P13" s="94">
        <f t="shared" si="1"/>
        <v>2719000</v>
      </c>
      <c r="Q13" s="95">
        <f t="shared" si="2"/>
        <v>187018</v>
      </c>
      <c r="R13" s="48">
        <f t="shared" si="3"/>
        <v>0</v>
      </c>
      <c r="S13" s="49">
        <f t="shared" si="4"/>
        <v>0</v>
      </c>
      <c r="T13" s="48">
        <f t="shared" si="5"/>
        <v>13.594999999999999</v>
      </c>
      <c r="U13" s="50">
        <f t="shared" si="6"/>
        <v>0.93509000000000009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22300000</v>
      </c>
      <c r="C16" s="96">
        <f>SUM(C9:C15)</f>
        <v>0</v>
      </c>
      <c r="D16" s="96"/>
      <c r="E16" s="96">
        <f t="shared" si="0"/>
        <v>22300000</v>
      </c>
      <c r="F16" s="97">
        <f t="shared" ref="F16:O16" si="7">SUM(F9:F15)</f>
        <v>22300000</v>
      </c>
      <c r="G16" s="98">
        <f t="shared" si="7"/>
        <v>7300000</v>
      </c>
      <c r="H16" s="97">
        <f t="shared" si="7"/>
        <v>129000</v>
      </c>
      <c r="I16" s="98">
        <f t="shared" si="7"/>
        <v>128904</v>
      </c>
      <c r="J16" s="97">
        <f t="shared" si="7"/>
        <v>2889000</v>
      </c>
      <c r="K16" s="98">
        <f t="shared" si="7"/>
        <v>356785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3018000</v>
      </c>
      <c r="Q16" s="98">
        <f t="shared" si="2"/>
        <v>485689</v>
      </c>
      <c r="R16" s="52">
        <f t="shared" si="3"/>
        <v>2139.5348837209303</v>
      </c>
      <c r="S16" s="53">
        <f t="shared" si="4"/>
        <v>176.78349779681002</v>
      </c>
      <c r="T16" s="52">
        <f>IF((SUM($E9:$E13))=0,0,(P16/(SUM($E9:$E13))*100))</f>
        <v>13.533632286995514</v>
      </c>
      <c r="U16" s="54">
        <f>IF((SUM($E9:$E13))=0,0,(Q16/(SUM($E9:$E13))*100))</f>
        <v>2.1779775784753364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1728000</v>
      </c>
      <c r="C33" s="93"/>
      <c r="D33" s="93"/>
      <c r="E33" s="93">
        <f>$B33      +$C33      +$D33</f>
        <v>1728000</v>
      </c>
      <c r="F33" s="94">
        <v>1728000</v>
      </c>
      <c r="G33" s="95">
        <v>1210000</v>
      </c>
      <c r="H33" s="94">
        <v>432000</v>
      </c>
      <c r="I33" s="95">
        <v>1378120</v>
      </c>
      <c r="J33" s="94">
        <v>411000</v>
      </c>
      <c r="K33" s="95">
        <v>1351620</v>
      </c>
      <c r="L33" s="94"/>
      <c r="M33" s="95"/>
      <c r="N33" s="94"/>
      <c r="O33" s="95"/>
      <c r="P33" s="94">
        <f>$H33      +$J33      +$L33      +$N33</f>
        <v>843000</v>
      </c>
      <c r="Q33" s="95">
        <f>$I33      +$K33      +$M33      +$O33</f>
        <v>2729740</v>
      </c>
      <c r="R33" s="48">
        <f>IF(($H33      =0),0,((($J33      -$H33      )/$H33      )*100))</f>
        <v>-4.8611111111111116</v>
      </c>
      <c r="S33" s="49">
        <f>IF(($I33      =0),0,((($K33      -$I33      )/$I33      )*100))</f>
        <v>-1.9229094708733636</v>
      </c>
      <c r="T33" s="48">
        <f>IF(($E33      =0),0,(($P33      /$E33      )*100))</f>
        <v>48.784722222222221</v>
      </c>
      <c r="U33" s="50">
        <f>IF(($E33      =0),0,(($Q33      /$E33      )*100))</f>
        <v>157.97106481481481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1728000</v>
      </c>
      <c r="C34" s="96">
        <f>C33</f>
        <v>0</v>
      </c>
      <c r="D34" s="96"/>
      <c r="E34" s="96">
        <f>$B34      +$C34      +$D34</f>
        <v>1728000</v>
      </c>
      <c r="F34" s="97">
        <f t="shared" ref="F34:O34" si="17">F33</f>
        <v>1728000</v>
      </c>
      <c r="G34" s="98">
        <f t="shared" si="17"/>
        <v>1210000</v>
      </c>
      <c r="H34" s="97">
        <f t="shared" si="17"/>
        <v>432000</v>
      </c>
      <c r="I34" s="98">
        <f t="shared" si="17"/>
        <v>1378120</v>
      </c>
      <c r="J34" s="97">
        <f t="shared" si="17"/>
        <v>411000</v>
      </c>
      <c r="K34" s="98">
        <f t="shared" si="17"/>
        <v>1351620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843000</v>
      </c>
      <c r="Q34" s="98">
        <f>$I34      +$K34      +$M34      +$O34</f>
        <v>2729740</v>
      </c>
      <c r="R34" s="52">
        <f>IF(($H34      =0),0,((($J34      -$H34      )/$H34      )*100))</f>
        <v>-4.8611111111111116</v>
      </c>
      <c r="S34" s="53">
        <f>IF(($I34      =0),0,((($K34      -$I34      )/$I34      )*100))</f>
        <v>-1.9229094708733636</v>
      </c>
      <c r="T34" s="52">
        <f>IF($E34   =0,0,($P34   /$E34   )*100)</f>
        <v>48.784722222222221</v>
      </c>
      <c r="U34" s="54">
        <f>IF($E34   =0,0,($Q34   /$E34   )*100)</f>
        <v>157.97106481481481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50074000</v>
      </c>
      <c r="C36" s="93"/>
      <c r="D36" s="93"/>
      <c r="E36" s="93">
        <f t="shared" ref="E36:E41" si="18">$B36      +$C36      +$D36</f>
        <v>50074000</v>
      </c>
      <c r="F36" s="94">
        <v>50074000</v>
      </c>
      <c r="G36" s="95">
        <v>15500000</v>
      </c>
      <c r="H36" s="94">
        <v>15500000</v>
      </c>
      <c r="I36" s="95">
        <v>18574000</v>
      </c>
      <c r="J36" s="94"/>
      <c r="K36" s="95">
        <v>13062810</v>
      </c>
      <c r="L36" s="94"/>
      <c r="M36" s="95"/>
      <c r="N36" s="94"/>
      <c r="O36" s="95"/>
      <c r="P36" s="94">
        <f t="shared" ref="P36:P41" si="19">$H36      +$J36      +$L36      +$N36</f>
        <v>15500000</v>
      </c>
      <c r="Q36" s="95">
        <f t="shared" ref="Q36:Q41" si="20">$I36      +$K36      +$M36      +$O36</f>
        <v>31636810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-29.671530095832882</v>
      </c>
      <c r="T36" s="48">
        <f t="shared" ref="T36:T40" si="23">IF(($E36      =0),0,(($P36      /$E36      )*100))</f>
        <v>30.954187802052964</v>
      </c>
      <c r="U36" s="50">
        <f t="shared" ref="U36:U40" si="24">IF(($E36      =0),0,(($Q36      /$E36      )*100))</f>
        <v>63.180113432120464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3274000</v>
      </c>
      <c r="C37" s="93"/>
      <c r="D37" s="93"/>
      <c r="E37" s="93">
        <f t="shared" si="18"/>
        <v>3274000</v>
      </c>
      <c r="F37" s="94">
        <v>3274000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53348000</v>
      </c>
      <c r="C41" s="96">
        <f>SUM(C36:C40)</f>
        <v>0</v>
      </c>
      <c r="D41" s="96"/>
      <c r="E41" s="96">
        <f t="shared" si="18"/>
        <v>53348000</v>
      </c>
      <c r="F41" s="97">
        <f t="shared" ref="F41:O41" si="25">SUM(F36:F40)</f>
        <v>53348000</v>
      </c>
      <c r="G41" s="98">
        <f t="shared" si="25"/>
        <v>15500000</v>
      </c>
      <c r="H41" s="97">
        <f t="shared" si="25"/>
        <v>15500000</v>
      </c>
      <c r="I41" s="98">
        <f t="shared" si="25"/>
        <v>18574000</v>
      </c>
      <c r="J41" s="97">
        <f t="shared" si="25"/>
        <v>0</v>
      </c>
      <c r="K41" s="98">
        <f t="shared" si="25"/>
        <v>13062810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15500000</v>
      </c>
      <c r="Q41" s="98">
        <f t="shared" si="20"/>
        <v>31636810</v>
      </c>
      <c r="R41" s="52">
        <f t="shared" si="21"/>
        <v>-100</v>
      </c>
      <c r="S41" s="53">
        <f t="shared" si="22"/>
        <v>-29.671530095832882</v>
      </c>
      <c r="T41" s="52">
        <f>IF((+$E36+$E39) =0,0,(P41   /(+$E36+$E39) )*100)</f>
        <v>30.954187802052964</v>
      </c>
      <c r="U41" s="54">
        <f>IF((+$E36+$E39) =0,0,(Q41   /(+$E36+$E39) )*100)</f>
        <v>63.180113432120464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60000000</v>
      </c>
      <c r="C45" s="93"/>
      <c r="D45" s="93"/>
      <c r="E45" s="93">
        <f t="shared" si="26"/>
        <v>60000000</v>
      </c>
      <c r="F45" s="94">
        <v>60000000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60000000</v>
      </c>
      <c r="C54" s="96">
        <f>SUM(C43:C53)</f>
        <v>0</v>
      </c>
      <c r="D54" s="96"/>
      <c r="E54" s="96">
        <f t="shared" si="26"/>
        <v>60000000</v>
      </c>
      <c r="F54" s="97">
        <f t="shared" ref="F54:O54" si="33">SUM(F43:F53)</f>
        <v>60000000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137376000</v>
      </c>
      <c r="C68" s="105">
        <f>SUM(C9:C15,C18:C24,C27:C30,C33,C36:C40,C43:C53,C56:C59,C62:C66)</f>
        <v>0</v>
      </c>
      <c r="D68" s="105"/>
      <c r="E68" s="105">
        <f t="shared" si="35"/>
        <v>137376000</v>
      </c>
      <c r="F68" s="106">
        <f t="shared" ref="F68:O68" si="43">SUM(F9:F15,F18:F24,F27:F30,F33,F36:F40,F43:F53,F56:F59,F62:F66)</f>
        <v>137376000</v>
      </c>
      <c r="G68" s="107">
        <f t="shared" si="43"/>
        <v>24010000</v>
      </c>
      <c r="H68" s="106">
        <f t="shared" si="43"/>
        <v>16061000</v>
      </c>
      <c r="I68" s="107">
        <f t="shared" si="43"/>
        <v>20081024</v>
      </c>
      <c r="J68" s="106">
        <f t="shared" si="43"/>
        <v>3300000</v>
      </c>
      <c r="K68" s="107">
        <f t="shared" si="43"/>
        <v>14771215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19361000</v>
      </c>
      <c r="Q68" s="107">
        <f t="shared" si="37"/>
        <v>34852239</v>
      </c>
      <c r="R68" s="61">
        <f t="shared" si="38"/>
        <v>-79.453334163501651</v>
      </c>
      <c r="S68" s="62">
        <f t="shared" si="39"/>
        <v>-26.441923479599446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26.127499932525438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47.032791287684546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116549000</v>
      </c>
      <c r="C70" s="93">
        <v>-518000</v>
      </c>
      <c r="D70" s="93"/>
      <c r="E70" s="93">
        <f>$B70      +$C70      +$D70</f>
        <v>116031000</v>
      </c>
      <c r="F70" s="94">
        <v>116549000</v>
      </c>
      <c r="G70" s="95">
        <v>70309000</v>
      </c>
      <c r="H70" s="94">
        <v>6168000</v>
      </c>
      <c r="I70" s="95">
        <v>22856279</v>
      </c>
      <c r="J70" s="94">
        <v>60005000</v>
      </c>
      <c r="K70" s="95">
        <v>44496960</v>
      </c>
      <c r="L70" s="94"/>
      <c r="M70" s="95"/>
      <c r="N70" s="94"/>
      <c r="O70" s="95"/>
      <c r="P70" s="94">
        <f>$H70      +$J70      +$L70      +$N70</f>
        <v>66173000</v>
      </c>
      <c r="Q70" s="95">
        <f>$I70      +$K70      +$M70      +$O70</f>
        <v>67353239</v>
      </c>
      <c r="R70" s="48">
        <f>IF(($H70      =0),0,((($J70      -$H70      )/$H70      )*100))</f>
        <v>872.8437094682231</v>
      </c>
      <c r="S70" s="49">
        <f>IF(($I70      =0),0,((($K70      -$I70      )/$I70      )*100))</f>
        <v>94.681557746123062</v>
      </c>
      <c r="T70" s="48">
        <f>IF(($E70      =0),0,(($P70      /$E70      )*100))</f>
        <v>57.030448759383269</v>
      </c>
      <c r="U70" s="50">
        <f>IF(($E70      =0),0,(($Q70      /$E70      )*100))</f>
        <v>58.047624341770728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116549000</v>
      </c>
      <c r="C72" s="102">
        <f>SUM(C70:C71)</f>
        <v>-518000</v>
      </c>
      <c r="D72" s="102"/>
      <c r="E72" s="102">
        <f>$B72      +$C72      +$D72</f>
        <v>116031000</v>
      </c>
      <c r="F72" s="103">
        <f t="shared" ref="F72:O72" si="44">SUM(F70:F71)</f>
        <v>116549000</v>
      </c>
      <c r="G72" s="104">
        <f t="shared" si="44"/>
        <v>70309000</v>
      </c>
      <c r="H72" s="103">
        <f t="shared" si="44"/>
        <v>6168000</v>
      </c>
      <c r="I72" s="104">
        <f t="shared" si="44"/>
        <v>22856279</v>
      </c>
      <c r="J72" s="103">
        <f t="shared" si="44"/>
        <v>60005000</v>
      </c>
      <c r="K72" s="104">
        <f t="shared" si="44"/>
        <v>44496960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66173000</v>
      </c>
      <c r="Q72" s="104">
        <f>$I72      +$K72      +$M72      +$O72</f>
        <v>67353239</v>
      </c>
      <c r="R72" s="57">
        <f>IF(($H72      =0),0,((($J72      -$H72      )/$H72      )*100))</f>
        <v>872.8437094682231</v>
      </c>
      <c r="S72" s="58">
        <f>IF(($I72      =0),0,((($K72      -$I72      )/$I72      )*100))</f>
        <v>94.681557746123062</v>
      </c>
      <c r="T72" s="57">
        <f>IF(($E70      =0),0,(($P70      /$E70      )*100))</f>
        <v>57.030448759383269</v>
      </c>
      <c r="U72" s="59">
        <f>IF($E70   =0,0,($Q70   /$E70 )*100)</f>
        <v>58.047624341770728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116549000</v>
      </c>
      <c r="C73" s="105">
        <f>SUM(C70:C71)</f>
        <v>-518000</v>
      </c>
      <c r="D73" s="105"/>
      <c r="E73" s="105">
        <f>$B73      +$C73      +$D73</f>
        <v>116031000</v>
      </c>
      <c r="F73" s="106">
        <f t="shared" ref="F73:O73" si="45">SUM(F70:F71)</f>
        <v>116549000</v>
      </c>
      <c r="G73" s="107">
        <f t="shared" si="45"/>
        <v>70309000</v>
      </c>
      <c r="H73" s="106">
        <f t="shared" si="45"/>
        <v>6168000</v>
      </c>
      <c r="I73" s="107">
        <f t="shared" si="45"/>
        <v>22856279</v>
      </c>
      <c r="J73" s="106">
        <f t="shared" si="45"/>
        <v>60005000</v>
      </c>
      <c r="K73" s="107">
        <f t="shared" si="45"/>
        <v>44496960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66173000</v>
      </c>
      <c r="Q73" s="107">
        <f>$I73      +$K73      +$M73      +$O73</f>
        <v>67353239</v>
      </c>
      <c r="R73" s="61">
        <f>IF(($H73      =0),0,((($J73      -$H73      )/$H73      )*100))</f>
        <v>872.8437094682231</v>
      </c>
      <c r="S73" s="62">
        <f>IF(($I73      =0),0,((($K73      -$I73      )/$I73      )*100))</f>
        <v>94.681557746123062</v>
      </c>
      <c r="T73" s="61">
        <f>IF(($E70      =0),0,(($P70      /$E70      )*100))</f>
        <v>57.030448759383269</v>
      </c>
      <c r="U73" s="65">
        <f>IF($E70   =0,0,($Q70   /$E70 )*100)</f>
        <v>58.047624341770728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253925000</v>
      </c>
      <c r="C74" s="105">
        <f>SUM(C9:C15,C18:C24,C27:C30,C33,C36:C40,C43:C53,C56:C59,C62:C66,C70:C71)</f>
        <v>-518000</v>
      </c>
      <c r="D74" s="105"/>
      <c r="E74" s="105">
        <f>$B74      +$C74      +$D74</f>
        <v>253407000</v>
      </c>
      <c r="F74" s="106">
        <f t="shared" ref="F74:O74" si="46">SUM(F9:F15,F18:F24,F27:F30,F33,F36:F40,F43:F53,F56:F59,F62:F66,F70:F71)</f>
        <v>253925000</v>
      </c>
      <c r="G74" s="107">
        <f t="shared" si="46"/>
        <v>94319000</v>
      </c>
      <c r="H74" s="106">
        <f t="shared" si="46"/>
        <v>22229000</v>
      </c>
      <c r="I74" s="107">
        <f t="shared" si="46"/>
        <v>42937303</v>
      </c>
      <c r="J74" s="106">
        <f t="shared" si="46"/>
        <v>63305000</v>
      </c>
      <c r="K74" s="107">
        <f t="shared" si="46"/>
        <v>59268175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85534000</v>
      </c>
      <c r="Q74" s="107">
        <f>$I74      +$K74      +$M74      +$O74</f>
        <v>102205478</v>
      </c>
      <c r="R74" s="61">
        <f>IF(($H74      =0),0,((($J74      -$H74      )/$H74      )*100))</f>
        <v>184.7856403796842</v>
      </c>
      <c r="S74" s="62">
        <f>IF(($I74      =0),0,((($K74      -$I74      )/$I74      )*100))</f>
        <v>38.034228651948631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44.9864042538644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53.754728532132766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34363000</v>
      </c>
      <c r="C87" s="119">
        <f t="shared" si="55"/>
        <v>0</v>
      </c>
      <c r="D87" s="119">
        <f t="shared" si="55"/>
        <v>0</v>
      </c>
      <c r="E87" s="119">
        <f t="shared" si="55"/>
        <v>34363000</v>
      </c>
      <c r="F87" s="119">
        <f t="shared" si="55"/>
        <v>0</v>
      </c>
      <c r="G87" s="119">
        <f t="shared" si="55"/>
        <v>0</v>
      </c>
      <c r="H87" s="119">
        <f t="shared" si="55"/>
        <v>28990000</v>
      </c>
      <c r="I87" s="119">
        <f t="shared" si="55"/>
        <v>0</v>
      </c>
      <c r="J87" s="119">
        <f t="shared" si="55"/>
        <v>5373000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34363000</v>
      </c>
      <c r="Q87" s="120">
        <f t="shared" si="55"/>
        <v>0</v>
      </c>
      <c r="R87" s="85">
        <f t="shared" si="55"/>
        <v>-81.466022766471198</v>
      </c>
      <c r="S87" s="85">
        <f t="shared" si="55"/>
        <v>0</v>
      </c>
      <c r="T87" s="86">
        <f>IF(SUM($E88:$E96) =0,0,(P87   /SUM($E88:$E96) )*100)</f>
        <v>100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34363000</v>
      </c>
      <c r="C93" s="93"/>
      <c r="D93" s="93"/>
      <c r="E93" s="93">
        <f t="shared" si="56"/>
        <v>34363000</v>
      </c>
      <c r="F93" s="93">
        <v>0</v>
      </c>
      <c r="G93" s="93">
        <v>0</v>
      </c>
      <c r="H93" s="93">
        <v>28990000</v>
      </c>
      <c r="I93" s="93"/>
      <c r="J93" s="93">
        <v>5373000</v>
      </c>
      <c r="K93" s="93"/>
      <c r="L93" s="93"/>
      <c r="M93" s="93"/>
      <c r="N93" s="93"/>
      <c r="O93" s="93"/>
      <c r="P93" s="93">
        <f t="shared" si="57"/>
        <v>34363000</v>
      </c>
      <c r="Q93" s="93">
        <f t="shared" si="58"/>
        <v>0</v>
      </c>
      <c r="R93" s="89">
        <f t="shared" si="59"/>
        <v>-81.466022766471198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34363000</v>
      </c>
      <c r="C114" s="128">
        <f t="shared" si="69"/>
        <v>0</v>
      </c>
      <c r="D114" s="128">
        <f t="shared" si="69"/>
        <v>0</v>
      </c>
      <c r="E114" s="128">
        <f t="shared" si="69"/>
        <v>34363000</v>
      </c>
      <c r="F114" s="128">
        <f t="shared" si="69"/>
        <v>0</v>
      </c>
      <c r="G114" s="128">
        <f t="shared" si="69"/>
        <v>0</v>
      </c>
      <c r="H114" s="128">
        <f t="shared" si="69"/>
        <v>28990000</v>
      </c>
      <c r="I114" s="128">
        <f t="shared" si="69"/>
        <v>0</v>
      </c>
      <c r="J114" s="128">
        <f t="shared" si="69"/>
        <v>5373000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34363000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34363000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34363000</v>
      </c>
      <c r="F115" s="130">
        <f t="shared" si="70"/>
        <v>0</v>
      </c>
      <c r="G115" s="130">
        <f t="shared" si="70"/>
        <v>0</v>
      </c>
      <c r="H115" s="130">
        <f t="shared" si="70"/>
        <v>28990000</v>
      </c>
      <c r="I115" s="130">
        <f t="shared" si="70"/>
        <v>0</v>
      </c>
      <c r="J115" s="130">
        <f t="shared" si="70"/>
        <v>5373000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34363000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vGxm8j9H3arfhHntgeqVQemLm7A5qqe4wOLEwhRiXo4+fG2pFS7TFti28AE408/MizxoQjTnJULYLuYn/VFnFA==" saltValue="qMbSGg0O8cAs5wFBIW7L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1200000</v>
      </c>
      <c r="C10" s="93"/>
      <c r="D10" s="93"/>
      <c r="E10" s="93">
        <f t="shared" ref="E10:E16" si="0">$B10      +$C10      +$D10</f>
        <v>1200000</v>
      </c>
      <c r="F10" s="94">
        <v>1200000</v>
      </c>
      <c r="G10" s="95">
        <v>1200000</v>
      </c>
      <c r="H10" s="94">
        <v>289000</v>
      </c>
      <c r="I10" s="95">
        <v>370120</v>
      </c>
      <c r="J10" s="94">
        <v>226000</v>
      </c>
      <c r="K10" s="95">
        <v>151207</v>
      </c>
      <c r="L10" s="94"/>
      <c r="M10" s="95"/>
      <c r="N10" s="94"/>
      <c r="O10" s="95"/>
      <c r="P10" s="94">
        <f t="shared" ref="P10:P16" si="1">$H10      +$J10      +$L10      +$N10</f>
        <v>515000</v>
      </c>
      <c r="Q10" s="95">
        <f t="shared" ref="Q10:Q16" si="2">$I10      +$K10      +$M10      +$O10</f>
        <v>521327</v>
      </c>
      <c r="R10" s="48">
        <f t="shared" ref="R10:R16" si="3">IF(($H10      =0),0,((($J10      -$H10      )/$H10      )*100))</f>
        <v>-21.79930795847751</v>
      </c>
      <c r="S10" s="49">
        <f t="shared" ref="S10:S16" si="4">IF(($I10      =0),0,((($K10      -$I10      )/$I10      )*100))</f>
        <v>-59.146493029287797</v>
      </c>
      <c r="T10" s="48">
        <f t="shared" ref="T10:T15" si="5">IF(($E10      =0),0,(($P10      /$E10      )*100))</f>
        <v>42.916666666666664</v>
      </c>
      <c r="U10" s="50">
        <f t="shared" ref="U10:U15" si="6">IF(($E10      =0),0,(($Q10      /$E10      )*100))</f>
        <v>43.443916666666667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64367000</v>
      </c>
      <c r="C13" s="93"/>
      <c r="D13" s="93"/>
      <c r="E13" s="93">
        <f t="shared" si="0"/>
        <v>64367000</v>
      </c>
      <c r="F13" s="94">
        <v>64367000</v>
      </c>
      <c r="G13" s="95">
        <v>23483000</v>
      </c>
      <c r="H13" s="94">
        <v>18786000</v>
      </c>
      <c r="I13" s="95">
        <v>18786400</v>
      </c>
      <c r="J13" s="94"/>
      <c r="K13" s="95">
        <v>-3801050</v>
      </c>
      <c r="L13" s="94"/>
      <c r="M13" s="95"/>
      <c r="N13" s="94"/>
      <c r="O13" s="95"/>
      <c r="P13" s="94">
        <f t="shared" si="1"/>
        <v>18786000</v>
      </c>
      <c r="Q13" s="95">
        <f t="shared" si="2"/>
        <v>14985350</v>
      </c>
      <c r="R13" s="48">
        <f t="shared" si="3"/>
        <v>-100</v>
      </c>
      <c r="S13" s="49">
        <f t="shared" si="4"/>
        <v>-120.23298769322489</v>
      </c>
      <c r="T13" s="48">
        <f t="shared" si="5"/>
        <v>29.185762890922369</v>
      </c>
      <c r="U13" s="50">
        <f t="shared" si="6"/>
        <v>23.281106778318083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65567000</v>
      </c>
      <c r="C16" s="96">
        <f>SUM(C9:C15)</f>
        <v>0</v>
      </c>
      <c r="D16" s="96"/>
      <c r="E16" s="96">
        <f t="shared" si="0"/>
        <v>65567000</v>
      </c>
      <c r="F16" s="97">
        <f t="shared" ref="F16:O16" si="7">SUM(F9:F15)</f>
        <v>65567000</v>
      </c>
      <c r="G16" s="98">
        <f t="shared" si="7"/>
        <v>24683000</v>
      </c>
      <c r="H16" s="97">
        <f t="shared" si="7"/>
        <v>19075000</v>
      </c>
      <c r="I16" s="98">
        <f t="shared" si="7"/>
        <v>19156520</v>
      </c>
      <c r="J16" s="97">
        <f t="shared" si="7"/>
        <v>226000</v>
      </c>
      <c r="K16" s="98">
        <f t="shared" si="7"/>
        <v>-3649843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19301000</v>
      </c>
      <c r="Q16" s="98">
        <f t="shared" si="2"/>
        <v>15506677</v>
      </c>
      <c r="R16" s="52">
        <f t="shared" si="3"/>
        <v>-98.815203145478364</v>
      </c>
      <c r="S16" s="53">
        <f t="shared" si="4"/>
        <v>-119.0527454882202</v>
      </c>
      <c r="T16" s="52">
        <f>IF((SUM($E9:$E13))=0,0,(P16/(SUM($E9:$E13))*100))</f>
        <v>29.437064376896917</v>
      </c>
      <c r="U16" s="54">
        <f>IF((SUM($E9:$E13))=0,0,(Q16/(SUM($E9:$E13))*100))</f>
        <v>23.65012430033401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3726000</v>
      </c>
      <c r="C20" s="93"/>
      <c r="D20" s="93"/>
      <c r="E20" s="93">
        <f t="shared" si="8"/>
        <v>3726000</v>
      </c>
      <c r="F20" s="94">
        <v>3726000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3726000</v>
      </c>
      <c r="C25" s="96">
        <f>SUM(C18:C24)</f>
        <v>0</v>
      </c>
      <c r="D25" s="96"/>
      <c r="E25" s="96">
        <f t="shared" si="8"/>
        <v>3726000</v>
      </c>
      <c r="F25" s="97">
        <f t="shared" ref="F25:O25" si="15">SUM(F18:F24)</f>
        <v>3726000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2911000</v>
      </c>
      <c r="C30" s="93"/>
      <c r="D30" s="93"/>
      <c r="E30" s="93">
        <f>$B30      +$C30      +$D30</f>
        <v>2911000</v>
      </c>
      <c r="F30" s="94">
        <v>2911000</v>
      </c>
      <c r="G30" s="95">
        <v>2038000</v>
      </c>
      <c r="H30" s="94">
        <v>464000</v>
      </c>
      <c r="I30" s="95">
        <v>371236</v>
      </c>
      <c r="J30" s="94">
        <v>966000</v>
      </c>
      <c r="K30" s="95">
        <v>263848</v>
      </c>
      <c r="L30" s="94"/>
      <c r="M30" s="95"/>
      <c r="N30" s="94"/>
      <c r="O30" s="95"/>
      <c r="P30" s="94">
        <f>$H30      +$J30      +$L30      +$N30</f>
        <v>1430000</v>
      </c>
      <c r="Q30" s="95">
        <f>$I30      +$K30      +$M30      +$O30</f>
        <v>635084</v>
      </c>
      <c r="R30" s="48">
        <f>IF(($H30      =0),0,((($J30      -$H30      )/$H30      )*100))</f>
        <v>108.18965517241379</v>
      </c>
      <c r="S30" s="49">
        <f>IF(($I30      =0),0,((($K30      -$I30      )/$I30      )*100))</f>
        <v>-28.927151461603941</v>
      </c>
      <c r="T30" s="48">
        <f>IF(($E30      =0),0,(($P30      /$E30      )*100))</f>
        <v>49.124012366884237</v>
      </c>
      <c r="U30" s="50">
        <f>IF(($E30      =0),0,(($Q30      /$E30      )*100))</f>
        <v>21.816695293713501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2911000</v>
      </c>
      <c r="C31" s="96">
        <f>SUM(C27:C30)</f>
        <v>0</v>
      </c>
      <c r="D31" s="96"/>
      <c r="E31" s="96">
        <f>$B31      +$C31      +$D31</f>
        <v>2911000</v>
      </c>
      <c r="F31" s="97">
        <f t="shared" ref="F31:O31" si="16">SUM(F27:F30)</f>
        <v>2911000</v>
      </c>
      <c r="G31" s="98">
        <f t="shared" si="16"/>
        <v>2038000</v>
      </c>
      <c r="H31" s="97">
        <f t="shared" si="16"/>
        <v>464000</v>
      </c>
      <c r="I31" s="98">
        <f t="shared" si="16"/>
        <v>371236</v>
      </c>
      <c r="J31" s="97">
        <f t="shared" si="16"/>
        <v>966000</v>
      </c>
      <c r="K31" s="98">
        <f t="shared" si="16"/>
        <v>263848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1430000</v>
      </c>
      <c r="Q31" s="98">
        <f>$I31      +$K31      +$M31      +$O31</f>
        <v>635084</v>
      </c>
      <c r="R31" s="52">
        <f>IF(($H31      =0),0,((($J31      -$H31      )/$H31      )*100))</f>
        <v>108.18965517241379</v>
      </c>
      <c r="S31" s="53">
        <f>IF(($I31      =0),0,((($K31      -$I31      )/$I31      )*100))</f>
        <v>-28.927151461603941</v>
      </c>
      <c r="T31" s="52">
        <f>IF($E31   =0,0,($P31   /$E31   )*100)</f>
        <v>49.124012366884237</v>
      </c>
      <c r="U31" s="54">
        <f>IF($E31   =0,0,($Q31   /$E31   )*100)</f>
        <v>21.816695293713501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1250000</v>
      </c>
      <c r="C33" s="93"/>
      <c r="D33" s="93"/>
      <c r="E33" s="93">
        <f>$B33      +$C33      +$D33</f>
        <v>1250000</v>
      </c>
      <c r="F33" s="94">
        <v>1250000</v>
      </c>
      <c r="G33" s="95">
        <v>875000</v>
      </c>
      <c r="H33" s="94">
        <v>211000</v>
      </c>
      <c r="I33" s="95">
        <v>309587</v>
      </c>
      <c r="J33" s="94">
        <v>331000</v>
      </c>
      <c r="K33" s="95">
        <v>-340600</v>
      </c>
      <c r="L33" s="94"/>
      <c r="M33" s="95"/>
      <c r="N33" s="94"/>
      <c r="O33" s="95"/>
      <c r="P33" s="94">
        <f>$H33      +$J33      +$L33      +$N33</f>
        <v>542000</v>
      </c>
      <c r="Q33" s="95">
        <f>$I33      +$K33      +$M33      +$O33</f>
        <v>-31013</v>
      </c>
      <c r="R33" s="48">
        <f>IF(($H33      =0),0,((($J33      -$H33      )/$H33      )*100))</f>
        <v>56.872037914691944</v>
      </c>
      <c r="S33" s="49">
        <f>IF(($I33      =0),0,((($K33      -$I33      )/$I33      )*100))</f>
        <v>-210.01753949616747</v>
      </c>
      <c r="T33" s="48">
        <f>IF(($E33      =0),0,(($P33      /$E33      )*100))</f>
        <v>43.36</v>
      </c>
      <c r="U33" s="50">
        <f>IF(($E33      =0),0,(($Q33      /$E33      )*100))</f>
        <v>-2.4810400000000001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1250000</v>
      </c>
      <c r="C34" s="96">
        <f>C33</f>
        <v>0</v>
      </c>
      <c r="D34" s="96"/>
      <c r="E34" s="96">
        <f>$B34      +$C34      +$D34</f>
        <v>1250000</v>
      </c>
      <c r="F34" s="97">
        <f t="shared" ref="F34:O34" si="17">F33</f>
        <v>1250000</v>
      </c>
      <c r="G34" s="98">
        <f t="shared" si="17"/>
        <v>875000</v>
      </c>
      <c r="H34" s="97">
        <f t="shared" si="17"/>
        <v>211000</v>
      </c>
      <c r="I34" s="98">
        <f t="shared" si="17"/>
        <v>309587</v>
      </c>
      <c r="J34" s="97">
        <f t="shared" si="17"/>
        <v>331000</v>
      </c>
      <c r="K34" s="98">
        <f t="shared" si="17"/>
        <v>-340600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542000</v>
      </c>
      <c r="Q34" s="98">
        <f>$I34      +$K34      +$M34      +$O34</f>
        <v>-31013</v>
      </c>
      <c r="R34" s="52">
        <f>IF(($H34      =0),0,((($J34      -$H34      )/$H34      )*100))</f>
        <v>56.872037914691944</v>
      </c>
      <c r="S34" s="53">
        <f>IF(($I34      =0),0,((($K34      -$I34      )/$I34      )*100))</f>
        <v>-210.01753949616747</v>
      </c>
      <c r="T34" s="52">
        <f>IF($E34   =0,0,($P34   /$E34   )*100)</f>
        <v>43.36</v>
      </c>
      <c r="U34" s="54">
        <f>IF($E34   =0,0,($Q34   /$E34   )*100)</f>
        <v>-2.4810400000000001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21000000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21000000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73454000</v>
      </c>
      <c r="C68" s="105">
        <f>SUM(C9:C15,C18:C24,C27:C30,C33,C36:C40,C43:C53,C56:C59,C62:C66)</f>
        <v>0</v>
      </c>
      <c r="D68" s="105"/>
      <c r="E68" s="105">
        <f t="shared" si="35"/>
        <v>73454000</v>
      </c>
      <c r="F68" s="106">
        <f t="shared" ref="F68:O68" si="43">SUM(F9:F15,F18:F24,F27:F30,F33,F36:F40,F43:F53,F56:F59,F62:F66)</f>
        <v>73454000</v>
      </c>
      <c r="G68" s="107">
        <f t="shared" si="43"/>
        <v>48596000</v>
      </c>
      <c r="H68" s="106">
        <f t="shared" si="43"/>
        <v>19750000</v>
      </c>
      <c r="I68" s="107">
        <f t="shared" si="43"/>
        <v>19837343</v>
      </c>
      <c r="J68" s="106">
        <f t="shared" si="43"/>
        <v>1523000</v>
      </c>
      <c r="K68" s="107">
        <f t="shared" si="43"/>
        <v>-3726595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21273000</v>
      </c>
      <c r="Q68" s="107">
        <f t="shared" si="37"/>
        <v>16110748</v>
      </c>
      <c r="R68" s="61">
        <f t="shared" si="38"/>
        <v>-92.288607594936707</v>
      </c>
      <c r="S68" s="62">
        <f t="shared" si="39"/>
        <v>-118.78575674171688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30.508547498852685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23.105134235888023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73454000</v>
      </c>
      <c r="C74" s="105">
        <f>SUM(C9:C15,C18:C24,C27:C30,C33,C36:C40,C43:C53,C56:C59,C62:C66,C70:C71)</f>
        <v>0</v>
      </c>
      <c r="D74" s="105"/>
      <c r="E74" s="105">
        <f>$B74      +$C74      +$D74</f>
        <v>73454000</v>
      </c>
      <c r="F74" s="106">
        <f t="shared" ref="F74:O74" si="46">SUM(F9:F15,F18:F24,F27:F30,F33,F36:F40,F43:F53,F56:F59,F62:F66,F70:F71)</f>
        <v>73454000</v>
      </c>
      <c r="G74" s="107">
        <f t="shared" si="46"/>
        <v>48596000</v>
      </c>
      <c r="H74" s="106">
        <f t="shared" si="46"/>
        <v>19750000</v>
      </c>
      <c r="I74" s="107">
        <f t="shared" si="46"/>
        <v>19837343</v>
      </c>
      <c r="J74" s="106">
        <f t="shared" si="46"/>
        <v>1523000</v>
      </c>
      <c r="K74" s="107">
        <f t="shared" si="46"/>
        <v>-3726595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21273000</v>
      </c>
      <c r="Q74" s="107">
        <f>$I74      +$K74      +$M74      +$O74</f>
        <v>16110748</v>
      </c>
      <c r="R74" s="61">
        <f>IF(($H74      =0),0,((($J74      -$H74      )/$H74      )*100))</f>
        <v>-92.288607594936707</v>
      </c>
      <c r="S74" s="62">
        <f>IF(($I74      =0),0,((($K74      -$I74      )/$I74      )*100))</f>
        <v>-118.78575674171688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30.508547498852685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23.105134235888023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33958000</v>
      </c>
      <c r="C87" s="119">
        <f t="shared" si="55"/>
        <v>0</v>
      </c>
      <c r="D87" s="119">
        <f t="shared" si="55"/>
        <v>0</v>
      </c>
      <c r="E87" s="119">
        <f t="shared" si="55"/>
        <v>33958000</v>
      </c>
      <c r="F87" s="119">
        <f t="shared" si="55"/>
        <v>0</v>
      </c>
      <c r="G87" s="119">
        <f t="shared" si="55"/>
        <v>0</v>
      </c>
      <c r="H87" s="119">
        <f t="shared" si="55"/>
        <v>11441000</v>
      </c>
      <c r="I87" s="119">
        <f t="shared" si="55"/>
        <v>0</v>
      </c>
      <c r="J87" s="119">
        <f t="shared" si="55"/>
        <v>15265000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26706000</v>
      </c>
      <c r="Q87" s="120">
        <f t="shared" si="55"/>
        <v>0</v>
      </c>
      <c r="R87" s="85">
        <f t="shared" si="55"/>
        <v>224.02777777777777</v>
      </c>
      <c r="S87" s="85">
        <f t="shared" si="55"/>
        <v>0</v>
      </c>
      <c r="T87" s="86">
        <f>IF(SUM($E88:$E96) =0,0,(P87   /SUM($E88:$E96) )*100)</f>
        <v>78.644207550503566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>
        <v>13068000</v>
      </c>
      <c r="C89" s="93"/>
      <c r="D89" s="93"/>
      <c r="E89" s="93">
        <f t="shared" si="56"/>
        <v>13068000</v>
      </c>
      <c r="F89" s="93">
        <v>0</v>
      </c>
      <c r="G89" s="93">
        <v>0</v>
      </c>
      <c r="H89" s="93">
        <v>7841000</v>
      </c>
      <c r="I89" s="93"/>
      <c r="J89" s="93"/>
      <c r="K89" s="93"/>
      <c r="L89" s="93"/>
      <c r="M89" s="93"/>
      <c r="N89" s="93"/>
      <c r="O89" s="93"/>
      <c r="P89" s="93">
        <f t="shared" si="57"/>
        <v>7841000</v>
      </c>
      <c r="Q89" s="93">
        <f t="shared" si="58"/>
        <v>0</v>
      </c>
      <c r="R89" s="89">
        <f t="shared" si="59"/>
        <v>-100</v>
      </c>
      <c r="S89" s="89">
        <f t="shared" si="60"/>
        <v>0</v>
      </c>
      <c r="T89" s="89">
        <f t="shared" si="61"/>
        <v>60.001530456075912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20890000</v>
      </c>
      <c r="C94" s="93"/>
      <c r="D94" s="93"/>
      <c r="E94" s="93">
        <f t="shared" si="56"/>
        <v>20890000</v>
      </c>
      <c r="F94" s="93">
        <v>0</v>
      </c>
      <c r="G94" s="93">
        <v>0</v>
      </c>
      <c r="H94" s="93">
        <v>3600000</v>
      </c>
      <c r="I94" s="93"/>
      <c r="J94" s="93">
        <v>15265000</v>
      </c>
      <c r="K94" s="93"/>
      <c r="L94" s="93"/>
      <c r="M94" s="93"/>
      <c r="N94" s="93"/>
      <c r="O94" s="93"/>
      <c r="P94" s="93">
        <f t="shared" si="57"/>
        <v>18865000</v>
      </c>
      <c r="Q94" s="93">
        <f t="shared" si="58"/>
        <v>0</v>
      </c>
      <c r="R94" s="89">
        <f t="shared" si="59"/>
        <v>324.02777777777777</v>
      </c>
      <c r="S94" s="89">
        <f t="shared" si="60"/>
        <v>0</v>
      </c>
      <c r="T94" s="89">
        <f t="shared" si="61"/>
        <v>90.306366682623263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33958000</v>
      </c>
      <c r="C114" s="128">
        <f t="shared" si="69"/>
        <v>0</v>
      </c>
      <c r="D114" s="128">
        <f t="shared" si="69"/>
        <v>0</v>
      </c>
      <c r="E114" s="128">
        <f t="shared" si="69"/>
        <v>33958000</v>
      </c>
      <c r="F114" s="128">
        <f t="shared" si="69"/>
        <v>0</v>
      </c>
      <c r="G114" s="128">
        <f t="shared" si="69"/>
        <v>0</v>
      </c>
      <c r="H114" s="128">
        <f t="shared" si="69"/>
        <v>11441000</v>
      </c>
      <c r="I114" s="128">
        <f t="shared" si="69"/>
        <v>0</v>
      </c>
      <c r="J114" s="128">
        <f t="shared" si="69"/>
        <v>15265000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26706000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0.78644207550503564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33958000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33958000</v>
      </c>
      <c r="F115" s="130">
        <f t="shared" si="70"/>
        <v>0</v>
      </c>
      <c r="G115" s="130">
        <f t="shared" si="70"/>
        <v>0</v>
      </c>
      <c r="H115" s="130">
        <f t="shared" si="70"/>
        <v>11441000</v>
      </c>
      <c r="I115" s="130">
        <f t="shared" si="70"/>
        <v>0</v>
      </c>
      <c r="J115" s="130">
        <f t="shared" si="70"/>
        <v>15265000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26706000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0.78644207550503564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Dzw+Zap6pqCocJWZUPQzV5gaLn6SlQ0QXEwGMlIE7Kqz7Ew82gZvCz1IIzdq7iUfuWIV1XHu2L1yGcAkJsFBqg==" saltValue="5iAvdBJ5uaAmyPb+TYGK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112126000</v>
      </c>
      <c r="C9" s="93"/>
      <c r="D9" s="93"/>
      <c r="E9" s="93">
        <f>$B9       +$C9       +$D9</f>
        <v>112126000</v>
      </c>
      <c r="F9" s="94">
        <v>112126000</v>
      </c>
      <c r="G9" s="95">
        <v>44850000</v>
      </c>
      <c r="H9" s="94">
        <v>156000</v>
      </c>
      <c r="I9" s="95">
        <v>156282</v>
      </c>
      <c r="J9" s="94">
        <v>9496000</v>
      </c>
      <c r="K9" s="95"/>
      <c r="L9" s="94"/>
      <c r="M9" s="95"/>
      <c r="N9" s="94"/>
      <c r="O9" s="95"/>
      <c r="P9" s="94">
        <f>$H9       +$J9       +$L9       +$N9</f>
        <v>9652000</v>
      </c>
      <c r="Q9" s="95">
        <f>$I9       +$K9       +$M9       +$O9</f>
        <v>156282</v>
      </c>
      <c r="R9" s="48">
        <f>IF(($H9       =0),0,((($J9       -$H9       )/$H9       )*100))</f>
        <v>5987.1794871794873</v>
      </c>
      <c r="S9" s="49">
        <f>IF(($I9       =0),0,((($K9       -$I9       )/$I9       )*100))</f>
        <v>-100</v>
      </c>
      <c r="T9" s="48">
        <f>IF(($E9       =0),0,(($P9       /$E9       )*100))</f>
        <v>8.6081729482903153</v>
      </c>
      <c r="U9" s="50">
        <f>IF(($E9       =0),0,(($Q9       /$E9       )*100))</f>
        <v>0.13938069671619427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236000</v>
      </c>
      <c r="I10" s="95">
        <v>178500</v>
      </c>
      <c r="J10" s="94">
        <v>272000</v>
      </c>
      <c r="K10" s="95">
        <v>272486</v>
      </c>
      <c r="L10" s="94"/>
      <c r="M10" s="95"/>
      <c r="N10" s="94"/>
      <c r="O10" s="95"/>
      <c r="P10" s="94">
        <f t="shared" ref="P10:P16" si="1">$H10      +$J10      +$L10      +$N10</f>
        <v>508000</v>
      </c>
      <c r="Q10" s="95">
        <f t="shared" ref="Q10:Q16" si="2">$I10      +$K10      +$M10      +$O10</f>
        <v>450986</v>
      </c>
      <c r="R10" s="48">
        <f t="shared" ref="R10:R16" si="3">IF(($H10      =0),0,((($J10      -$H10      )/$H10      )*100))</f>
        <v>15.254237288135593</v>
      </c>
      <c r="S10" s="49">
        <f t="shared" ref="S10:S16" si="4">IF(($I10      =0),0,((($K10      -$I10      )/$I10      )*100))</f>
        <v>52.653221288515404</v>
      </c>
      <c r="T10" s="48">
        <f t="shared" ref="T10:T15" si="5">IF(($E10      =0),0,(($P10      /$E10      )*100))</f>
        <v>50.8</v>
      </c>
      <c r="U10" s="50">
        <f t="shared" ref="U10:U15" si="6">IF(($E10      =0),0,(($Q10      /$E10      )*100))</f>
        <v>45.098599999999998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165945000</v>
      </c>
      <c r="C13" s="93"/>
      <c r="D13" s="93"/>
      <c r="E13" s="93">
        <f t="shared" si="0"/>
        <v>165945000</v>
      </c>
      <c r="F13" s="94">
        <v>165945000</v>
      </c>
      <c r="G13" s="95">
        <v>131317000</v>
      </c>
      <c r="H13" s="94">
        <v>28803000</v>
      </c>
      <c r="I13" s="95">
        <v>28803043</v>
      </c>
      <c r="J13" s="94">
        <v>23255000</v>
      </c>
      <c r="K13" s="95">
        <v>28269385</v>
      </c>
      <c r="L13" s="94"/>
      <c r="M13" s="95"/>
      <c r="N13" s="94"/>
      <c r="O13" s="95"/>
      <c r="P13" s="94">
        <f t="shared" si="1"/>
        <v>52058000</v>
      </c>
      <c r="Q13" s="95">
        <f t="shared" si="2"/>
        <v>57072428</v>
      </c>
      <c r="R13" s="48">
        <f t="shared" si="3"/>
        <v>-19.261882442801099</v>
      </c>
      <c r="S13" s="49">
        <f t="shared" si="4"/>
        <v>-1.8527834020870642</v>
      </c>
      <c r="T13" s="48">
        <f t="shared" si="5"/>
        <v>31.370634848895719</v>
      </c>
      <c r="U13" s="50">
        <f t="shared" si="6"/>
        <v>34.3923757871584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112126000</v>
      </c>
      <c r="C14" s="93"/>
      <c r="D14" s="93"/>
      <c r="E14" s="93">
        <f t="shared" si="0"/>
        <v>112126000</v>
      </c>
      <c r="F14" s="94">
        <v>112126000</v>
      </c>
      <c r="G14" s="95">
        <v>44850000</v>
      </c>
      <c r="H14" s="94">
        <v>156000</v>
      </c>
      <c r="I14" s="95"/>
      <c r="J14" s="94">
        <v>9496000</v>
      </c>
      <c r="K14" s="95"/>
      <c r="L14" s="94"/>
      <c r="M14" s="95"/>
      <c r="N14" s="94"/>
      <c r="O14" s="95"/>
      <c r="P14" s="94">
        <f t="shared" si="1"/>
        <v>9652000</v>
      </c>
      <c r="Q14" s="95">
        <f t="shared" si="2"/>
        <v>0</v>
      </c>
      <c r="R14" s="48">
        <f t="shared" si="3"/>
        <v>5987.1794871794873</v>
      </c>
      <c r="S14" s="49">
        <f t="shared" si="4"/>
        <v>0</v>
      </c>
      <c r="T14" s="48">
        <f t="shared" si="5"/>
        <v>8.6081729482903153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391197000</v>
      </c>
      <c r="C16" s="96">
        <f>SUM(C9:C15)</f>
        <v>0</v>
      </c>
      <c r="D16" s="96"/>
      <c r="E16" s="96">
        <f t="shared" si="0"/>
        <v>391197000</v>
      </c>
      <c r="F16" s="97">
        <f t="shared" ref="F16:O16" si="7">SUM(F9:F15)</f>
        <v>391197000</v>
      </c>
      <c r="G16" s="98">
        <f t="shared" si="7"/>
        <v>222017000</v>
      </c>
      <c r="H16" s="97">
        <f t="shared" si="7"/>
        <v>29351000</v>
      </c>
      <c r="I16" s="98">
        <f t="shared" si="7"/>
        <v>29137825</v>
      </c>
      <c r="J16" s="97">
        <f t="shared" si="7"/>
        <v>42519000</v>
      </c>
      <c r="K16" s="98">
        <f t="shared" si="7"/>
        <v>28541871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71870000</v>
      </c>
      <c r="Q16" s="98">
        <f t="shared" si="2"/>
        <v>57679696</v>
      </c>
      <c r="R16" s="52">
        <f t="shared" si="3"/>
        <v>44.863888794248922</v>
      </c>
      <c r="S16" s="53">
        <f t="shared" si="4"/>
        <v>-2.0452933600912218</v>
      </c>
      <c r="T16" s="52">
        <f>IF((SUM($E9:$E13))=0,0,(P16/(SUM($E9:$E13))*100))</f>
        <v>25.753302922912091</v>
      </c>
      <c r="U16" s="54">
        <f>IF((SUM($E9:$E13))=0,0,(Q16/(SUM($E9:$E13))*100))</f>
        <v>20.668466447606523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1260000</v>
      </c>
      <c r="C20" s="93"/>
      <c r="D20" s="93"/>
      <c r="E20" s="93">
        <f t="shared" si="8"/>
        <v>1260000</v>
      </c>
      <c r="F20" s="94">
        <v>1260000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1260000</v>
      </c>
      <c r="C25" s="96">
        <f>SUM(C18:C24)</f>
        <v>0</v>
      </c>
      <c r="D25" s="96"/>
      <c r="E25" s="96">
        <f t="shared" si="8"/>
        <v>1260000</v>
      </c>
      <c r="F25" s="97">
        <f t="shared" ref="F25:O25" si="15">SUM(F18:F24)</f>
        <v>1260000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749530000</v>
      </c>
      <c r="C29" s="93"/>
      <c r="D29" s="93"/>
      <c r="E29" s="93">
        <f>$B29      +$C29      +$D29</f>
        <v>749530000</v>
      </c>
      <c r="F29" s="94">
        <v>749530000</v>
      </c>
      <c r="G29" s="95">
        <v>250000000</v>
      </c>
      <c r="H29" s="94">
        <v>73680000</v>
      </c>
      <c r="I29" s="95">
        <v>9035577</v>
      </c>
      <c r="J29" s="94">
        <v>90705000</v>
      </c>
      <c r="K29" s="95">
        <v>120146321</v>
      </c>
      <c r="L29" s="94"/>
      <c r="M29" s="95"/>
      <c r="N29" s="94"/>
      <c r="O29" s="95"/>
      <c r="P29" s="94">
        <f>$H29      +$J29      +$L29      +$N29</f>
        <v>164385000</v>
      </c>
      <c r="Q29" s="95">
        <f>$I29      +$K29      +$M29      +$O29</f>
        <v>129181898</v>
      </c>
      <c r="R29" s="48">
        <f>IF(($H29      =0),0,((($J29      -$H29      )/$H29      )*100))</f>
        <v>23.106677524429966</v>
      </c>
      <c r="S29" s="49">
        <f>IF(($I29      =0),0,((($K29      -$I29      )/$I29      )*100))</f>
        <v>1229.7028070260483</v>
      </c>
      <c r="T29" s="48">
        <f>IF(($E29      =0),0,(($P29      /$E29      )*100))</f>
        <v>21.93174389283951</v>
      </c>
      <c r="U29" s="50">
        <f>IF(($E29      =0),0,(($Q29      /$E29      )*100))</f>
        <v>17.235053700318868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749530000</v>
      </c>
      <c r="C31" s="96">
        <f>SUM(C27:C30)</f>
        <v>0</v>
      </c>
      <c r="D31" s="96"/>
      <c r="E31" s="96">
        <f>$B31      +$C31      +$D31</f>
        <v>749530000</v>
      </c>
      <c r="F31" s="97">
        <f t="shared" ref="F31:O31" si="16">SUM(F27:F30)</f>
        <v>749530000</v>
      </c>
      <c r="G31" s="98">
        <f t="shared" si="16"/>
        <v>250000000</v>
      </c>
      <c r="H31" s="97">
        <f t="shared" si="16"/>
        <v>73680000</v>
      </c>
      <c r="I31" s="98">
        <f t="shared" si="16"/>
        <v>9035577</v>
      </c>
      <c r="J31" s="97">
        <f t="shared" si="16"/>
        <v>90705000</v>
      </c>
      <c r="K31" s="98">
        <f t="shared" si="16"/>
        <v>120146321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164385000</v>
      </c>
      <c r="Q31" s="98">
        <f>$I31      +$K31      +$M31      +$O31</f>
        <v>129181898</v>
      </c>
      <c r="R31" s="52">
        <f>IF(($H31      =0),0,((($J31      -$H31      )/$H31      )*100))</f>
        <v>23.106677524429966</v>
      </c>
      <c r="S31" s="53">
        <f>IF(($I31      =0),0,((($K31      -$I31      )/$I31      )*100))</f>
        <v>1229.7028070260483</v>
      </c>
      <c r="T31" s="52">
        <f>IF($E31   =0,0,($P31   /$E31   )*100)</f>
        <v>21.93174389283951</v>
      </c>
      <c r="U31" s="54">
        <f>IF($E31   =0,0,($Q31   /$E31   )*100)</f>
        <v>17.235053700318868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9920000</v>
      </c>
      <c r="C33" s="93"/>
      <c r="D33" s="93"/>
      <c r="E33" s="93">
        <f>$B33      +$C33      +$D33</f>
        <v>9920000</v>
      </c>
      <c r="F33" s="94">
        <v>9920000</v>
      </c>
      <c r="G33" s="95">
        <v>6943000</v>
      </c>
      <c r="H33" s="94">
        <v>1665000</v>
      </c>
      <c r="I33" s="95">
        <v>1664875</v>
      </c>
      <c r="J33" s="94">
        <v>3196000</v>
      </c>
      <c r="K33" s="95">
        <v>3195964</v>
      </c>
      <c r="L33" s="94"/>
      <c r="M33" s="95"/>
      <c r="N33" s="94"/>
      <c r="O33" s="95"/>
      <c r="P33" s="94">
        <f>$H33      +$J33      +$L33      +$N33</f>
        <v>4861000</v>
      </c>
      <c r="Q33" s="95">
        <f>$I33      +$K33      +$M33      +$O33</f>
        <v>4860839</v>
      </c>
      <c r="R33" s="48">
        <f>IF(($H33      =0),0,((($J33      -$H33      )/$H33      )*100))</f>
        <v>91.951951951951955</v>
      </c>
      <c r="S33" s="49">
        <f>IF(($I33      =0),0,((($K33      -$I33      )/$I33      )*100))</f>
        <v>91.964201516630368</v>
      </c>
      <c r="T33" s="48">
        <f>IF(($E33      =0),0,(($P33      /$E33      )*100))</f>
        <v>49.002016129032256</v>
      </c>
      <c r="U33" s="50">
        <f>IF(($E33      =0),0,(($Q33      /$E33      )*100))</f>
        <v>49.00039314516129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9920000</v>
      </c>
      <c r="C34" s="96">
        <f>C33</f>
        <v>0</v>
      </c>
      <c r="D34" s="96"/>
      <c r="E34" s="96">
        <f>$B34      +$C34      +$D34</f>
        <v>9920000</v>
      </c>
      <c r="F34" s="97">
        <f t="shared" ref="F34:O34" si="17">F33</f>
        <v>9920000</v>
      </c>
      <c r="G34" s="98">
        <f t="shared" si="17"/>
        <v>6943000</v>
      </c>
      <c r="H34" s="97">
        <f t="shared" si="17"/>
        <v>1665000</v>
      </c>
      <c r="I34" s="98">
        <f t="shared" si="17"/>
        <v>1664875</v>
      </c>
      <c r="J34" s="97">
        <f t="shared" si="17"/>
        <v>3196000</v>
      </c>
      <c r="K34" s="98">
        <f t="shared" si="17"/>
        <v>3195964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4861000</v>
      </c>
      <c r="Q34" s="98">
        <f>$I34      +$K34      +$M34      +$O34</f>
        <v>4860839</v>
      </c>
      <c r="R34" s="52">
        <f>IF(($H34      =0),0,((($J34      -$H34      )/$H34      )*100))</f>
        <v>91.951951951951955</v>
      </c>
      <c r="S34" s="53">
        <f>IF(($I34      =0),0,((($K34      -$I34      )/$I34      )*100))</f>
        <v>91.964201516630368</v>
      </c>
      <c r="T34" s="52">
        <f>IF($E34   =0,0,($P34   /$E34   )*100)</f>
        <v>49.002016129032256</v>
      </c>
      <c r="U34" s="54">
        <f>IF($E34   =0,0,($Q34   /$E34   )*100)</f>
        <v>49.00039314516129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24030000</v>
      </c>
      <c r="C37" s="93"/>
      <c r="D37" s="93"/>
      <c r="E37" s="93">
        <f t="shared" si="18"/>
        <v>24030000</v>
      </c>
      <c r="F37" s="94">
        <v>24030000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7000000</v>
      </c>
      <c r="C39" s="93"/>
      <c r="D39" s="93"/>
      <c r="E39" s="93">
        <f t="shared" si="18"/>
        <v>7000000</v>
      </c>
      <c r="F39" s="94">
        <v>7000000</v>
      </c>
      <c r="G39" s="95">
        <v>5200000</v>
      </c>
      <c r="H39" s="94">
        <v>62000</v>
      </c>
      <c r="I39" s="95"/>
      <c r="J39" s="94">
        <v>62000</v>
      </c>
      <c r="K39" s="95">
        <v>155510</v>
      </c>
      <c r="L39" s="94"/>
      <c r="M39" s="95"/>
      <c r="N39" s="94"/>
      <c r="O39" s="95"/>
      <c r="P39" s="94">
        <f t="shared" si="19"/>
        <v>124000</v>
      </c>
      <c r="Q39" s="95">
        <f t="shared" si="20"/>
        <v>155510</v>
      </c>
      <c r="R39" s="48">
        <f t="shared" si="21"/>
        <v>0</v>
      </c>
      <c r="S39" s="49">
        <f t="shared" si="22"/>
        <v>0</v>
      </c>
      <c r="T39" s="48">
        <f t="shared" si="23"/>
        <v>1.7714285714285714</v>
      </c>
      <c r="U39" s="50">
        <f t="shared" si="24"/>
        <v>2.2215714285714285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31030000</v>
      </c>
      <c r="C41" s="96">
        <f>SUM(C36:C40)</f>
        <v>0</v>
      </c>
      <c r="D41" s="96"/>
      <c r="E41" s="96">
        <f t="shared" si="18"/>
        <v>31030000</v>
      </c>
      <c r="F41" s="97">
        <f t="shared" ref="F41:O41" si="25">SUM(F36:F40)</f>
        <v>31030000</v>
      </c>
      <c r="G41" s="98">
        <f t="shared" si="25"/>
        <v>5200000</v>
      </c>
      <c r="H41" s="97">
        <f t="shared" si="25"/>
        <v>62000</v>
      </c>
      <c r="I41" s="98">
        <f t="shared" si="25"/>
        <v>0</v>
      </c>
      <c r="J41" s="97">
        <f t="shared" si="25"/>
        <v>62000</v>
      </c>
      <c r="K41" s="98">
        <f t="shared" si="25"/>
        <v>155510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124000</v>
      </c>
      <c r="Q41" s="98">
        <f t="shared" si="20"/>
        <v>155510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1.7714285714285714</v>
      </c>
      <c r="U41" s="54">
        <f>IF((+$E36+$E39) =0,0,(Q41   /(+$E36+$E39) )*100)</f>
        <v>2.2215714285714285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787428000</v>
      </c>
      <c r="C66" s="93"/>
      <c r="D66" s="93"/>
      <c r="E66" s="93">
        <f t="shared" si="35"/>
        <v>787428000</v>
      </c>
      <c r="F66" s="94">
        <v>787428000</v>
      </c>
      <c r="G66" s="95">
        <v>519286000</v>
      </c>
      <c r="H66" s="94">
        <v>6689000</v>
      </c>
      <c r="I66" s="95">
        <v>2261873</v>
      </c>
      <c r="J66" s="94">
        <v>127031000</v>
      </c>
      <c r="K66" s="95">
        <v>85175110</v>
      </c>
      <c r="L66" s="94"/>
      <c r="M66" s="95"/>
      <c r="N66" s="94"/>
      <c r="O66" s="95"/>
      <c r="P66" s="94">
        <f t="shared" si="36"/>
        <v>133720000</v>
      </c>
      <c r="Q66" s="95">
        <f t="shared" si="37"/>
        <v>87436983</v>
      </c>
      <c r="R66" s="48">
        <f t="shared" si="38"/>
        <v>1799.1030049334729</v>
      </c>
      <c r="S66" s="49">
        <f t="shared" si="39"/>
        <v>3665.6893203110876</v>
      </c>
      <c r="T66" s="48">
        <f t="shared" si="40"/>
        <v>16.981870088439834</v>
      </c>
      <c r="U66" s="50">
        <f t="shared" si="41"/>
        <v>11.104124186592298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787428000</v>
      </c>
      <c r="C67" s="96">
        <f>SUM(C62:C66)</f>
        <v>0</v>
      </c>
      <c r="D67" s="96"/>
      <c r="E67" s="96">
        <f t="shared" si="35"/>
        <v>787428000</v>
      </c>
      <c r="F67" s="97">
        <f t="shared" ref="F67:O67" si="42">SUM(F62:F66)</f>
        <v>787428000</v>
      </c>
      <c r="G67" s="98">
        <f t="shared" si="42"/>
        <v>519286000</v>
      </c>
      <c r="H67" s="97">
        <f t="shared" si="42"/>
        <v>6689000</v>
      </c>
      <c r="I67" s="98">
        <f t="shared" si="42"/>
        <v>2261873</v>
      </c>
      <c r="J67" s="97">
        <f t="shared" si="42"/>
        <v>127031000</v>
      </c>
      <c r="K67" s="98">
        <f t="shared" si="42"/>
        <v>85175110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133720000</v>
      </c>
      <c r="Q67" s="98">
        <f t="shared" si="37"/>
        <v>87436983</v>
      </c>
      <c r="R67" s="52">
        <f t="shared" si="38"/>
        <v>1799.1030049334729</v>
      </c>
      <c r="S67" s="53">
        <f t="shared" si="39"/>
        <v>3665.6893203110876</v>
      </c>
      <c r="T67" s="52">
        <f>IF((+$E62+$E64+$E65++$E66) =0,0,(P67   /(+$E62+$E64+$E65+$E66) )*100)</f>
        <v>16.981870088439834</v>
      </c>
      <c r="U67" s="54">
        <f>IF((+$E62+$E64+$E66) =0,0,(Q67  /(+$E62+$E64+$E66) )*100)</f>
        <v>11.104124186592298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1970365000</v>
      </c>
      <c r="C68" s="105">
        <f>SUM(C9:C15,C18:C24,C27:C30,C33,C36:C40,C43:C53,C56:C59,C62:C66)</f>
        <v>0</v>
      </c>
      <c r="D68" s="105"/>
      <c r="E68" s="105">
        <f t="shared" si="35"/>
        <v>1970365000</v>
      </c>
      <c r="F68" s="106">
        <f t="shared" ref="F68:O68" si="43">SUM(F9:F15,F18:F24,F27:F30,F33,F36:F40,F43:F53,F56:F59,F62:F66)</f>
        <v>1970365000</v>
      </c>
      <c r="G68" s="107">
        <f t="shared" si="43"/>
        <v>1003446000</v>
      </c>
      <c r="H68" s="106">
        <f t="shared" si="43"/>
        <v>111447000</v>
      </c>
      <c r="I68" s="107">
        <f t="shared" si="43"/>
        <v>42100150</v>
      </c>
      <c r="J68" s="106">
        <f t="shared" si="43"/>
        <v>263513000</v>
      </c>
      <c r="K68" s="107">
        <f t="shared" si="43"/>
        <v>237214776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374960000</v>
      </c>
      <c r="Q68" s="107">
        <f t="shared" si="37"/>
        <v>279314926</v>
      </c>
      <c r="R68" s="61">
        <f t="shared" si="38"/>
        <v>136.44692095794412</v>
      </c>
      <c r="S68" s="62">
        <f t="shared" si="39"/>
        <v>463.4535173865176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20.456652094520905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15.238554155080147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1970365000</v>
      </c>
      <c r="C74" s="105">
        <f>SUM(C9:C15,C18:C24,C27:C30,C33,C36:C40,C43:C53,C56:C59,C62:C66,C70:C71)</f>
        <v>0</v>
      </c>
      <c r="D74" s="105"/>
      <c r="E74" s="105">
        <f>$B74      +$C74      +$D74</f>
        <v>1970365000</v>
      </c>
      <c r="F74" s="106">
        <f t="shared" ref="F74:O74" si="46">SUM(F9:F15,F18:F24,F27:F30,F33,F36:F40,F43:F53,F56:F59,F62:F66,F70:F71)</f>
        <v>1970365000</v>
      </c>
      <c r="G74" s="107">
        <f t="shared" si="46"/>
        <v>1003446000</v>
      </c>
      <c r="H74" s="106">
        <f t="shared" si="46"/>
        <v>111447000</v>
      </c>
      <c r="I74" s="107">
        <f t="shared" si="46"/>
        <v>42100150</v>
      </c>
      <c r="J74" s="106">
        <f t="shared" si="46"/>
        <v>263513000</v>
      </c>
      <c r="K74" s="107">
        <f t="shared" si="46"/>
        <v>237214776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374960000</v>
      </c>
      <c r="Q74" s="107">
        <f>$I74      +$K74      +$M74      +$O74</f>
        <v>279314926</v>
      </c>
      <c r="R74" s="61">
        <f>IF(($H74      =0),0,((($J74      -$H74      )/$H74      )*100))</f>
        <v>136.44692095794412</v>
      </c>
      <c r="S74" s="62">
        <f>IF(($I74      =0),0,((($K74      -$I74      )/$I74      )*100))</f>
        <v>463.4535173865176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20.456652094520905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15.238554155080147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436967000</v>
      </c>
      <c r="C87" s="119">
        <f t="shared" si="55"/>
        <v>0</v>
      </c>
      <c r="D87" s="119">
        <f t="shared" si="55"/>
        <v>0</v>
      </c>
      <c r="E87" s="119">
        <f t="shared" si="55"/>
        <v>436967000</v>
      </c>
      <c r="F87" s="119">
        <f t="shared" si="55"/>
        <v>0</v>
      </c>
      <c r="G87" s="119">
        <f t="shared" si="55"/>
        <v>0</v>
      </c>
      <c r="H87" s="119">
        <f t="shared" si="55"/>
        <v>220971000</v>
      </c>
      <c r="I87" s="119">
        <f t="shared" si="55"/>
        <v>0</v>
      </c>
      <c r="J87" s="119">
        <f t="shared" si="55"/>
        <v>176198000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397169000</v>
      </c>
      <c r="Q87" s="120">
        <f t="shared" si="55"/>
        <v>0</v>
      </c>
      <c r="R87" s="85">
        <f t="shared" si="55"/>
        <v>-116.62989433288546</v>
      </c>
      <c r="S87" s="85">
        <f t="shared" si="55"/>
        <v>0</v>
      </c>
      <c r="T87" s="86">
        <f>IF(SUM($E88:$E96) =0,0,(P87   /SUM($E88:$E96) )*100)</f>
        <v>90.892218405508885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>
        <v>208469000</v>
      </c>
      <c r="C89" s="93"/>
      <c r="D89" s="93"/>
      <c r="E89" s="93">
        <f t="shared" si="56"/>
        <v>208469000</v>
      </c>
      <c r="F89" s="93">
        <v>0</v>
      </c>
      <c r="G89" s="93">
        <v>0</v>
      </c>
      <c r="H89" s="93">
        <v>87527000</v>
      </c>
      <c r="I89" s="93"/>
      <c r="J89" s="93">
        <v>64085000</v>
      </c>
      <c r="K89" s="93"/>
      <c r="L89" s="93"/>
      <c r="M89" s="93"/>
      <c r="N89" s="93"/>
      <c r="O89" s="93"/>
      <c r="P89" s="93">
        <f t="shared" si="57"/>
        <v>151612000</v>
      </c>
      <c r="Q89" s="93">
        <f t="shared" si="58"/>
        <v>0</v>
      </c>
      <c r="R89" s="89">
        <f t="shared" si="59"/>
        <v>-26.782592799936022</v>
      </c>
      <c r="S89" s="89">
        <f t="shared" si="60"/>
        <v>0</v>
      </c>
      <c r="T89" s="89">
        <f t="shared" si="61"/>
        <v>72.726400567950151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23352000</v>
      </c>
      <c r="C93" s="93"/>
      <c r="D93" s="93"/>
      <c r="E93" s="93">
        <f t="shared" si="56"/>
        <v>23352000</v>
      </c>
      <c r="F93" s="93">
        <v>0</v>
      </c>
      <c r="G93" s="93">
        <v>0</v>
      </c>
      <c r="H93" s="93">
        <v>20632000</v>
      </c>
      <c r="I93" s="93"/>
      <c r="J93" s="93">
        <v>2720000</v>
      </c>
      <c r="K93" s="93"/>
      <c r="L93" s="93"/>
      <c r="M93" s="93"/>
      <c r="N93" s="93"/>
      <c r="O93" s="93"/>
      <c r="P93" s="93">
        <f t="shared" si="57"/>
        <v>23352000</v>
      </c>
      <c r="Q93" s="93">
        <f t="shared" si="58"/>
        <v>0</v>
      </c>
      <c r="R93" s="89">
        <f t="shared" si="59"/>
        <v>-86.816595579682044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205146000</v>
      </c>
      <c r="C94" s="93"/>
      <c r="D94" s="93"/>
      <c r="E94" s="93">
        <f t="shared" si="56"/>
        <v>205146000</v>
      </c>
      <c r="F94" s="93">
        <v>0</v>
      </c>
      <c r="G94" s="93">
        <v>0</v>
      </c>
      <c r="H94" s="93">
        <v>112812000</v>
      </c>
      <c r="I94" s="93"/>
      <c r="J94" s="93">
        <v>109393000</v>
      </c>
      <c r="K94" s="93"/>
      <c r="L94" s="93"/>
      <c r="M94" s="93"/>
      <c r="N94" s="93"/>
      <c r="O94" s="93"/>
      <c r="P94" s="93">
        <f t="shared" si="57"/>
        <v>222205000</v>
      </c>
      <c r="Q94" s="93">
        <f t="shared" si="58"/>
        <v>0</v>
      </c>
      <c r="R94" s="89">
        <f t="shared" si="59"/>
        <v>-3.030705953267383</v>
      </c>
      <c r="S94" s="89">
        <f t="shared" si="60"/>
        <v>0</v>
      </c>
      <c r="T94" s="89">
        <f t="shared" si="61"/>
        <v>108.31554112680726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436967000</v>
      </c>
      <c r="C114" s="128">
        <f t="shared" si="69"/>
        <v>0</v>
      </c>
      <c r="D114" s="128">
        <f t="shared" si="69"/>
        <v>0</v>
      </c>
      <c r="E114" s="128">
        <f t="shared" si="69"/>
        <v>436967000</v>
      </c>
      <c r="F114" s="128">
        <f t="shared" si="69"/>
        <v>0</v>
      </c>
      <c r="G114" s="128">
        <f t="shared" si="69"/>
        <v>0</v>
      </c>
      <c r="H114" s="128">
        <f t="shared" si="69"/>
        <v>220971000</v>
      </c>
      <c r="I114" s="128">
        <f t="shared" si="69"/>
        <v>0</v>
      </c>
      <c r="J114" s="128">
        <f t="shared" si="69"/>
        <v>176198000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397169000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0.90892218405508884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436967000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436967000</v>
      </c>
      <c r="F115" s="130">
        <f t="shared" si="70"/>
        <v>0</v>
      </c>
      <c r="G115" s="130">
        <f t="shared" si="70"/>
        <v>0</v>
      </c>
      <c r="H115" s="130">
        <f t="shared" si="70"/>
        <v>220971000</v>
      </c>
      <c r="I115" s="130">
        <f t="shared" si="70"/>
        <v>0</v>
      </c>
      <c r="J115" s="130">
        <f t="shared" si="70"/>
        <v>176198000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397169000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0.90892218405508884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4DnQnt0AH6vsFTK1dc3Dzull4LXOxtLKNn6ig77kz2YEEziTqKv51ixPM5tEP8INfNIl/wtXcJMiWgHKdVClHg==" saltValue="jyREtcyiXtdJLOO3bGAP1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39234000</v>
      </c>
      <c r="C9" s="93"/>
      <c r="D9" s="93"/>
      <c r="E9" s="93">
        <f>$B9       +$C9       +$D9</f>
        <v>39234000</v>
      </c>
      <c r="F9" s="94">
        <v>39234000</v>
      </c>
      <c r="G9" s="95">
        <v>31387000</v>
      </c>
      <c r="H9" s="94">
        <v>782000</v>
      </c>
      <c r="I9" s="95"/>
      <c r="J9" s="94">
        <v>6418000</v>
      </c>
      <c r="K9" s="95"/>
      <c r="L9" s="94"/>
      <c r="M9" s="95"/>
      <c r="N9" s="94"/>
      <c r="O9" s="95"/>
      <c r="P9" s="94">
        <f>$H9       +$J9       +$L9       +$N9</f>
        <v>7200000</v>
      </c>
      <c r="Q9" s="95">
        <f>$I9       +$K9       +$M9       +$O9</f>
        <v>0</v>
      </c>
      <c r="R9" s="48">
        <f>IF(($H9       =0),0,((($J9       -$H9       )/$H9       )*100))</f>
        <v>720.71611253196932</v>
      </c>
      <c r="S9" s="49">
        <f>IF(($I9       =0),0,((($K9       -$I9       )/$I9       )*100))</f>
        <v>0</v>
      </c>
      <c r="T9" s="48">
        <f>IF(($E9       =0),0,(($P9       /$E9       )*100))</f>
        <v>18.351429882244989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166000</v>
      </c>
      <c r="I10" s="95">
        <v>249967</v>
      </c>
      <c r="J10" s="94">
        <v>249000</v>
      </c>
      <c r="K10" s="95">
        <v>250011</v>
      </c>
      <c r="L10" s="94"/>
      <c r="M10" s="95"/>
      <c r="N10" s="94"/>
      <c r="O10" s="95"/>
      <c r="P10" s="94">
        <f t="shared" ref="P10:P16" si="1">$H10      +$J10      +$L10      +$N10</f>
        <v>415000</v>
      </c>
      <c r="Q10" s="95">
        <f t="shared" ref="Q10:Q16" si="2">$I10      +$K10      +$M10      +$O10</f>
        <v>499978</v>
      </c>
      <c r="R10" s="48">
        <f t="shared" ref="R10:R16" si="3">IF(($H10      =0),0,((($J10      -$H10      )/$H10      )*100))</f>
        <v>50</v>
      </c>
      <c r="S10" s="49">
        <f t="shared" ref="S10:S16" si="4">IF(($I10      =0),0,((($K10      -$I10      )/$I10      )*100))</f>
        <v>1.7602323506702884E-2</v>
      </c>
      <c r="T10" s="48">
        <f t="shared" ref="T10:T15" si="5">IF(($E10      =0),0,(($P10      /$E10      )*100))</f>
        <v>41.5</v>
      </c>
      <c r="U10" s="50">
        <f t="shared" ref="U10:U15" si="6">IF(($E10      =0),0,(($Q10      /$E10      )*100))</f>
        <v>49.997799999999998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6000000</v>
      </c>
      <c r="C11" s="93"/>
      <c r="D11" s="93"/>
      <c r="E11" s="93">
        <f t="shared" si="0"/>
        <v>6000000</v>
      </c>
      <c r="F11" s="94">
        <v>6000000</v>
      </c>
      <c r="G11" s="95">
        <v>3000000</v>
      </c>
      <c r="H11" s="94">
        <v>2022000</v>
      </c>
      <c r="I11" s="95">
        <v>2023583</v>
      </c>
      <c r="J11" s="94">
        <v>978000</v>
      </c>
      <c r="K11" s="95">
        <v>1022931</v>
      </c>
      <c r="L11" s="94"/>
      <c r="M11" s="95"/>
      <c r="N11" s="94"/>
      <c r="O11" s="95"/>
      <c r="P11" s="94">
        <f t="shared" si="1"/>
        <v>3000000</v>
      </c>
      <c r="Q11" s="95">
        <f t="shared" si="2"/>
        <v>3046514</v>
      </c>
      <c r="R11" s="48">
        <f t="shared" si="3"/>
        <v>-51.632047477744806</v>
      </c>
      <c r="S11" s="49">
        <f t="shared" si="4"/>
        <v>-49.449516031712065</v>
      </c>
      <c r="T11" s="48">
        <f t="shared" si="5"/>
        <v>50</v>
      </c>
      <c r="U11" s="50">
        <f t="shared" si="6"/>
        <v>50.775233333333333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110723000</v>
      </c>
      <c r="C13" s="93"/>
      <c r="D13" s="93"/>
      <c r="E13" s="93">
        <f t="shared" si="0"/>
        <v>110723000</v>
      </c>
      <c r="F13" s="94">
        <v>110723000</v>
      </c>
      <c r="G13" s="95">
        <v>82499000</v>
      </c>
      <c r="H13" s="94">
        <v>27829000</v>
      </c>
      <c r="I13" s="95">
        <v>495000</v>
      </c>
      <c r="J13" s="94">
        <v>27711000</v>
      </c>
      <c r="K13" s="95">
        <v>23071000</v>
      </c>
      <c r="L13" s="94"/>
      <c r="M13" s="95"/>
      <c r="N13" s="94"/>
      <c r="O13" s="95"/>
      <c r="P13" s="94">
        <f t="shared" si="1"/>
        <v>55540000</v>
      </c>
      <c r="Q13" s="95">
        <f t="shared" si="2"/>
        <v>23566000</v>
      </c>
      <c r="R13" s="48">
        <f t="shared" si="3"/>
        <v>-0.42401811060404609</v>
      </c>
      <c r="S13" s="49">
        <f t="shared" si="4"/>
        <v>4560.8080808080804</v>
      </c>
      <c r="T13" s="48">
        <f t="shared" si="5"/>
        <v>50.161213117419145</v>
      </c>
      <c r="U13" s="50">
        <f t="shared" si="6"/>
        <v>21.28374411820489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39234000</v>
      </c>
      <c r="C14" s="93"/>
      <c r="D14" s="93"/>
      <c r="E14" s="93">
        <f t="shared" si="0"/>
        <v>39234000</v>
      </c>
      <c r="F14" s="94">
        <v>39234000</v>
      </c>
      <c r="G14" s="95">
        <v>31387000</v>
      </c>
      <c r="H14" s="94">
        <v>782000</v>
      </c>
      <c r="I14" s="95"/>
      <c r="J14" s="94">
        <v>6418000</v>
      </c>
      <c r="K14" s="95"/>
      <c r="L14" s="94"/>
      <c r="M14" s="95"/>
      <c r="N14" s="94"/>
      <c r="O14" s="95"/>
      <c r="P14" s="94">
        <f t="shared" si="1"/>
        <v>7200000</v>
      </c>
      <c r="Q14" s="95">
        <f t="shared" si="2"/>
        <v>0</v>
      </c>
      <c r="R14" s="48">
        <f t="shared" si="3"/>
        <v>720.71611253196932</v>
      </c>
      <c r="S14" s="49">
        <f t="shared" si="4"/>
        <v>0</v>
      </c>
      <c r="T14" s="48">
        <f t="shared" si="5"/>
        <v>18.351429882244989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196191000</v>
      </c>
      <c r="C16" s="96">
        <f>SUM(C9:C15)</f>
        <v>0</v>
      </c>
      <c r="D16" s="96"/>
      <c r="E16" s="96">
        <f t="shared" si="0"/>
        <v>196191000</v>
      </c>
      <c r="F16" s="97">
        <f t="shared" ref="F16:O16" si="7">SUM(F9:F15)</f>
        <v>196191000</v>
      </c>
      <c r="G16" s="98">
        <f t="shared" si="7"/>
        <v>149273000</v>
      </c>
      <c r="H16" s="97">
        <f t="shared" si="7"/>
        <v>31581000</v>
      </c>
      <c r="I16" s="98">
        <f t="shared" si="7"/>
        <v>2768550</v>
      </c>
      <c r="J16" s="97">
        <f t="shared" si="7"/>
        <v>41774000</v>
      </c>
      <c r="K16" s="98">
        <f t="shared" si="7"/>
        <v>24343942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73355000</v>
      </c>
      <c r="Q16" s="98">
        <f t="shared" si="2"/>
        <v>27112492</v>
      </c>
      <c r="R16" s="52">
        <f t="shared" si="3"/>
        <v>32.275735410531645</v>
      </c>
      <c r="S16" s="53">
        <f t="shared" si="4"/>
        <v>779.30295642123133</v>
      </c>
      <c r="T16" s="52">
        <f>IF((SUM($E9:$E13))=0,0,(P16/(SUM($E9:$E13))*100))</f>
        <v>46.73573016813522</v>
      </c>
      <c r="U16" s="54">
        <f>IF((SUM($E9:$E13))=0,0,(Q16/(SUM($E9:$E13))*100))</f>
        <v>17.273834234854132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1260000</v>
      </c>
      <c r="C20" s="93"/>
      <c r="D20" s="93"/>
      <c r="E20" s="93">
        <f t="shared" si="8"/>
        <v>1260000</v>
      </c>
      <c r="F20" s="94">
        <v>1260000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1260000</v>
      </c>
      <c r="C25" s="96">
        <f>SUM(C18:C24)</f>
        <v>0</v>
      </c>
      <c r="D25" s="96"/>
      <c r="E25" s="96">
        <f t="shared" si="8"/>
        <v>1260000</v>
      </c>
      <c r="F25" s="97">
        <f t="shared" ref="F25:O25" si="15">SUM(F18:F24)</f>
        <v>1260000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1135471000</v>
      </c>
      <c r="C29" s="93"/>
      <c r="D29" s="93"/>
      <c r="E29" s="93">
        <f>$B29      +$C29      +$D29</f>
        <v>1135471000</v>
      </c>
      <c r="F29" s="94">
        <v>1135471000</v>
      </c>
      <c r="G29" s="95">
        <v>300000000</v>
      </c>
      <c r="H29" s="94">
        <v>47954000</v>
      </c>
      <c r="I29" s="95">
        <v>38860000</v>
      </c>
      <c r="J29" s="94">
        <v>42118000</v>
      </c>
      <c r="K29" s="95">
        <v>42118000</v>
      </c>
      <c r="L29" s="94"/>
      <c r="M29" s="95"/>
      <c r="N29" s="94"/>
      <c r="O29" s="95"/>
      <c r="P29" s="94">
        <f>$H29      +$J29      +$L29      +$N29</f>
        <v>90072000</v>
      </c>
      <c r="Q29" s="95">
        <f>$I29      +$K29      +$M29      +$O29</f>
        <v>80978000</v>
      </c>
      <c r="R29" s="48">
        <f>IF(($H29      =0),0,((($J29      -$H29      )/$H29      )*100))</f>
        <v>-12.169996246402803</v>
      </c>
      <c r="S29" s="49">
        <f>IF(($I29      =0),0,((($K29      -$I29      )/$I29      )*100))</f>
        <v>8.3839423571796186</v>
      </c>
      <c r="T29" s="48">
        <f>IF(($E29      =0),0,(($P29      /$E29      )*100))</f>
        <v>7.9325671901792294</v>
      </c>
      <c r="U29" s="50">
        <f>IF(($E29      =0),0,(($Q29      /$E29      )*100))</f>
        <v>7.1316660663284219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1135471000</v>
      </c>
      <c r="C31" s="96">
        <f>SUM(C27:C30)</f>
        <v>0</v>
      </c>
      <c r="D31" s="96"/>
      <c r="E31" s="96">
        <f>$B31      +$C31      +$D31</f>
        <v>1135471000</v>
      </c>
      <c r="F31" s="97">
        <f t="shared" ref="F31:O31" si="16">SUM(F27:F30)</f>
        <v>1135471000</v>
      </c>
      <c r="G31" s="98">
        <f t="shared" si="16"/>
        <v>300000000</v>
      </c>
      <c r="H31" s="97">
        <f t="shared" si="16"/>
        <v>47954000</v>
      </c>
      <c r="I31" s="98">
        <f t="shared" si="16"/>
        <v>38860000</v>
      </c>
      <c r="J31" s="97">
        <f t="shared" si="16"/>
        <v>42118000</v>
      </c>
      <c r="K31" s="98">
        <f t="shared" si="16"/>
        <v>42118000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90072000</v>
      </c>
      <c r="Q31" s="98">
        <f>$I31      +$K31      +$M31      +$O31</f>
        <v>80978000</v>
      </c>
      <c r="R31" s="52">
        <f>IF(($H31      =0),0,((($J31      -$H31      )/$H31      )*100))</f>
        <v>-12.169996246402803</v>
      </c>
      <c r="S31" s="53">
        <f>IF(($I31      =0),0,((($K31      -$I31      )/$I31      )*100))</f>
        <v>8.3839423571796186</v>
      </c>
      <c r="T31" s="52">
        <f>IF($E31   =0,0,($P31   /$E31   )*100)</f>
        <v>7.9325671901792294</v>
      </c>
      <c r="U31" s="54">
        <f>IF($E31   =0,0,($Q31   /$E31   )*100)</f>
        <v>7.1316660663284219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4967000</v>
      </c>
      <c r="C33" s="93"/>
      <c r="D33" s="93"/>
      <c r="E33" s="93">
        <f>$B33      +$C33      +$D33</f>
        <v>4967000</v>
      </c>
      <c r="F33" s="94">
        <v>4967000</v>
      </c>
      <c r="G33" s="95">
        <v>3476000</v>
      </c>
      <c r="H33" s="94">
        <v>1241000</v>
      </c>
      <c r="I33" s="95">
        <v>827834</v>
      </c>
      <c r="J33" s="94">
        <v>1242000</v>
      </c>
      <c r="K33" s="95">
        <v>2069835</v>
      </c>
      <c r="L33" s="94"/>
      <c r="M33" s="95"/>
      <c r="N33" s="94"/>
      <c r="O33" s="95"/>
      <c r="P33" s="94">
        <f>$H33      +$J33      +$L33      +$N33</f>
        <v>2483000</v>
      </c>
      <c r="Q33" s="95">
        <f>$I33      +$K33      +$M33      +$O33</f>
        <v>2897669</v>
      </c>
      <c r="R33" s="48">
        <f>IF(($H33      =0),0,((($J33      -$H33      )/$H33      )*100))</f>
        <v>8.0580177276390011E-2</v>
      </c>
      <c r="S33" s="49">
        <f>IF(($I33      =0),0,((($K33      -$I33      )/$I33      )*100))</f>
        <v>150.03019929116223</v>
      </c>
      <c r="T33" s="48">
        <f>IF(($E33      =0),0,(($P33      /$E33      )*100))</f>
        <v>49.989933561505936</v>
      </c>
      <c r="U33" s="50">
        <f>IF(($E33      =0),0,(($Q33      /$E33      )*100))</f>
        <v>58.338413529293334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4967000</v>
      </c>
      <c r="C34" s="96">
        <f>C33</f>
        <v>0</v>
      </c>
      <c r="D34" s="96"/>
      <c r="E34" s="96">
        <f>$B34      +$C34      +$D34</f>
        <v>4967000</v>
      </c>
      <c r="F34" s="97">
        <f t="shared" ref="F34:O34" si="17">F33</f>
        <v>4967000</v>
      </c>
      <c r="G34" s="98">
        <f t="shared" si="17"/>
        <v>3476000</v>
      </c>
      <c r="H34" s="97">
        <f t="shared" si="17"/>
        <v>1241000</v>
      </c>
      <c r="I34" s="98">
        <f t="shared" si="17"/>
        <v>827834</v>
      </c>
      <c r="J34" s="97">
        <f t="shared" si="17"/>
        <v>1242000</v>
      </c>
      <c r="K34" s="98">
        <f t="shared" si="17"/>
        <v>2069835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2483000</v>
      </c>
      <c r="Q34" s="98">
        <f>$I34      +$K34      +$M34      +$O34</f>
        <v>2897669</v>
      </c>
      <c r="R34" s="52">
        <f>IF(($H34      =0),0,((($J34      -$H34      )/$H34      )*100))</f>
        <v>8.0580177276390011E-2</v>
      </c>
      <c r="S34" s="53">
        <f>IF(($I34      =0),0,((($K34      -$I34      )/$I34      )*100))</f>
        <v>150.03019929116223</v>
      </c>
      <c r="T34" s="52">
        <f>IF($E34   =0,0,($P34   /$E34   )*100)</f>
        <v>49.989933561505936</v>
      </c>
      <c r="U34" s="54">
        <f>IF($E34   =0,0,($Q34   /$E34   )*100)</f>
        <v>58.338413529293334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23819000</v>
      </c>
      <c r="C37" s="93"/>
      <c r="D37" s="93"/>
      <c r="E37" s="93">
        <f t="shared" si="18"/>
        <v>23819000</v>
      </c>
      <c r="F37" s="94">
        <v>23819000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7000000</v>
      </c>
      <c r="C39" s="93"/>
      <c r="D39" s="93"/>
      <c r="E39" s="93">
        <f t="shared" si="18"/>
        <v>7000000</v>
      </c>
      <c r="F39" s="94">
        <v>7000000</v>
      </c>
      <c r="G39" s="95">
        <v>5200000</v>
      </c>
      <c r="H39" s="94"/>
      <c r="I39" s="95"/>
      <c r="J39" s="94">
        <v>4278000</v>
      </c>
      <c r="K39" s="95"/>
      <c r="L39" s="94"/>
      <c r="M39" s="95"/>
      <c r="N39" s="94"/>
      <c r="O39" s="95"/>
      <c r="P39" s="94">
        <f t="shared" si="19"/>
        <v>4278000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61.114285714285707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30819000</v>
      </c>
      <c r="C41" s="96">
        <f>SUM(C36:C40)</f>
        <v>0</v>
      </c>
      <c r="D41" s="96"/>
      <c r="E41" s="96">
        <f t="shared" si="18"/>
        <v>30819000</v>
      </c>
      <c r="F41" s="97">
        <f t="shared" ref="F41:O41" si="25">SUM(F36:F40)</f>
        <v>30819000</v>
      </c>
      <c r="G41" s="98">
        <f t="shared" si="25"/>
        <v>5200000</v>
      </c>
      <c r="H41" s="97">
        <f t="shared" si="25"/>
        <v>0</v>
      </c>
      <c r="I41" s="98">
        <f t="shared" si="25"/>
        <v>0</v>
      </c>
      <c r="J41" s="97">
        <f t="shared" si="25"/>
        <v>4278000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4278000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61.114285714285707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739714000</v>
      </c>
      <c r="C66" s="93"/>
      <c r="D66" s="93"/>
      <c r="E66" s="93">
        <f t="shared" si="35"/>
        <v>739714000</v>
      </c>
      <c r="F66" s="94">
        <v>739714000</v>
      </c>
      <c r="G66" s="95">
        <v>484068000</v>
      </c>
      <c r="H66" s="94">
        <v>99794000</v>
      </c>
      <c r="I66" s="95">
        <v>66469596</v>
      </c>
      <c r="J66" s="94">
        <v>231014000</v>
      </c>
      <c r="K66" s="95">
        <v>85710219</v>
      </c>
      <c r="L66" s="94"/>
      <c r="M66" s="95"/>
      <c r="N66" s="94"/>
      <c r="O66" s="95"/>
      <c r="P66" s="94">
        <f t="shared" si="36"/>
        <v>330808000</v>
      </c>
      <c r="Q66" s="95">
        <f t="shared" si="37"/>
        <v>152179815</v>
      </c>
      <c r="R66" s="48">
        <f t="shared" si="38"/>
        <v>131.490871194661</v>
      </c>
      <c r="S66" s="49">
        <f t="shared" si="39"/>
        <v>28.946502096988823</v>
      </c>
      <c r="T66" s="48">
        <f t="shared" si="40"/>
        <v>44.721067872177628</v>
      </c>
      <c r="U66" s="50">
        <f t="shared" si="41"/>
        <v>20.572790970564299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739714000</v>
      </c>
      <c r="C67" s="96">
        <f>SUM(C62:C66)</f>
        <v>0</v>
      </c>
      <c r="D67" s="96"/>
      <c r="E67" s="96">
        <f t="shared" si="35"/>
        <v>739714000</v>
      </c>
      <c r="F67" s="97">
        <f t="shared" ref="F67:O67" si="42">SUM(F62:F66)</f>
        <v>739714000</v>
      </c>
      <c r="G67" s="98">
        <f t="shared" si="42"/>
        <v>484068000</v>
      </c>
      <c r="H67" s="97">
        <f t="shared" si="42"/>
        <v>99794000</v>
      </c>
      <c r="I67" s="98">
        <f t="shared" si="42"/>
        <v>66469596</v>
      </c>
      <c r="J67" s="97">
        <f t="shared" si="42"/>
        <v>231014000</v>
      </c>
      <c r="K67" s="98">
        <f t="shared" si="42"/>
        <v>85710219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330808000</v>
      </c>
      <c r="Q67" s="98">
        <f t="shared" si="37"/>
        <v>152179815</v>
      </c>
      <c r="R67" s="52">
        <f t="shared" si="38"/>
        <v>131.490871194661</v>
      </c>
      <c r="S67" s="53">
        <f t="shared" si="39"/>
        <v>28.946502096988823</v>
      </c>
      <c r="T67" s="52">
        <f>IF((+$E62+$E64+$E65++$E66) =0,0,(P67   /(+$E62+$E64+$E65+$E66) )*100)</f>
        <v>44.721067872177628</v>
      </c>
      <c r="U67" s="54">
        <f>IF((+$E62+$E64+$E66) =0,0,(Q67  /(+$E62+$E64+$E66) )*100)</f>
        <v>20.572790970564299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2108422000</v>
      </c>
      <c r="C68" s="105">
        <f>SUM(C9:C15,C18:C24,C27:C30,C33,C36:C40,C43:C53,C56:C59,C62:C66)</f>
        <v>0</v>
      </c>
      <c r="D68" s="105"/>
      <c r="E68" s="105">
        <f t="shared" si="35"/>
        <v>2108422000</v>
      </c>
      <c r="F68" s="106">
        <f t="shared" ref="F68:O68" si="43">SUM(F9:F15,F18:F24,F27:F30,F33,F36:F40,F43:F53,F56:F59,F62:F66)</f>
        <v>2108422000</v>
      </c>
      <c r="G68" s="107">
        <f t="shared" si="43"/>
        <v>942017000</v>
      </c>
      <c r="H68" s="106">
        <f t="shared" si="43"/>
        <v>180570000</v>
      </c>
      <c r="I68" s="107">
        <f t="shared" si="43"/>
        <v>108925980</v>
      </c>
      <c r="J68" s="106">
        <f t="shared" si="43"/>
        <v>320426000</v>
      </c>
      <c r="K68" s="107">
        <f t="shared" si="43"/>
        <v>154241996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500996000</v>
      </c>
      <c r="Q68" s="107">
        <f t="shared" si="37"/>
        <v>263167976</v>
      </c>
      <c r="R68" s="61">
        <f t="shared" si="38"/>
        <v>77.452511491388378</v>
      </c>
      <c r="S68" s="62">
        <f t="shared" si="39"/>
        <v>41.602578191171659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24.509260513994118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12.874459043035378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2108422000</v>
      </c>
      <c r="C74" s="105">
        <f>SUM(C9:C15,C18:C24,C27:C30,C33,C36:C40,C43:C53,C56:C59,C62:C66,C70:C71)</f>
        <v>0</v>
      </c>
      <c r="D74" s="105"/>
      <c r="E74" s="105">
        <f>$B74      +$C74      +$D74</f>
        <v>2108422000</v>
      </c>
      <c r="F74" s="106">
        <f t="shared" ref="F74:O74" si="46">SUM(F9:F15,F18:F24,F27:F30,F33,F36:F40,F43:F53,F56:F59,F62:F66,F70:F71)</f>
        <v>2108422000</v>
      </c>
      <c r="G74" s="107">
        <f t="shared" si="46"/>
        <v>942017000</v>
      </c>
      <c r="H74" s="106">
        <f t="shared" si="46"/>
        <v>180570000</v>
      </c>
      <c r="I74" s="107">
        <f t="shared" si="46"/>
        <v>108925980</v>
      </c>
      <c r="J74" s="106">
        <f t="shared" si="46"/>
        <v>320426000</v>
      </c>
      <c r="K74" s="107">
        <f t="shared" si="46"/>
        <v>154241996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500996000</v>
      </c>
      <c r="Q74" s="107">
        <f>$I74      +$K74      +$M74      +$O74</f>
        <v>263167976</v>
      </c>
      <c r="R74" s="61">
        <f>IF(($H74      =0),0,((($J74      -$H74      )/$H74      )*100))</f>
        <v>77.452511491388378</v>
      </c>
      <c r="S74" s="62">
        <f>IF(($I74      =0),0,((($K74      -$I74      )/$I74      )*100))</f>
        <v>41.602578191171659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24.509260513994118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12.874459043035378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585099000</v>
      </c>
      <c r="C87" s="119">
        <f t="shared" si="55"/>
        <v>0</v>
      </c>
      <c r="D87" s="119">
        <f t="shared" si="55"/>
        <v>0</v>
      </c>
      <c r="E87" s="119">
        <f t="shared" si="55"/>
        <v>585099000</v>
      </c>
      <c r="F87" s="119">
        <f t="shared" si="55"/>
        <v>0</v>
      </c>
      <c r="G87" s="119">
        <f t="shared" si="55"/>
        <v>0</v>
      </c>
      <c r="H87" s="119">
        <f t="shared" si="55"/>
        <v>95141000</v>
      </c>
      <c r="I87" s="119">
        <f t="shared" si="55"/>
        <v>0</v>
      </c>
      <c r="J87" s="119">
        <f t="shared" si="55"/>
        <v>234294000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329435000</v>
      </c>
      <c r="Q87" s="120">
        <f t="shared" si="55"/>
        <v>0</v>
      </c>
      <c r="R87" s="85">
        <f t="shared" si="55"/>
        <v>602.94645685169564</v>
      </c>
      <c r="S87" s="85">
        <f t="shared" si="55"/>
        <v>0</v>
      </c>
      <c r="T87" s="86">
        <f>IF(SUM($E88:$E96) =0,0,(P87   /SUM($E88:$E96) )*100)</f>
        <v>56.304146819598053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>
        <v>207233000</v>
      </c>
      <c r="C89" s="93"/>
      <c r="D89" s="93"/>
      <c r="E89" s="93">
        <f t="shared" si="56"/>
        <v>207233000</v>
      </c>
      <c r="F89" s="93">
        <v>0</v>
      </c>
      <c r="G89" s="93">
        <v>0</v>
      </c>
      <c r="H89" s="93">
        <v>19272000</v>
      </c>
      <c r="I89" s="93"/>
      <c r="J89" s="93">
        <v>135427000</v>
      </c>
      <c r="K89" s="93"/>
      <c r="L89" s="93"/>
      <c r="M89" s="93"/>
      <c r="N89" s="93"/>
      <c r="O89" s="93"/>
      <c r="P89" s="93">
        <f t="shared" si="57"/>
        <v>154699000</v>
      </c>
      <c r="Q89" s="93">
        <f t="shared" si="58"/>
        <v>0</v>
      </c>
      <c r="R89" s="89">
        <f t="shared" si="59"/>
        <v>602.71378165213787</v>
      </c>
      <c r="S89" s="89">
        <f t="shared" si="60"/>
        <v>0</v>
      </c>
      <c r="T89" s="89">
        <f t="shared" si="61"/>
        <v>74.649790332620768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2000000</v>
      </c>
      <c r="C91" s="93"/>
      <c r="D91" s="93"/>
      <c r="E91" s="93">
        <f t="shared" si="56"/>
        <v>2000000</v>
      </c>
      <c r="F91" s="93">
        <v>0</v>
      </c>
      <c r="G91" s="93">
        <v>0</v>
      </c>
      <c r="H91" s="93">
        <v>819000</v>
      </c>
      <c r="I91" s="93"/>
      <c r="J91" s="93">
        <v>909000</v>
      </c>
      <c r="K91" s="93"/>
      <c r="L91" s="93"/>
      <c r="M91" s="93"/>
      <c r="N91" s="93"/>
      <c r="O91" s="93"/>
      <c r="P91" s="93">
        <f t="shared" si="57"/>
        <v>1728000</v>
      </c>
      <c r="Q91" s="93">
        <f t="shared" si="58"/>
        <v>0</v>
      </c>
      <c r="R91" s="89">
        <f t="shared" si="59"/>
        <v>10.989010989010989</v>
      </c>
      <c r="S91" s="89">
        <f t="shared" si="60"/>
        <v>0</v>
      </c>
      <c r="T91" s="89">
        <f t="shared" si="61"/>
        <v>86.4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23748000</v>
      </c>
      <c r="C93" s="93"/>
      <c r="D93" s="93"/>
      <c r="E93" s="93">
        <f t="shared" si="56"/>
        <v>23748000</v>
      </c>
      <c r="F93" s="93">
        <v>0</v>
      </c>
      <c r="G93" s="93">
        <v>0</v>
      </c>
      <c r="H93" s="93">
        <v>20978000</v>
      </c>
      <c r="I93" s="93"/>
      <c r="J93" s="93">
        <v>2770000</v>
      </c>
      <c r="K93" s="93"/>
      <c r="L93" s="93"/>
      <c r="M93" s="93"/>
      <c r="N93" s="93"/>
      <c r="O93" s="93"/>
      <c r="P93" s="93">
        <f t="shared" si="57"/>
        <v>23748000</v>
      </c>
      <c r="Q93" s="93">
        <f t="shared" si="58"/>
        <v>0</v>
      </c>
      <c r="R93" s="89">
        <f t="shared" si="59"/>
        <v>-86.795690723615209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351913000</v>
      </c>
      <c r="C94" s="93"/>
      <c r="D94" s="93"/>
      <c r="E94" s="93">
        <f t="shared" si="56"/>
        <v>351913000</v>
      </c>
      <c r="F94" s="93">
        <v>0</v>
      </c>
      <c r="G94" s="93">
        <v>0</v>
      </c>
      <c r="H94" s="93">
        <v>54072000</v>
      </c>
      <c r="I94" s="93"/>
      <c r="J94" s="93">
        <v>95188000</v>
      </c>
      <c r="K94" s="93"/>
      <c r="L94" s="93"/>
      <c r="M94" s="93"/>
      <c r="N94" s="93"/>
      <c r="O94" s="93"/>
      <c r="P94" s="93">
        <f t="shared" si="57"/>
        <v>149260000</v>
      </c>
      <c r="Q94" s="93">
        <f t="shared" si="58"/>
        <v>0</v>
      </c>
      <c r="R94" s="89">
        <f t="shared" si="59"/>
        <v>76.039354934161864</v>
      </c>
      <c r="S94" s="89">
        <f t="shared" si="60"/>
        <v>0</v>
      </c>
      <c r="T94" s="89">
        <f t="shared" si="61"/>
        <v>42.413892069915008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>
        <v>205000</v>
      </c>
      <c r="C96" s="122"/>
      <c r="D96" s="122"/>
      <c r="E96" s="122">
        <f t="shared" si="56"/>
        <v>205000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585099000</v>
      </c>
      <c r="C114" s="128">
        <f t="shared" si="69"/>
        <v>0</v>
      </c>
      <c r="D114" s="128">
        <f t="shared" si="69"/>
        <v>0</v>
      </c>
      <c r="E114" s="128">
        <f t="shared" si="69"/>
        <v>585099000</v>
      </c>
      <c r="F114" s="128">
        <f t="shared" si="69"/>
        <v>0</v>
      </c>
      <c r="G114" s="128">
        <f t="shared" si="69"/>
        <v>0</v>
      </c>
      <c r="H114" s="128">
        <f t="shared" si="69"/>
        <v>95141000</v>
      </c>
      <c r="I114" s="128">
        <f t="shared" si="69"/>
        <v>0</v>
      </c>
      <c r="J114" s="128">
        <f t="shared" si="69"/>
        <v>234294000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329435000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0.56304146819598055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585099000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585099000</v>
      </c>
      <c r="F115" s="130">
        <f t="shared" si="70"/>
        <v>0</v>
      </c>
      <c r="G115" s="130">
        <f t="shared" si="70"/>
        <v>0</v>
      </c>
      <c r="H115" s="130">
        <f t="shared" si="70"/>
        <v>95141000</v>
      </c>
      <c r="I115" s="130">
        <f t="shared" si="70"/>
        <v>0</v>
      </c>
      <c r="J115" s="130">
        <f t="shared" si="70"/>
        <v>234294000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329435000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0.56304146819598055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DFTBGFj/pJei+BEBMT02YaZm+ESut/kOc4C+lSr/OfQVht6ZuMQlH15S65MHOkuKQD/GLRttR8SY4Pd0UBo6A==" saltValue="xLL82ayNZf6i7nSbG/rB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>
        <v>84480000</v>
      </c>
      <c r="C9" s="93"/>
      <c r="D9" s="93"/>
      <c r="E9" s="93">
        <f>$B9       +$C9       +$D9</f>
        <v>84480000</v>
      </c>
      <c r="F9" s="94">
        <v>84480000</v>
      </c>
      <c r="G9" s="95">
        <v>67584000</v>
      </c>
      <c r="H9" s="94"/>
      <c r="I9" s="95"/>
      <c r="J9" s="94">
        <v>34236000</v>
      </c>
      <c r="K9" s="95">
        <v>17197752</v>
      </c>
      <c r="L9" s="94"/>
      <c r="M9" s="95"/>
      <c r="N9" s="94"/>
      <c r="O9" s="95"/>
      <c r="P9" s="94">
        <f>$H9       +$J9       +$L9       +$N9</f>
        <v>34236000</v>
      </c>
      <c r="Q9" s="95">
        <f>$I9       +$K9       +$M9       +$O9</f>
        <v>17197752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40.525568181818187</v>
      </c>
      <c r="U9" s="50">
        <f>IF(($E9       =0),0,(($Q9       /$E9       )*100))</f>
        <v>20.357187500000002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451000</v>
      </c>
      <c r="I10" s="95">
        <v>77919</v>
      </c>
      <c r="J10" s="94">
        <v>194000</v>
      </c>
      <c r="K10" s="95">
        <v>965105</v>
      </c>
      <c r="L10" s="94"/>
      <c r="M10" s="95"/>
      <c r="N10" s="94"/>
      <c r="O10" s="95"/>
      <c r="P10" s="94">
        <f t="shared" ref="P10:P16" si="1">$H10      +$J10      +$L10      +$N10</f>
        <v>645000</v>
      </c>
      <c r="Q10" s="95">
        <f t="shared" ref="Q10:Q16" si="2">$I10      +$K10      +$M10      +$O10</f>
        <v>1043024</v>
      </c>
      <c r="R10" s="48">
        <f t="shared" ref="R10:R16" si="3">IF(($H10      =0),0,((($J10      -$H10      )/$H10      )*100))</f>
        <v>-56.984478935698448</v>
      </c>
      <c r="S10" s="49">
        <f t="shared" ref="S10:S16" si="4">IF(($I10      =0),0,((($K10      -$I10      )/$I10      )*100))</f>
        <v>1138.6003413801513</v>
      </c>
      <c r="T10" s="48">
        <f t="shared" ref="T10:T15" si="5">IF(($E10      =0),0,(($P10      /$E10      )*100))</f>
        <v>32.25</v>
      </c>
      <c r="U10" s="50">
        <f t="shared" ref="U10:U15" si="6">IF(($E10      =0),0,(($Q10      /$E10      )*100))</f>
        <v>52.151199999999996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112742000</v>
      </c>
      <c r="C13" s="93"/>
      <c r="D13" s="93"/>
      <c r="E13" s="93">
        <f t="shared" si="0"/>
        <v>112742000</v>
      </c>
      <c r="F13" s="94">
        <v>112742000</v>
      </c>
      <c r="G13" s="95">
        <v>101378000</v>
      </c>
      <c r="H13" s="94">
        <v>23636000</v>
      </c>
      <c r="I13" s="95">
        <v>248219</v>
      </c>
      <c r="J13" s="94">
        <v>24749000</v>
      </c>
      <c r="K13" s="95">
        <v>11756144</v>
      </c>
      <c r="L13" s="94"/>
      <c r="M13" s="95"/>
      <c r="N13" s="94"/>
      <c r="O13" s="95"/>
      <c r="P13" s="94">
        <f t="shared" si="1"/>
        <v>48385000</v>
      </c>
      <c r="Q13" s="95">
        <f t="shared" si="2"/>
        <v>12004363</v>
      </c>
      <c r="R13" s="48">
        <f t="shared" si="3"/>
        <v>4.7089185987476734</v>
      </c>
      <c r="S13" s="49">
        <f t="shared" si="4"/>
        <v>4636.1982765219427</v>
      </c>
      <c r="T13" s="48">
        <f t="shared" si="5"/>
        <v>42.91657057706977</v>
      </c>
      <c r="U13" s="50">
        <f t="shared" si="6"/>
        <v>10.647640630820812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>
        <v>84480000</v>
      </c>
      <c r="C14" s="93"/>
      <c r="D14" s="93"/>
      <c r="E14" s="93">
        <f t="shared" si="0"/>
        <v>84480000</v>
      </c>
      <c r="F14" s="94">
        <v>84480000</v>
      </c>
      <c r="G14" s="95">
        <v>67584000</v>
      </c>
      <c r="H14" s="94"/>
      <c r="I14" s="95"/>
      <c r="J14" s="94">
        <v>34236000</v>
      </c>
      <c r="K14" s="95"/>
      <c r="L14" s="94"/>
      <c r="M14" s="95"/>
      <c r="N14" s="94"/>
      <c r="O14" s="95"/>
      <c r="P14" s="94">
        <f t="shared" si="1"/>
        <v>34236000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40.525568181818187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283702000</v>
      </c>
      <c r="C16" s="96">
        <f>SUM(C9:C15)</f>
        <v>0</v>
      </c>
      <c r="D16" s="96"/>
      <c r="E16" s="96">
        <f t="shared" si="0"/>
        <v>283702000</v>
      </c>
      <c r="F16" s="97">
        <f t="shared" ref="F16:O16" si="7">SUM(F9:F15)</f>
        <v>283702000</v>
      </c>
      <c r="G16" s="98">
        <f t="shared" si="7"/>
        <v>238546000</v>
      </c>
      <c r="H16" s="97">
        <f t="shared" si="7"/>
        <v>24087000</v>
      </c>
      <c r="I16" s="98">
        <f t="shared" si="7"/>
        <v>326138</v>
      </c>
      <c r="J16" s="97">
        <f t="shared" si="7"/>
        <v>93415000</v>
      </c>
      <c r="K16" s="98">
        <f t="shared" si="7"/>
        <v>29919001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117502000</v>
      </c>
      <c r="Q16" s="98">
        <f t="shared" si="2"/>
        <v>30245139</v>
      </c>
      <c r="R16" s="52">
        <f t="shared" si="3"/>
        <v>287.82330717814591</v>
      </c>
      <c r="S16" s="53">
        <f t="shared" si="4"/>
        <v>9073.7243130208681</v>
      </c>
      <c r="T16" s="52">
        <f>IF((SUM($E9:$E13))=0,0,(P16/(SUM($E9:$E13))*100))</f>
        <v>58.980433887823636</v>
      </c>
      <c r="U16" s="54">
        <f>IF((SUM($E9:$E13))=0,0,(Q16/(SUM($E9:$E13))*100))</f>
        <v>15.181626025238176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1106000</v>
      </c>
      <c r="C20" s="93"/>
      <c r="D20" s="93"/>
      <c r="E20" s="93">
        <f t="shared" si="8"/>
        <v>1106000</v>
      </c>
      <c r="F20" s="94">
        <v>1106000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1106000</v>
      </c>
      <c r="C25" s="96">
        <f>SUM(C18:C24)</f>
        <v>0</v>
      </c>
      <c r="D25" s="96"/>
      <c r="E25" s="96">
        <f t="shared" si="8"/>
        <v>1106000</v>
      </c>
      <c r="F25" s="97">
        <f t="shared" ref="F25:O25" si="15">SUM(F18:F24)</f>
        <v>1106000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>
        <v>804327000</v>
      </c>
      <c r="C29" s="93"/>
      <c r="D29" s="93"/>
      <c r="E29" s="93">
        <f>$B29      +$C29      +$D29</f>
        <v>804327000</v>
      </c>
      <c r="F29" s="94">
        <v>804327000</v>
      </c>
      <c r="G29" s="95">
        <v>250000000</v>
      </c>
      <c r="H29" s="94">
        <v>88820000</v>
      </c>
      <c r="I29" s="95">
        <v>44615752</v>
      </c>
      <c r="J29" s="94">
        <v>161180000</v>
      </c>
      <c r="K29" s="95">
        <v>166361375</v>
      </c>
      <c r="L29" s="94"/>
      <c r="M29" s="95"/>
      <c r="N29" s="94"/>
      <c r="O29" s="95"/>
      <c r="P29" s="94">
        <f>$H29      +$J29      +$L29      +$N29</f>
        <v>250000000</v>
      </c>
      <c r="Q29" s="95">
        <f>$I29      +$K29      +$M29      +$O29</f>
        <v>210977127</v>
      </c>
      <c r="R29" s="48">
        <f>IF(($H29      =0),0,((($J29      -$H29      )/$H29      )*100))</f>
        <v>81.468137806800272</v>
      </c>
      <c r="S29" s="49">
        <f>IF(($I29      =0),0,((($K29      -$I29      )/$I29      )*100))</f>
        <v>272.87587352556557</v>
      </c>
      <c r="T29" s="48">
        <f>IF(($E29      =0),0,(($P29      /$E29      )*100))</f>
        <v>31.081885849909302</v>
      </c>
      <c r="U29" s="50">
        <f>IF(($E29      =0),0,(($Q29      /$E29      )*100))</f>
        <v>26.230267913423273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804327000</v>
      </c>
      <c r="C31" s="96">
        <f>SUM(C27:C30)</f>
        <v>0</v>
      </c>
      <c r="D31" s="96"/>
      <c r="E31" s="96">
        <f>$B31      +$C31      +$D31</f>
        <v>804327000</v>
      </c>
      <c r="F31" s="97">
        <f t="shared" ref="F31:O31" si="16">SUM(F27:F30)</f>
        <v>804327000</v>
      </c>
      <c r="G31" s="98">
        <f t="shared" si="16"/>
        <v>250000000</v>
      </c>
      <c r="H31" s="97">
        <f t="shared" si="16"/>
        <v>88820000</v>
      </c>
      <c r="I31" s="98">
        <f t="shared" si="16"/>
        <v>44615752</v>
      </c>
      <c r="J31" s="97">
        <f t="shared" si="16"/>
        <v>161180000</v>
      </c>
      <c r="K31" s="98">
        <f t="shared" si="16"/>
        <v>166361375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250000000</v>
      </c>
      <c r="Q31" s="98">
        <f>$I31      +$K31      +$M31      +$O31</f>
        <v>210977127</v>
      </c>
      <c r="R31" s="52">
        <f>IF(($H31      =0),0,((($J31      -$H31      )/$H31      )*100))</f>
        <v>81.468137806800272</v>
      </c>
      <c r="S31" s="53">
        <f>IF(($I31      =0),0,((($K31      -$I31      )/$I31      )*100))</f>
        <v>272.87587352556557</v>
      </c>
      <c r="T31" s="52">
        <f>IF($E31   =0,0,($P31   /$E31   )*100)</f>
        <v>31.081885849909302</v>
      </c>
      <c r="U31" s="54">
        <f>IF($E31   =0,0,($Q31   /$E31   )*100)</f>
        <v>26.230267913423273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18468000</v>
      </c>
      <c r="C33" s="93"/>
      <c r="D33" s="93"/>
      <c r="E33" s="93">
        <f>$B33      +$C33      +$D33</f>
        <v>18468000</v>
      </c>
      <c r="F33" s="94">
        <v>18468000</v>
      </c>
      <c r="G33" s="95">
        <v>12927000</v>
      </c>
      <c r="H33" s="94">
        <v>2151000</v>
      </c>
      <c r="I33" s="95"/>
      <c r="J33" s="94">
        <v>10776000</v>
      </c>
      <c r="K33" s="95"/>
      <c r="L33" s="94"/>
      <c r="M33" s="95"/>
      <c r="N33" s="94"/>
      <c r="O33" s="95"/>
      <c r="P33" s="94">
        <f>$H33      +$J33      +$L33      +$N33</f>
        <v>12927000</v>
      </c>
      <c r="Q33" s="95">
        <f>$I33      +$K33      +$M33      +$O33</f>
        <v>0</v>
      </c>
      <c r="R33" s="48">
        <f>IF(($H33      =0),0,((($J33      -$H33      )/$H33      )*100))</f>
        <v>400.97629009762903</v>
      </c>
      <c r="S33" s="49">
        <f>IF(($I33      =0),0,((($K33      -$I33      )/$I33      )*100))</f>
        <v>0</v>
      </c>
      <c r="T33" s="48">
        <f>IF(($E33      =0),0,(($P33      /$E33      )*100))</f>
        <v>69.996751137102009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18468000</v>
      </c>
      <c r="C34" s="96">
        <f>C33</f>
        <v>0</v>
      </c>
      <c r="D34" s="96"/>
      <c r="E34" s="96">
        <f>$B34      +$C34      +$D34</f>
        <v>18468000</v>
      </c>
      <c r="F34" s="97">
        <f t="shared" ref="F34:O34" si="17">F33</f>
        <v>18468000</v>
      </c>
      <c r="G34" s="98">
        <f t="shared" si="17"/>
        <v>12927000</v>
      </c>
      <c r="H34" s="97">
        <f t="shared" si="17"/>
        <v>2151000</v>
      </c>
      <c r="I34" s="98">
        <f t="shared" si="17"/>
        <v>0</v>
      </c>
      <c r="J34" s="97">
        <f t="shared" si="17"/>
        <v>10776000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12927000</v>
      </c>
      <c r="Q34" s="98">
        <f>$I34      +$K34      +$M34      +$O34</f>
        <v>0</v>
      </c>
      <c r="R34" s="52">
        <f>IF(($H34      =0),0,((($J34      -$H34      )/$H34      )*100))</f>
        <v>400.97629009762903</v>
      </c>
      <c r="S34" s="53">
        <f>IF(($I34      =0),0,((($K34      -$I34      )/$I34      )*100))</f>
        <v>0</v>
      </c>
      <c r="T34" s="52">
        <f>IF($E34   =0,0,($P34   /$E34   )*100)</f>
        <v>69.996751137102009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1502000</v>
      </c>
      <c r="C37" s="93"/>
      <c r="D37" s="93"/>
      <c r="E37" s="93">
        <f t="shared" si="18"/>
        <v>1502000</v>
      </c>
      <c r="F37" s="94">
        <v>1502000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1502000</v>
      </c>
      <c r="C41" s="96">
        <f>SUM(C36:C40)</f>
        <v>0</v>
      </c>
      <c r="D41" s="96"/>
      <c r="E41" s="96">
        <f t="shared" si="18"/>
        <v>1502000</v>
      </c>
      <c r="F41" s="97">
        <f t="shared" ref="F41:O41" si="25">SUM(F36:F40)</f>
        <v>1502000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>
        <v>641212000</v>
      </c>
      <c r="C66" s="93"/>
      <c r="D66" s="93"/>
      <c r="E66" s="93">
        <f t="shared" si="35"/>
        <v>641212000</v>
      </c>
      <c r="F66" s="94">
        <v>641212000</v>
      </c>
      <c r="G66" s="95">
        <v>420738000</v>
      </c>
      <c r="H66" s="94">
        <v>83905000</v>
      </c>
      <c r="I66" s="95">
        <v>104797050</v>
      </c>
      <c r="J66" s="94">
        <v>241417000</v>
      </c>
      <c r="K66" s="95">
        <v>202329743</v>
      </c>
      <c r="L66" s="94"/>
      <c r="M66" s="95"/>
      <c r="N66" s="94"/>
      <c r="O66" s="95"/>
      <c r="P66" s="94">
        <f t="shared" si="36"/>
        <v>325322000</v>
      </c>
      <c r="Q66" s="95">
        <f t="shared" si="37"/>
        <v>307126793</v>
      </c>
      <c r="R66" s="48">
        <f t="shared" si="38"/>
        <v>187.72659555449616</v>
      </c>
      <c r="S66" s="49">
        <f t="shared" si="39"/>
        <v>93.06816651804607</v>
      </c>
      <c r="T66" s="48">
        <f t="shared" si="40"/>
        <v>50.735482180620451</v>
      </c>
      <c r="U66" s="50">
        <f t="shared" si="41"/>
        <v>47.897854843639855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641212000</v>
      </c>
      <c r="C67" s="96">
        <f>SUM(C62:C66)</f>
        <v>0</v>
      </c>
      <c r="D67" s="96"/>
      <c r="E67" s="96">
        <f t="shared" si="35"/>
        <v>641212000</v>
      </c>
      <c r="F67" s="97">
        <f t="shared" ref="F67:O67" si="42">SUM(F62:F66)</f>
        <v>641212000</v>
      </c>
      <c r="G67" s="98">
        <f t="shared" si="42"/>
        <v>420738000</v>
      </c>
      <c r="H67" s="97">
        <f t="shared" si="42"/>
        <v>83905000</v>
      </c>
      <c r="I67" s="98">
        <f t="shared" si="42"/>
        <v>104797050</v>
      </c>
      <c r="J67" s="97">
        <f t="shared" si="42"/>
        <v>241417000</v>
      </c>
      <c r="K67" s="98">
        <f t="shared" si="42"/>
        <v>202329743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325322000</v>
      </c>
      <c r="Q67" s="98">
        <f t="shared" si="37"/>
        <v>307126793</v>
      </c>
      <c r="R67" s="52">
        <f t="shared" si="38"/>
        <v>187.72659555449616</v>
      </c>
      <c r="S67" s="53">
        <f t="shared" si="39"/>
        <v>93.06816651804607</v>
      </c>
      <c r="T67" s="52">
        <f>IF((+$E62+$E64+$E65++$E66) =0,0,(P67   /(+$E62+$E64+$E65+$E66) )*100)</f>
        <v>50.735482180620451</v>
      </c>
      <c r="U67" s="54">
        <f>IF((+$E62+$E64+$E66) =0,0,(Q67  /(+$E62+$E64+$E66) )*100)</f>
        <v>47.897854843639855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1750317000</v>
      </c>
      <c r="C68" s="105">
        <f>SUM(C9:C15,C18:C24,C27:C30,C33,C36:C40,C43:C53,C56:C59,C62:C66)</f>
        <v>0</v>
      </c>
      <c r="D68" s="105"/>
      <c r="E68" s="105">
        <f t="shared" si="35"/>
        <v>1750317000</v>
      </c>
      <c r="F68" s="106">
        <f t="shared" ref="F68:O68" si="43">SUM(F9:F15,F18:F24,F27:F30,F33,F36:F40,F43:F53,F56:F59,F62:F66)</f>
        <v>1750317000</v>
      </c>
      <c r="G68" s="107">
        <f t="shared" si="43"/>
        <v>922211000</v>
      </c>
      <c r="H68" s="106">
        <f t="shared" si="43"/>
        <v>198963000</v>
      </c>
      <c r="I68" s="107">
        <f t="shared" si="43"/>
        <v>149738940</v>
      </c>
      <c r="J68" s="106">
        <f t="shared" si="43"/>
        <v>506788000</v>
      </c>
      <c r="K68" s="107">
        <f t="shared" si="43"/>
        <v>398610119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705751000</v>
      </c>
      <c r="Q68" s="107">
        <f t="shared" si="37"/>
        <v>548349059</v>
      </c>
      <c r="R68" s="61">
        <f t="shared" si="38"/>
        <v>154.71469569718991</v>
      </c>
      <c r="S68" s="62">
        <f t="shared" si="39"/>
        <v>166.20337969535512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42.432581442483261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32.968945286548035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1750317000</v>
      </c>
      <c r="C74" s="105">
        <f>SUM(C9:C15,C18:C24,C27:C30,C33,C36:C40,C43:C53,C56:C59,C62:C66,C70:C71)</f>
        <v>0</v>
      </c>
      <c r="D74" s="105"/>
      <c r="E74" s="105">
        <f>$B74      +$C74      +$D74</f>
        <v>1750317000</v>
      </c>
      <c r="F74" s="106">
        <f t="shared" ref="F74:O74" si="46">SUM(F9:F15,F18:F24,F27:F30,F33,F36:F40,F43:F53,F56:F59,F62:F66,F70:F71)</f>
        <v>1750317000</v>
      </c>
      <c r="G74" s="107">
        <f t="shared" si="46"/>
        <v>922211000</v>
      </c>
      <c r="H74" s="106">
        <f t="shared" si="46"/>
        <v>198963000</v>
      </c>
      <c r="I74" s="107">
        <f t="shared" si="46"/>
        <v>149738940</v>
      </c>
      <c r="J74" s="106">
        <f t="shared" si="46"/>
        <v>506788000</v>
      </c>
      <c r="K74" s="107">
        <f t="shared" si="46"/>
        <v>398610119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705751000</v>
      </c>
      <c r="Q74" s="107">
        <f>$I74      +$K74      +$M74      +$O74</f>
        <v>548349059</v>
      </c>
      <c r="R74" s="61">
        <f>IF(($H74      =0),0,((($J74      -$H74      )/$H74      )*100))</f>
        <v>154.71469569718991</v>
      </c>
      <c r="S74" s="62">
        <f>IF(($I74      =0),0,((($K74      -$I74      )/$I74      )*100))</f>
        <v>166.20337969535512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42.432581442483261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32.968945286548035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401682000</v>
      </c>
      <c r="C87" s="119">
        <f t="shared" si="55"/>
        <v>0</v>
      </c>
      <c r="D87" s="119">
        <f t="shared" si="55"/>
        <v>0</v>
      </c>
      <c r="E87" s="119">
        <f t="shared" si="55"/>
        <v>401682000</v>
      </c>
      <c r="F87" s="119">
        <f t="shared" si="55"/>
        <v>0</v>
      </c>
      <c r="G87" s="119">
        <f t="shared" si="55"/>
        <v>0</v>
      </c>
      <c r="H87" s="119">
        <f t="shared" si="55"/>
        <v>294258000</v>
      </c>
      <c r="I87" s="119">
        <f t="shared" si="55"/>
        <v>0</v>
      </c>
      <c r="J87" s="119">
        <f t="shared" si="55"/>
        <v>128665000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422923000</v>
      </c>
      <c r="Q87" s="120">
        <f t="shared" si="55"/>
        <v>0</v>
      </c>
      <c r="R87" s="85">
        <f t="shared" si="55"/>
        <v>24.685229529093306</v>
      </c>
      <c r="S87" s="85">
        <f t="shared" si="55"/>
        <v>0</v>
      </c>
      <c r="T87" s="86">
        <f>IF(SUM($E88:$E96) =0,0,(P87   /SUM($E88:$E96) )*100)</f>
        <v>105.28801390154401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>
        <v>95138000</v>
      </c>
      <c r="C89" s="93"/>
      <c r="D89" s="93"/>
      <c r="E89" s="93">
        <f t="shared" si="56"/>
        <v>95138000</v>
      </c>
      <c r="F89" s="93">
        <v>0</v>
      </c>
      <c r="G89" s="93">
        <v>0</v>
      </c>
      <c r="H89" s="93">
        <v>16830000</v>
      </c>
      <c r="I89" s="93"/>
      <c r="J89" s="93">
        <v>62181000</v>
      </c>
      <c r="K89" s="93"/>
      <c r="L89" s="93"/>
      <c r="M89" s="93"/>
      <c r="N89" s="93"/>
      <c r="O89" s="93"/>
      <c r="P89" s="93">
        <f t="shared" si="57"/>
        <v>79011000</v>
      </c>
      <c r="Q89" s="93">
        <f t="shared" si="58"/>
        <v>0</v>
      </c>
      <c r="R89" s="89">
        <f t="shared" si="59"/>
        <v>269.46524064171126</v>
      </c>
      <c r="S89" s="89">
        <f t="shared" si="60"/>
        <v>0</v>
      </c>
      <c r="T89" s="89">
        <f t="shared" si="61"/>
        <v>83.048834324875443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>
        <v>93000</v>
      </c>
      <c r="I92" s="93"/>
      <c r="J92" s="93">
        <v>16000</v>
      </c>
      <c r="K92" s="93"/>
      <c r="L92" s="93"/>
      <c r="M92" s="93"/>
      <c r="N92" s="93"/>
      <c r="O92" s="93"/>
      <c r="P92" s="93">
        <f t="shared" si="57"/>
        <v>109000</v>
      </c>
      <c r="Q92" s="93">
        <f t="shared" si="58"/>
        <v>0</v>
      </c>
      <c r="R92" s="89">
        <f t="shared" si="59"/>
        <v>-82.795698924731184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23354000</v>
      </c>
      <c r="C93" s="93"/>
      <c r="D93" s="93"/>
      <c r="E93" s="93">
        <f t="shared" si="56"/>
        <v>23354000</v>
      </c>
      <c r="F93" s="93">
        <v>0</v>
      </c>
      <c r="G93" s="93">
        <v>0</v>
      </c>
      <c r="H93" s="93">
        <v>20634000</v>
      </c>
      <c r="I93" s="93"/>
      <c r="J93" s="93">
        <v>2720000</v>
      </c>
      <c r="K93" s="93"/>
      <c r="L93" s="93"/>
      <c r="M93" s="93"/>
      <c r="N93" s="93"/>
      <c r="O93" s="93"/>
      <c r="P93" s="93">
        <f t="shared" si="57"/>
        <v>23354000</v>
      </c>
      <c r="Q93" s="93">
        <f t="shared" si="58"/>
        <v>0</v>
      </c>
      <c r="R93" s="89">
        <f t="shared" si="59"/>
        <v>-86.81787341281381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283190000</v>
      </c>
      <c r="C94" s="93"/>
      <c r="D94" s="93"/>
      <c r="E94" s="93">
        <f t="shared" si="56"/>
        <v>283190000</v>
      </c>
      <c r="F94" s="93">
        <v>0</v>
      </c>
      <c r="G94" s="93">
        <v>0</v>
      </c>
      <c r="H94" s="93">
        <v>256701000</v>
      </c>
      <c r="I94" s="93"/>
      <c r="J94" s="93">
        <v>63748000</v>
      </c>
      <c r="K94" s="93"/>
      <c r="L94" s="93"/>
      <c r="M94" s="93"/>
      <c r="N94" s="93"/>
      <c r="O94" s="93"/>
      <c r="P94" s="93">
        <f t="shared" si="57"/>
        <v>320449000</v>
      </c>
      <c r="Q94" s="93">
        <f t="shared" si="58"/>
        <v>0</v>
      </c>
      <c r="R94" s="89">
        <f t="shared" si="59"/>
        <v>-75.166438775072947</v>
      </c>
      <c r="S94" s="89">
        <f t="shared" si="60"/>
        <v>0</v>
      </c>
      <c r="T94" s="89">
        <f t="shared" si="61"/>
        <v>113.15689113316148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401682000</v>
      </c>
      <c r="C114" s="128">
        <f t="shared" si="69"/>
        <v>0</v>
      </c>
      <c r="D114" s="128">
        <f t="shared" si="69"/>
        <v>0</v>
      </c>
      <c r="E114" s="128">
        <f t="shared" si="69"/>
        <v>401682000</v>
      </c>
      <c r="F114" s="128">
        <f t="shared" si="69"/>
        <v>0</v>
      </c>
      <c r="G114" s="128">
        <f t="shared" si="69"/>
        <v>0</v>
      </c>
      <c r="H114" s="128">
        <f t="shared" si="69"/>
        <v>294258000</v>
      </c>
      <c r="I114" s="128">
        <f t="shared" si="69"/>
        <v>0</v>
      </c>
      <c r="J114" s="128">
        <f t="shared" si="69"/>
        <v>128665000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422923000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1.0528801390154401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401682000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401682000</v>
      </c>
      <c r="F115" s="130">
        <f t="shared" si="70"/>
        <v>0</v>
      </c>
      <c r="G115" s="130">
        <f t="shared" si="70"/>
        <v>0</v>
      </c>
      <c r="H115" s="130">
        <f t="shared" si="70"/>
        <v>294258000</v>
      </c>
      <c r="I115" s="130">
        <f t="shared" si="70"/>
        <v>0</v>
      </c>
      <c r="J115" s="130">
        <f t="shared" si="70"/>
        <v>128665000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422923000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1.0528801390154401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fooev/i3zyt2Ytu2UpEUKmZ3kX/60qsmFRItQwgHaz5QfHV7cXV4Iu9GYpZiXxwXy7NqjBHsr8g9+bPgfubt3A==" saltValue="n9r6ppA65hSd79KZlKx50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299000</v>
      </c>
      <c r="I10" s="95">
        <v>198095</v>
      </c>
      <c r="J10" s="94">
        <v>329000</v>
      </c>
      <c r="K10" s="95">
        <v>324501</v>
      </c>
      <c r="L10" s="94"/>
      <c r="M10" s="95"/>
      <c r="N10" s="94"/>
      <c r="O10" s="95"/>
      <c r="P10" s="94">
        <f t="shared" ref="P10:P16" si="1">$H10      +$J10      +$L10      +$N10</f>
        <v>628000</v>
      </c>
      <c r="Q10" s="95">
        <f t="shared" ref="Q10:Q16" si="2">$I10      +$K10      +$M10      +$O10</f>
        <v>522596</v>
      </c>
      <c r="R10" s="48">
        <f t="shared" ref="R10:R16" si="3">IF(($H10      =0),0,((($J10      -$H10      )/$H10      )*100))</f>
        <v>10.033444816053512</v>
      </c>
      <c r="S10" s="49">
        <f t="shared" ref="S10:S16" si="4">IF(($I10      =0),0,((($K10      -$I10      )/$I10      )*100))</f>
        <v>63.810797849516646</v>
      </c>
      <c r="T10" s="48">
        <f t="shared" ref="T10:T15" si="5">IF(($E10      =0),0,(($P10      /$E10      )*100))</f>
        <v>31.4</v>
      </c>
      <c r="U10" s="50">
        <f t="shared" ref="U10:U15" si="6">IF(($E10      =0),0,(($Q10      /$E10      )*100))</f>
        <v>26.129799999999996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5000000</v>
      </c>
      <c r="C13" s="93"/>
      <c r="D13" s="93"/>
      <c r="E13" s="93">
        <f t="shared" si="0"/>
        <v>5000000</v>
      </c>
      <c r="F13" s="94">
        <v>5000000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7000000</v>
      </c>
      <c r="C16" s="96">
        <f>SUM(C9:C15)</f>
        <v>0</v>
      </c>
      <c r="D16" s="96"/>
      <c r="E16" s="96">
        <f t="shared" si="0"/>
        <v>7000000</v>
      </c>
      <c r="F16" s="97">
        <f t="shared" ref="F16:O16" si="7">SUM(F9:F15)</f>
        <v>7000000</v>
      </c>
      <c r="G16" s="98">
        <f t="shared" si="7"/>
        <v>2000000</v>
      </c>
      <c r="H16" s="97">
        <f t="shared" si="7"/>
        <v>299000</v>
      </c>
      <c r="I16" s="98">
        <f t="shared" si="7"/>
        <v>198095</v>
      </c>
      <c r="J16" s="97">
        <f t="shared" si="7"/>
        <v>329000</v>
      </c>
      <c r="K16" s="98">
        <f t="shared" si="7"/>
        <v>324501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628000</v>
      </c>
      <c r="Q16" s="98">
        <f t="shared" si="2"/>
        <v>522596</v>
      </c>
      <c r="R16" s="52">
        <f t="shared" si="3"/>
        <v>10.033444816053512</v>
      </c>
      <c r="S16" s="53">
        <f t="shared" si="4"/>
        <v>63.810797849516646</v>
      </c>
      <c r="T16" s="52">
        <f>IF((SUM($E9:$E13))=0,0,(P16/(SUM($E9:$E13))*100))</f>
        <v>8.9714285714285715</v>
      </c>
      <c r="U16" s="54">
        <f>IF((SUM($E9:$E13))=0,0,(Q16/(SUM($E9:$E13))*100))</f>
        <v>7.4656571428571432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3869000</v>
      </c>
      <c r="C33" s="93"/>
      <c r="D33" s="93"/>
      <c r="E33" s="93">
        <f>$B33      +$C33      +$D33</f>
        <v>3869000</v>
      </c>
      <c r="F33" s="94">
        <v>3869000</v>
      </c>
      <c r="G33" s="95">
        <v>967000</v>
      </c>
      <c r="H33" s="94"/>
      <c r="I33" s="95"/>
      <c r="J33" s="94">
        <v>967000</v>
      </c>
      <c r="K33" s="95"/>
      <c r="L33" s="94"/>
      <c r="M33" s="95"/>
      <c r="N33" s="94"/>
      <c r="O33" s="95"/>
      <c r="P33" s="94">
        <f>$H33      +$J33      +$L33      +$N33</f>
        <v>967000</v>
      </c>
      <c r="Q33" s="95">
        <f>$I33      +$K33      +$M33      +$O33</f>
        <v>0</v>
      </c>
      <c r="R33" s="48">
        <f>IF(($H33      =0),0,((($J33      -$H33      )/$H33      )*100))</f>
        <v>0</v>
      </c>
      <c r="S33" s="49">
        <f>IF(($I33      =0),0,((($K33      -$I33      )/$I33      )*100))</f>
        <v>0</v>
      </c>
      <c r="T33" s="48">
        <f>IF(($E33      =0),0,(($P33      /$E33      )*100))</f>
        <v>24.993538382010854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3869000</v>
      </c>
      <c r="C34" s="96">
        <f>C33</f>
        <v>0</v>
      </c>
      <c r="D34" s="96"/>
      <c r="E34" s="96">
        <f>$B34      +$C34      +$D34</f>
        <v>3869000</v>
      </c>
      <c r="F34" s="97">
        <f t="shared" ref="F34:O34" si="17">F33</f>
        <v>3869000</v>
      </c>
      <c r="G34" s="98">
        <f t="shared" si="17"/>
        <v>967000</v>
      </c>
      <c r="H34" s="97">
        <f t="shared" si="17"/>
        <v>0</v>
      </c>
      <c r="I34" s="98">
        <f t="shared" si="17"/>
        <v>0</v>
      </c>
      <c r="J34" s="97">
        <f t="shared" si="17"/>
        <v>967000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967000</v>
      </c>
      <c r="Q34" s="98">
        <f>$I34      +$K34      +$M34      +$O34</f>
        <v>0</v>
      </c>
      <c r="R34" s="52">
        <f>IF(($H34      =0),0,((($J34      -$H34      )/$H34      )*100))</f>
        <v>0</v>
      </c>
      <c r="S34" s="53">
        <f>IF(($I34      =0),0,((($K34      -$I34      )/$I34      )*100))</f>
        <v>0</v>
      </c>
      <c r="T34" s="52">
        <f>IF($E34   =0,0,($P34   /$E34   )*100)</f>
        <v>24.993538382010854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47000</v>
      </c>
      <c r="C37" s="93"/>
      <c r="D37" s="93"/>
      <c r="E37" s="93">
        <f t="shared" si="18"/>
        <v>47000</v>
      </c>
      <c r="F37" s="94">
        <v>47000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5500000</v>
      </c>
      <c r="C39" s="93"/>
      <c r="D39" s="93"/>
      <c r="E39" s="93">
        <f t="shared" si="18"/>
        <v>5500000</v>
      </c>
      <c r="F39" s="94">
        <v>5500000</v>
      </c>
      <c r="G39" s="95">
        <v>3700000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5547000</v>
      </c>
      <c r="C41" s="96">
        <f>SUM(C36:C40)</f>
        <v>0</v>
      </c>
      <c r="D41" s="96"/>
      <c r="E41" s="96">
        <f t="shared" si="18"/>
        <v>5547000</v>
      </c>
      <c r="F41" s="97">
        <f t="shared" ref="F41:O41" si="25">SUM(F36:F40)</f>
        <v>5547000</v>
      </c>
      <c r="G41" s="98">
        <f t="shared" si="25"/>
        <v>3700000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556863000</v>
      </c>
      <c r="C45" s="93"/>
      <c r="D45" s="93"/>
      <c r="E45" s="93">
        <f t="shared" si="26"/>
        <v>556863000</v>
      </c>
      <c r="F45" s="94">
        <v>556863000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556863000</v>
      </c>
      <c r="C54" s="96">
        <f>SUM(C43:C53)</f>
        <v>0</v>
      </c>
      <c r="D54" s="96"/>
      <c r="E54" s="96">
        <f t="shared" si="26"/>
        <v>556863000</v>
      </c>
      <c r="F54" s="97">
        <f t="shared" ref="F54:O54" si="33">SUM(F43:F53)</f>
        <v>556863000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573279000</v>
      </c>
      <c r="C68" s="105">
        <f>SUM(C9:C15,C18:C24,C27:C30,C33,C36:C40,C43:C53,C56:C59,C62:C66)</f>
        <v>0</v>
      </c>
      <c r="D68" s="105"/>
      <c r="E68" s="105">
        <f t="shared" si="35"/>
        <v>573279000</v>
      </c>
      <c r="F68" s="106">
        <f t="shared" ref="F68:O68" si="43">SUM(F9:F15,F18:F24,F27:F30,F33,F36:F40,F43:F53,F56:F59,F62:F66)</f>
        <v>573279000</v>
      </c>
      <c r="G68" s="107">
        <f t="shared" si="43"/>
        <v>6667000</v>
      </c>
      <c r="H68" s="106">
        <f t="shared" si="43"/>
        <v>299000</v>
      </c>
      <c r="I68" s="107">
        <f t="shared" si="43"/>
        <v>198095</v>
      </c>
      <c r="J68" s="106">
        <f t="shared" si="43"/>
        <v>1296000</v>
      </c>
      <c r="K68" s="107">
        <f t="shared" si="43"/>
        <v>324501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1595000</v>
      </c>
      <c r="Q68" s="107">
        <f t="shared" si="37"/>
        <v>522596</v>
      </c>
      <c r="R68" s="61">
        <f t="shared" si="38"/>
        <v>333.44481605351172</v>
      </c>
      <c r="S68" s="62">
        <f t="shared" si="39"/>
        <v>63.810797849516646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9.7440283462642796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3.1925957602785755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160793000</v>
      </c>
      <c r="C70" s="93">
        <v>-395000</v>
      </c>
      <c r="D70" s="93"/>
      <c r="E70" s="93">
        <f>$B70      +$C70      +$D70</f>
        <v>160398000</v>
      </c>
      <c r="F70" s="94">
        <v>160793000</v>
      </c>
      <c r="G70" s="95">
        <v>99812000</v>
      </c>
      <c r="H70" s="94">
        <v>15178000</v>
      </c>
      <c r="I70" s="95"/>
      <c r="J70" s="94">
        <v>81279000</v>
      </c>
      <c r="K70" s="95">
        <v>45757706</v>
      </c>
      <c r="L70" s="94"/>
      <c r="M70" s="95"/>
      <c r="N70" s="94"/>
      <c r="O70" s="95"/>
      <c r="P70" s="94">
        <f>$H70      +$J70      +$L70      +$N70</f>
        <v>96457000</v>
      </c>
      <c r="Q70" s="95">
        <f>$I70      +$K70      +$M70      +$O70</f>
        <v>45757706</v>
      </c>
      <c r="R70" s="48">
        <f>IF(($H70      =0),0,((($J70      -$H70      )/$H70      )*100))</f>
        <v>435.50533667149818</v>
      </c>
      <c r="S70" s="49">
        <f>IF(($I70      =0),0,((($K70      -$I70      )/$I70      )*100))</f>
        <v>0</v>
      </c>
      <c r="T70" s="48">
        <f>IF(($E70      =0),0,(($P70      /$E70      )*100))</f>
        <v>60.136036608935271</v>
      </c>
      <c r="U70" s="50">
        <f>IF(($E70      =0),0,(($Q70      /$E70      )*100))</f>
        <v>28.527603835459299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>
        <v>38309000</v>
      </c>
      <c r="C71" s="93"/>
      <c r="D71" s="93"/>
      <c r="E71" s="93">
        <f>$B71      +$C71      +$D71</f>
        <v>38309000</v>
      </c>
      <c r="F71" s="94">
        <v>38309000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199102000</v>
      </c>
      <c r="C72" s="102">
        <f>SUM(C70:C71)</f>
        <v>-395000</v>
      </c>
      <c r="D72" s="102"/>
      <c r="E72" s="102">
        <f>$B72      +$C72      +$D72</f>
        <v>198707000</v>
      </c>
      <c r="F72" s="103">
        <f t="shared" ref="F72:O72" si="44">SUM(F70:F71)</f>
        <v>199102000</v>
      </c>
      <c r="G72" s="104">
        <f t="shared" si="44"/>
        <v>99812000</v>
      </c>
      <c r="H72" s="103">
        <f t="shared" si="44"/>
        <v>15178000</v>
      </c>
      <c r="I72" s="104">
        <f t="shared" si="44"/>
        <v>0</v>
      </c>
      <c r="J72" s="103">
        <f t="shared" si="44"/>
        <v>81279000</v>
      </c>
      <c r="K72" s="104">
        <f t="shared" si="44"/>
        <v>45757706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96457000</v>
      </c>
      <c r="Q72" s="104">
        <f>$I72      +$K72      +$M72      +$O72</f>
        <v>45757706</v>
      </c>
      <c r="R72" s="57">
        <f>IF(($H72      =0),0,((($J72      -$H72      )/$H72      )*100))</f>
        <v>435.50533667149818</v>
      </c>
      <c r="S72" s="58">
        <f>IF(($I72      =0),0,((($K72      -$I72      )/$I72      )*100))</f>
        <v>0</v>
      </c>
      <c r="T72" s="57">
        <f>IF(($E70      =0),0,(($P70      /$E70      )*100))</f>
        <v>60.136036608935271</v>
      </c>
      <c r="U72" s="59">
        <f>IF($E70   =0,0,($Q70   /$E70 )*100)</f>
        <v>28.527603835459299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199102000</v>
      </c>
      <c r="C73" s="105">
        <f>SUM(C70:C71)</f>
        <v>-395000</v>
      </c>
      <c r="D73" s="105"/>
      <c r="E73" s="105">
        <f>$B73      +$C73      +$D73</f>
        <v>198707000</v>
      </c>
      <c r="F73" s="106">
        <f t="shared" ref="F73:O73" si="45">SUM(F70:F71)</f>
        <v>199102000</v>
      </c>
      <c r="G73" s="107">
        <f t="shared" si="45"/>
        <v>99812000</v>
      </c>
      <c r="H73" s="106">
        <f t="shared" si="45"/>
        <v>15178000</v>
      </c>
      <c r="I73" s="107">
        <f t="shared" si="45"/>
        <v>0</v>
      </c>
      <c r="J73" s="106">
        <f t="shared" si="45"/>
        <v>81279000</v>
      </c>
      <c r="K73" s="107">
        <f t="shared" si="45"/>
        <v>45757706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96457000</v>
      </c>
      <c r="Q73" s="107">
        <f>$I73      +$K73      +$M73      +$O73</f>
        <v>45757706</v>
      </c>
      <c r="R73" s="61">
        <f>IF(($H73      =0),0,((($J73      -$H73      )/$H73      )*100))</f>
        <v>435.50533667149818</v>
      </c>
      <c r="S73" s="62">
        <f>IF(($I73      =0),0,((($K73      -$I73      )/$I73      )*100))</f>
        <v>0</v>
      </c>
      <c r="T73" s="61">
        <f>IF(($E70      =0),0,(($P70      /$E70      )*100))</f>
        <v>60.136036608935271</v>
      </c>
      <c r="U73" s="65">
        <f>IF($E70   =0,0,($Q70   /$E70 )*100)</f>
        <v>28.527603835459299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772381000</v>
      </c>
      <c r="C74" s="105">
        <f>SUM(C9:C15,C18:C24,C27:C30,C33,C36:C40,C43:C53,C56:C59,C62:C66,C70:C71)</f>
        <v>-395000</v>
      </c>
      <c r="D74" s="105"/>
      <c r="E74" s="105">
        <f>$B74      +$C74      +$D74</f>
        <v>771986000</v>
      </c>
      <c r="F74" s="106">
        <f t="shared" ref="F74:O74" si="46">SUM(F9:F15,F18:F24,F27:F30,F33,F36:F40,F43:F53,F56:F59,F62:F66,F70:F71)</f>
        <v>772381000</v>
      </c>
      <c r="G74" s="107">
        <f t="shared" si="46"/>
        <v>106479000</v>
      </c>
      <c r="H74" s="106">
        <f t="shared" si="46"/>
        <v>15477000</v>
      </c>
      <c r="I74" s="107">
        <f t="shared" si="46"/>
        <v>198095</v>
      </c>
      <c r="J74" s="106">
        <f t="shared" si="46"/>
        <v>82575000</v>
      </c>
      <c r="K74" s="107">
        <f t="shared" si="46"/>
        <v>46082207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98052000</v>
      </c>
      <c r="Q74" s="107">
        <f>$I74      +$K74      +$M74      +$O74</f>
        <v>46280302</v>
      </c>
      <c r="R74" s="61">
        <f>IF(($H74      =0),0,((($J74      -$H74      )/$H74      )*100))</f>
        <v>433.53363054855595</v>
      </c>
      <c r="S74" s="62">
        <f>IF(($I74      =0),0,((($K74      -$I74      )/$I74      )*100))</f>
        <v>23162.680532067945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55.469629512295846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26.181528226422351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88895000</v>
      </c>
      <c r="C87" s="119">
        <f t="shared" si="55"/>
        <v>0</v>
      </c>
      <c r="D87" s="119">
        <f t="shared" si="55"/>
        <v>0</v>
      </c>
      <c r="E87" s="119">
        <f t="shared" si="55"/>
        <v>88895000</v>
      </c>
      <c r="F87" s="119">
        <f t="shared" si="55"/>
        <v>0</v>
      </c>
      <c r="G87" s="119">
        <f t="shared" si="55"/>
        <v>0</v>
      </c>
      <c r="H87" s="119">
        <f t="shared" si="55"/>
        <v>18395000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18395000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20.692952359525282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20895000</v>
      </c>
      <c r="C93" s="93"/>
      <c r="D93" s="93"/>
      <c r="E93" s="93">
        <f t="shared" si="56"/>
        <v>20895000</v>
      </c>
      <c r="F93" s="93">
        <v>0</v>
      </c>
      <c r="G93" s="93">
        <v>0</v>
      </c>
      <c r="H93" s="93">
        <v>18395000</v>
      </c>
      <c r="I93" s="93"/>
      <c r="J93" s="93"/>
      <c r="K93" s="93"/>
      <c r="L93" s="93"/>
      <c r="M93" s="93"/>
      <c r="N93" s="93"/>
      <c r="O93" s="93"/>
      <c r="P93" s="93">
        <f t="shared" si="57"/>
        <v>18395000</v>
      </c>
      <c r="Q93" s="93">
        <f t="shared" si="58"/>
        <v>0</v>
      </c>
      <c r="R93" s="89">
        <f t="shared" si="59"/>
        <v>-100</v>
      </c>
      <c r="S93" s="89">
        <f t="shared" si="60"/>
        <v>0</v>
      </c>
      <c r="T93" s="89">
        <f t="shared" si="61"/>
        <v>88.035415171093561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68000000</v>
      </c>
      <c r="C94" s="93"/>
      <c r="D94" s="93"/>
      <c r="E94" s="93">
        <f t="shared" si="56"/>
        <v>68000000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88895000</v>
      </c>
      <c r="C114" s="128">
        <f t="shared" si="69"/>
        <v>0</v>
      </c>
      <c r="D114" s="128">
        <f t="shared" si="69"/>
        <v>0</v>
      </c>
      <c r="E114" s="128">
        <f t="shared" si="69"/>
        <v>88895000</v>
      </c>
      <c r="F114" s="128">
        <f t="shared" si="69"/>
        <v>0</v>
      </c>
      <c r="G114" s="128">
        <f t="shared" si="69"/>
        <v>0</v>
      </c>
      <c r="H114" s="128">
        <f t="shared" si="69"/>
        <v>18395000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18395000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0.20692952359525282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88895000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88895000</v>
      </c>
      <c r="F115" s="130">
        <f t="shared" si="70"/>
        <v>0</v>
      </c>
      <c r="G115" s="130">
        <f t="shared" si="70"/>
        <v>0</v>
      </c>
      <c r="H115" s="130">
        <f t="shared" si="70"/>
        <v>18395000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18395000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0.20692952359525282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xbcjDhcLWNILOR1UaOeDkZshn7pYV6+FzCYihZYj2d8ZwSA5gn4Inj6Fyw9GGNHHEHqWySr68anoM0jfTITyg==" saltValue="fOVs3KZe4FVV1nHj6JIq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121000</v>
      </c>
      <c r="I10" s="95">
        <v>121730</v>
      </c>
      <c r="J10" s="94">
        <v>129000</v>
      </c>
      <c r="K10" s="95">
        <v>128346</v>
      </c>
      <c r="L10" s="94"/>
      <c r="M10" s="95"/>
      <c r="N10" s="94"/>
      <c r="O10" s="95"/>
      <c r="P10" s="94">
        <f t="shared" ref="P10:P16" si="1">$H10      +$J10      +$L10      +$N10</f>
        <v>250000</v>
      </c>
      <c r="Q10" s="95">
        <f t="shared" ref="Q10:Q16" si="2">$I10      +$K10      +$M10      +$O10</f>
        <v>250076</v>
      </c>
      <c r="R10" s="48">
        <f t="shared" ref="R10:R16" si="3">IF(($H10      =0),0,((($J10      -$H10      )/$H10      )*100))</f>
        <v>6.6115702479338845</v>
      </c>
      <c r="S10" s="49">
        <f t="shared" ref="S10:S16" si="4">IF(($I10      =0),0,((($K10      -$I10      )/$I10      )*100))</f>
        <v>5.4349790520003287</v>
      </c>
      <c r="T10" s="48">
        <f t="shared" ref="T10:T15" si="5">IF(($E10      =0),0,(($P10      /$E10      )*100))</f>
        <v>13.888888888888889</v>
      </c>
      <c r="U10" s="50">
        <f t="shared" ref="U10:U15" si="6">IF(($E10      =0),0,(($Q10      /$E10      )*100))</f>
        <v>13.893111111111111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10000000</v>
      </c>
      <c r="C13" s="93"/>
      <c r="D13" s="93"/>
      <c r="E13" s="93">
        <f t="shared" si="0"/>
        <v>10000000</v>
      </c>
      <c r="F13" s="94">
        <v>10000000</v>
      </c>
      <c r="G13" s="95">
        <v>5110000</v>
      </c>
      <c r="H13" s="94">
        <v>893000</v>
      </c>
      <c r="I13" s="95">
        <v>1219119</v>
      </c>
      <c r="J13" s="94"/>
      <c r="K13" s="95">
        <v>3241035</v>
      </c>
      <c r="L13" s="94"/>
      <c r="M13" s="95"/>
      <c r="N13" s="94"/>
      <c r="O13" s="95"/>
      <c r="P13" s="94">
        <f t="shared" si="1"/>
        <v>893000</v>
      </c>
      <c r="Q13" s="95">
        <f t="shared" si="2"/>
        <v>4460154</v>
      </c>
      <c r="R13" s="48">
        <f t="shared" si="3"/>
        <v>-100</v>
      </c>
      <c r="S13" s="49">
        <f t="shared" si="4"/>
        <v>165.85058554579169</v>
      </c>
      <c r="T13" s="48">
        <f t="shared" si="5"/>
        <v>8.93</v>
      </c>
      <c r="U13" s="50">
        <f t="shared" si="6"/>
        <v>44.60154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11800000</v>
      </c>
      <c r="C16" s="96">
        <f>SUM(C9:C15)</f>
        <v>0</v>
      </c>
      <c r="D16" s="96"/>
      <c r="E16" s="96">
        <f t="shared" si="0"/>
        <v>11800000</v>
      </c>
      <c r="F16" s="97">
        <f t="shared" ref="F16:O16" si="7">SUM(F9:F15)</f>
        <v>11800000</v>
      </c>
      <c r="G16" s="98">
        <f t="shared" si="7"/>
        <v>6910000</v>
      </c>
      <c r="H16" s="97">
        <f t="shared" si="7"/>
        <v>1014000</v>
      </c>
      <c r="I16" s="98">
        <f t="shared" si="7"/>
        <v>1340849</v>
      </c>
      <c r="J16" s="97">
        <f t="shared" si="7"/>
        <v>129000</v>
      </c>
      <c r="K16" s="98">
        <f t="shared" si="7"/>
        <v>3369381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1143000</v>
      </c>
      <c r="Q16" s="98">
        <f t="shared" si="2"/>
        <v>4710230</v>
      </c>
      <c r="R16" s="52">
        <f t="shared" si="3"/>
        <v>-87.278106508875737</v>
      </c>
      <c r="S16" s="53">
        <f t="shared" si="4"/>
        <v>151.28713225724894</v>
      </c>
      <c r="T16" s="52">
        <f>IF((SUM($E9:$E13))=0,0,(P16/(SUM($E9:$E13))*100))</f>
        <v>9.6864406779661021</v>
      </c>
      <c r="U16" s="54">
        <f>IF((SUM($E9:$E13))=0,0,(Q16/(SUM($E9:$E13))*100))</f>
        <v>39.917203389830505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1619000</v>
      </c>
      <c r="C33" s="93"/>
      <c r="D33" s="93"/>
      <c r="E33" s="93">
        <f>$B33      +$C33      +$D33</f>
        <v>1619000</v>
      </c>
      <c r="F33" s="94">
        <v>1619000</v>
      </c>
      <c r="G33" s="95">
        <v>1134000</v>
      </c>
      <c r="H33" s="94">
        <v>405000</v>
      </c>
      <c r="I33" s="95">
        <v>1422492</v>
      </c>
      <c r="J33" s="94"/>
      <c r="K33" s="95">
        <v>84000</v>
      </c>
      <c r="L33" s="94"/>
      <c r="M33" s="95"/>
      <c r="N33" s="94"/>
      <c r="O33" s="95"/>
      <c r="P33" s="94">
        <f>$H33      +$J33      +$L33      +$N33</f>
        <v>405000</v>
      </c>
      <c r="Q33" s="95">
        <f>$I33      +$K33      +$M33      +$O33</f>
        <v>1506492</v>
      </c>
      <c r="R33" s="48">
        <f>IF(($H33      =0),0,((($J33      -$H33      )/$H33      )*100))</f>
        <v>-100</v>
      </c>
      <c r="S33" s="49">
        <f>IF(($I33      =0),0,((($K33      -$I33      )/$I33      )*100))</f>
        <v>-94.094870129322345</v>
      </c>
      <c r="T33" s="48">
        <f>IF(($E33      =0),0,(($P33      /$E33      )*100))</f>
        <v>25.015441630636193</v>
      </c>
      <c r="U33" s="50">
        <f>IF(($E33      =0),0,(($Q33      /$E33      )*100))</f>
        <v>93.050772081531804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1619000</v>
      </c>
      <c r="C34" s="96">
        <f>C33</f>
        <v>0</v>
      </c>
      <c r="D34" s="96"/>
      <c r="E34" s="96">
        <f>$B34      +$C34      +$D34</f>
        <v>1619000</v>
      </c>
      <c r="F34" s="97">
        <f t="shared" ref="F34:O34" si="17">F33</f>
        <v>1619000</v>
      </c>
      <c r="G34" s="98">
        <f t="shared" si="17"/>
        <v>1134000</v>
      </c>
      <c r="H34" s="97">
        <f t="shared" si="17"/>
        <v>405000</v>
      </c>
      <c r="I34" s="98">
        <f t="shared" si="17"/>
        <v>1422492</v>
      </c>
      <c r="J34" s="97">
        <f t="shared" si="17"/>
        <v>0</v>
      </c>
      <c r="K34" s="98">
        <f t="shared" si="17"/>
        <v>84000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405000</v>
      </c>
      <c r="Q34" s="98">
        <f>$I34      +$K34      +$M34      +$O34</f>
        <v>1506492</v>
      </c>
      <c r="R34" s="52">
        <f>IF(($H34      =0),0,((($J34      -$H34      )/$H34      )*100))</f>
        <v>-100</v>
      </c>
      <c r="S34" s="53">
        <f>IF(($I34      =0),0,((($K34      -$I34      )/$I34      )*100))</f>
        <v>-94.094870129322345</v>
      </c>
      <c r="T34" s="52">
        <f>IF($E34   =0,0,($P34   /$E34   )*100)</f>
        <v>25.015441630636193</v>
      </c>
      <c r="U34" s="54">
        <f>IF($E34   =0,0,($Q34   /$E34   )*100)</f>
        <v>93.050772081531804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29888000</v>
      </c>
      <c r="C36" s="93"/>
      <c r="D36" s="93"/>
      <c r="E36" s="93">
        <f t="shared" ref="E36:E41" si="18">$B36      +$C36      +$D36</f>
        <v>29888000</v>
      </c>
      <c r="F36" s="94">
        <v>29888000</v>
      </c>
      <c r="G36" s="95">
        <v>19000000</v>
      </c>
      <c r="H36" s="94">
        <v>2195000</v>
      </c>
      <c r="I36" s="95">
        <v>2195644</v>
      </c>
      <c r="J36" s="94">
        <v>12560000</v>
      </c>
      <c r="K36" s="95">
        <v>12260345</v>
      </c>
      <c r="L36" s="94"/>
      <c r="M36" s="95"/>
      <c r="N36" s="94"/>
      <c r="O36" s="95"/>
      <c r="P36" s="94">
        <f t="shared" ref="P36:P41" si="19">$H36      +$J36      +$L36      +$N36</f>
        <v>14755000</v>
      </c>
      <c r="Q36" s="95">
        <f t="shared" ref="Q36:Q41" si="20">$I36      +$K36      +$M36      +$O36</f>
        <v>14455989</v>
      </c>
      <c r="R36" s="48">
        <f t="shared" ref="R36:R41" si="21">IF(($H36      =0),0,((($J36      -$H36      )/$H36      )*100))</f>
        <v>472.20956719817764</v>
      </c>
      <c r="S36" s="49">
        <f t="shared" ref="S36:S41" si="22">IF(($I36      =0),0,((($K36      -$I36      )/$I36      )*100))</f>
        <v>458.39402926886146</v>
      </c>
      <c r="T36" s="48">
        <f t="shared" ref="T36:T40" si="23">IF(($E36      =0),0,(($P36      /$E36      )*100))</f>
        <v>49.367639186295506</v>
      </c>
      <c r="U36" s="50">
        <f t="shared" ref="U36:U40" si="24">IF(($E36      =0),0,(($Q36      /$E36      )*100))</f>
        <v>48.367200883297642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29888000</v>
      </c>
      <c r="C41" s="96">
        <f>SUM(C36:C40)</f>
        <v>0</v>
      </c>
      <c r="D41" s="96"/>
      <c r="E41" s="96">
        <f t="shared" si="18"/>
        <v>29888000</v>
      </c>
      <c r="F41" s="97">
        <f t="shared" ref="F41:O41" si="25">SUM(F36:F40)</f>
        <v>29888000</v>
      </c>
      <c r="G41" s="98">
        <f t="shared" si="25"/>
        <v>19000000</v>
      </c>
      <c r="H41" s="97">
        <f t="shared" si="25"/>
        <v>2195000</v>
      </c>
      <c r="I41" s="98">
        <f t="shared" si="25"/>
        <v>2195644</v>
      </c>
      <c r="J41" s="97">
        <f t="shared" si="25"/>
        <v>12560000</v>
      </c>
      <c r="K41" s="98">
        <f t="shared" si="25"/>
        <v>12260345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14755000</v>
      </c>
      <c r="Q41" s="98">
        <f t="shared" si="20"/>
        <v>14455989</v>
      </c>
      <c r="R41" s="52">
        <f t="shared" si="21"/>
        <v>472.20956719817764</v>
      </c>
      <c r="S41" s="53">
        <f t="shared" si="22"/>
        <v>458.39402926886146</v>
      </c>
      <c r="T41" s="52">
        <f>IF((+$E36+$E39) =0,0,(P41   /(+$E36+$E39) )*100)</f>
        <v>49.367639186295506</v>
      </c>
      <c r="U41" s="54">
        <f>IF((+$E36+$E39) =0,0,(Q41   /(+$E36+$E39) )*100)</f>
        <v>48.367200883297642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94000000</v>
      </c>
      <c r="C45" s="93"/>
      <c r="D45" s="93"/>
      <c r="E45" s="93">
        <f t="shared" si="26"/>
        <v>94000000</v>
      </c>
      <c r="F45" s="94">
        <v>94000000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32599000</v>
      </c>
      <c r="C52" s="93"/>
      <c r="D52" s="93"/>
      <c r="E52" s="93">
        <f t="shared" si="26"/>
        <v>32599000</v>
      </c>
      <c r="F52" s="94">
        <v>32599000</v>
      </c>
      <c r="G52" s="95">
        <v>24599000</v>
      </c>
      <c r="H52" s="94">
        <v>10000000</v>
      </c>
      <c r="I52" s="95">
        <v>18469354</v>
      </c>
      <c r="J52" s="94">
        <v>14599000</v>
      </c>
      <c r="K52" s="95">
        <v>13448405</v>
      </c>
      <c r="L52" s="94"/>
      <c r="M52" s="95"/>
      <c r="N52" s="94"/>
      <c r="O52" s="95"/>
      <c r="P52" s="94">
        <f t="shared" si="27"/>
        <v>24599000</v>
      </c>
      <c r="Q52" s="95">
        <f t="shared" si="28"/>
        <v>31917759</v>
      </c>
      <c r="R52" s="48">
        <f t="shared" si="29"/>
        <v>45.989999999999995</v>
      </c>
      <c r="S52" s="49">
        <f t="shared" si="30"/>
        <v>-27.185298413794008</v>
      </c>
      <c r="T52" s="48">
        <f t="shared" si="31"/>
        <v>75.459369919322683</v>
      </c>
      <c r="U52" s="50">
        <f t="shared" si="32"/>
        <v>97.910239577901166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126599000</v>
      </c>
      <c r="C54" s="96">
        <f>SUM(C43:C53)</f>
        <v>0</v>
      </c>
      <c r="D54" s="96"/>
      <c r="E54" s="96">
        <f t="shared" si="26"/>
        <v>126599000</v>
      </c>
      <c r="F54" s="97">
        <f t="shared" ref="F54:O54" si="33">SUM(F43:F53)</f>
        <v>126599000</v>
      </c>
      <c r="G54" s="98">
        <f t="shared" si="33"/>
        <v>24599000</v>
      </c>
      <c r="H54" s="97">
        <f t="shared" si="33"/>
        <v>10000000</v>
      </c>
      <c r="I54" s="98">
        <f t="shared" si="33"/>
        <v>18469354</v>
      </c>
      <c r="J54" s="97">
        <f t="shared" si="33"/>
        <v>14599000</v>
      </c>
      <c r="K54" s="98">
        <f t="shared" si="33"/>
        <v>13448405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24599000</v>
      </c>
      <c r="Q54" s="98">
        <f t="shared" si="28"/>
        <v>31917759</v>
      </c>
      <c r="R54" s="52">
        <f t="shared" si="29"/>
        <v>45.989999999999995</v>
      </c>
      <c r="S54" s="53">
        <f t="shared" si="30"/>
        <v>-27.185298413794008</v>
      </c>
      <c r="T54" s="52">
        <f>IF((+$E44+$E46+$E48+$E49+$E52) =0,0,(P54   /(+$E44+$E46+$E48+$E49+$E52) )*100)</f>
        <v>75.459369919322683</v>
      </c>
      <c r="U54" s="54">
        <f>IF((+$E44+$E46+$E48+$E49+$E52) =0,0,(Q54   /(+$E44+$E46+$E48+$E49+$E52) )*100)</f>
        <v>97.910239577901166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169906000</v>
      </c>
      <c r="C68" s="105">
        <f>SUM(C9:C15,C18:C24,C27:C30,C33,C36:C40,C43:C53,C56:C59,C62:C66)</f>
        <v>0</v>
      </c>
      <c r="D68" s="105"/>
      <c r="E68" s="105">
        <f t="shared" si="35"/>
        <v>169906000</v>
      </c>
      <c r="F68" s="106">
        <f t="shared" ref="F68:O68" si="43">SUM(F9:F15,F18:F24,F27:F30,F33,F36:F40,F43:F53,F56:F59,F62:F66)</f>
        <v>169906000</v>
      </c>
      <c r="G68" s="107">
        <f t="shared" si="43"/>
        <v>51643000</v>
      </c>
      <c r="H68" s="106">
        <f t="shared" si="43"/>
        <v>13614000</v>
      </c>
      <c r="I68" s="107">
        <f t="shared" si="43"/>
        <v>23428339</v>
      </c>
      <c r="J68" s="106">
        <f t="shared" si="43"/>
        <v>27288000</v>
      </c>
      <c r="K68" s="107">
        <f t="shared" si="43"/>
        <v>29162131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40902000</v>
      </c>
      <c r="Q68" s="107">
        <f t="shared" si="37"/>
        <v>52590470</v>
      </c>
      <c r="R68" s="61">
        <f t="shared" si="38"/>
        <v>100.440722785368</v>
      </c>
      <c r="S68" s="62">
        <f t="shared" si="39"/>
        <v>24.473745236484753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53.88506837404158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69.283679814507408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46465000</v>
      </c>
      <c r="C70" s="93">
        <v>-122000</v>
      </c>
      <c r="D70" s="93"/>
      <c r="E70" s="93">
        <f>$B70      +$C70      +$D70</f>
        <v>46343000</v>
      </c>
      <c r="F70" s="94">
        <v>46465000</v>
      </c>
      <c r="G70" s="95">
        <v>41528000</v>
      </c>
      <c r="H70" s="94">
        <v>3772000</v>
      </c>
      <c r="I70" s="95">
        <v>3626162</v>
      </c>
      <c r="J70" s="94">
        <v>22832000</v>
      </c>
      <c r="K70" s="95">
        <v>26507764</v>
      </c>
      <c r="L70" s="94"/>
      <c r="M70" s="95"/>
      <c r="N70" s="94"/>
      <c r="O70" s="95"/>
      <c r="P70" s="94">
        <f>$H70      +$J70      +$L70      +$N70</f>
        <v>26604000</v>
      </c>
      <c r="Q70" s="95">
        <f>$I70      +$K70      +$M70      +$O70</f>
        <v>30133926</v>
      </c>
      <c r="R70" s="48">
        <f>IF(($H70      =0),0,((($J70      -$H70      )/$H70      )*100))</f>
        <v>505.30222693531289</v>
      </c>
      <c r="S70" s="49">
        <f>IF(($I70      =0),0,((($K70      -$I70      )/$I70      )*100))</f>
        <v>631.01433416377984</v>
      </c>
      <c r="T70" s="48">
        <f>IF(($E70      =0),0,(($P70      /$E70      )*100))</f>
        <v>57.406728092700085</v>
      </c>
      <c r="U70" s="50">
        <f>IF(($E70      =0),0,(($Q70      /$E70      )*100))</f>
        <v>65.023684267311125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46465000</v>
      </c>
      <c r="C72" s="102">
        <f>SUM(C70:C71)</f>
        <v>-122000</v>
      </c>
      <c r="D72" s="102"/>
      <c r="E72" s="102">
        <f>$B72      +$C72      +$D72</f>
        <v>46343000</v>
      </c>
      <c r="F72" s="103">
        <f t="shared" ref="F72:O72" si="44">SUM(F70:F71)</f>
        <v>46465000</v>
      </c>
      <c r="G72" s="104">
        <f t="shared" si="44"/>
        <v>41528000</v>
      </c>
      <c r="H72" s="103">
        <f t="shared" si="44"/>
        <v>3772000</v>
      </c>
      <c r="I72" s="104">
        <f t="shared" si="44"/>
        <v>3626162</v>
      </c>
      <c r="J72" s="103">
        <f t="shared" si="44"/>
        <v>22832000</v>
      </c>
      <c r="K72" s="104">
        <f t="shared" si="44"/>
        <v>26507764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26604000</v>
      </c>
      <c r="Q72" s="104">
        <f>$I72      +$K72      +$M72      +$O72</f>
        <v>30133926</v>
      </c>
      <c r="R72" s="57">
        <f>IF(($H72      =0),0,((($J72      -$H72      )/$H72      )*100))</f>
        <v>505.30222693531289</v>
      </c>
      <c r="S72" s="58">
        <f>IF(($I72      =0),0,((($K72      -$I72      )/$I72      )*100))</f>
        <v>631.01433416377984</v>
      </c>
      <c r="T72" s="57">
        <f>IF(($E70      =0),0,(($P70      /$E70      )*100))</f>
        <v>57.406728092700085</v>
      </c>
      <c r="U72" s="59">
        <f>IF($E70   =0,0,($Q70   /$E70 )*100)</f>
        <v>65.023684267311125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46465000</v>
      </c>
      <c r="C73" s="105">
        <f>SUM(C70:C71)</f>
        <v>-122000</v>
      </c>
      <c r="D73" s="105"/>
      <c r="E73" s="105">
        <f>$B73      +$C73      +$D73</f>
        <v>46343000</v>
      </c>
      <c r="F73" s="106">
        <f t="shared" ref="F73:O73" si="45">SUM(F70:F71)</f>
        <v>46465000</v>
      </c>
      <c r="G73" s="107">
        <f t="shared" si="45"/>
        <v>41528000</v>
      </c>
      <c r="H73" s="106">
        <f t="shared" si="45"/>
        <v>3772000</v>
      </c>
      <c r="I73" s="107">
        <f t="shared" si="45"/>
        <v>3626162</v>
      </c>
      <c r="J73" s="106">
        <f t="shared" si="45"/>
        <v>22832000</v>
      </c>
      <c r="K73" s="107">
        <f t="shared" si="45"/>
        <v>26507764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26604000</v>
      </c>
      <c r="Q73" s="107">
        <f>$I73      +$K73      +$M73      +$O73</f>
        <v>30133926</v>
      </c>
      <c r="R73" s="61">
        <f>IF(($H73      =0),0,((($J73      -$H73      )/$H73      )*100))</f>
        <v>505.30222693531289</v>
      </c>
      <c r="S73" s="62">
        <f>IF(($I73      =0),0,((($K73      -$I73      )/$I73      )*100))</f>
        <v>631.01433416377984</v>
      </c>
      <c r="T73" s="61">
        <f>IF(($E70      =0),0,(($P70      /$E70      )*100))</f>
        <v>57.406728092700085</v>
      </c>
      <c r="U73" s="65">
        <f>IF($E70   =0,0,($Q70   /$E70 )*100)</f>
        <v>65.023684267311125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216371000</v>
      </c>
      <c r="C74" s="105">
        <f>SUM(C9:C15,C18:C24,C27:C30,C33,C36:C40,C43:C53,C56:C59,C62:C66,C70:C71)</f>
        <v>-122000</v>
      </c>
      <c r="D74" s="105"/>
      <c r="E74" s="105">
        <f>$B74      +$C74      +$D74</f>
        <v>216249000</v>
      </c>
      <c r="F74" s="106">
        <f t="shared" ref="F74:O74" si="46">SUM(F9:F15,F18:F24,F27:F30,F33,F36:F40,F43:F53,F56:F59,F62:F66,F70:F71)</f>
        <v>216371000</v>
      </c>
      <c r="G74" s="107">
        <f t="shared" si="46"/>
        <v>93171000</v>
      </c>
      <c r="H74" s="106">
        <f t="shared" si="46"/>
        <v>17386000</v>
      </c>
      <c r="I74" s="107">
        <f t="shared" si="46"/>
        <v>27054501</v>
      </c>
      <c r="J74" s="106">
        <f t="shared" si="46"/>
        <v>50120000</v>
      </c>
      <c r="K74" s="107">
        <f t="shared" si="46"/>
        <v>55669895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67506000</v>
      </c>
      <c r="Q74" s="107">
        <f>$I74      +$K74      +$M74      +$O74</f>
        <v>82724396</v>
      </c>
      <c r="R74" s="61">
        <f>IF(($H74      =0),0,((($J74      -$H74      )/$H74      )*100))</f>
        <v>188.27792476705397</v>
      </c>
      <c r="S74" s="62">
        <f>IF(($I74      =0),0,((($K74      -$I74      )/$I74      )*100))</f>
        <v>105.76943925153157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55.220083599865845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67.668771114692149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29272000</v>
      </c>
      <c r="C87" s="119">
        <f t="shared" si="55"/>
        <v>0</v>
      </c>
      <c r="D87" s="119">
        <f t="shared" si="55"/>
        <v>0</v>
      </c>
      <c r="E87" s="119">
        <f t="shared" si="55"/>
        <v>29272000</v>
      </c>
      <c r="F87" s="119">
        <f t="shared" si="55"/>
        <v>0</v>
      </c>
      <c r="G87" s="119">
        <f t="shared" si="55"/>
        <v>0</v>
      </c>
      <c r="H87" s="119">
        <f t="shared" si="55"/>
        <v>24814000</v>
      </c>
      <c r="I87" s="119">
        <f t="shared" si="55"/>
        <v>0</v>
      </c>
      <c r="J87" s="119">
        <f t="shared" si="55"/>
        <v>5206000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30020000</v>
      </c>
      <c r="Q87" s="120">
        <f t="shared" si="55"/>
        <v>0</v>
      </c>
      <c r="R87" s="85">
        <f t="shared" si="55"/>
        <v>-144.1844613404204</v>
      </c>
      <c r="S87" s="85">
        <f t="shared" si="55"/>
        <v>0</v>
      </c>
      <c r="T87" s="86">
        <f>IF(SUM($E88:$E96) =0,0,(P87   /SUM($E88:$E96) )*100)</f>
        <v>102.55534298988795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21072000</v>
      </c>
      <c r="C93" s="93"/>
      <c r="D93" s="93"/>
      <c r="E93" s="93">
        <f t="shared" si="56"/>
        <v>21072000</v>
      </c>
      <c r="F93" s="93">
        <v>0</v>
      </c>
      <c r="G93" s="93">
        <v>0</v>
      </c>
      <c r="H93" s="93">
        <v>18512000</v>
      </c>
      <c r="I93" s="93"/>
      <c r="J93" s="93">
        <v>2560000</v>
      </c>
      <c r="K93" s="93"/>
      <c r="L93" s="93"/>
      <c r="M93" s="93"/>
      <c r="N93" s="93"/>
      <c r="O93" s="93"/>
      <c r="P93" s="93">
        <f t="shared" si="57"/>
        <v>21072000</v>
      </c>
      <c r="Q93" s="93">
        <f t="shared" si="58"/>
        <v>0</v>
      </c>
      <c r="R93" s="89">
        <f t="shared" si="59"/>
        <v>-86.171132238547969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8200000</v>
      </c>
      <c r="C94" s="93"/>
      <c r="D94" s="93"/>
      <c r="E94" s="93">
        <f t="shared" si="56"/>
        <v>8200000</v>
      </c>
      <c r="F94" s="93">
        <v>0</v>
      </c>
      <c r="G94" s="93">
        <v>0</v>
      </c>
      <c r="H94" s="93">
        <v>6302000</v>
      </c>
      <c r="I94" s="93"/>
      <c r="J94" s="93">
        <v>2646000</v>
      </c>
      <c r="K94" s="93"/>
      <c r="L94" s="93"/>
      <c r="M94" s="93"/>
      <c r="N94" s="93"/>
      <c r="O94" s="93"/>
      <c r="P94" s="93">
        <f t="shared" si="57"/>
        <v>8948000</v>
      </c>
      <c r="Q94" s="93">
        <f t="shared" si="58"/>
        <v>0</v>
      </c>
      <c r="R94" s="89">
        <f t="shared" si="59"/>
        <v>-58.013329101872422</v>
      </c>
      <c r="S94" s="89">
        <f t="shared" si="60"/>
        <v>0</v>
      </c>
      <c r="T94" s="89">
        <f t="shared" si="61"/>
        <v>109.1219512195122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29272000</v>
      </c>
      <c r="C114" s="128">
        <f t="shared" si="69"/>
        <v>0</v>
      </c>
      <c r="D114" s="128">
        <f t="shared" si="69"/>
        <v>0</v>
      </c>
      <c r="E114" s="128">
        <f t="shared" si="69"/>
        <v>29272000</v>
      </c>
      <c r="F114" s="128">
        <f t="shared" si="69"/>
        <v>0</v>
      </c>
      <c r="G114" s="128">
        <f t="shared" si="69"/>
        <v>0</v>
      </c>
      <c r="H114" s="128">
        <f t="shared" si="69"/>
        <v>24814000</v>
      </c>
      <c r="I114" s="128">
        <f t="shared" si="69"/>
        <v>0</v>
      </c>
      <c r="J114" s="128">
        <f t="shared" si="69"/>
        <v>5206000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30020000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1.0255534298988795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29272000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29272000</v>
      </c>
      <c r="F115" s="130">
        <f t="shared" si="70"/>
        <v>0</v>
      </c>
      <c r="G115" s="130">
        <f t="shared" si="70"/>
        <v>0</v>
      </c>
      <c r="H115" s="130">
        <f t="shared" si="70"/>
        <v>24814000</v>
      </c>
      <c r="I115" s="130">
        <f t="shared" si="70"/>
        <v>0</v>
      </c>
      <c r="J115" s="130">
        <f t="shared" si="70"/>
        <v>5206000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30020000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1.0255534298988795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IhnGTvh1sIjTcgKSd/QqDqZJfZ+ZWiJS7tIyfdjbXzTFP4NewMasP2HzV+KzxwgHdYUotv1cA3fjIbAP/MuUYA==" saltValue="2A5H38s8lNcGZWpDEU6L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1900000</v>
      </c>
      <c r="C10" s="93"/>
      <c r="D10" s="93"/>
      <c r="E10" s="93">
        <f t="shared" ref="E10:E16" si="0">$B10      +$C10      +$D10</f>
        <v>1900000</v>
      </c>
      <c r="F10" s="94">
        <v>1900000</v>
      </c>
      <c r="G10" s="95">
        <v>1900000</v>
      </c>
      <c r="H10" s="94">
        <v>100000</v>
      </c>
      <c r="I10" s="95">
        <v>19317</v>
      </c>
      <c r="J10" s="94">
        <v>943000</v>
      </c>
      <c r="K10" s="95">
        <v>1267242</v>
      </c>
      <c r="L10" s="94"/>
      <c r="M10" s="95"/>
      <c r="N10" s="94"/>
      <c r="O10" s="95"/>
      <c r="P10" s="94">
        <f t="shared" ref="P10:P16" si="1">$H10      +$J10      +$L10      +$N10</f>
        <v>1043000</v>
      </c>
      <c r="Q10" s="95">
        <f t="shared" ref="Q10:Q16" si="2">$I10      +$K10      +$M10      +$O10</f>
        <v>1286559</v>
      </c>
      <c r="R10" s="48">
        <f t="shared" ref="R10:R16" si="3">IF(($H10      =0),0,((($J10      -$H10      )/$H10      )*100))</f>
        <v>843</v>
      </c>
      <c r="S10" s="49">
        <f t="shared" ref="S10:S16" si="4">IF(($I10      =0),0,((($K10      -$I10      )/$I10      )*100))</f>
        <v>6460.2422736449753</v>
      </c>
      <c r="T10" s="48">
        <f t="shared" ref="T10:T15" si="5">IF(($E10      =0),0,(($P10      /$E10      )*100))</f>
        <v>54.89473684210526</v>
      </c>
      <c r="U10" s="50">
        <f t="shared" ref="U10:U15" si="6">IF(($E10      =0),0,(($Q10      /$E10      )*100))</f>
        <v>67.713631578947371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4500000</v>
      </c>
      <c r="C13" s="93"/>
      <c r="D13" s="93"/>
      <c r="E13" s="93">
        <f t="shared" si="0"/>
        <v>4500000</v>
      </c>
      <c r="F13" s="94">
        <v>4500000</v>
      </c>
      <c r="G13" s="95">
        <v>4500000</v>
      </c>
      <c r="H13" s="94">
        <v>1596000</v>
      </c>
      <c r="I13" s="95">
        <v>432782</v>
      </c>
      <c r="J13" s="94">
        <v>2904000</v>
      </c>
      <c r="K13" s="95"/>
      <c r="L13" s="94"/>
      <c r="M13" s="95"/>
      <c r="N13" s="94"/>
      <c r="O13" s="95"/>
      <c r="P13" s="94">
        <f t="shared" si="1"/>
        <v>4500000</v>
      </c>
      <c r="Q13" s="95">
        <f t="shared" si="2"/>
        <v>432782</v>
      </c>
      <c r="R13" s="48">
        <f t="shared" si="3"/>
        <v>81.954887218045116</v>
      </c>
      <c r="S13" s="49">
        <f t="shared" si="4"/>
        <v>-100</v>
      </c>
      <c r="T13" s="48">
        <f t="shared" si="5"/>
        <v>100</v>
      </c>
      <c r="U13" s="50">
        <f t="shared" si="6"/>
        <v>9.6173777777777776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6400000</v>
      </c>
      <c r="C16" s="96">
        <f>SUM(C9:C15)</f>
        <v>0</v>
      </c>
      <c r="D16" s="96"/>
      <c r="E16" s="96">
        <f t="shared" si="0"/>
        <v>6400000</v>
      </c>
      <c r="F16" s="97">
        <f t="shared" ref="F16:O16" si="7">SUM(F9:F15)</f>
        <v>6400000</v>
      </c>
      <c r="G16" s="98">
        <f t="shared" si="7"/>
        <v>6400000</v>
      </c>
      <c r="H16" s="97">
        <f t="shared" si="7"/>
        <v>1696000</v>
      </c>
      <c r="I16" s="98">
        <f t="shared" si="7"/>
        <v>452099</v>
      </c>
      <c r="J16" s="97">
        <f t="shared" si="7"/>
        <v>3847000</v>
      </c>
      <c r="K16" s="98">
        <f t="shared" si="7"/>
        <v>1267242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5543000</v>
      </c>
      <c r="Q16" s="98">
        <f t="shared" si="2"/>
        <v>1719341</v>
      </c>
      <c r="R16" s="52">
        <f t="shared" si="3"/>
        <v>126.82783018867924</v>
      </c>
      <c r="S16" s="53">
        <f t="shared" si="4"/>
        <v>180.30188078274892</v>
      </c>
      <c r="T16" s="52">
        <f>IF((SUM($E9:$E13))=0,0,(P16/(SUM($E9:$E13))*100))</f>
        <v>86.609375</v>
      </c>
      <c r="U16" s="54">
        <f>IF((SUM($E9:$E13))=0,0,(Q16/(SUM($E9:$E13))*100))</f>
        <v>26.864703124999998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1214000</v>
      </c>
      <c r="C33" s="93"/>
      <c r="D33" s="93"/>
      <c r="E33" s="93">
        <f>$B33      +$C33      +$D33</f>
        <v>1214000</v>
      </c>
      <c r="F33" s="94">
        <v>1214000</v>
      </c>
      <c r="G33" s="95">
        <v>850000</v>
      </c>
      <c r="H33" s="94">
        <v>103000</v>
      </c>
      <c r="I33" s="95">
        <v>318820</v>
      </c>
      <c r="J33" s="94">
        <v>324000</v>
      </c>
      <c r="K33" s="95">
        <v>564110</v>
      </c>
      <c r="L33" s="94"/>
      <c r="M33" s="95"/>
      <c r="N33" s="94"/>
      <c r="O33" s="95"/>
      <c r="P33" s="94">
        <f>$H33      +$J33      +$L33      +$N33</f>
        <v>427000</v>
      </c>
      <c r="Q33" s="95">
        <f>$I33      +$K33      +$M33      +$O33</f>
        <v>882930</v>
      </c>
      <c r="R33" s="48">
        <f>IF(($H33      =0),0,((($J33      -$H33      )/$H33      )*100))</f>
        <v>214.5631067961165</v>
      </c>
      <c r="S33" s="49">
        <f>IF(($I33      =0),0,((($K33      -$I33      )/$I33      )*100))</f>
        <v>76.936829558998809</v>
      </c>
      <c r="T33" s="48">
        <f>IF(($E33      =0),0,(($P33      /$E33      )*100))</f>
        <v>35.172981878088962</v>
      </c>
      <c r="U33" s="50">
        <f>IF(($E33      =0),0,(($Q33      /$E33      )*100))</f>
        <v>72.728995057660626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1214000</v>
      </c>
      <c r="C34" s="96">
        <f>C33</f>
        <v>0</v>
      </c>
      <c r="D34" s="96"/>
      <c r="E34" s="96">
        <f>$B34      +$C34      +$D34</f>
        <v>1214000</v>
      </c>
      <c r="F34" s="97">
        <f t="shared" ref="F34:O34" si="17">F33</f>
        <v>1214000</v>
      </c>
      <c r="G34" s="98">
        <f t="shared" si="17"/>
        <v>850000</v>
      </c>
      <c r="H34" s="97">
        <f t="shared" si="17"/>
        <v>103000</v>
      </c>
      <c r="I34" s="98">
        <f t="shared" si="17"/>
        <v>318820</v>
      </c>
      <c r="J34" s="97">
        <f t="shared" si="17"/>
        <v>324000</v>
      </c>
      <c r="K34" s="98">
        <f t="shared" si="17"/>
        <v>564110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427000</v>
      </c>
      <c r="Q34" s="98">
        <f>$I34      +$K34      +$M34      +$O34</f>
        <v>882930</v>
      </c>
      <c r="R34" s="52">
        <f>IF(($H34      =0),0,((($J34      -$H34      )/$H34      )*100))</f>
        <v>214.5631067961165</v>
      </c>
      <c r="S34" s="53">
        <f>IF(($I34      =0),0,((($K34      -$I34      )/$I34      )*100))</f>
        <v>76.936829558998809</v>
      </c>
      <c r="T34" s="52">
        <f>IF($E34   =0,0,($P34   /$E34   )*100)</f>
        <v>35.172981878088962</v>
      </c>
      <c r="U34" s="54">
        <f>IF($E34   =0,0,($Q34   /$E34   )*100)</f>
        <v>72.728995057660626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23519000</v>
      </c>
      <c r="C36" s="93"/>
      <c r="D36" s="93"/>
      <c r="E36" s="93">
        <f t="shared" ref="E36:E41" si="18">$B36      +$C36      +$D36</f>
        <v>23519000</v>
      </c>
      <c r="F36" s="94">
        <v>23519000</v>
      </c>
      <c r="G36" s="95">
        <v>16500000</v>
      </c>
      <c r="H36" s="94">
        <v>9000000</v>
      </c>
      <c r="I36" s="95">
        <v>9000000</v>
      </c>
      <c r="J36" s="94">
        <v>7500000</v>
      </c>
      <c r="K36" s="95">
        <v>6965610</v>
      </c>
      <c r="L36" s="94"/>
      <c r="M36" s="95"/>
      <c r="N36" s="94"/>
      <c r="O36" s="95"/>
      <c r="P36" s="94">
        <f t="shared" ref="P36:P41" si="19">$H36      +$J36      +$L36      +$N36</f>
        <v>16500000</v>
      </c>
      <c r="Q36" s="95">
        <f t="shared" ref="Q36:Q41" si="20">$I36      +$K36      +$M36      +$O36</f>
        <v>15965610</v>
      </c>
      <c r="R36" s="48">
        <f t="shared" ref="R36:R41" si="21">IF(($H36      =0),0,((($J36      -$H36      )/$H36      )*100))</f>
        <v>-16.666666666666664</v>
      </c>
      <c r="S36" s="49">
        <f t="shared" ref="S36:S41" si="22">IF(($I36      =0),0,((($K36      -$I36      )/$I36      )*100))</f>
        <v>-22.604333333333333</v>
      </c>
      <c r="T36" s="48">
        <f t="shared" ref="T36:T40" si="23">IF(($E36      =0),0,(($P36      /$E36      )*100))</f>
        <v>70.156044049491896</v>
      </c>
      <c r="U36" s="50">
        <f t="shared" ref="U36:U40" si="24">IF(($E36      =0),0,(($Q36      /$E36      )*100))</f>
        <v>67.883881117394452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>
        <v>2792000</v>
      </c>
      <c r="K39" s="95">
        <v>1685836</v>
      </c>
      <c r="L39" s="94"/>
      <c r="M39" s="95"/>
      <c r="N39" s="94"/>
      <c r="O39" s="95"/>
      <c r="P39" s="94">
        <f t="shared" si="19"/>
        <v>2792000</v>
      </c>
      <c r="Q39" s="95">
        <f t="shared" si="20"/>
        <v>1685836</v>
      </c>
      <c r="R39" s="48">
        <f t="shared" si="21"/>
        <v>0</v>
      </c>
      <c r="S39" s="49">
        <f t="shared" si="22"/>
        <v>0</v>
      </c>
      <c r="T39" s="48">
        <f t="shared" si="23"/>
        <v>69.8</v>
      </c>
      <c r="U39" s="50">
        <f t="shared" si="24"/>
        <v>42.145899999999997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27519000</v>
      </c>
      <c r="C41" s="96">
        <f>SUM(C36:C40)</f>
        <v>0</v>
      </c>
      <c r="D41" s="96"/>
      <c r="E41" s="96">
        <f t="shared" si="18"/>
        <v>27519000</v>
      </c>
      <c r="F41" s="97">
        <f t="shared" ref="F41:O41" si="25">SUM(F36:F40)</f>
        <v>27519000</v>
      </c>
      <c r="G41" s="98">
        <f t="shared" si="25"/>
        <v>19700000</v>
      </c>
      <c r="H41" s="97">
        <f t="shared" si="25"/>
        <v>9000000</v>
      </c>
      <c r="I41" s="98">
        <f t="shared" si="25"/>
        <v>9000000</v>
      </c>
      <c r="J41" s="97">
        <f t="shared" si="25"/>
        <v>10292000</v>
      </c>
      <c r="K41" s="98">
        <f t="shared" si="25"/>
        <v>8651446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19292000</v>
      </c>
      <c r="Q41" s="98">
        <f t="shared" si="20"/>
        <v>17651446</v>
      </c>
      <c r="R41" s="52">
        <f t="shared" si="21"/>
        <v>14.355555555555554</v>
      </c>
      <c r="S41" s="53">
        <f t="shared" si="22"/>
        <v>-3.8728222222222222</v>
      </c>
      <c r="T41" s="52">
        <f>IF((+$E36+$E39) =0,0,(P41   /(+$E36+$E39) )*100)</f>
        <v>70.104291580362656</v>
      </c>
      <c r="U41" s="54">
        <f>IF((+$E36+$E39) =0,0,(Q41   /(+$E36+$E39) )*100)</f>
        <v>64.142759547948685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19354000</v>
      </c>
      <c r="C52" s="93"/>
      <c r="D52" s="93"/>
      <c r="E52" s="93">
        <f t="shared" si="26"/>
        <v>19354000</v>
      </c>
      <c r="F52" s="94">
        <v>19354000</v>
      </c>
      <c r="G52" s="95">
        <v>5354000</v>
      </c>
      <c r="H52" s="94">
        <v>847000</v>
      </c>
      <c r="I52" s="95"/>
      <c r="J52" s="94">
        <v>4507000</v>
      </c>
      <c r="K52" s="95">
        <v>3569888</v>
      </c>
      <c r="L52" s="94"/>
      <c r="M52" s="95"/>
      <c r="N52" s="94"/>
      <c r="O52" s="95"/>
      <c r="P52" s="94">
        <f t="shared" si="27"/>
        <v>5354000</v>
      </c>
      <c r="Q52" s="95">
        <f t="shared" si="28"/>
        <v>3569888</v>
      </c>
      <c r="R52" s="48">
        <f t="shared" si="29"/>
        <v>432.11334120425028</v>
      </c>
      <c r="S52" s="49">
        <f t="shared" si="30"/>
        <v>0</v>
      </c>
      <c r="T52" s="48">
        <f t="shared" si="31"/>
        <v>27.663532086390408</v>
      </c>
      <c r="U52" s="50">
        <f t="shared" si="32"/>
        <v>18.445220626227137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19354000</v>
      </c>
      <c r="C54" s="96">
        <f>SUM(C43:C53)</f>
        <v>0</v>
      </c>
      <c r="D54" s="96"/>
      <c r="E54" s="96">
        <f t="shared" si="26"/>
        <v>19354000</v>
      </c>
      <c r="F54" s="97">
        <f t="shared" ref="F54:O54" si="33">SUM(F43:F53)</f>
        <v>19354000</v>
      </c>
      <c r="G54" s="98">
        <f t="shared" si="33"/>
        <v>5354000</v>
      </c>
      <c r="H54" s="97">
        <f t="shared" si="33"/>
        <v>847000</v>
      </c>
      <c r="I54" s="98">
        <f t="shared" si="33"/>
        <v>0</v>
      </c>
      <c r="J54" s="97">
        <f t="shared" si="33"/>
        <v>4507000</v>
      </c>
      <c r="K54" s="98">
        <f t="shared" si="33"/>
        <v>3569888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5354000</v>
      </c>
      <c r="Q54" s="98">
        <f t="shared" si="28"/>
        <v>3569888</v>
      </c>
      <c r="R54" s="52">
        <f t="shared" si="29"/>
        <v>432.11334120425028</v>
      </c>
      <c r="S54" s="53">
        <f t="shared" si="30"/>
        <v>0</v>
      </c>
      <c r="T54" s="52">
        <f>IF((+$E44+$E46+$E48+$E49+$E52) =0,0,(P54   /(+$E44+$E46+$E48+$E49+$E52) )*100)</f>
        <v>27.663532086390408</v>
      </c>
      <c r="U54" s="54">
        <f>IF((+$E44+$E46+$E48+$E49+$E52) =0,0,(Q54   /(+$E44+$E46+$E48+$E49+$E52) )*100)</f>
        <v>18.445220626227137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54487000</v>
      </c>
      <c r="C68" s="105">
        <f>SUM(C9:C15,C18:C24,C27:C30,C33,C36:C40,C43:C53,C56:C59,C62:C66)</f>
        <v>0</v>
      </c>
      <c r="D68" s="105"/>
      <c r="E68" s="105">
        <f t="shared" si="35"/>
        <v>54487000</v>
      </c>
      <c r="F68" s="106">
        <f t="shared" ref="F68:O68" si="43">SUM(F9:F15,F18:F24,F27:F30,F33,F36:F40,F43:F53,F56:F59,F62:F66)</f>
        <v>54487000</v>
      </c>
      <c r="G68" s="107">
        <f t="shared" si="43"/>
        <v>32304000</v>
      </c>
      <c r="H68" s="106">
        <f t="shared" si="43"/>
        <v>11646000</v>
      </c>
      <c r="I68" s="107">
        <f t="shared" si="43"/>
        <v>9770919</v>
      </c>
      <c r="J68" s="106">
        <f t="shared" si="43"/>
        <v>18970000</v>
      </c>
      <c r="K68" s="107">
        <f t="shared" si="43"/>
        <v>14052686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30616000</v>
      </c>
      <c r="Q68" s="107">
        <f t="shared" si="37"/>
        <v>23823605</v>
      </c>
      <c r="R68" s="61">
        <f t="shared" si="38"/>
        <v>62.888545423321304</v>
      </c>
      <c r="S68" s="62">
        <f t="shared" si="39"/>
        <v>43.821538178752682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56.189549800869933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43.723466147888487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40331000</v>
      </c>
      <c r="C70" s="93">
        <v>-55000</v>
      </c>
      <c r="D70" s="93"/>
      <c r="E70" s="93">
        <f>$B70      +$C70      +$D70</f>
        <v>40276000</v>
      </c>
      <c r="F70" s="94">
        <v>40331000</v>
      </c>
      <c r="G70" s="95">
        <v>39781000</v>
      </c>
      <c r="H70" s="94">
        <v>15899000</v>
      </c>
      <c r="I70" s="95">
        <v>16082129</v>
      </c>
      <c r="J70" s="94">
        <v>10780000</v>
      </c>
      <c r="K70" s="95">
        <v>9335516</v>
      </c>
      <c r="L70" s="94"/>
      <c r="M70" s="95"/>
      <c r="N70" s="94"/>
      <c r="O70" s="95"/>
      <c r="P70" s="94">
        <f>$H70      +$J70      +$L70      +$N70</f>
        <v>26679000</v>
      </c>
      <c r="Q70" s="95">
        <f>$I70      +$K70      +$M70      +$O70</f>
        <v>25417645</v>
      </c>
      <c r="R70" s="48">
        <f>IF(($H70      =0),0,((($J70      -$H70      )/$H70      )*100))</f>
        <v>-32.19699352160513</v>
      </c>
      <c r="S70" s="49">
        <f>IF(($I70      =0),0,((($K70      -$I70      )/$I70      )*100))</f>
        <v>-41.95099417496278</v>
      </c>
      <c r="T70" s="48">
        <f>IF(($E70      =0),0,(($P70      /$E70      )*100))</f>
        <v>66.240440957393986</v>
      </c>
      <c r="U70" s="50">
        <f>IF(($E70      =0),0,(($Q70      /$E70      )*100))</f>
        <v>63.108662727182441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40331000</v>
      </c>
      <c r="C72" s="102">
        <f>SUM(C70:C71)</f>
        <v>-55000</v>
      </c>
      <c r="D72" s="102"/>
      <c r="E72" s="102">
        <f>$B72      +$C72      +$D72</f>
        <v>40276000</v>
      </c>
      <c r="F72" s="103">
        <f t="shared" ref="F72:O72" si="44">SUM(F70:F71)</f>
        <v>40331000</v>
      </c>
      <c r="G72" s="104">
        <f t="shared" si="44"/>
        <v>39781000</v>
      </c>
      <c r="H72" s="103">
        <f t="shared" si="44"/>
        <v>15899000</v>
      </c>
      <c r="I72" s="104">
        <f t="shared" si="44"/>
        <v>16082129</v>
      </c>
      <c r="J72" s="103">
        <f t="shared" si="44"/>
        <v>10780000</v>
      </c>
      <c r="K72" s="104">
        <f t="shared" si="44"/>
        <v>9335516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26679000</v>
      </c>
      <c r="Q72" s="104">
        <f>$I72      +$K72      +$M72      +$O72</f>
        <v>25417645</v>
      </c>
      <c r="R72" s="57">
        <f>IF(($H72      =0),0,((($J72      -$H72      )/$H72      )*100))</f>
        <v>-32.19699352160513</v>
      </c>
      <c r="S72" s="58">
        <f>IF(($I72      =0),0,((($K72      -$I72      )/$I72      )*100))</f>
        <v>-41.95099417496278</v>
      </c>
      <c r="T72" s="57">
        <f>IF(($E70      =0),0,(($P70      /$E70      )*100))</f>
        <v>66.240440957393986</v>
      </c>
      <c r="U72" s="59">
        <f>IF($E70   =0,0,($Q70   /$E70 )*100)</f>
        <v>63.108662727182441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40331000</v>
      </c>
      <c r="C73" s="105">
        <f>SUM(C70:C71)</f>
        <v>-55000</v>
      </c>
      <c r="D73" s="105"/>
      <c r="E73" s="105">
        <f>$B73      +$C73      +$D73</f>
        <v>40276000</v>
      </c>
      <c r="F73" s="106">
        <f t="shared" ref="F73:O73" si="45">SUM(F70:F71)</f>
        <v>40331000</v>
      </c>
      <c r="G73" s="107">
        <f t="shared" si="45"/>
        <v>39781000</v>
      </c>
      <c r="H73" s="106">
        <f t="shared" si="45"/>
        <v>15899000</v>
      </c>
      <c r="I73" s="107">
        <f t="shared" si="45"/>
        <v>16082129</v>
      </c>
      <c r="J73" s="106">
        <f t="shared" si="45"/>
        <v>10780000</v>
      </c>
      <c r="K73" s="107">
        <f t="shared" si="45"/>
        <v>9335516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26679000</v>
      </c>
      <c r="Q73" s="107">
        <f>$I73      +$K73      +$M73      +$O73</f>
        <v>25417645</v>
      </c>
      <c r="R73" s="61">
        <f>IF(($H73      =0),0,((($J73      -$H73      )/$H73      )*100))</f>
        <v>-32.19699352160513</v>
      </c>
      <c r="S73" s="62">
        <f>IF(($I73      =0),0,((($K73      -$I73      )/$I73      )*100))</f>
        <v>-41.95099417496278</v>
      </c>
      <c r="T73" s="61">
        <f>IF(($E70      =0),0,(($P70      /$E70      )*100))</f>
        <v>66.240440957393986</v>
      </c>
      <c r="U73" s="65">
        <f>IF($E70   =0,0,($Q70   /$E70 )*100)</f>
        <v>63.108662727182441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94818000</v>
      </c>
      <c r="C74" s="105">
        <f>SUM(C9:C15,C18:C24,C27:C30,C33,C36:C40,C43:C53,C56:C59,C62:C66,C70:C71)</f>
        <v>-55000</v>
      </c>
      <c r="D74" s="105"/>
      <c r="E74" s="105">
        <f>$B74      +$C74      +$D74</f>
        <v>94763000</v>
      </c>
      <c r="F74" s="106">
        <f t="shared" ref="F74:O74" si="46">SUM(F9:F15,F18:F24,F27:F30,F33,F36:F40,F43:F53,F56:F59,F62:F66,F70:F71)</f>
        <v>94818000</v>
      </c>
      <c r="G74" s="107">
        <f t="shared" si="46"/>
        <v>72085000</v>
      </c>
      <c r="H74" s="106">
        <f t="shared" si="46"/>
        <v>27545000</v>
      </c>
      <c r="I74" s="107">
        <f t="shared" si="46"/>
        <v>25853048</v>
      </c>
      <c r="J74" s="106">
        <f t="shared" si="46"/>
        <v>29750000</v>
      </c>
      <c r="K74" s="107">
        <f t="shared" si="46"/>
        <v>23388202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57295000</v>
      </c>
      <c r="Q74" s="107">
        <f>$I74      +$K74      +$M74      +$O74</f>
        <v>49241250</v>
      </c>
      <c r="R74" s="61">
        <f>IF(($H74      =0),0,((($J74      -$H74      )/$H74      )*100))</f>
        <v>8.0050825921219833</v>
      </c>
      <c r="S74" s="62">
        <f>IF(($I74      =0),0,((($K74      -$I74      )/$I74      )*100))</f>
        <v>-9.534063449694596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60.461361501851982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51.962527568776842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41827000</v>
      </c>
      <c r="C87" s="119">
        <f t="shared" si="55"/>
        <v>0</v>
      </c>
      <c r="D87" s="119">
        <f t="shared" si="55"/>
        <v>0</v>
      </c>
      <c r="E87" s="119">
        <f t="shared" si="55"/>
        <v>41827000</v>
      </c>
      <c r="F87" s="119">
        <f t="shared" si="55"/>
        <v>0</v>
      </c>
      <c r="G87" s="119">
        <f t="shared" si="55"/>
        <v>0</v>
      </c>
      <c r="H87" s="119">
        <f t="shared" si="55"/>
        <v>18483000</v>
      </c>
      <c r="I87" s="119">
        <f t="shared" si="55"/>
        <v>0</v>
      </c>
      <c r="J87" s="119">
        <f t="shared" si="55"/>
        <v>7080000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25563000</v>
      </c>
      <c r="Q87" s="120">
        <f t="shared" si="55"/>
        <v>0</v>
      </c>
      <c r="R87" s="85">
        <f t="shared" si="55"/>
        <v>1182.7137897645418</v>
      </c>
      <c r="S87" s="85">
        <f t="shared" si="55"/>
        <v>0</v>
      </c>
      <c r="T87" s="86">
        <f>IF(SUM($E88:$E96) =0,0,(P87   /SUM($E88:$E96) )*100)</f>
        <v>61.116025533746146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20627000</v>
      </c>
      <c r="C93" s="93"/>
      <c r="D93" s="93"/>
      <c r="E93" s="93">
        <f t="shared" si="56"/>
        <v>20627000</v>
      </c>
      <c r="F93" s="93">
        <v>0</v>
      </c>
      <c r="G93" s="93">
        <v>0</v>
      </c>
      <c r="H93" s="93">
        <v>18147000</v>
      </c>
      <c r="I93" s="93"/>
      <c r="J93" s="93">
        <v>2480000</v>
      </c>
      <c r="K93" s="93"/>
      <c r="L93" s="93"/>
      <c r="M93" s="93"/>
      <c r="N93" s="93"/>
      <c r="O93" s="93"/>
      <c r="P93" s="93">
        <f t="shared" si="57"/>
        <v>20627000</v>
      </c>
      <c r="Q93" s="93">
        <f t="shared" si="58"/>
        <v>0</v>
      </c>
      <c r="R93" s="89">
        <f t="shared" si="59"/>
        <v>-86.333829283077094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21200000</v>
      </c>
      <c r="C94" s="93"/>
      <c r="D94" s="93"/>
      <c r="E94" s="93">
        <f t="shared" si="56"/>
        <v>21200000</v>
      </c>
      <c r="F94" s="93">
        <v>0</v>
      </c>
      <c r="G94" s="93">
        <v>0</v>
      </c>
      <c r="H94" s="93">
        <v>336000</v>
      </c>
      <c r="I94" s="93"/>
      <c r="J94" s="93">
        <v>4600000</v>
      </c>
      <c r="K94" s="93"/>
      <c r="L94" s="93"/>
      <c r="M94" s="93"/>
      <c r="N94" s="93"/>
      <c r="O94" s="93"/>
      <c r="P94" s="93">
        <f t="shared" si="57"/>
        <v>4936000</v>
      </c>
      <c r="Q94" s="93">
        <f t="shared" si="58"/>
        <v>0</v>
      </c>
      <c r="R94" s="89">
        <f t="shared" si="59"/>
        <v>1269.047619047619</v>
      </c>
      <c r="S94" s="89">
        <f t="shared" si="60"/>
        <v>0</v>
      </c>
      <c r="T94" s="89">
        <f t="shared" si="61"/>
        <v>23.283018867924529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41827000</v>
      </c>
      <c r="C114" s="128">
        <f t="shared" si="69"/>
        <v>0</v>
      </c>
      <c r="D114" s="128">
        <f t="shared" si="69"/>
        <v>0</v>
      </c>
      <c r="E114" s="128">
        <f t="shared" si="69"/>
        <v>41827000</v>
      </c>
      <c r="F114" s="128">
        <f t="shared" si="69"/>
        <v>0</v>
      </c>
      <c r="G114" s="128">
        <f t="shared" si="69"/>
        <v>0</v>
      </c>
      <c r="H114" s="128">
        <f t="shared" si="69"/>
        <v>18483000</v>
      </c>
      <c r="I114" s="128">
        <f t="shared" si="69"/>
        <v>0</v>
      </c>
      <c r="J114" s="128">
        <f t="shared" si="69"/>
        <v>7080000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25563000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0.61116025533746143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41827000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41827000</v>
      </c>
      <c r="F115" s="130">
        <f t="shared" si="70"/>
        <v>0</v>
      </c>
      <c r="G115" s="130">
        <f t="shared" si="70"/>
        <v>0</v>
      </c>
      <c r="H115" s="130">
        <f t="shared" si="70"/>
        <v>18483000</v>
      </c>
      <c r="I115" s="130">
        <f t="shared" si="70"/>
        <v>0</v>
      </c>
      <c r="J115" s="130">
        <f t="shared" si="70"/>
        <v>7080000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25563000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0.61116025533746143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LhKDJcRCNbfNMj052K5pNNNebumG1ExLo3SJ/l1VJ90PfxDDG6gz/k9Kn9PbTgsBdVHtteIwyBuRXmz7HeQJGw==" saltValue="qhpykryGubamWc2JawMF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1400000</v>
      </c>
      <c r="C10" s="93"/>
      <c r="D10" s="93"/>
      <c r="E10" s="93">
        <f t="shared" ref="E10:E16" si="0">$B10      +$C10      +$D10</f>
        <v>1400000</v>
      </c>
      <c r="F10" s="94">
        <v>1400000</v>
      </c>
      <c r="G10" s="95">
        <v>1400000</v>
      </c>
      <c r="H10" s="94">
        <v>229000</v>
      </c>
      <c r="I10" s="95">
        <v>352727</v>
      </c>
      <c r="J10" s="94">
        <v>138000</v>
      </c>
      <c r="K10" s="95">
        <v>208672</v>
      </c>
      <c r="L10" s="94"/>
      <c r="M10" s="95"/>
      <c r="N10" s="94"/>
      <c r="O10" s="95"/>
      <c r="P10" s="94">
        <f t="shared" ref="P10:P16" si="1">$H10      +$J10      +$L10      +$N10</f>
        <v>367000</v>
      </c>
      <c r="Q10" s="95">
        <f t="shared" ref="Q10:Q16" si="2">$I10      +$K10      +$M10      +$O10</f>
        <v>561399</v>
      </c>
      <c r="R10" s="48">
        <f t="shared" ref="R10:R16" si="3">IF(($H10      =0),0,((($J10      -$H10      )/$H10      )*100))</f>
        <v>-39.737991266375545</v>
      </c>
      <c r="S10" s="49">
        <f t="shared" ref="S10:S16" si="4">IF(($I10      =0),0,((($K10      -$I10      )/$I10      )*100))</f>
        <v>-40.840366629149457</v>
      </c>
      <c r="T10" s="48">
        <f t="shared" ref="T10:T15" si="5">IF(($E10      =0),0,(($P10      /$E10      )*100))</f>
        <v>26.214285714285712</v>
      </c>
      <c r="U10" s="50">
        <f t="shared" ref="U10:U15" si="6">IF(($E10      =0),0,(($Q10      /$E10      )*100))</f>
        <v>40.09992857142857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1400000</v>
      </c>
      <c r="C16" s="96">
        <f>SUM(C9:C15)</f>
        <v>0</v>
      </c>
      <c r="D16" s="96"/>
      <c r="E16" s="96">
        <f t="shared" si="0"/>
        <v>1400000</v>
      </c>
      <c r="F16" s="97">
        <f t="shared" ref="F16:O16" si="7">SUM(F9:F15)</f>
        <v>1400000</v>
      </c>
      <c r="G16" s="98">
        <f t="shared" si="7"/>
        <v>1400000</v>
      </c>
      <c r="H16" s="97">
        <f t="shared" si="7"/>
        <v>229000</v>
      </c>
      <c r="I16" s="98">
        <f t="shared" si="7"/>
        <v>352727</v>
      </c>
      <c r="J16" s="97">
        <f t="shared" si="7"/>
        <v>138000</v>
      </c>
      <c r="K16" s="98">
        <f t="shared" si="7"/>
        <v>208672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367000</v>
      </c>
      <c r="Q16" s="98">
        <f t="shared" si="2"/>
        <v>561399</v>
      </c>
      <c r="R16" s="52">
        <f t="shared" si="3"/>
        <v>-39.737991266375545</v>
      </c>
      <c r="S16" s="53">
        <f t="shared" si="4"/>
        <v>-40.840366629149457</v>
      </c>
      <c r="T16" s="52">
        <f>IF((SUM($E9:$E13))=0,0,(P16/(SUM($E9:$E13))*100))</f>
        <v>26.214285714285712</v>
      </c>
      <c r="U16" s="54">
        <f>IF((SUM($E9:$E13))=0,0,(Q16/(SUM($E9:$E13))*100))</f>
        <v>40.09992857142857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1591000</v>
      </c>
      <c r="C20" s="93"/>
      <c r="D20" s="93"/>
      <c r="E20" s="93">
        <f t="shared" si="8"/>
        <v>1591000</v>
      </c>
      <c r="F20" s="94">
        <v>1591000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1591000</v>
      </c>
      <c r="C25" s="96">
        <f>SUM(C18:C24)</f>
        <v>0</v>
      </c>
      <c r="D25" s="96"/>
      <c r="E25" s="96">
        <f t="shared" si="8"/>
        <v>1591000</v>
      </c>
      <c r="F25" s="97">
        <f t="shared" ref="F25:O25" si="15">SUM(F18:F24)</f>
        <v>1591000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2733000</v>
      </c>
      <c r="C30" s="93"/>
      <c r="D30" s="93"/>
      <c r="E30" s="93">
        <f>$B30      +$C30      +$D30</f>
        <v>2733000</v>
      </c>
      <c r="F30" s="94">
        <v>2733000</v>
      </c>
      <c r="G30" s="95">
        <v>1913000</v>
      </c>
      <c r="H30" s="94">
        <v>311000</v>
      </c>
      <c r="I30" s="95">
        <v>310557</v>
      </c>
      <c r="J30" s="94">
        <v>1096000</v>
      </c>
      <c r="K30" s="95">
        <v>701196</v>
      </c>
      <c r="L30" s="94"/>
      <c r="M30" s="95"/>
      <c r="N30" s="94"/>
      <c r="O30" s="95"/>
      <c r="P30" s="94">
        <f>$H30      +$J30      +$L30      +$N30</f>
        <v>1407000</v>
      </c>
      <c r="Q30" s="95">
        <f>$I30      +$K30      +$M30      +$O30</f>
        <v>1011753</v>
      </c>
      <c r="R30" s="48">
        <f>IF(($H30      =0),0,((($J30      -$H30      )/$H30      )*100))</f>
        <v>252.41157556270096</v>
      </c>
      <c r="S30" s="49">
        <f>IF(($I30      =0),0,((($K30      -$I30      )/$I30      )*100))</f>
        <v>125.78657058124595</v>
      </c>
      <c r="T30" s="48">
        <f>IF(($E30      =0),0,(($P30      /$E30      )*100))</f>
        <v>51.481888035126232</v>
      </c>
      <c r="U30" s="50">
        <f>IF(($E30      =0),0,(($Q30      /$E30      )*100))</f>
        <v>37.0198682766191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2733000</v>
      </c>
      <c r="C31" s="96">
        <f>SUM(C27:C30)</f>
        <v>0</v>
      </c>
      <c r="D31" s="96"/>
      <c r="E31" s="96">
        <f>$B31      +$C31      +$D31</f>
        <v>2733000</v>
      </c>
      <c r="F31" s="97">
        <f t="shared" ref="F31:O31" si="16">SUM(F27:F30)</f>
        <v>2733000</v>
      </c>
      <c r="G31" s="98">
        <f t="shared" si="16"/>
        <v>1913000</v>
      </c>
      <c r="H31" s="97">
        <f t="shared" si="16"/>
        <v>311000</v>
      </c>
      <c r="I31" s="98">
        <f t="shared" si="16"/>
        <v>310557</v>
      </c>
      <c r="J31" s="97">
        <f t="shared" si="16"/>
        <v>1096000</v>
      </c>
      <c r="K31" s="98">
        <f t="shared" si="16"/>
        <v>701196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1407000</v>
      </c>
      <c r="Q31" s="98">
        <f>$I31      +$K31      +$M31      +$O31</f>
        <v>1011753</v>
      </c>
      <c r="R31" s="52">
        <f>IF(($H31      =0),0,((($J31      -$H31      )/$H31      )*100))</f>
        <v>252.41157556270096</v>
      </c>
      <c r="S31" s="53">
        <f>IF(($I31      =0),0,((($K31      -$I31      )/$I31      )*100))</f>
        <v>125.78657058124595</v>
      </c>
      <c r="T31" s="52">
        <f>IF($E31   =0,0,($P31   /$E31   )*100)</f>
        <v>51.481888035126232</v>
      </c>
      <c r="U31" s="54">
        <f>IF($E31   =0,0,($Q31   /$E31   )*100)</f>
        <v>37.0198682766191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1222000</v>
      </c>
      <c r="C33" s="93"/>
      <c r="D33" s="93"/>
      <c r="E33" s="93">
        <f>$B33      +$C33      +$D33</f>
        <v>1222000</v>
      </c>
      <c r="F33" s="94">
        <v>1222000</v>
      </c>
      <c r="G33" s="95">
        <v>856000</v>
      </c>
      <c r="H33" s="94">
        <v>306000</v>
      </c>
      <c r="I33" s="95">
        <v>364853</v>
      </c>
      <c r="J33" s="94">
        <v>550000</v>
      </c>
      <c r="K33" s="95">
        <v>562721</v>
      </c>
      <c r="L33" s="94"/>
      <c r="M33" s="95"/>
      <c r="N33" s="94"/>
      <c r="O33" s="95"/>
      <c r="P33" s="94">
        <f>$H33      +$J33      +$L33      +$N33</f>
        <v>856000</v>
      </c>
      <c r="Q33" s="95">
        <f>$I33      +$K33      +$M33      +$O33</f>
        <v>927574</v>
      </c>
      <c r="R33" s="48">
        <f>IF(($H33      =0),0,((($J33      -$H33      )/$H33      )*100))</f>
        <v>79.738562091503269</v>
      </c>
      <c r="S33" s="49">
        <f>IF(($I33      =0),0,((($K33      -$I33      )/$I33      )*100))</f>
        <v>54.232252441394202</v>
      </c>
      <c r="T33" s="48">
        <f>IF(($E33      =0),0,(($P33      /$E33      )*100))</f>
        <v>70.04909983633388</v>
      </c>
      <c r="U33" s="50">
        <f>IF(($E33      =0),0,(($Q33      /$E33      )*100))</f>
        <v>75.906219312602303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1222000</v>
      </c>
      <c r="C34" s="96">
        <f>C33</f>
        <v>0</v>
      </c>
      <c r="D34" s="96"/>
      <c r="E34" s="96">
        <f>$B34      +$C34      +$D34</f>
        <v>1222000</v>
      </c>
      <c r="F34" s="97">
        <f t="shared" ref="F34:O34" si="17">F33</f>
        <v>1222000</v>
      </c>
      <c r="G34" s="98">
        <f t="shared" si="17"/>
        <v>856000</v>
      </c>
      <c r="H34" s="97">
        <f t="shared" si="17"/>
        <v>306000</v>
      </c>
      <c r="I34" s="98">
        <f t="shared" si="17"/>
        <v>364853</v>
      </c>
      <c r="J34" s="97">
        <f t="shared" si="17"/>
        <v>550000</v>
      </c>
      <c r="K34" s="98">
        <f t="shared" si="17"/>
        <v>562721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856000</v>
      </c>
      <c r="Q34" s="98">
        <f>$I34      +$K34      +$M34      +$O34</f>
        <v>927574</v>
      </c>
      <c r="R34" s="52">
        <f>IF(($H34      =0),0,((($J34      -$H34      )/$H34      )*100))</f>
        <v>79.738562091503269</v>
      </c>
      <c r="S34" s="53">
        <f>IF(($I34      =0),0,((($K34      -$I34      )/$I34      )*100))</f>
        <v>54.232252441394202</v>
      </c>
      <c r="T34" s="52">
        <f>IF($E34   =0,0,($P34   /$E34   )*100)</f>
        <v>70.04909983633388</v>
      </c>
      <c r="U34" s="54">
        <f>IF($E34   =0,0,($Q34   /$E34   )*100)</f>
        <v>75.906219312602303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3200000</v>
      </c>
      <c r="H39" s="94"/>
      <c r="I39" s="95"/>
      <c r="J39" s="94"/>
      <c r="K39" s="95">
        <v>1321435</v>
      </c>
      <c r="L39" s="94"/>
      <c r="M39" s="95"/>
      <c r="N39" s="94"/>
      <c r="O39" s="95"/>
      <c r="P39" s="94">
        <f t="shared" si="19"/>
        <v>0</v>
      </c>
      <c r="Q39" s="95">
        <f t="shared" si="20"/>
        <v>1321435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26.428699999999999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5000000</v>
      </c>
      <c r="C41" s="96">
        <f>SUM(C36:C40)</f>
        <v>0</v>
      </c>
      <c r="D41" s="96"/>
      <c r="E41" s="96">
        <f t="shared" si="18"/>
        <v>5000000</v>
      </c>
      <c r="F41" s="97">
        <f t="shared" ref="F41:O41" si="25">SUM(F36:F40)</f>
        <v>5000000</v>
      </c>
      <c r="G41" s="98">
        <f t="shared" si="25"/>
        <v>3200000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1321435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1321435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26.428699999999999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11946000</v>
      </c>
      <c r="C68" s="105">
        <f>SUM(C9:C15,C18:C24,C27:C30,C33,C36:C40,C43:C53,C56:C59,C62:C66)</f>
        <v>0</v>
      </c>
      <c r="D68" s="105"/>
      <c r="E68" s="105">
        <f t="shared" si="35"/>
        <v>11946000</v>
      </c>
      <c r="F68" s="106">
        <f t="shared" ref="F68:O68" si="43">SUM(F9:F15,F18:F24,F27:F30,F33,F36:F40,F43:F53,F56:F59,F62:F66)</f>
        <v>11946000</v>
      </c>
      <c r="G68" s="107">
        <f t="shared" si="43"/>
        <v>7369000</v>
      </c>
      <c r="H68" s="106">
        <f t="shared" si="43"/>
        <v>846000</v>
      </c>
      <c r="I68" s="107">
        <f t="shared" si="43"/>
        <v>1028137</v>
      </c>
      <c r="J68" s="106">
        <f t="shared" si="43"/>
        <v>1784000</v>
      </c>
      <c r="K68" s="107">
        <f t="shared" si="43"/>
        <v>2794024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2630000</v>
      </c>
      <c r="Q68" s="107">
        <f t="shared" si="37"/>
        <v>3822161</v>
      </c>
      <c r="R68" s="61">
        <f t="shared" si="38"/>
        <v>110.87470449172577</v>
      </c>
      <c r="S68" s="62">
        <f t="shared" si="39"/>
        <v>171.75600138891994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25.398358281023658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36.911260260743603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11946000</v>
      </c>
      <c r="C74" s="105">
        <f>SUM(C9:C15,C18:C24,C27:C30,C33,C36:C40,C43:C53,C56:C59,C62:C66,C70:C71)</f>
        <v>0</v>
      </c>
      <c r="D74" s="105"/>
      <c r="E74" s="105">
        <f>$B74      +$C74      +$D74</f>
        <v>11946000</v>
      </c>
      <c r="F74" s="106">
        <f t="shared" ref="F74:O74" si="46">SUM(F9:F15,F18:F24,F27:F30,F33,F36:F40,F43:F53,F56:F59,F62:F66,F70:F71)</f>
        <v>11946000</v>
      </c>
      <c r="G74" s="107">
        <f t="shared" si="46"/>
        <v>7369000</v>
      </c>
      <c r="H74" s="106">
        <f t="shared" si="46"/>
        <v>846000</v>
      </c>
      <c r="I74" s="107">
        <f t="shared" si="46"/>
        <v>1028137</v>
      </c>
      <c r="J74" s="106">
        <f t="shared" si="46"/>
        <v>1784000</v>
      </c>
      <c r="K74" s="107">
        <f t="shared" si="46"/>
        <v>2794024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2630000</v>
      </c>
      <c r="Q74" s="107">
        <f>$I74      +$K74      +$M74      +$O74</f>
        <v>3822161</v>
      </c>
      <c r="R74" s="61">
        <f>IF(($H74      =0),0,((($J74      -$H74      )/$H74      )*100))</f>
        <v>110.87470449172577</v>
      </c>
      <c r="S74" s="62">
        <f>IF(($I74      =0),0,((($K74      -$I74      )/$I74      )*100))</f>
        <v>171.75600138891994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25.398358281023658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36.911260260743603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16100000</v>
      </c>
      <c r="C87" s="119">
        <f t="shared" si="55"/>
        <v>-2929000</v>
      </c>
      <c r="D87" s="119">
        <f t="shared" si="55"/>
        <v>0</v>
      </c>
      <c r="E87" s="119">
        <f t="shared" si="55"/>
        <v>13171000</v>
      </c>
      <c r="F87" s="119">
        <f t="shared" si="55"/>
        <v>0</v>
      </c>
      <c r="G87" s="119">
        <f t="shared" si="55"/>
        <v>0</v>
      </c>
      <c r="H87" s="119">
        <f t="shared" si="55"/>
        <v>7903000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7903000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60.003036975172733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>
        <v>13171000</v>
      </c>
      <c r="C89" s="93"/>
      <c r="D89" s="93"/>
      <c r="E89" s="93">
        <f t="shared" si="56"/>
        <v>13171000</v>
      </c>
      <c r="F89" s="93">
        <v>0</v>
      </c>
      <c r="G89" s="93">
        <v>0</v>
      </c>
      <c r="H89" s="93">
        <v>7903000</v>
      </c>
      <c r="I89" s="93"/>
      <c r="J89" s="93"/>
      <c r="K89" s="93"/>
      <c r="L89" s="93"/>
      <c r="M89" s="93"/>
      <c r="N89" s="93"/>
      <c r="O89" s="93"/>
      <c r="P89" s="93">
        <f t="shared" si="57"/>
        <v>7903000</v>
      </c>
      <c r="Q89" s="93">
        <f t="shared" si="58"/>
        <v>0</v>
      </c>
      <c r="R89" s="89">
        <f t="shared" si="59"/>
        <v>-100</v>
      </c>
      <c r="S89" s="89">
        <f t="shared" si="60"/>
        <v>0</v>
      </c>
      <c r="T89" s="89">
        <f t="shared" si="61"/>
        <v>60.003036975172733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2929000</v>
      </c>
      <c r="C93" s="93">
        <v>-2929000</v>
      </c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16100000</v>
      </c>
      <c r="C114" s="128">
        <f t="shared" si="69"/>
        <v>-2929000</v>
      </c>
      <c r="D114" s="128">
        <f t="shared" si="69"/>
        <v>0</v>
      </c>
      <c r="E114" s="128">
        <f t="shared" si="69"/>
        <v>13171000</v>
      </c>
      <c r="F114" s="128">
        <f t="shared" si="69"/>
        <v>0</v>
      </c>
      <c r="G114" s="128">
        <f t="shared" si="69"/>
        <v>0</v>
      </c>
      <c r="H114" s="128">
        <f t="shared" si="69"/>
        <v>7903000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7903000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0.6000303697517273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16100000</v>
      </c>
      <c r="C115" s="130">
        <f t="shared" ref="C115:Q115" si="70">C87</f>
        <v>-2929000</v>
      </c>
      <c r="D115" s="130">
        <f t="shared" si="70"/>
        <v>0</v>
      </c>
      <c r="E115" s="130">
        <f t="shared" si="70"/>
        <v>13171000</v>
      </c>
      <c r="F115" s="130">
        <f t="shared" si="70"/>
        <v>0</v>
      </c>
      <c r="G115" s="130">
        <f t="shared" si="70"/>
        <v>0</v>
      </c>
      <c r="H115" s="130">
        <f t="shared" si="70"/>
        <v>7903000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7903000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0.6000303697517273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b8IllC/VcsHFzes7H0FlfkCJ0vvZqGXHOBfKokvFvGjJsstBDTsSmONZqsVNyF1q9DeEJY0yjM0WJvR3Gi/AkA==" saltValue="eu/tX5RPpqBnAnF6OfAs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1255000</v>
      </c>
      <c r="I10" s="95"/>
      <c r="J10" s="94"/>
      <c r="K10" s="95"/>
      <c r="L10" s="94"/>
      <c r="M10" s="95"/>
      <c r="N10" s="94"/>
      <c r="O10" s="95"/>
      <c r="P10" s="94">
        <f t="shared" ref="P10:P16" si="1">$H10      +$J10      +$L10      +$N10</f>
        <v>1255000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69.722222222222214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61286000</v>
      </c>
      <c r="C13" s="93"/>
      <c r="D13" s="93"/>
      <c r="E13" s="93">
        <f t="shared" si="0"/>
        <v>61286000</v>
      </c>
      <c r="F13" s="94">
        <v>61286000</v>
      </c>
      <c r="G13" s="95">
        <v>47762000</v>
      </c>
      <c r="H13" s="94">
        <v>35000000</v>
      </c>
      <c r="I13" s="95">
        <v>20665899</v>
      </c>
      <c r="J13" s="94"/>
      <c r="K13" s="95">
        <v>15626294</v>
      </c>
      <c r="L13" s="94"/>
      <c r="M13" s="95"/>
      <c r="N13" s="94"/>
      <c r="O13" s="95"/>
      <c r="P13" s="94">
        <f t="shared" si="1"/>
        <v>35000000</v>
      </c>
      <c r="Q13" s="95">
        <f t="shared" si="2"/>
        <v>36292193</v>
      </c>
      <c r="R13" s="48">
        <f t="shared" si="3"/>
        <v>-100</v>
      </c>
      <c r="S13" s="49">
        <f t="shared" si="4"/>
        <v>-24.386091309165884</v>
      </c>
      <c r="T13" s="48">
        <f t="shared" si="5"/>
        <v>57.109290865776849</v>
      </c>
      <c r="U13" s="50">
        <f t="shared" si="6"/>
        <v>59.21775446268316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63086000</v>
      </c>
      <c r="C16" s="96">
        <f>SUM(C9:C15)</f>
        <v>0</v>
      </c>
      <c r="D16" s="96"/>
      <c r="E16" s="96">
        <f t="shared" si="0"/>
        <v>63086000</v>
      </c>
      <c r="F16" s="97">
        <f t="shared" ref="F16:O16" si="7">SUM(F9:F15)</f>
        <v>63086000</v>
      </c>
      <c r="G16" s="98">
        <f t="shared" si="7"/>
        <v>49562000</v>
      </c>
      <c r="H16" s="97">
        <f t="shared" si="7"/>
        <v>36255000</v>
      </c>
      <c r="I16" s="98">
        <f t="shared" si="7"/>
        <v>20665899</v>
      </c>
      <c r="J16" s="97">
        <f t="shared" si="7"/>
        <v>0</v>
      </c>
      <c r="K16" s="98">
        <f t="shared" si="7"/>
        <v>15626294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36255000</v>
      </c>
      <c r="Q16" s="98">
        <f t="shared" si="2"/>
        <v>36292193</v>
      </c>
      <c r="R16" s="52">
        <f t="shared" si="3"/>
        <v>-100</v>
      </c>
      <c r="S16" s="53">
        <f t="shared" si="4"/>
        <v>-24.386091309165884</v>
      </c>
      <c r="T16" s="52">
        <f>IF((SUM($E9:$E13))=0,0,(P16/(SUM($E9:$E13))*100))</f>
        <v>57.469169070792248</v>
      </c>
      <c r="U16" s="54">
        <f>IF((SUM($E9:$E13))=0,0,(Q16/(SUM($E9:$E13))*100))</f>
        <v>57.528125099071111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151939000</v>
      </c>
      <c r="C18" s="93">
        <v>522000</v>
      </c>
      <c r="D18" s="93"/>
      <c r="E18" s="93">
        <f t="shared" ref="E18:E25" si="8">$B18      +$C18      +$D18</f>
        <v>152461000</v>
      </c>
      <c r="F18" s="94">
        <v>151939000</v>
      </c>
      <c r="G18" s="95">
        <v>60776000</v>
      </c>
      <c r="H18" s="94">
        <v>10253000</v>
      </c>
      <c r="I18" s="95">
        <v>31014456</v>
      </c>
      <c r="J18" s="94">
        <v>30216000</v>
      </c>
      <c r="K18" s="95">
        <v>44079526</v>
      </c>
      <c r="L18" s="94"/>
      <c r="M18" s="95"/>
      <c r="N18" s="94"/>
      <c r="O18" s="95"/>
      <c r="P18" s="94">
        <f t="shared" ref="P18:P25" si="9">$H18      +$J18      +$L18      +$N18</f>
        <v>40469000</v>
      </c>
      <c r="Q18" s="95">
        <f t="shared" ref="Q18:Q25" si="10">$I18      +$K18      +$M18      +$O18</f>
        <v>75093982</v>
      </c>
      <c r="R18" s="48">
        <f t="shared" ref="R18:R25" si="11">IF(($H18      =0),0,((($J18      -$H18      )/$H18      )*100))</f>
        <v>194.70398907636789</v>
      </c>
      <c r="S18" s="49">
        <f t="shared" ref="S18:S25" si="12">IF(($I18      =0),0,((($K18      -$I18      )/$I18      )*100))</f>
        <v>42.125742911628052</v>
      </c>
      <c r="T18" s="48">
        <f t="shared" ref="T18:T24" si="13">IF(($E18      =0),0,(($P18      /$E18      )*100))</f>
        <v>26.54383744039459</v>
      </c>
      <c r="U18" s="50">
        <f t="shared" ref="U18:U24" si="14">IF(($E18      =0),0,(($Q18      /$E18      )*100))</f>
        <v>49.254551655833296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151939000</v>
      </c>
      <c r="C25" s="96">
        <f>SUM(C18:C24)</f>
        <v>522000</v>
      </c>
      <c r="D25" s="96"/>
      <c r="E25" s="96">
        <f t="shared" si="8"/>
        <v>152461000</v>
      </c>
      <c r="F25" s="97">
        <f t="shared" ref="F25:O25" si="15">SUM(F18:F24)</f>
        <v>151939000</v>
      </c>
      <c r="G25" s="98">
        <f t="shared" si="15"/>
        <v>60776000</v>
      </c>
      <c r="H25" s="97">
        <f t="shared" si="15"/>
        <v>10253000</v>
      </c>
      <c r="I25" s="98">
        <f t="shared" si="15"/>
        <v>31014456</v>
      </c>
      <c r="J25" s="97">
        <f t="shared" si="15"/>
        <v>30216000</v>
      </c>
      <c r="K25" s="98">
        <f t="shared" si="15"/>
        <v>44079526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40469000</v>
      </c>
      <c r="Q25" s="98">
        <f t="shared" si="10"/>
        <v>75093982</v>
      </c>
      <c r="R25" s="52">
        <f t="shared" si="11"/>
        <v>194.70398907636789</v>
      </c>
      <c r="S25" s="53">
        <f t="shared" si="12"/>
        <v>42.125742911628052</v>
      </c>
      <c r="T25" s="52">
        <f>IF(($E25-$E20-$E24)   =0,0,($P25   /($E25-$E20-$E24)   )*100)</f>
        <v>26.54383744039459</v>
      </c>
      <c r="U25" s="54">
        <f>IF(($E25-$E20-$E24)   =0,0,($Q25   /($E25-$E20-$E24)   )*100)</f>
        <v>49.254551655833296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2501000</v>
      </c>
      <c r="C33" s="93"/>
      <c r="D33" s="93"/>
      <c r="E33" s="93">
        <f>$B33      +$C33      +$D33</f>
        <v>2501000</v>
      </c>
      <c r="F33" s="94">
        <v>2501000</v>
      </c>
      <c r="G33" s="95">
        <v>1750000</v>
      </c>
      <c r="H33" s="94">
        <v>525000</v>
      </c>
      <c r="I33" s="95">
        <v>73001</v>
      </c>
      <c r="J33" s="94"/>
      <c r="K33" s="95">
        <v>173493</v>
      </c>
      <c r="L33" s="94"/>
      <c r="M33" s="95"/>
      <c r="N33" s="94"/>
      <c r="O33" s="95"/>
      <c r="P33" s="94">
        <f>$H33      +$J33      +$L33      +$N33</f>
        <v>525000</v>
      </c>
      <c r="Q33" s="95">
        <f>$I33      +$K33      +$M33      +$O33</f>
        <v>246494</v>
      </c>
      <c r="R33" s="48">
        <f>IF(($H33      =0),0,((($J33      -$H33      )/$H33      )*100))</f>
        <v>-100</v>
      </c>
      <c r="S33" s="49">
        <f>IF(($I33      =0),0,((($K33      -$I33      )/$I33      )*100))</f>
        <v>137.65838824125697</v>
      </c>
      <c r="T33" s="48">
        <f>IF(($E33      =0),0,(($P33      /$E33      )*100))</f>
        <v>20.991603358656537</v>
      </c>
      <c r="U33" s="50">
        <f>IF(($E33      =0),0,(($Q33      /$E33      )*100))</f>
        <v>9.8558176729308276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2501000</v>
      </c>
      <c r="C34" s="96">
        <f>C33</f>
        <v>0</v>
      </c>
      <c r="D34" s="96"/>
      <c r="E34" s="96">
        <f>$B34      +$C34      +$D34</f>
        <v>2501000</v>
      </c>
      <c r="F34" s="97">
        <f t="shared" ref="F34:O34" si="17">F33</f>
        <v>2501000</v>
      </c>
      <c r="G34" s="98">
        <f t="shared" si="17"/>
        <v>1750000</v>
      </c>
      <c r="H34" s="97">
        <f t="shared" si="17"/>
        <v>525000</v>
      </c>
      <c r="I34" s="98">
        <f t="shared" si="17"/>
        <v>73001</v>
      </c>
      <c r="J34" s="97">
        <f t="shared" si="17"/>
        <v>0</v>
      </c>
      <c r="K34" s="98">
        <f t="shared" si="17"/>
        <v>173493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525000</v>
      </c>
      <c r="Q34" s="98">
        <f>$I34      +$K34      +$M34      +$O34</f>
        <v>246494</v>
      </c>
      <c r="R34" s="52">
        <f>IF(($H34      =0),0,((($J34      -$H34      )/$H34      )*100))</f>
        <v>-100</v>
      </c>
      <c r="S34" s="53">
        <f>IF(($I34      =0),0,((($K34      -$I34      )/$I34      )*100))</f>
        <v>137.65838824125697</v>
      </c>
      <c r="T34" s="52">
        <f>IF($E34   =0,0,($P34   /$E34   )*100)</f>
        <v>20.991603358656537</v>
      </c>
      <c r="U34" s="54">
        <f>IF($E34   =0,0,($Q34   /$E34   )*100)</f>
        <v>9.8558176729308276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26459000</v>
      </c>
      <c r="C37" s="93"/>
      <c r="D37" s="93"/>
      <c r="E37" s="93">
        <f t="shared" si="18"/>
        <v>26459000</v>
      </c>
      <c r="F37" s="94">
        <v>26459000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26459000</v>
      </c>
      <c r="C41" s="96">
        <f>SUM(C36:C40)</f>
        <v>0</v>
      </c>
      <c r="D41" s="96"/>
      <c r="E41" s="96">
        <f t="shared" si="18"/>
        <v>26459000</v>
      </c>
      <c r="F41" s="97">
        <f t="shared" ref="F41:O41" si="25">SUM(F36:F40)</f>
        <v>26459000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100000000</v>
      </c>
      <c r="C52" s="93"/>
      <c r="D52" s="93"/>
      <c r="E52" s="93">
        <f t="shared" si="26"/>
        <v>100000000</v>
      </c>
      <c r="F52" s="94">
        <v>100000000</v>
      </c>
      <c r="G52" s="95">
        <v>80000000</v>
      </c>
      <c r="H52" s="94">
        <v>30000000</v>
      </c>
      <c r="I52" s="95">
        <v>12258714</v>
      </c>
      <c r="J52" s="94">
        <v>21004000</v>
      </c>
      <c r="K52" s="95">
        <v>42643876</v>
      </c>
      <c r="L52" s="94"/>
      <c r="M52" s="95"/>
      <c r="N52" s="94"/>
      <c r="O52" s="95"/>
      <c r="P52" s="94">
        <f t="shared" si="27"/>
        <v>51004000</v>
      </c>
      <c r="Q52" s="95">
        <f t="shared" si="28"/>
        <v>54902590</v>
      </c>
      <c r="R52" s="48">
        <f t="shared" si="29"/>
        <v>-29.986666666666668</v>
      </c>
      <c r="S52" s="49">
        <f t="shared" si="30"/>
        <v>247.86582018309588</v>
      </c>
      <c r="T52" s="48">
        <f t="shared" si="31"/>
        <v>51.004000000000005</v>
      </c>
      <c r="U52" s="50">
        <f t="shared" si="32"/>
        <v>54.902589999999996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28425000</v>
      </c>
      <c r="C53" s="93"/>
      <c r="D53" s="93"/>
      <c r="E53" s="93">
        <f t="shared" si="26"/>
        <v>28425000</v>
      </c>
      <c r="F53" s="94">
        <v>28425000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128425000</v>
      </c>
      <c r="C54" s="96">
        <f>SUM(C43:C53)</f>
        <v>0</v>
      </c>
      <c r="D54" s="96"/>
      <c r="E54" s="96">
        <f t="shared" si="26"/>
        <v>128425000</v>
      </c>
      <c r="F54" s="97">
        <f t="shared" ref="F54:O54" si="33">SUM(F43:F53)</f>
        <v>128425000</v>
      </c>
      <c r="G54" s="98">
        <f t="shared" si="33"/>
        <v>80000000</v>
      </c>
      <c r="H54" s="97">
        <f t="shared" si="33"/>
        <v>30000000</v>
      </c>
      <c r="I54" s="98">
        <f t="shared" si="33"/>
        <v>12258714</v>
      </c>
      <c r="J54" s="97">
        <f t="shared" si="33"/>
        <v>21004000</v>
      </c>
      <c r="K54" s="98">
        <f t="shared" si="33"/>
        <v>42643876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51004000</v>
      </c>
      <c r="Q54" s="98">
        <f t="shared" si="28"/>
        <v>54902590</v>
      </c>
      <c r="R54" s="52">
        <f t="shared" si="29"/>
        <v>-29.986666666666668</v>
      </c>
      <c r="S54" s="53">
        <f t="shared" si="30"/>
        <v>247.86582018309588</v>
      </c>
      <c r="T54" s="52">
        <f>IF((+$E44+$E46+$E48+$E49+$E52) =0,0,(P54   /(+$E44+$E46+$E48+$E49+$E52) )*100)</f>
        <v>51.004000000000005</v>
      </c>
      <c r="U54" s="54">
        <f>IF((+$E44+$E46+$E48+$E49+$E52) =0,0,(Q54   /(+$E44+$E46+$E48+$E49+$E52) )*100)</f>
        <v>54.902589999999996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372410000</v>
      </c>
      <c r="C68" s="105">
        <f>SUM(C9:C15,C18:C24,C27:C30,C33,C36:C40,C43:C53,C56:C59,C62:C66)</f>
        <v>522000</v>
      </c>
      <c r="D68" s="105"/>
      <c r="E68" s="105">
        <f t="shared" si="35"/>
        <v>372932000</v>
      </c>
      <c r="F68" s="106">
        <f t="shared" ref="F68:O68" si="43">SUM(F9:F15,F18:F24,F27:F30,F33,F36:F40,F43:F53,F56:F59,F62:F66)</f>
        <v>372410000</v>
      </c>
      <c r="G68" s="107">
        <f t="shared" si="43"/>
        <v>192088000</v>
      </c>
      <c r="H68" s="106">
        <f t="shared" si="43"/>
        <v>77033000</v>
      </c>
      <c r="I68" s="107">
        <f t="shared" si="43"/>
        <v>64012070</v>
      </c>
      <c r="J68" s="106">
        <f t="shared" si="43"/>
        <v>51220000</v>
      </c>
      <c r="K68" s="107">
        <f t="shared" si="43"/>
        <v>102523189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128253000</v>
      </c>
      <c r="Q68" s="107">
        <f t="shared" si="37"/>
        <v>166535259</v>
      </c>
      <c r="R68" s="61">
        <f t="shared" si="38"/>
        <v>-33.509015616683755</v>
      </c>
      <c r="S68" s="62">
        <f t="shared" si="39"/>
        <v>60.162277208032798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40.325045276184731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52.361674652882584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372410000</v>
      </c>
      <c r="C74" s="105">
        <f>SUM(C9:C15,C18:C24,C27:C30,C33,C36:C40,C43:C53,C56:C59,C62:C66,C70:C71)</f>
        <v>522000</v>
      </c>
      <c r="D74" s="105"/>
      <c r="E74" s="105">
        <f>$B74      +$C74      +$D74</f>
        <v>372932000</v>
      </c>
      <c r="F74" s="106">
        <f t="shared" ref="F74:O74" si="46">SUM(F9:F15,F18:F24,F27:F30,F33,F36:F40,F43:F53,F56:F59,F62:F66,F70:F71)</f>
        <v>372410000</v>
      </c>
      <c r="G74" s="107">
        <f t="shared" si="46"/>
        <v>192088000</v>
      </c>
      <c r="H74" s="106">
        <f t="shared" si="46"/>
        <v>77033000</v>
      </c>
      <c r="I74" s="107">
        <f t="shared" si="46"/>
        <v>64012070</v>
      </c>
      <c r="J74" s="106">
        <f t="shared" si="46"/>
        <v>51220000</v>
      </c>
      <c r="K74" s="107">
        <f t="shared" si="46"/>
        <v>102523189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128253000</v>
      </c>
      <c r="Q74" s="107">
        <f>$I74      +$K74      +$M74      +$O74</f>
        <v>166535259</v>
      </c>
      <c r="R74" s="61">
        <f>IF(($H74      =0),0,((($J74      -$H74      )/$H74      )*100))</f>
        <v>-33.509015616683755</v>
      </c>
      <c r="S74" s="62">
        <f>IF(($I74      =0),0,((($K74      -$I74      )/$I74      )*100))</f>
        <v>60.162277208032798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40.325045276184731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52.361674652882584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124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125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126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127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128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129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33390000</v>
      </c>
      <c r="C87" s="119">
        <f t="shared" si="55"/>
        <v>0</v>
      </c>
      <c r="D87" s="119">
        <f t="shared" si="55"/>
        <v>0</v>
      </c>
      <c r="E87" s="119">
        <f t="shared" si="55"/>
        <v>33390000</v>
      </c>
      <c r="F87" s="119">
        <f t="shared" si="55"/>
        <v>0</v>
      </c>
      <c r="G87" s="119">
        <f t="shared" si="55"/>
        <v>0</v>
      </c>
      <c r="H87" s="119">
        <f t="shared" si="55"/>
        <v>21979000</v>
      </c>
      <c r="I87" s="119">
        <f t="shared" si="55"/>
        <v>0</v>
      </c>
      <c r="J87" s="119">
        <f t="shared" si="55"/>
        <v>10698000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32677000</v>
      </c>
      <c r="Q87" s="120">
        <f t="shared" si="55"/>
        <v>0</v>
      </c>
      <c r="R87" s="85">
        <f t="shared" si="55"/>
        <v>3440.1689696324997</v>
      </c>
      <c r="S87" s="85">
        <f t="shared" si="55"/>
        <v>0</v>
      </c>
      <c r="T87" s="86">
        <f>IF(SUM($E88:$E96) =0,0,(P87   /SUM($E88:$E96) )*100)</f>
        <v>97.864630128781073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>
        <v>24890000</v>
      </c>
      <c r="C93" s="93"/>
      <c r="D93" s="93"/>
      <c r="E93" s="93">
        <f t="shared" si="56"/>
        <v>24890000</v>
      </c>
      <c r="F93" s="93">
        <v>0</v>
      </c>
      <c r="G93" s="93">
        <v>0</v>
      </c>
      <c r="H93" s="93">
        <v>21770000</v>
      </c>
      <c r="I93" s="93"/>
      <c r="J93" s="93">
        <v>3120000</v>
      </c>
      <c r="K93" s="93"/>
      <c r="L93" s="93"/>
      <c r="M93" s="93"/>
      <c r="N93" s="93"/>
      <c r="O93" s="93"/>
      <c r="P93" s="93">
        <f t="shared" si="57"/>
        <v>24890000</v>
      </c>
      <c r="Q93" s="93">
        <f t="shared" si="58"/>
        <v>0</v>
      </c>
      <c r="R93" s="89">
        <f t="shared" si="59"/>
        <v>-85.668350941662837</v>
      </c>
      <c r="S93" s="89">
        <f t="shared" si="60"/>
        <v>0</v>
      </c>
      <c r="T93" s="89">
        <f t="shared" si="61"/>
        <v>100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>
        <v>8500000</v>
      </c>
      <c r="C94" s="93"/>
      <c r="D94" s="93"/>
      <c r="E94" s="93">
        <f t="shared" si="56"/>
        <v>8500000</v>
      </c>
      <c r="F94" s="93">
        <v>0</v>
      </c>
      <c r="G94" s="93">
        <v>0</v>
      </c>
      <c r="H94" s="93">
        <v>209000</v>
      </c>
      <c r="I94" s="93"/>
      <c r="J94" s="93">
        <v>7578000</v>
      </c>
      <c r="K94" s="93"/>
      <c r="L94" s="93"/>
      <c r="M94" s="93"/>
      <c r="N94" s="93"/>
      <c r="O94" s="93"/>
      <c r="P94" s="93">
        <f t="shared" si="57"/>
        <v>7787000</v>
      </c>
      <c r="Q94" s="93">
        <f t="shared" si="58"/>
        <v>0</v>
      </c>
      <c r="R94" s="89">
        <f t="shared" si="59"/>
        <v>3525.8373205741627</v>
      </c>
      <c r="S94" s="89">
        <f t="shared" si="60"/>
        <v>0</v>
      </c>
      <c r="T94" s="89">
        <f t="shared" si="61"/>
        <v>91.611764705882351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130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33390000</v>
      </c>
      <c r="C114" s="128">
        <f t="shared" si="69"/>
        <v>0</v>
      </c>
      <c r="D114" s="128">
        <f t="shared" si="69"/>
        <v>0</v>
      </c>
      <c r="E114" s="128">
        <f t="shared" si="69"/>
        <v>33390000</v>
      </c>
      <c r="F114" s="128">
        <f t="shared" si="69"/>
        <v>0</v>
      </c>
      <c r="G114" s="128">
        <f t="shared" si="69"/>
        <v>0</v>
      </c>
      <c r="H114" s="128">
        <f t="shared" si="69"/>
        <v>21979000</v>
      </c>
      <c r="I114" s="128">
        <f t="shared" si="69"/>
        <v>0</v>
      </c>
      <c r="J114" s="128">
        <f t="shared" si="69"/>
        <v>10698000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32677000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0.97864630128781072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131</v>
      </c>
      <c r="B115" s="130">
        <f>B87</f>
        <v>33390000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33390000</v>
      </c>
      <c r="F115" s="130">
        <f t="shared" si="70"/>
        <v>0</v>
      </c>
      <c r="G115" s="130">
        <f t="shared" si="70"/>
        <v>0</v>
      </c>
      <c r="H115" s="130">
        <f t="shared" si="70"/>
        <v>21979000</v>
      </c>
      <c r="I115" s="130">
        <f t="shared" si="70"/>
        <v>0</v>
      </c>
      <c r="J115" s="130">
        <f t="shared" si="70"/>
        <v>10698000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32677000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0.97864630128781072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132</v>
      </c>
    </row>
    <row r="118" spans="1:23" x14ac:dyDescent="0.25">
      <c r="A118" s="29" t="s">
        <v>133</v>
      </c>
    </row>
    <row r="119" spans="1:23" ht="13" x14ac:dyDescent="0.3">
      <c r="A119" s="29" t="s">
        <v>134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135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136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137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7KVw4UMJ4pfXsvLm540vY3hTQrU+7fAqGobxb58YNFklbagmEJAvkoB5qUaKqk1m0jdYSFeF1P/yZjRM3aobXQ==" saltValue="zJtflHdiTxm0zzXK3xBR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E8DF18-6F46-4B0F-8281-CDED36419F76}"/>
</file>

<file path=customXml/itemProps2.xml><?xml version="1.0" encoding="utf-8"?>
<ds:datastoreItem xmlns:ds="http://schemas.openxmlformats.org/officeDocument/2006/customXml" ds:itemID="{8C3406FF-02FE-4CB4-9E5B-2318C5299366}"/>
</file>

<file path=customXml/itemProps3.xml><?xml version="1.0" encoding="utf-8"?>
<ds:datastoreItem xmlns:ds="http://schemas.openxmlformats.org/officeDocument/2006/customXml" ds:itemID="{52C9DD9D-26BE-40A1-8A5B-69911D7893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2025-02-10T08:24:34Z</dcterms:created>
  <dcterms:modified xsi:type="dcterms:W3CDTF">2025-02-10T08:25:17Z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