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2\03. Final\"/>
    </mc:Choice>
  </mc:AlternateContent>
  <xr:revisionPtr revIDLastSave="0" documentId="8_{6F8E820E-AC97-486A-B261-0A0954510146}" xr6:coauthVersionLast="47" xr6:coauthVersionMax="47" xr10:uidLastSave="{00000000-0000-0000-0000-000000000000}"/>
  <workbookProtection workbookAlgorithmName="SHA-512" workbookHashValue="lywalldRIuHLDvrPAMMy9bs4UDGAmb1COqSaJJPsKXQehjqZwyoL93ei9XFSi7zuaT7r+hVu096K23qckEyoLQ==" workbookSaltValue="m8/7kKZ+a0QyzFWN+lIHjA==" workbookSpinCount="100000" lockStructure="1"/>
  <bookViews>
    <workbookView xWindow="-110" yWindow="-110" windowWidth="19420" windowHeight="10420" xr2:uid="{00000000-000D-0000-FFFF-FFFF00000000}"/>
  </bookViews>
  <sheets>
    <sheet name="Summary" sheetId="1" r:id="rId1"/>
    <sheet name="ETH" sheetId="2" r:id="rId2"/>
    <sheet name="KZN212" sheetId="3" r:id="rId3"/>
    <sheet name="KZN213" sheetId="4" r:id="rId4"/>
    <sheet name="KZN214" sheetId="5" r:id="rId5"/>
    <sheet name="KZN216" sheetId="6" r:id="rId6"/>
    <sheet name="DC21" sheetId="7" r:id="rId7"/>
    <sheet name="KZN221" sheetId="8" r:id="rId8"/>
    <sheet name="KZN222" sheetId="9" r:id="rId9"/>
    <sheet name="KZN223" sheetId="10" r:id="rId10"/>
    <sheet name="KZN224" sheetId="11" r:id="rId11"/>
    <sheet name="KZN225" sheetId="12" r:id="rId12"/>
    <sheet name="KZN226" sheetId="13" r:id="rId13"/>
    <sheet name="KZN227" sheetId="14" r:id="rId14"/>
    <sheet name="DC22" sheetId="15" r:id="rId15"/>
    <sheet name="KZN235" sheetId="16" r:id="rId16"/>
    <sheet name="KZN237" sheetId="17" r:id="rId17"/>
    <sheet name="KZN238" sheetId="18" r:id="rId18"/>
    <sheet name="DC23" sheetId="19" r:id="rId19"/>
    <sheet name="KZN241" sheetId="20" r:id="rId20"/>
    <sheet name="KZN242" sheetId="21" r:id="rId21"/>
    <sheet name="KZN244" sheetId="22" r:id="rId22"/>
    <sheet name="KZN245" sheetId="23" r:id="rId23"/>
    <sheet name="DC24" sheetId="24" r:id="rId24"/>
    <sheet name="KZN252" sheetId="25" r:id="rId25"/>
    <sheet name="KZN253" sheetId="26" r:id="rId26"/>
    <sheet name="KZN254" sheetId="27" r:id="rId27"/>
    <sheet name="DC25" sheetId="28" r:id="rId28"/>
    <sheet name="KZN261" sheetId="29" r:id="rId29"/>
    <sheet name="KZN262" sheetId="30" r:id="rId30"/>
    <sheet name="KZN263" sheetId="31" r:id="rId31"/>
    <sheet name="KZN265" sheetId="32" r:id="rId32"/>
    <sheet name="KZN266" sheetId="33" r:id="rId33"/>
    <sheet name="DC26" sheetId="34" r:id="rId34"/>
    <sheet name="KZN271" sheetId="35" r:id="rId35"/>
    <sheet name="KZN272" sheetId="36" r:id="rId36"/>
    <sheet name="KZN275" sheetId="37" r:id="rId37"/>
    <sheet name="KZN276" sheetId="38" r:id="rId38"/>
    <sheet name="DC27" sheetId="39" r:id="rId39"/>
    <sheet name="KZN281" sheetId="40" r:id="rId40"/>
    <sheet name="KZN282" sheetId="41" r:id="rId41"/>
    <sheet name="KZN284" sheetId="42" r:id="rId42"/>
    <sheet name="KZN285" sheetId="43" r:id="rId43"/>
    <sheet name="KZN286" sheetId="44" r:id="rId44"/>
    <sheet name="DC28" sheetId="45" r:id="rId45"/>
    <sheet name="KZN291" sheetId="46" r:id="rId46"/>
    <sheet name="KZN292" sheetId="47" r:id="rId47"/>
    <sheet name="KZN293" sheetId="48" r:id="rId48"/>
    <sheet name="KZN294" sheetId="49" r:id="rId49"/>
    <sheet name="DC29" sheetId="50" r:id="rId50"/>
    <sheet name="KZN433" sheetId="51" r:id="rId51"/>
    <sheet name="KZN434" sheetId="52" r:id="rId52"/>
    <sheet name="KZN435" sheetId="53" r:id="rId53"/>
    <sheet name="KZN436" sheetId="54" r:id="rId54"/>
    <sheet name="DC43" sheetId="55" r:id="rId55"/>
  </sheets>
  <definedNames>
    <definedName name="_xlnm.Print_Area" localSheetId="6">'DC21'!$A$1:$X$128</definedName>
    <definedName name="_xlnm.Print_Area" localSheetId="14">'DC22'!$A$1:$X$128</definedName>
    <definedName name="_xlnm.Print_Area" localSheetId="18">'DC23'!$A$1:$X$128</definedName>
    <definedName name="_xlnm.Print_Area" localSheetId="23">'DC24'!$A$1:$X$128</definedName>
    <definedName name="_xlnm.Print_Area" localSheetId="27">'DC25'!$A$1:$X$128</definedName>
    <definedName name="_xlnm.Print_Area" localSheetId="33">'DC26'!$A$1:$X$128</definedName>
    <definedName name="_xlnm.Print_Area" localSheetId="38">'DC27'!$A$1:$X$128</definedName>
    <definedName name="_xlnm.Print_Area" localSheetId="44">'DC28'!$A$1:$X$128</definedName>
    <definedName name="_xlnm.Print_Area" localSheetId="49">'DC29'!$A$1:$X$128</definedName>
    <definedName name="_xlnm.Print_Area" localSheetId="54">'DC43'!$A$1:$X$128</definedName>
    <definedName name="_xlnm.Print_Area" localSheetId="1">ETH!$A$1:$X$128</definedName>
    <definedName name="_xlnm.Print_Area" localSheetId="2">'KZN212'!$A$1:$X$128</definedName>
    <definedName name="_xlnm.Print_Area" localSheetId="3">'KZN213'!$A$1:$X$128</definedName>
    <definedName name="_xlnm.Print_Area" localSheetId="4">'KZN214'!$A$1:$X$128</definedName>
    <definedName name="_xlnm.Print_Area" localSheetId="5">'KZN216'!$A$1:$X$128</definedName>
    <definedName name="_xlnm.Print_Area" localSheetId="7">'KZN221'!$A$1:$X$128</definedName>
    <definedName name="_xlnm.Print_Area" localSheetId="8">'KZN222'!$A$1:$X$128</definedName>
    <definedName name="_xlnm.Print_Area" localSheetId="9">'KZN223'!$A$1:$X$128</definedName>
    <definedName name="_xlnm.Print_Area" localSheetId="10">'KZN224'!$A$1:$X$128</definedName>
    <definedName name="_xlnm.Print_Area" localSheetId="11">'KZN225'!$A$1:$X$128</definedName>
    <definedName name="_xlnm.Print_Area" localSheetId="12">'KZN226'!$A$1:$X$128</definedName>
    <definedName name="_xlnm.Print_Area" localSheetId="13">'KZN227'!$A$1:$X$128</definedName>
    <definedName name="_xlnm.Print_Area" localSheetId="15">'KZN235'!$A$1:$X$128</definedName>
    <definedName name="_xlnm.Print_Area" localSheetId="16">'KZN237'!$A$1:$X$128</definedName>
    <definedName name="_xlnm.Print_Area" localSheetId="17">'KZN238'!$A$1:$X$128</definedName>
    <definedName name="_xlnm.Print_Area" localSheetId="19">'KZN241'!$A$1:$X$128</definedName>
    <definedName name="_xlnm.Print_Area" localSheetId="20">'KZN242'!$A$1:$X$128</definedName>
    <definedName name="_xlnm.Print_Area" localSheetId="21">'KZN244'!$A$1:$X$128</definedName>
    <definedName name="_xlnm.Print_Area" localSheetId="22">'KZN245'!$A$1:$X$128</definedName>
    <definedName name="_xlnm.Print_Area" localSheetId="24">'KZN252'!$A$1:$X$128</definedName>
    <definedName name="_xlnm.Print_Area" localSheetId="25">'KZN253'!$A$1:$X$128</definedName>
    <definedName name="_xlnm.Print_Area" localSheetId="26">'KZN254'!$A$1:$X$128</definedName>
    <definedName name="_xlnm.Print_Area" localSheetId="28">'KZN261'!$A$1:$X$128</definedName>
    <definedName name="_xlnm.Print_Area" localSheetId="29">'KZN262'!$A$1:$X$128</definedName>
    <definedName name="_xlnm.Print_Area" localSheetId="30">'KZN263'!$A$1:$X$128</definedName>
    <definedName name="_xlnm.Print_Area" localSheetId="31">'KZN265'!$A$1:$X$128</definedName>
    <definedName name="_xlnm.Print_Area" localSheetId="32">'KZN266'!$A$1:$X$128</definedName>
    <definedName name="_xlnm.Print_Area" localSheetId="34">'KZN271'!$A$1:$X$128</definedName>
    <definedName name="_xlnm.Print_Area" localSheetId="35">'KZN272'!$A$1:$X$128</definedName>
    <definedName name="_xlnm.Print_Area" localSheetId="36">'KZN275'!$A$1:$X$128</definedName>
    <definedName name="_xlnm.Print_Area" localSheetId="37">'KZN276'!$A$1:$X$128</definedName>
    <definedName name="_xlnm.Print_Area" localSheetId="39">'KZN281'!$A$1:$X$128</definedName>
    <definedName name="_xlnm.Print_Area" localSheetId="40">'KZN282'!$A$1:$X$128</definedName>
    <definedName name="_xlnm.Print_Area" localSheetId="41">'KZN284'!$A$1:$X$128</definedName>
    <definedName name="_xlnm.Print_Area" localSheetId="42">'KZN285'!$A$1:$X$128</definedName>
    <definedName name="_xlnm.Print_Area" localSheetId="43">'KZN286'!$A$1:$X$128</definedName>
    <definedName name="_xlnm.Print_Area" localSheetId="45">'KZN291'!$A$1:$X$128</definedName>
    <definedName name="_xlnm.Print_Area" localSheetId="46">'KZN292'!$A$1:$X$128</definedName>
    <definedName name="_xlnm.Print_Area" localSheetId="47">'KZN293'!$A$1:$X$128</definedName>
    <definedName name="_xlnm.Print_Area" localSheetId="48">'KZN294'!$A$1:$X$128</definedName>
    <definedName name="_xlnm.Print_Area" localSheetId="50">'KZN433'!$A$1:$X$128</definedName>
    <definedName name="_xlnm.Print_Area" localSheetId="51">'KZN434'!$A$1:$X$128</definedName>
    <definedName name="_xlnm.Print_Area" localSheetId="52">'KZN435'!$A$1:$X$128</definedName>
    <definedName name="_xlnm.Print_Area" localSheetId="53">'KZN436'!$A$1:$X$128</definedName>
    <definedName name="_xlnm.Print_Area" localSheetId="0">Summary!$A$1:$X$128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87" i="2" l="1"/>
  <c r="V87" i="2"/>
  <c r="O87" i="2"/>
  <c r="N87" i="2"/>
  <c r="M87" i="2"/>
  <c r="L87" i="2"/>
  <c r="L115" i="2" s="1"/>
  <c r="R115" i="2" s="1"/>
  <c r="K87" i="2"/>
  <c r="J87" i="2"/>
  <c r="J115" i="2" s="1"/>
  <c r="I87" i="2"/>
  <c r="H87" i="2"/>
  <c r="G87" i="2"/>
  <c r="F87" i="2"/>
  <c r="D87" i="2"/>
  <c r="C87" i="2"/>
  <c r="C115" i="2" s="1"/>
  <c r="B87" i="2"/>
  <c r="W87" i="3"/>
  <c r="W115" i="3" s="1"/>
  <c r="V87" i="3"/>
  <c r="O87" i="3"/>
  <c r="N87" i="3"/>
  <c r="M87" i="3"/>
  <c r="L87" i="3"/>
  <c r="K87" i="3"/>
  <c r="K115" i="3" s="1"/>
  <c r="J87" i="3"/>
  <c r="I87" i="3"/>
  <c r="I115" i="3" s="1"/>
  <c r="H87" i="3"/>
  <c r="G87" i="3"/>
  <c r="F87" i="3"/>
  <c r="D87" i="3"/>
  <c r="C87" i="3"/>
  <c r="B87" i="3"/>
  <c r="B115" i="3" s="1"/>
  <c r="W87" i="4"/>
  <c r="V87" i="4"/>
  <c r="V115" i="4" s="1"/>
  <c r="O87" i="4"/>
  <c r="N87" i="4"/>
  <c r="M87" i="4"/>
  <c r="L87" i="4"/>
  <c r="K87" i="4"/>
  <c r="J87" i="4"/>
  <c r="J115" i="4" s="1"/>
  <c r="I87" i="4"/>
  <c r="H87" i="4"/>
  <c r="H115" i="4" s="1"/>
  <c r="G87" i="4"/>
  <c r="F87" i="4"/>
  <c r="D87" i="4"/>
  <c r="C87" i="4"/>
  <c r="B87" i="4"/>
  <c r="W87" i="5"/>
  <c r="W115" i="5" s="1"/>
  <c r="V87" i="5"/>
  <c r="O87" i="5"/>
  <c r="N87" i="5"/>
  <c r="M87" i="5"/>
  <c r="L87" i="5"/>
  <c r="K87" i="5"/>
  <c r="J87" i="5"/>
  <c r="I87" i="5"/>
  <c r="I115" i="5" s="1"/>
  <c r="H87" i="5"/>
  <c r="G87" i="5"/>
  <c r="G115" i="5" s="1"/>
  <c r="F87" i="5"/>
  <c r="D87" i="5"/>
  <c r="C87" i="5"/>
  <c r="B87" i="5"/>
  <c r="W87" i="6"/>
  <c r="V87" i="6"/>
  <c r="V115" i="6" s="1"/>
  <c r="O87" i="6"/>
  <c r="N87" i="6"/>
  <c r="M87" i="6"/>
  <c r="L87" i="6"/>
  <c r="K87" i="6"/>
  <c r="J87" i="6"/>
  <c r="I87" i="6"/>
  <c r="H87" i="6"/>
  <c r="H115" i="6" s="1"/>
  <c r="G87" i="6"/>
  <c r="F87" i="6"/>
  <c r="F115" i="6" s="1"/>
  <c r="D87" i="6"/>
  <c r="C87" i="6"/>
  <c r="B87" i="6"/>
  <c r="W87" i="7"/>
  <c r="V87" i="7"/>
  <c r="O87" i="7"/>
  <c r="N87" i="7"/>
  <c r="M87" i="7"/>
  <c r="M115" i="7" s="1"/>
  <c r="S115" i="7" s="1"/>
  <c r="L87" i="7"/>
  <c r="K87" i="7"/>
  <c r="J87" i="7"/>
  <c r="I87" i="7"/>
  <c r="H87" i="7"/>
  <c r="G87" i="7"/>
  <c r="G115" i="7" s="1"/>
  <c r="F87" i="7"/>
  <c r="D87" i="7"/>
  <c r="D115" i="7" s="1"/>
  <c r="C87" i="7"/>
  <c r="B87" i="7"/>
  <c r="W87" i="8"/>
  <c r="V87" i="8"/>
  <c r="O87" i="8"/>
  <c r="N87" i="8"/>
  <c r="M87" i="8"/>
  <c r="L87" i="8"/>
  <c r="L115" i="8" s="1"/>
  <c r="R115" i="8" s="1"/>
  <c r="K87" i="8"/>
  <c r="J87" i="8"/>
  <c r="I87" i="8"/>
  <c r="H87" i="8"/>
  <c r="G87" i="8"/>
  <c r="F87" i="8"/>
  <c r="F115" i="8" s="1"/>
  <c r="D87" i="8"/>
  <c r="C87" i="8"/>
  <c r="C115" i="8" s="1"/>
  <c r="B87" i="8"/>
  <c r="W87" i="9"/>
  <c r="V87" i="9"/>
  <c r="O87" i="9"/>
  <c r="N87" i="9"/>
  <c r="M87" i="9"/>
  <c r="M115" i="9" s="1"/>
  <c r="S115" i="9" s="1"/>
  <c r="L87" i="9"/>
  <c r="K87" i="9"/>
  <c r="K115" i="9" s="1"/>
  <c r="J87" i="9"/>
  <c r="I87" i="9"/>
  <c r="H87" i="9"/>
  <c r="G87" i="9"/>
  <c r="F87" i="9"/>
  <c r="D87" i="9"/>
  <c r="D115" i="9" s="1"/>
  <c r="C87" i="9"/>
  <c r="B87" i="9"/>
  <c r="B115" i="9" s="1"/>
  <c r="W87" i="10"/>
  <c r="V87" i="10"/>
  <c r="O87" i="10"/>
  <c r="N87" i="10"/>
  <c r="M87" i="10"/>
  <c r="L87" i="10"/>
  <c r="L115" i="10" s="1"/>
  <c r="R115" i="10" s="1"/>
  <c r="K87" i="10"/>
  <c r="J87" i="10"/>
  <c r="J115" i="10" s="1"/>
  <c r="I87" i="10"/>
  <c r="H87" i="10"/>
  <c r="G87" i="10"/>
  <c r="F87" i="10"/>
  <c r="D87" i="10"/>
  <c r="C87" i="10"/>
  <c r="C115" i="10" s="1"/>
  <c r="B87" i="10"/>
  <c r="W87" i="11"/>
  <c r="W115" i="11" s="1"/>
  <c r="V87" i="11"/>
  <c r="O87" i="11"/>
  <c r="N87" i="11"/>
  <c r="M87" i="11"/>
  <c r="L87" i="11"/>
  <c r="K87" i="11"/>
  <c r="K115" i="11" s="1"/>
  <c r="J87" i="11"/>
  <c r="I87" i="11"/>
  <c r="I115" i="11" s="1"/>
  <c r="H87" i="11"/>
  <c r="G87" i="11"/>
  <c r="F87" i="11"/>
  <c r="D87" i="11"/>
  <c r="C87" i="11"/>
  <c r="B87" i="11"/>
  <c r="B115" i="11" s="1"/>
  <c r="W87" i="12"/>
  <c r="V87" i="12"/>
  <c r="V115" i="12" s="1"/>
  <c r="O87" i="12"/>
  <c r="N87" i="12"/>
  <c r="M87" i="12"/>
  <c r="L87" i="12"/>
  <c r="K87" i="12"/>
  <c r="J87" i="12"/>
  <c r="J115" i="12" s="1"/>
  <c r="I87" i="12"/>
  <c r="H87" i="12"/>
  <c r="H115" i="12" s="1"/>
  <c r="G87" i="12"/>
  <c r="F87" i="12"/>
  <c r="D87" i="12"/>
  <c r="C87" i="12"/>
  <c r="B87" i="12"/>
  <c r="W87" i="13"/>
  <c r="W115" i="13" s="1"/>
  <c r="V87" i="13"/>
  <c r="O87" i="13"/>
  <c r="N87" i="13"/>
  <c r="M87" i="13"/>
  <c r="L87" i="13"/>
  <c r="K87" i="13"/>
  <c r="J87" i="13"/>
  <c r="I87" i="13"/>
  <c r="I115" i="13" s="1"/>
  <c r="H87" i="13"/>
  <c r="G87" i="13"/>
  <c r="G115" i="13" s="1"/>
  <c r="F87" i="13"/>
  <c r="D87" i="13"/>
  <c r="C87" i="13"/>
  <c r="B87" i="13"/>
  <c r="W87" i="14"/>
  <c r="V87" i="14"/>
  <c r="V115" i="14" s="1"/>
  <c r="O87" i="14"/>
  <c r="N87" i="14"/>
  <c r="M87" i="14"/>
  <c r="L87" i="14"/>
  <c r="K87" i="14"/>
  <c r="J87" i="14"/>
  <c r="I87" i="14"/>
  <c r="H87" i="14"/>
  <c r="H115" i="14" s="1"/>
  <c r="G87" i="14"/>
  <c r="F87" i="14"/>
  <c r="F115" i="14" s="1"/>
  <c r="D87" i="14"/>
  <c r="C87" i="14"/>
  <c r="B87" i="14"/>
  <c r="W87" i="15"/>
  <c r="V87" i="15"/>
  <c r="O87" i="15"/>
  <c r="N87" i="15"/>
  <c r="M87" i="15"/>
  <c r="M115" i="15" s="1"/>
  <c r="S115" i="15" s="1"/>
  <c r="L87" i="15"/>
  <c r="K87" i="15"/>
  <c r="J87" i="15"/>
  <c r="I87" i="15"/>
  <c r="H87" i="15"/>
  <c r="G87" i="15"/>
  <c r="G115" i="15" s="1"/>
  <c r="F87" i="15"/>
  <c r="D87" i="15"/>
  <c r="D115" i="15" s="1"/>
  <c r="C87" i="15"/>
  <c r="B87" i="15"/>
  <c r="W87" i="16"/>
  <c r="V87" i="16"/>
  <c r="O87" i="16"/>
  <c r="N87" i="16"/>
  <c r="M87" i="16"/>
  <c r="L87" i="16"/>
  <c r="L115" i="16" s="1"/>
  <c r="R115" i="16" s="1"/>
  <c r="K87" i="16"/>
  <c r="J87" i="16"/>
  <c r="I87" i="16"/>
  <c r="H87" i="16"/>
  <c r="G87" i="16"/>
  <c r="F87" i="16"/>
  <c r="F115" i="16" s="1"/>
  <c r="D87" i="16"/>
  <c r="C87" i="16"/>
  <c r="C115" i="16" s="1"/>
  <c r="B87" i="16"/>
  <c r="W87" i="17"/>
  <c r="V87" i="17"/>
  <c r="O87" i="17"/>
  <c r="N87" i="17"/>
  <c r="M87" i="17"/>
  <c r="M115" i="17" s="1"/>
  <c r="S115" i="17" s="1"/>
  <c r="L87" i="17"/>
  <c r="K87" i="17"/>
  <c r="K115" i="17" s="1"/>
  <c r="J87" i="17"/>
  <c r="I87" i="17"/>
  <c r="H87" i="17"/>
  <c r="G87" i="17"/>
  <c r="F87" i="17"/>
  <c r="D87" i="17"/>
  <c r="D115" i="17" s="1"/>
  <c r="C87" i="17"/>
  <c r="B87" i="17"/>
  <c r="B115" i="17" s="1"/>
  <c r="W87" i="18"/>
  <c r="V87" i="18"/>
  <c r="O87" i="18"/>
  <c r="N87" i="18"/>
  <c r="M87" i="18"/>
  <c r="L87" i="18"/>
  <c r="L115" i="18" s="1"/>
  <c r="R115" i="18" s="1"/>
  <c r="K87" i="18"/>
  <c r="J87" i="18"/>
  <c r="J115" i="18" s="1"/>
  <c r="I87" i="18"/>
  <c r="H87" i="18"/>
  <c r="G87" i="18"/>
  <c r="F87" i="18"/>
  <c r="D87" i="18"/>
  <c r="C87" i="18"/>
  <c r="C115" i="18" s="1"/>
  <c r="B87" i="18"/>
  <c r="W87" i="19"/>
  <c r="W115" i="19" s="1"/>
  <c r="V87" i="19"/>
  <c r="O87" i="19"/>
  <c r="N87" i="19"/>
  <c r="M87" i="19"/>
  <c r="L87" i="19"/>
  <c r="K87" i="19"/>
  <c r="K115" i="19" s="1"/>
  <c r="J87" i="19"/>
  <c r="I87" i="19"/>
  <c r="I115" i="19" s="1"/>
  <c r="H87" i="19"/>
  <c r="G87" i="19"/>
  <c r="F87" i="19"/>
  <c r="D87" i="19"/>
  <c r="C87" i="19"/>
  <c r="B87" i="19"/>
  <c r="B115" i="19" s="1"/>
  <c r="W87" i="20"/>
  <c r="V87" i="20"/>
  <c r="V115" i="20" s="1"/>
  <c r="O87" i="20"/>
  <c r="N87" i="20"/>
  <c r="M87" i="20"/>
  <c r="L87" i="20"/>
  <c r="K87" i="20"/>
  <c r="J87" i="20"/>
  <c r="J115" i="20" s="1"/>
  <c r="I87" i="20"/>
  <c r="H87" i="20"/>
  <c r="H115" i="20" s="1"/>
  <c r="G87" i="20"/>
  <c r="F87" i="20"/>
  <c r="D87" i="20"/>
  <c r="C87" i="20"/>
  <c r="B87" i="20"/>
  <c r="W87" i="21"/>
  <c r="W115" i="21" s="1"/>
  <c r="V87" i="21"/>
  <c r="O87" i="21"/>
  <c r="N87" i="21"/>
  <c r="M87" i="21"/>
  <c r="L87" i="21"/>
  <c r="K87" i="21"/>
  <c r="J87" i="21"/>
  <c r="I87" i="21"/>
  <c r="I115" i="21" s="1"/>
  <c r="H87" i="21"/>
  <c r="G87" i="21"/>
  <c r="G115" i="21" s="1"/>
  <c r="F87" i="21"/>
  <c r="D87" i="21"/>
  <c r="C87" i="21"/>
  <c r="B87" i="21"/>
  <c r="W87" i="22"/>
  <c r="V87" i="22"/>
  <c r="O87" i="22"/>
  <c r="N87" i="22"/>
  <c r="M87" i="22"/>
  <c r="L87" i="22"/>
  <c r="K87" i="22"/>
  <c r="J87" i="22"/>
  <c r="I87" i="22"/>
  <c r="H87" i="22"/>
  <c r="H115" i="22" s="1"/>
  <c r="G87" i="22"/>
  <c r="F87" i="22"/>
  <c r="F115" i="22" s="1"/>
  <c r="D87" i="22"/>
  <c r="C87" i="22"/>
  <c r="B87" i="22"/>
  <c r="W87" i="23"/>
  <c r="V87" i="23"/>
  <c r="O87" i="23"/>
  <c r="N87" i="23"/>
  <c r="M87" i="23"/>
  <c r="M115" i="23" s="1"/>
  <c r="S115" i="23" s="1"/>
  <c r="L87" i="23"/>
  <c r="K87" i="23"/>
  <c r="J87" i="23"/>
  <c r="I87" i="23"/>
  <c r="H87" i="23"/>
  <c r="G87" i="23"/>
  <c r="G115" i="23" s="1"/>
  <c r="F87" i="23"/>
  <c r="D87" i="23"/>
  <c r="D115" i="23" s="1"/>
  <c r="C87" i="23"/>
  <c r="B87" i="23"/>
  <c r="W87" i="24"/>
  <c r="V87" i="24"/>
  <c r="O87" i="24"/>
  <c r="N87" i="24"/>
  <c r="M87" i="24"/>
  <c r="L87" i="24"/>
  <c r="L115" i="24" s="1"/>
  <c r="R115" i="24" s="1"/>
  <c r="K87" i="24"/>
  <c r="J87" i="24"/>
  <c r="I87" i="24"/>
  <c r="H87" i="24"/>
  <c r="G87" i="24"/>
  <c r="F87" i="24"/>
  <c r="F115" i="24" s="1"/>
  <c r="D87" i="24"/>
  <c r="C87" i="24"/>
  <c r="C115" i="24" s="1"/>
  <c r="B87" i="24"/>
  <c r="W87" i="25"/>
  <c r="V87" i="25"/>
  <c r="O87" i="25"/>
  <c r="N87" i="25"/>
  <c r="M87" i="25"/>
  <c r="M115" i="25" s="1"/>
  <c r="S115" i="25" s="1"/>
  <c r="L87" i="25"/>
  <c r="K87" i="25"/>
  <c r="K115" i="25" s="1"/>
  <c r="J87" i="25"/>
  <c r="I87" i="25"/>
  <c r="H87" i="25"/>
  <c r="G87" i="25"/>
  <c r="F87" i="25"/>
  <c r="D87" i="25"/>
  <c r="D115" i="25" s="1"/>
  <c r="C87" i="25"/>
  <c r="B87" i="25"/>
  <c r="B115" i="25" s="1"/>
  <c r="W87" i="26"/>
  <c r="V87" i="26"/>
  <c r="O87" i="26"/>
  <c r="N87" i="26"/>
  <c r="M87" i="26"/>
  <c r="L87" i="26"/>
  <c r="L115" i="26" s="1"/>
  <c r="R115" i="26" s="1"/>
  <c r="K87" i="26"/>
  <c r="J87" i="26"/>
  <c r="J115" i="26" s="1"/>
  <c r="I87" i="26"/>
  <c r="H87" i="26"/>
  <c r="G87" i="26"/>
  <c r="F87" i="26"/>
  <c r="D87" i="26"/>
  <c r="C87" i="26"/>
  <c r="C115" i="26" s="1"/>
  <c r="B87" i="26"/>
  <c r="W87" i="27"/>
  <c r="W115" i="27" s="1"/>
  <c r="V87" i="27"/>
  <c r="O87" i="27"/>
  <c r="N87" i="27"/>
  <c r="M87" i="27"/>
  <c r="L87" i="27"/>
  <c r="K87" i="27"/>
  <c r="K115" i="27" s="1"/>
  <c r="J87" i="27"/>
  <c r="I87" i="27"/>
  <c r="I115" i="27" s="1"/>
  <c r="H87" i="27"/>
  <c r="G87" i="27"/>
  <c r="F87" i="27"/>
  <c r="D87" i="27"/>
  <c r="C87" i="27"/>
  <c r="B87" i="27"/>
  <c r="B115" i="27" s="1"/>
  <c r="W87" i="28"/>
  <c r="V87" i="28"/>
  <c r="V115" i="28" s="1"/>
  <c r="O87" i="28"/>
  <c r="N87" i="28"/>
  <c r="M87" i="28"/>
  <c r="L87" i="28"/>
  <c r="K87" i="28"/>
  <c r="J87" i="28"/>
  <c r="J115" i="28" s="1"/>
  <c r="I87" i="28"/>
  <c r="H87" i="28"/>
  <c r="H115" i="28" s="1"/>
  <c r="G87" i="28"/>
  <c r="F87" i="28"/>
  <c r="D87" i="28"/>
  <c r="C87" i="28"/>
  <c r="B87" i="28"/>
  <c r="W87" i="29"/>
  <c r="W115" i="29" s="1"/>
  <c r="V87" i="29"/>
  <c r="O87" i="29"/>
  <c r="N87" i="29"/>
  <c r="M87" i="29"/>
  <c r="L87" i="29"/>
  <c r="K87" i="29"/>
  <c r="J87" i="29"/>
  <c r="I87" i="29"/>
  <c r="I115" i="29" s="1"/>
  <c r="H87" i="29"/>
  <c r="G87" i="29"/>
  <c r="G115" i="29" s="1"/>
  <c r="F87" i="29"/>
  <c r="D87" i="29"/>
  <c r="C87" i="29"/>
  <c r="B87" i="29"/>
  <c r="W87" i="30"/>
  <c r="V87" i="30"/>
  <c r="O87" i="30"/>
  <c r="N87" i="30"/>
  <c r="M87" i="30"/>
  <c r="L87" i="30"/>
  <c r="K87" i="30"/>
  <c r="J87" i="30"/>
  <c r="I87" i="30"/>
  <c r="H87" i="30"/>
  <c r="H115" i="30" s="1"/>
  <c r="G87" i="30"/>
  <c r="F87" i="30"/>
  <c r="F115" i="30" s="1"/>
  <c r="D87" i="30"/>
  <c r="C87" i="30"/>
  <c r="B87" i="30"/>
  <c r="W87" i="31"/>
  <c r="V87" i="31"/>
  <c r="O87" i="31"/>
  <c r="N87" i="31"/>
  <c r="M87" i="31"/>
  <c r="M115" i="31" s="1"/>
  <c r="S115" i="31" s="1"/>
  <c r="L87" i="31"/>
  <c r="K87" i="31"/>
  <c r="J87" i="31"/>
  <c r="I87" i="31"/>
  <c r="H87" i="31"/>
  <c r="G87" i="31"/>
  <c r="G115" i="31" s="1"/>
  <c r="F87" i="31"/>
  <c r="D87" i="31"/>
  <c r="D115" i="31" s="1"/>
  <c r="C87" i="31"/>
  <c r="B87" i="31"/>
  <c r="W87" i="32"/>
  <c r="V87" i="32"/>
  <c r="O87" i="32"/>
  <c r="N87" i="32"/>
  <c r="M87" i="32"/>
  <c r="L87" i="32"/>
  <c r="L115" i="32" s="1"/>
  <c r="R115" i="32" s="1"/>
  <c r="K87" i="32"/>
  <c r="J87" i="32"/>
  <c r="I87" i="32"/>
  <c r="H87" i="32"/>
  <c r="G87" i="32"/>
  <c r="F87" i="32"/>
  <c r="F115" i="32" s="1"/>
  <c r="D87" i="32"/>
  <c r="C87" i="32"/>
  <c r="C115" i="32" s="1"/>
  <c r="B87" i="32"/>
  <c r="W87" i="33"/>
  <c r="V87" i="33"/>
  <c r="O87" i="33"/>
  <c r="N87" i="33"/>
  <c r="M87" i="33"/>
  <c r="M115" i="33" s="1"/>
  <c r="S115" i="33" s="1"/>
  <c r="L87" i="33"/>
  <c r="K87" i="33"/>
  <c r="K115" i="33" s="1"/>
  <c r="J87" i="33"/>
  <c r="I87" i="33"/>
  <c r="H87" i="33"/>
  <c r="G87" i="33"/>
  <c r="F87" i="33"/>
  <c r="D87" i="33"/>
  <c r="D115" i="33" s="1"/>
  <c r="C87" i="33"/>
  <c r="B87" i="33"/>
  <c r="B115" i="33" s="1"/>
  <c r="W87" i="34"/>
  <c r="V87" i="34"/>
  <c r="O87" i="34"/>
  <c r="N87" i="34"/>
  <c r="M87" i="34"/>
  <c r="L87" i="34"/>
  <c r="L115" i="34" s="1"/>
  <c r="R115" i="34" s="1"/>
  <c r="K87" i="34"/>
  <c r="J87" i="34"/>
  <c r="J115" i="34" s="1"/>
  <c r="I87" i="34"/>
  <c r="H87" i="34"/>
  <c r="G87" i="34"/>
  <c r="F87" i="34"/>
  <c r="D87" i="34"/>
  <c r="C87" i="34"/>
  <c r="C115" i="34" s="1"/>
  <c r="B87" i="34"/>
  <c r="W87" i="35"/>
  <c r="W115" i="35" s="1"/>
  <c r="V87" i="35"/>
  <c r="O87" i="35"/>
  <c r="N87" i="35"/>
  <c r="M87" i="35"/>
  <c r="L87" i="35"/>
  <c r="K87" i="35"/>
  <c r="K115" i="35" s="1"/>
  <c r="J87" i="35"/>
  <c r="I87" i="35"/>
  <c r="I115" i="35" s="1"/>
  <c r="H87" i="35"/>
  <c r="G87" i="35"/>
  <c r="F87" i="35"/>
  <c r="D87" i="35"/>
  <c r="C87" i="35"/>
  <c r="B87" i="35"/>
  <c r="B115" i="35" s="1"/>
  <c r="W87" i="36"/>
  <c r="V87" i="36"/>
  <c r="V115" i="36" s="1"/>
  <c r="O87" i="36"/>
  <c r="N87" i="36"/>
  <c r="M87" i="36"/>
  <c r="L87" i="36"/>
  <c r="K87" i="36"/>
  <c r="J87" i="36"/>
  <c r="J115" i="36" s="1"/>
  <c r="I87" i="36"/>
  <c r="H87" i="36"/>
  <c r="H115" i="36" s="1"/>
  <c r="G87" i="36"/>
  <c r="F87" i="36"/>
  <c r="D87" i="36"/>
  <c r="C87" i="36"/>
  <c r="B87" i="36"/>
  <c r="W87" i="37"/>
  <c r="W115" i="37" s="1"/>
  <c r="V87" i="37"/>
  <c r="O87" i="37"/>
  <c r="N87" i="37"/>
  <c r="M87" i="37"/>
  <c r="L87" i="37"/>
  <c r="K87" i="37"/>
  <c r="J87" i="37"/>
  <c r="I87" i="37"/>
  <c r="I115" i="37" s="1"/>
  <c r="H87" i="37"/>
  <c r="G87" i="37"/>
  <c r="G115" i="37" s="1"/>
  <c r="F87" i="37"/>
  <c r="D87" i="37"/>
  <c r="C87" i="37"/>
  <c r="B87" i="37"/>
  <c r="W87" i="38"/>
  <c r="V87" i="38"/>
  <c r="V115" i="38" s="1"/>
  <c r="O87" i="38"/>
  <c r="N87" i="38"/>
  <c r="M87" i="38"/>
  <c r="L87" i="38"/>
  <c r="K87" i="38"/>
  <c r="J87" i="38"/>
  <c r="I87" i="38"/>
  <c r="H87" i="38"/>
  <c r="H115" i="38" s="1"/>
  <c r="G87" i="38"/>
  <c r="F87" i="38"/>
  <c r="F115" i="38" s="1"/>
  <c r="D87" i="38"/>
  <c r="C87" i="38"/>
  <c r="B87" i="38"/>
  <c r="W87" i="39"/>
  <c r="V87" i="39"/>
  <c r="O87" i="39"/>
  <c r="N87" i="39"/>
  <c r="M87" i="39"/>
  <c r="M115" i="39" s="1"/>
  <c r="S115" i="39" s="1"/>
  <c r="L87" i="39"/>
  <c r="K87" i="39"/>
  <c r="J87" i="39"/>
  <c r="I87" i="39"/>
  <c r="H87" i="39"/>
  <c r="G87" i="39"/>
  <c r="G115" i="39" s="1"/>
  <c r="F87" i="39"/>
  <c r="D87" i="39"/>
  <c r="D115" i="39" s="1"/>
  <c r="C87" i="39"/>
  <c r="B87" i="39"/>
  <c r="W87" i="40"/>
  <c r="V87" i="40"/>
  <c r="O87" i="40"/>
  <c r="N87" i="40"/>
  <c r="M87" i="40"/>
  <c r="L87" i="40"/>
  <c r="L115" i="40" s="1"/>
  <c r="R115" i="40" s="1"/>
  <c r="K87" i="40"/>
  <c r="J87" i="40"/>
  <c r="I87" i="40"/>
  <c r="H87" i="40"/>
  <c r="G87" i="40"/>
  <c r="F87" i="40"/>
  <c r="F115" i="40" s="1"/>
  <c r="D87" i="40"/>
  <c r="C87" i="40"/>
  <c r="C115" i="40" s="1"/>
  <c r="B87" i="40"/>
  <c r="W87" i="41"/>
  <c r="V87" i="41"/>
  <c r="O87" i="41"/>
  <c r="N87" i="41"/>
  <c r="M87" i="41"/>
  <c r="M115" i="41" s="1"/>
  <c r="S115" i="41" s="1"/>
  <c r="L87" i="41"/>
  <c r="K87" i="41"/>
  <c r="K115" i="41" s="1"/>
  <c r="J87" i="41"/>
  <c r="I87" i="41"/>
  <c r="H87" i="41"/>
  <c r="G87" i="41"/>
  <c r="F87" i="41"/>
  <c r="D87" i="41"/>
  <c r="D115" i="41" s="1"/>
  <c r="C87" i="41"/>
  <c r="B87" i="41"/>
  <c r="B115" i="41" s="1"/>
  <c r="W87" i="42"/>
  <c r="V87" i="42"/>
  <c r="O87" i="42"/>
  <c r="N87" i="42"/>
  <c r="M87" i="42"/>
  <c r="L87" i="42"/>
  <c r="L115" i="42" s="1"/>
  <c r="R115" i="42" s="1"/>
  <c r="K87" i="42"/>
  <c r="J87" i="42"/>
  <c r="J115" i="42" s="1"/>
  <c r="I87" i="42"/>
  <c r="H87" i="42"/>
  <c r="G87" i="42"/>
  <c r="F87" i="42"/>
  <c r="D87" i="42"/>
  <c r="C87" i="42"/>
  <c r="C115" i="42" s="1"/>
  <c r="B87" i="42"/>
  <c r="W87" i="43"/>
  <c r="W115" i="43" s="1"/>
  <c r="V87" i="43"/>
  <c r="O87" i="43"/>
  <c r="N87" i="43"/>
  <c r="M87" i="43"/>
  <c r="L87" i="43"/>
  <c r="K87" i="43"/>
  <c r="K115" i="43" s="1"/>
  <c r="J87" i="43"/>
  <c r="I87" i="43"/>
  <c r="I115" i="43" s="1"/>
  <c r="H87" i="43"/>
  <c r="G87" i="43"/>
  <c r="F87" i="43"/>
  <c r="D87" i="43"/>
  <c r="C87" i="43"/>
  <c r="B87" i="43"/>
  <c r="B115" i="43" s="1"/>
  <c r="W87" i="44"/>
  <c r="V87" i="44"/>
  <c r="V115" i="44" s="1"/>
  <c r="O87" i="44"/>
  <c r="N87" i="44"/>
  <c r="M87" i="44"/>
  <c r="L87" i="44"/>
  <c r="K87" i="44"/>
  <c r="J87" i="44"/>
  <c r="J115" i="44" s="1"/>
  <c r="I87" i="44"/>
  <c r="H87" i="44"/>
  <c r="H115" i="44" s="1"/>
  <c r="G87" i="44"/>
  <c r="F87" i="44"/>
  <c r="D87" i="44"/>
  <c r="C87" i="44"/>
  <c r="B87" i="44"/>
  <c r="W87" i="45"/>
  <c r="W115" i="45" s="1"/>
  <c r="V87" i="45"/>
  <c r="O87" i="45"/>
  <c r="N87" i="45"/>
  <c r="M87" i="45"/>
  <c r="L87" i="45"/>
  <c r="K87" i="45"/>
  <c r="J87" i="45"/>
  <c r="I87" i="45"/>
  <c r="I115" i="45" s="1"/>
  <c r="H87" i="45"/>
  <c r="G87" i="45"/>
  <c r="G115" i="45" s="1"/>
  <c r="F87" i="45"/>
  <c r="D87" i="45"/>
  <c r="C87" i="45"/>
  <c r="B87" i="45"/>
  <c r="W87" i="46"/>
  <c r="V87" i="46"/>
  <c r="V115" i="46" s="1"/>
  <c r="O87" i="46"/>
  <c r="N87" i="46"/>
  <c r="M87" i="46"/>
  <c r="L87" i="46"/>
  <c r="K87" i="46"/>
  <c r="J87" i="46"/>
  <c r="I87" i="46"/>
  <c r="H87" i="46"/>
  <c r="H115" i="46" s="1"/>
  <c r="G87" i="46"/>
  <c r="F87" i="46"/>
  <c r="F115" i="46" s="1"/>
  <c r="D87" i="46"/>
  <c r="C87" i="46"/>
  <c r="B87" i="46"/>
  <c r="W87" i="47"/>
  <c r="V87" i="47"/>
  <c r="O87" i="47"/>
  <c r="N87" i="47"/>
  <c r="M87" i="47"/>
  <c r="M115" i="47" s="1"/>
  <c r="S115" i="47" s="1"/>
  <c r="L87" i="47"/>
  <c r="K87" i="47"/>
  <c r="J87" i="47"/>
  <c r="I87" i="47"/>
  <c r="H87" i="47"/>
  <c r="G87" i="47"/>
  <c r="G115" i="47" s="1"/>
  <c r="F87" i="47"/>
  <c r="D87" i="47"/>
  <c r="D115" i="47" s="1"/>
  <c r="C87" i="47"/>
  <c r="B87" i="47"/>
  <c r="W87" i="48"/>
  <c r="V87" i="48"/>
  <c r="O87" i="48"/>
  <c r="N87" i="48"/>
  <c r="M87" i="48"/>
  <c r="L87" i="48"/>
  <c r="L115" i="48" s="1"/>
  <c r="R115" i="48" s="1"/>
  <c r="K87" i="48"/>
  <c r="J87" i="48"/>
  <c r="I87" i="48"/>
  <c r="H87" i="48"/>
  <c r="G87" i="48"/>
  <c r="F87" i="48"/>
  <c r="F115" i="48" s="1"/>
  <c r="D87" i="48"/>
  <c r="C87" i="48"/>
  <c r="C115" i="48" s="1"/>
  <c r="B87" i="48"/>
  <c r="W87" i="49"/>
  <c r="V87" i="49"/>
  <c r="O87" i="49"/>
  <c r="N87" i="49"/>
  <c r="M87" i="49"/>
  <c r="M115" i="49" s="1"/>
  <c r="S115" i="49" s="1"/>
  <c r="L87" i="49"/>
  <c r="K87" i="49"/>
  <c r="K115" i="49" s="1"/>
  <c r="J87" i="49"/>
  <c r="I87" i="49"/>
  <c r="H87" i="49"/>
  <c r="G87" i="49"/>
  <c r="F87" i="49"/>
  <c r="D87" i="49"/>
  <c r="D115" i="49" s="1"/>
  <c r="C87" i="49"/>
  <c r="B87" i="49"/>
  <c r="B115" i="49" s="1"/>
  <c r="W87" i="50"/>
  <c r="V87" i="50"/>
  <c r="O87" i="50"/>
  <c r="N87" i="50"/>
  <c r="M87" i="50"/>
  <c r="L87" i="50"/>
  <c r="L115" i="50" s="1"/>
  <c r="R115" i="50" s="1"/>
  <c r="K87" i="50"/>
  <c r="J87" i="50"/>
  <c r="J115" i="50" s="1"/>
  <c r="I87" i="50"/>
  <c r="H87" i="50"/>
  <c r="G87" i="50"/>
  <c r="F87" i="50"/>
  <c r="D87" i="50"/>
  <c r="C87" i="50"/>
  <c r="C115" i="50" s="1"/>
  <c r="B87" i="50"/>
  <c r="W87" i="51"/>
  <c r="W115" i="51" s="1"/>
  <c r="V87" i="51"/>
  <c r="O87" i="51"/>
  <c r="N87" i="51"/>
  <c r="M87" i="51"/>
  <c r="L87" i="51"/>
  <c r="K87" i="51"/>
  <c r="K115" i="51" s="1"/>
  <c r="J87" i="51"/>
  <c r="I87" i="51"/>
  <c r="I115" i="51" s="1"/>
  <c r="H87" i="51"/>
  <c r="G87" i="51"/>
  <c r="F87" i="51"/>
  <c r="D87" i="51"/>
  <c r="C87" i="51"/>
  <c r="B87" i="51"/>
  <c r="B115" i="51" s="1"/>
  <c r="W87" i="52"/>
  <c r="V87" i="52"/>
  <c r="V115" i="52" s="1"/>
  <c r="O87" i="52"/>
  <c r="N87" i="52"/>
  <c r="M87" i="52"/>
  <c r="L87" i="52"/>
  <c r="K87" i="52"/>
  <c r="J87" i="52"/>
  <c r="J115" i="52" s="1"/>
  <c r="I87" i="52"/>
  <c r="H87" i="52"/>
  <c r="H115" i="52" s="1"/>
  <c r="G87" i="52"/>
  <c r="F87" i="52"/>
  <c r="D87" i="52"/>
  <c r="C87" i="52"/>
  <c r="B87" i="52"/>
  <c r="W87" i="53"/>
  <c r="W115" i="53" s="1"/>
  <c r="V87" i="53"/>
  <c r="O87" i="53"/>
  <c r="N87" i="53"/>
  <c r="M87" i="53"/>
  <c r="L87" i="53"/>
  <c r="K87" i="53"/>
  <c r="J87" i="53"/>
  <c r="I87" i="53"/>
  <c r="I115" i="53" s="1"/>
  <c r="H87" i="53"/>
  <c r="G87" i="53"/>
  <c r="G115" i="53" s="1"/>
  <c r="F87" i="53"/>
  <c r="D87" i="53"/>
  <c r="C87" i="53"/>
  <c r="B87" i="53"/>
  <c r="W87" i="54"/>
  <c r="V87" i="54"/>
  <c r="V115" i="54" s="1"/>
  <c r="O87" i="54"/>
  <c r="N87" i="54"/>
  <c r="M87" i="54"/>
  <c r="L87" i="54"/>
  <c r="K87" i="54"/>
  <c r="J87" i="54"/>
  <c r="I87" i="54"/>
  <c r="H87" i="54"/>
  <c r="H115" i="54" s="1"/>
  <c r="G87" i="54"/>
  <c r="F87" i="54"/>
  <c r="F115" i="54" s="1"/>
  <c r="D87" i="54"/>
  <c r="C87" i="54"/>
  <c r="B87" i="54"/>
  <c r="W87" i="55"/>
  <c r="V87" i="55"/>
  <c r="O87" i="55"/>
  <c r="N87" i="55"/>
  <c r="M87" i="55"/>
  <c r="M115" i="55" s="1"/>
  <c r="S115" i="55" s="1"/>
  <c r="L87" i="55"/>
  <c r="K87" i="55"/>
  <c r="J87" i="55"/>
  <c r="I87" i="55"/>
  <c r="H87" i="55"/>
  <c r="G87" i="55"/>
  <c r="G115" i="55" s="1"/>
  <c r="F87" i="55"/>
  <c r="D87" i="55"/>
  <c r="D115" i="55" s="1"/>
  <c r="C87" i="55"/>
  <c r="B87" i="55"/>
  <c r="W87" i="1"/>
  <c r="V87" i="1"/>
  <c r="O87" i="1"/>
  <c r="N87" i="1"/>
  <c r="M87" i="1"/>
  <c r="L87" i="1"/>
  <c r="L115" i="1" s="1"/>
  <c r="R115" i="1" s="1"/>
  <c r="K87" i="1"/>
  <c r="J87" i="1"/>
  <c r="I87" i="1"/>
  <c r="H87" i="1"/>
  <c r="G87" i="1"/>
  <c r="F87" i="1"/>
  <c r="F115" i="1" s="1"/>
  <c r="D87" i="1"/>
  <c r="C87" i="1"/>
  <c r="C115" i="1" s="1"/>
  <c r="B87" i="1"/>
  <c r="W115" i="2"/>
  <c r="V115" i="2"/>
  <c r="O115" i="2"/>
  <c r="N115" i="2"/>
  <c r="M115" i="2"/>
  <c r="S115" i="2" s="1"/>
  <c r="K115" i="2"/>
  <c r="I115" i="2"/>
  <c r="H115" i="2"/>
  <c r="G115" i="2"/>
  <c r="F115" i="2"/>
  <c r="D115" i="2"/>
  <c r="B115" i="2"/>
  <c r="O114" i="2"/>
  <c r="N114" i="2"/>
  <c r="U113" i="2"/>
  <c r="T113" i="2"/>
  <c r="S113" i="2"/>
  <c r="R113" i="2"/>
  <c r="S112" i="2"/>
  <c r="R112" i="2"/>
  <c r="E112" i="2"/>
  <c r="U112" i="2" s="1"/>
  <c r="S111" i="2"/>
  <c r="R111" i="2"/>
  <c r="E111" i="2"/>
  <c r="S110" i="2"/>
  <c r="R110" i="2"/>
  <c r="E110" i="2"/>
  <c r="S109" i="2"/>
  <c r="R109" i="2"/>
  <c r="E109" i="2"/>
  <c r="S108" i="2"/>
  <c r="R108" i="2"/>
  <c r="E108" i="2"/>
  <c r="S107" i="2"/>
  <c r="R107" i="2"/>
  <c r="E107" i="2"/>
  <c r="U107" i="2" s="1"/>
  <c r="S106" i="2"/>
  <c r="R106" i="2"/>
  <c r="E106" i="2"/>
  <c r="U106" i="2" s="1"/>
  <c r="S105" i="2"/>
  <c r="R105" i="2"/>
  <c r="E105" i="2"/>
  <c r="S104" i="2"/>
  <c r="R104" i="2"/>
  <c r="E104" i="2"/>
  <c r="U104" i="2" s="1"/>
  <c r="S103" i="2"/>
  <c r="R103" i="2"/>
  <c r="E103" i="2"/>
  <c r="S102" i="2"/>
  <c r="R102" i="2"/>
  <c r="E102" i="2"/>
  <c r="T102" i="2" s="1"/>
  <c r="S101" i="2"/>
  <c r="R101" i="2"/>
  <c r="E101" i="2"/>
  <c r="U100" i="2"/>
  <c r="S100" i="2"/>
  <c r="R100" i="2"/>
  <c r="E100" i="2"/>
  <c r="T100" i="2" s="1"/>
  <c r="S99" i="2"/>
  <c r="R99" i="2"/>
  <c r="E99" i="2"/>
  <c r="U99" i="2" s="1"/>
  <c r="S98" i="2"/>
  <c r="R98" i="2"/>
  <c r="E98" i="2"/>
  <c r="W97" i="2"/>
  <c r="W114" i="2" s="1"/>
  <c r="V97" i="2"/>
  <c r="V114" i="2" s="1"/>
  <c r="M97" i="2"/>
  <c r="M114" i="2" s="1"/>
  <c r="S114" i="2" s="1"/>
  <c r="L97" i="2"/>
  <c r="R97" i="2" s="1"/>
  <c r="K97" i="2"/>
  <c r="K114" i="2" s="1"/>
  <c r="J97" i="2"/>
  <c r="I97" i="2"/>
  <c r="I114" i="2" s="1"/>
  <c r="H97" i="2"/>
  <c r="H114" i="2" s="1"/>
  <c r="G97" i="2"/>
  <c r="G114" i="2" s="1"/>
  <c r="F97" i="2"/>
  <c r="F114" i="2" s="1"/>
  <c r="D97" i="2"/>
  <c r="D114" i="2" s="1"/>
  <c r="C97" i="2"/>
  <c r="B97" i="2"/>
  <c r="B114" i="2" s="1"/>
  <c r="V115" i="3"/>
  <c r="O115" i="3"/>
  <c r="N115" i="3"/>
  <c r="M115" i="3"/>
  <c r="S115" i="3" s="1"/>
  <c r="L115" i="3"/>
  <c r="R115" i="3" s="1"/>
  <c r="J115" i="3"/>
  <c r="H115" i="3"/>
  <c r="G115" i="3"/>
  <c r="F115" i="3"/>
  <c r="D115" i="3"/>
  <c r="C115" i="3"/>
  <c r="O114" i="3"/>
  <c r="N114" i="3"/>
  <c r="G114" i="3"/>
  <c r="U113" i="3"/>
  <c r="T113" i="3"/>
  <c r="S113" i="3"/>
  <c r="R113" i="3"/>
  <c r="S112" i="3"/>
  <c r="R112" i="3"/>
  <c r="E112" i="3"/>
  <c r="U111" i="3"/>
  <c r="S111" i="3"/>
  <c r="R111" i="3"/>
  <c r="E111" i="3"/>
  <c r="T111" i="3" s="1"/>
  <c r="S110" i="3"/>
  <c r="R110" i="3"/>
  <c r="E110" i="3"/>
  <c r="S109" i="3"/>
  <c r="R109" i="3"/>
  <c r="E109" i="3"/>
  <c r="S108" i="3"/>
  <c r="R108" i="3"/>
  <c r="E108" i="3"/>
  <c r="U108" i="3" s="1"/>
  <c r="T107" i="3"/>
  <c r="S107" i="3"/>
  <c r="R107" i="3"/>
  <c r="E107" i="3"/>
  <c r="U107" i="3" s="1"/>
  <c r="S106" i="3"/>
  <c r="R106" i="3"/>
  <c r="E106" i="3"/>
  <c r="S105" i="3"/>
  <c r="R105" i="3"/>
  <c r="E105" i="3"/>
  <c r="U105" i="3" s="1"/>
  <c r="S104" i="3"/>
  <c r="R104" i="3"/>
  <c r="E104" i="3"/>
  <c r="U103" i="3"/>
  <c r="T103" i="3"/>
  <c r="S103" i="3"/>
  <c r="R103" i="3"/>
  <c r="E103" i="3"/>
  <c r="S102" i="3"/>
  <c r="R102" i="3"/>
  <c r="E102" i="3"/>
  <c r="U101" i="3"/>
  <c r="T101" i="3"/>
  <c r="S101" i="3"/>
  <c r="R101" i="3"/>
  <c r="E101" i="3"/>
  <c r="S100" i="3"/>
  <c r="R100" i="3"/>
  <c r="E100" i="3"/>
  <c r="U100" i="3" s="1"/>
  <c r="S99" i="3"/>
  <c r="R99" i="3"/>
  <c r="E99" i="3"/>
  <c r="U99" i="3" s="1"/>
  <c r="S98" i="3"/>
  <c r="R98" i="3"/>
  <c r="E98" i="3"/>
  <c r="U98" i="3" s="1"/>
  <c r="W97" i="3"/>
  <c r="V97" i="3"/>
  <c r="V114" i="3" s="1"/>
  <c r="M97" i="3"/>
  <c r="M114" i="3" s="1"/>
  <c r="S114" i="3" s="1"/>
  <c r="L97" i="3"/>
  <c r="K97" i="3"/>
  <c r="J97" i="3"/>
  <c r="J114" i="3" s="1"/>
  <c r="I97" i="3"/>
  <c r="H97" i="3"/>
  <c r="H114" i="3" s="1"/>
  <c r="G97" i="3"/>
  <c r="F97" i="3"/>
  <c r="F114" i="3" s="1"/>
  <c r="D97" i="3"/>
  <c r="D114" i="3" s="1"/>
  <c r="C97" i="3"/>
  <c r="C114" i="3" s="1"/>
  <c r="B97" i="3"/>
  <c r="W115" i="4"/>
  <c r="O115" i="4"/>
  <c r="N115" i="4"/>
  <c r="M115" i="4"/>
  <c r="S115" i="4" s="1"/>
  <c r="L115" i="4"/>
  <c r="R115" i="4" s="1"/>
  <c r="K115" i="4"/>
  <c r="I115" i="4"/>
  <c r="G115" i="4"/>
  <c r="F115" i="4"/>
  <c r="D115" i="4"/>
  <c r="C115" i="4"/>
  <c r="B115" i="4"/>
  <c r="O114" i="4"/>
  <c r="N114" i="4"/>
  <c r="U113" i="4"/>
  <c r="T113" i="4"/>
  <c r="S113" i="4"/>
  <c r="R113" i="4"/>
  <c r="S112" i="4"/>
  <c r="R112" i="4"/>
  <c r="E112" i="4"/>
  <c r="U112" i="4" s="1"/>
  <c r="S111" i="4"/>
  <c r="R111" i="4"/>
  <c r="E111" i="4"/>
  <c r="S110" i="4"/>
  <c r="R110" i="4"/>
  <c r="E110" i="4"/>
  <c r="U110" i="4" s="1"/>
  <c r="S109" i="4"/>
  <c r="R109" i="4"/>
  <c r="E109" i="4"/>
  <c r="U109" i="4" s="1"/>
  <c r="S108" i="4"/>
  <c r="R108" i="4"/>
  <c r="E108" i="4"/>
  <c r="U108" i="4" s="1"/>
  <c r="S107" i="4"/>
  <c r="R107" i="4"/>
  <c r="E107" i="4"/>
  <c r="T107" i="4" s="1"/>
  <c r="S106" i="4"/>
  <c r="R106" i="4"/>
  <c r="E106" i="4"/>
  <c r="T106" i="4" s="1"/>
  <c r="S105" i="4"/>
  <c r="R105" i="4"/>
  <c r="E105" i="4"/>
  <c r="S104" i="4"/>
  <c r="R104" i="4"/>
  <c r="E104" i="4"/>
  <c r="S103" i="4"/>
  <c r="R103" i="4"/>
  <c r="E103" i="4"/>
  <c r="T103" i="4" s="1"/>
  <c r="S102" i="4"/>
  <c r="R102" i="4"/>
  <c r="E102" i="4"/>
  <c r="U102" i="4" s="1"/>
  <c r="S101" i="4"/>
  <c r="R101" i="4"/>
  <c r="E101" i="4"/>
  <c r="T100" i="4"/>
  <c r="S100" i="4"/>
  <c r="R100" i="4"/>
  <c r="E100" i="4"/>
  <c r="U100" i="4" s="1"/>
  <c r="S99" i="4"/>
  <c r="R99" i="4"/>
  <c r="E99" i="4"/>
  <c r="S98" i="4"/>
  <c r="R98" i="4"/>
  <c r="E98" i="4"/>
  <c r="T98" i="4" s="1"/>
  <c r="W97" i="4"/>
  <c r="W114" i="4" s="1"/>
  <c r="V97" i="4"/>
  <c r="M97" i="4"/>
  <c r="L97" i="4"/>
  <c r="R97" i="4" s="1"/>
  <c r="K97" i="4"/>
  <c r="K114" i="4" s="1"/>
  <c r="J97" i="4"/>
  <c r="I97" i="4"/>
  <c r="I114" i="4" s="1"/>
  <c r="H97" i="4"/>
  <c r="H114" i="4" s="1"/>
  <c r="G97" i="4"/>
  <c r="G114" i="4" s="1"/>
  <c r="F97" i="4"/>
  <c r="F114" i="4" s="1"/>
  <c r="D97" i="4"/>
  <c r="D114" i="4" s="1"/>
  <c r="C97" i="4"/>
  <c r="C114" i="4" s="1"/>
  <c r="B97" i="4"/>
  <c r="B114" i="4" s="1"/>
  <c r="V115" i="5"/>
  <c r="N115" i="5"/>
  <c r="M115" i="5"/>
  <c r="S115" i="5" s="1"/>
  <c r="L115" i="5"/>
  <c r="R115" i="5" s="1"/>
  <c r="K115" i="5"/>
  <c r="J115" i="5"/>
  <c r="H115" i="5"/>
  <c r="F115" i="5"/>
  <c r="D115" i="5"/>
  <c r="C115" i="5"/>
  <c r="B115" i="5"/>
  <c r="N114" i="5"/>
  <c r="U113" i="5"/>
  <c r="T113" i="5"/>
  <c r="S113" i="5"/>
  <c r="R113" i="5"/>
  <c r="S112" i="5"/>
  <c r="R112" i="5"/>
  <c r="E112" i="5"/>
  <c r="T112" i="5" s="1"/>
  <c r="S111" i="5"/>
  <c r="R111" i="5"/>
  <c r="E111" i="5"/>
  <c r="S110" i="5"/>
  <c r="R110" i="5"/>
  <c r="E110" i="5"/>
  <c r="S109" i="5"/>
  <c r="R109" i="5"/>
  <c r="E109" i="5"/>
  <c r="S108" i="5"/>
  <c r="R108" i="5"/>
  <c r="E108" i="5"/>
  <c r="T108" i="5" s="1"/>
  <c r="S107" i="5"/>
  <c r="R107" i="5"/>
  <c r="E107" i="5"/>
  <c r="U106" i="5"/>
  <c r="S106" i="5"/>
  <c r="R106" i="5"/>
  <c r="E106" i="5"/>
  <c r="T106" i="5" s="1"/>
  <c r="S105" i="5"/>
  <c r="R105" i="5"/>
  <c r="E105" i="5"/>
  <c r="S104" i="5"/>
  <c r="R104" i="5"/>
  <c r="E104" i="5"/>
  <c r="S103" i="5"/>
  <c r="R103" i="5"/>
  <c r="E103" i="5"/>
  <c r="S102" i="5"/>
  <c r="R102" i="5"/>
  <c r="E102" i="5"/>
  <c r="S101" i="5"/>
  <c r="R101" i="5"/>
  <c r="E101" i="5"/>
  <c r="S100" i="5"/>
  <c r="R100" i="5"/>
  <c r="E100" i="5"/>
  <c r="S99" i="5"/>
  <c r="R99" i="5"/>
  <c r="E99" i="5"/>
  <c r="S98" i="5"/>
  <c r="R98" i="5"/>
  <c r="E98" i="5"/>
  <c r="T98" i="5" s="1"/>
  <c r="W97" i="5"/>
  <c r="V97" i="5"/>
  <c r="V114" i="5" s="1"/>
  <c r="M97" i="5"/>
  <c r="L97" i="5"/>
  <c r="K97" i="5"/>
  <c r="K114" i="5" s="1"/>
  <c r="J97" i="5"/>
  <c r="J114" i="5" s="1"/>
  <c r="I97" i="5"/>
  <c r="H97" i="5"/>
  <c r="H114" i="5" s="1"/>
  <c r="G97" i="5"/>
  <c r="F97" i="5"/>
  <c r="F114" i="5" s="1"/>
  <c r="D97" i="5"/>
  <c r="D114" i="5" s="1"/>
  <c r="C97" i="5"/>
  <c r="C114" i="5" s="1"/>
  <c r="B97" i="5"/>
  <c r="B114" i="5" s="1"/>
  <c r="W115" i="6"/>
  <c r="O115" i="6"/>
  <c r="M115" i="6"/>
  <c r="S115" i="6" s="1"/>
  <c r="L115" i="6"/>
  <c r="R115" i="6" s="1"/>
  <c r="K115" i="6"/>
  <c r="J115" i="6"/>
  <c r="I115" i="6"/>
  <c r="G115" i="6"/>
  <c r="D115" i="6"/>
  <c r="C115" i="6"/>
  <c r="B115" i="6"/>
  <c r="O114" i="6"/>
  <c r="U113" i="6"/>
  <c r="T113" i="6"/>
  <c r="S113" i="6"/>
  <c r="R113" i="6"/>
  <c r="S112" i="6"/>
  <c r="R112" i="6"/>
  <c r="E112" i="6"/>
  <c r="S111" i="6"/>
  <c r="R111" i="6"/>
  <c r="E111" i="6"/>
  <c r="S110" i="6"/>
  <c r="R110" i="6"/>
  <c r="E110" i="6"/>
  <c r="U110" i="6" s="1"/>
  <c r="S109" i="6"/>
  <c r="R109" i="6"/>
  <c r="E109" i="6"/>
  <c r="U108" i="6"/>
  <c r="S108" i="6"/>
  <c r="R108" i="6"/>
  <c r="E108" i="6"/>
  <c r="T108" i="6" s="1"/>
  <c r="U107" i="6"/>
  <c r="S107" i="6"/>
  <c r="R107" i="6"/>
  <c r="E107" i="6"/>
  <c r="T107" i="6" s="1"/>
  <c r="S106" i="6"/>
  <c r="R106" i="6"/>
  <c r="E106" i="6"/>
  <c r="S105" i="6"/>
  <c r="R105" i="6"/>
  <c r="E105" i="6"/>
  <c r="T105" i="6" s="1"/>
  <c r="S104" i="6"/>
  <c r="R104" i="6"/>
  <c r="E104" i="6"/>
  <c r="S103" i="6"/>
  <c r="R103" i="6"/>
  <c r="E103" i="6"/>
  <c r="S102" i="6"/>
  <c r="R102" i="6"/>
  <c r="E102" i="6"/>
  <c r="U102" i="6" s="1"/>
  <c r="S101" i="6"/>
  <c r="R101" i="6"/>
  <c r="E101" i="6"/>
  <c r="T101" i="6" s="1"/>
  <c r="S100" i="6"/>
  <c r="R100" i="6"/>
  <c r="E100" i="6"/>
  <c r="U100" i="6" s="1"/>
  <c r="U99" i="6"/>
  <c r="S99" i="6"/>
  <c r="R99" i="6"/>
  <c r="E99" i="6"/>
  <c r="T99" i="6" s="1"/>
  <c r="S98" i="6"/>
  <c r="R98" i="6"/>
  <c r="E98" i="6"/>
  <c r="W97" i="6"/>
  <c r="W114" i="6" s="1"/>
  <c r="V97" i="6"/>
  <c r="R97" i="6"/>
  <c r="M97" i="6"/>
  <c r="M114" i="6" s="1"/>
  <c r="S114" i="6" s="1"/>
  <c r="L97" i="6"/>
  <c r="L114" i="6" s="1"/>
  <c r="R114" i="6" s="1"/>
  <c r="K97" i="6"/>
  <c r="K114" i="6" s="1"/>
  <c r="J97" i="6"/>
  <c r="J114" i="6" s="1"/>
  <c r="I97" i="6"/>
  <c r="I114" i="6" s="1"/>
  <c r="H97" i="6"/>
  <c r="G97" i="6"/>
  <c r="G114" i="6" s="1"/>
  <c r="F97" i="6"/>
  <c r="D97" i="6"/>
  <c r="D114" i="6" s="1"/>
  <c r="C97" i="6"/>
  <c r="C114" i="6" s="1"/>
  <c r="B97" i="6"/>
  <c r="B114" i="6" s="1"/>
  <c r="W115" i="7"/>
  <c r="V115" i="7"/>
  <c r="N115" i="7"/>
  <c r="L115" i="7"/>
  <c r="R115" i="7" s="1"/>
  <c r="K115" i="7"/>
  <c r="J115" i="7"/>
  <c r="I115" i="7"/>
  <c r="H115" i="7"/>
  <c r="F115" i="7"/>
  <c r="C115" i="7"/>
  <c r="B115" i="7"/>
  <c r="N114" i="7"/>
  <c r="U113" i="7"/>
  <c r="T113" i="7"/>
  <c r="S113" i="7"/>
  <c r="R113" i="7"/>
  <c r="S112" i="7"/>
  <c r="R112" i="7"/>
  <c r="E112" i="7"/>
  <c r="S111" i="7"/>
  <c r="R111" i="7"/>
  <c r="E111" i="7"/>
  <c r="U111" i="7" s="1"/>
  <c r="S110" i="7"/>
  <c r="R110" i="7"/>
  <c r="E110" i="7"/>
  <c r="S109" i="7"/>
  <c r="R109" i="7"/>
  <c r="E109" i="7"/>
  <c r="T109" i="7" s="1"/>
  <c r="S108" i="7"/>
  <c r="R108" i="7"/>
  <c r="E108" i="7"/>
  <c r="S107" i="7"/>
  <c r="R107" i="7"/>
  <c r="E107" i="7"/>
  <c r="S106" i="7"/>
  <c r="R106" i="7"/>
  <c r="E106" i="7"/>
  <c r="T106" i="7" s="1"/>
  <c r="T105" i="7"/>
  <c r="S105" i="7"/>
  <c r="R105" i="7"/>
  <c r="E105" i="7"/>
  <c r="U105" i="7" s="1"/>
  <c r="S104" i="7"/>
  <c r="R104" i="7"/>
  <c r="E104" i="7"/>
  <c r="S103" i="7"/>
  <c r="R103" i="7"/>
  <c r="E103" i="7"/>
  <c r="U103" i="7" s="1"/>
  <c r="S102" i="7"/>
  <c r="R102" i="7"/>
  <c r="E102" i="7"/>
  <c r="S101" i="7"/>
  <c r="R101" i="7"/>
  <c r="E101" i="7"/>
  <c r="U101" i="7" s="1"/>
  <c r="S100" i="7"/>
  <c r="R100" i="7"/>
  <c r="E100" i="7"/>
  <c r="T100" i="7" s="1"/>
  <c r="S99" i="7"/>
  <c r="R99" i="7"/>
  <c r="E99" i="7"/>
  <c r="U98" i="7"/>
  <c r="S98" i="7"/>
  <c r="R98" i="7"/>
  <c r="E98" i="7"/>
  <c r="W97" i="7"/>
  <c r="W114" i="7" s="1"/>
  <c r="V97" i="7"/>
  <c r="V114" i="7" s="1"/>
  <c r="M97" i="7"/>
  <c r="L97" i="7"/>
  <c r="K97" i="7"/>
  <c r="K114" i="7" s="1"/>
  <c r="J97" i="7"/>
  <c r="J114" i="7" s="1"/>
  <c r="I97" i="7"/>
  <c r="I114" i="7" s="1"/>
  <c r="H97" i="7"/>
  <c r="H114" i="7" s="1"/>
  <c r="G97" i="7"/>
  <c r="F97" i="7"/>
  <c r="F114" i="7" s="1"/>
  <c r="D97" i="7"/>
  <c r="C97" i="7"/>
  <c r="C114" i="7" s="1"/>
  <c r="B97" i="7"/>
  <c r="B114" i="7" s="1"/>
  <c r="W115" i="8"/>
  <c r="V115" i="8"/>
  <c r="O115" i="8"/>
  <c r="M115" i="8"/>
  <c r="S115" i="8" s="1"/>
  <c r="K115" i="8"/>
  <c r="J115" i="8"/>
  <c r="I115" i="8"/>
  <c r="H115" i="8"/>
  <c r="G115" i="8"/>
  <c r="D115" i="8"/>
  <c r="B115" i="8"/>
  <c r="O114" i="8"/>
  <c r="U113" i="8"/>
  <c r="T113" i="8"/>
  <c r="S113" i="8"/>
  <c r="R113" i="8"/>
  <c r="S112" i="8"/>
  <c r="R112" i="8"/>
  <c r="E112" i="8"/>
  <c r="S111" i="8"/>
  <c r="R111" i="8"/>
  <c r="E111" i="8"/>
  <c r="T111" i="8" s="1"/>
  <c r="S110" i="8"/>
  <c r="R110" i="8"/>
  <c r="E110" i="8"/>
  <c r="S109" i="8"/>
  <c r="R109" i="8"/>
  <c r="E109" i="8"/>
  <c r="T109" i="8" s="1"/>
  <c r="S108" i="8"/>
  <c r="R108" i="8"/>
  <c r="E108" i="8"/>
  <c r="S107" i="8"/>
  <c r="R107" i="8"/>
  <c r="E107" i="8"/>
  <c r="T107" i="8" s="1"/>
  <c r="S106" i="8"/>
  <c r="R106" i="8"/>
  <c r="E106" i="8"/>
  <c r="S105" i="8"/>
  <c r="R105" i="8"/>
  <c r="E105" i="8"/>
  <c r="T105" i="8" s="1"/>
  <c r="S104" i="8"/>
  <c r="R104" i="8"/>
  <c r="E104" i="8"/>
  <c r="U104" i="8" s="1"/>
  <c r="S103" i="8"/>
  <c r="R103" i="8"/>
  <c r="E103" i="8"/>
  <c r="T103" i="8" s="1"/>
  <c r="S102" i="8"/>
  <c r="R102" i="8"/>
  <c r="E102" i="8"/>
  <c r="U102" i="8" s="1"/>
  <c r="S101" i="8"/>
  <c r="R101" i="8"/>
  <c r="E101" i="8"/>
  <c r="S100" i="8"/>
  <c r="R100" i="8"/>
  <c r="E100" i="8"/>
  <c r="U100" i="8" s="1"/>
  <c r="U99" i="8"/>
  <c r="S99" i="8"/>
  <c r="R99" i="8"/>
  <c r="E99" i="8"/>
  <c r="T99" i="8" s="1"/>
  <c r="S98" i="8"/>
  <c r="R98" i="8"/>
  <c r="E98" i="8"/>
  <c r="U98" i="8" s="1"/>
  <c r="W97" i="8"/>
  <c r="W114" i="8" s="1"/>
  <c r="V97" i="8"/>
  <c r="V114" i="8" s="1"/>
  <c r="M97" i="8"/>
  <c r="M114" i="8" s="1"/>
  <c r="S114" i="8" s="1"/>
  <c r="L97" i="8"/>
  <c r="R97" i="8" s="1"/>
  <c r="K97" i="8"/>
  <c r="K114" i="8" s="1"/>
  <c r="J97" i="8"/>
  <c r="J114" i="8" s="1"/>
  <c r="I97" i="8"/>
  <c r="I114" i="8" s="1"/>
  <c r="H97" i="8"/>
  <c r="H114" i="8" s="1"/>
  <c r="G97" i="8"/>
  <c r="G114" i="8" s="1"/>
  <c r="F97" i="8"/>
  <c r="D97" i="8"/>
  <c r="D114" i="8" s="1"/>
  <c r="C97" i="8"/>
  <c r="B97" i="8"/>
  <c r="B114" i="8" s="1"/>
  <c r="W115" i="9"/>
  <c r="V115" i="9"/>
  <c r="O115" i="9"/>
  <c r="N115" i="9"/>
  <c r="L115" i="9"/>
  <c r="R115" i="9" s="1"/>
  <c r="J115" i="9"/>
  <c r="I115" i="9"/>
  <c r="H115" i="9"/>
  <c r="G115" i="9"/>
  <c r="F115" i="9"/>
  <c r="C115" i="9"/>
  <c r="O114" i="9"/>
  <c r="N114" i="9"/>
  <c r="U113" i="9"/>
  <c r="T113" i="9"/>
  <c r="S113" i="9"/>
  <c r="R113" i="9"/>
  <c r="S112" i="9"/>
  <c r="R112" i="9"/>
  <c r="E112" i="9"/>
  <c r="T112" i="9" s="1"/>
  <c r="S111" i="9"/>
  <c r="R111" i="9"/>
  <c r="E111" i="9"/>
  <c r="U111" i="9" s="1"/>
  <c r="S110" i="9"/>
  <c r="R110" i="9"/>
  <c r="E110" i="9"/>
  <c r="S109" i="9"/>
  <c r="R109" i="9"/>
  <c r="E109" i="9"/>
  <c r="U109" i="9" s="1"/>
  <c r="S108" i="9"/>
  <c r="R108" i="9"/>
  <c r="E108" i="9"/>
  <c r="U108" i="9" s="1"/>
  <c r="S107" i="9"/>
  <c r="R107" i="9"/>
  <c r="E107" i="9"/>
  <c r="U107" i="9" s="1"/>
  <c r="S106" i="9"/>
  <c r="R106" i="9"/>
  <c r="E106" i="9"/>
  <c r="T106" i="9" s="1"/>
  <c r="S105" i="9"/>
  <c r="R105" i="9"/>
  <c r="E105" i="9"/>
  <c r="S104" i="9"/>
  <c r="R104" i="9"/>
  <c r="E104" i="9"/>
  <c r="T104" i="9" s="1"/>
  <c r="S103" i="9"/>
  <c r="R103" i="9"/>
  <c r="E103" i="9"/>
  <c r="S102" i="9"/>
  <c r="R102" i="9"/>
  <c r="E102" i="9"/>
  <c r="T102" i="9" s="1"/>
  <c r="S101" i="9"/>
  <c r="R101" i="9"/>
  <c r="E101" i="9"/>
  <c r="S100" i="9"/>
  <c r="R100" i="9"/>
  <c r="E100" i="9"/>
  <c r="U100" i="9" s="1"/>
  <c r="S99" i="9"/>
  <c r="R99" i="9"/>
  <c r="E99" i="9"/>
  <c r="S98" i="9"/>
  <c r="R98" i="9"/>
  <c r="E98" i="9"/>
  <c r="W97" i="9"/>
  <c r="W114" i="9" s="1"/>
  <c r="V97" i="9"/>
  <c r="V114" i="9" s="1"/>
  <c r="M97" i="9"/>
  <c r="L97" i="9"/>
  <c r="L114" i="9" s="1"/>
  <c r="R114" i="9" s="1"/>
  <c r="K97" i="9"/>
  <c r="J97" i="9"/>
  <c r="J114" i="9" s="1"/>
  <c r="I97" i="9"/>
  <c r="I114" i="9" s="1"/>
  <c r="H97" i="9"/>
  <c r="H114" i="9" s="1"/>
  <c r="G97" i="9"/>
  <c r="G114" i="9" s="1"/>
  <c r="F97" i="9"/>
  <c r="F114" i="9" s="1"/>
  <c r="D97" i="9"/>
  <c r="C97" i="9"/>
  <c r="C114" i="9" s="1"/>
  <c r="B97" i="9"/>
  <c r="W115" i="10"/>
  <c r="V115" i="10"/>
  <c r="O115" i="10"/>
  <c r="N115" i="10"/>
  <c r="M115" i="10"/>
  <c r="S115" i="10" s="1"/>
  <c r="K115" i="10"/>
  <c r="I115" i="10"/>
  <c r="H115" i="10"/>
  <c r="G115" i="10"/>
  <c r="F115" i="10"/>
  <c r="D115" i="10"/>
  <c r="B115" i="10"/>
  <c r="O114" i="10"/>
  <c r="N114" i="10"/>
  <c r="U113" i="10"/>
  <c r="T113" i="10"/>
  <c r="S113" i="10"/>
  <c r="R113" i="10"/>
  <c r="U112" i="10"/>
  <c r="S112" i="10"/>
  <c r="R112" i="10"/>
  <c r="E112" i="10"/>
  <c r="T112" i="10" s="1"/>
  <c r="S111" i="10"/>
  <c r="R111" i="10"/>
  <c r="E111" i="10"/>
  <c r="T111" i="10" s="1"/>
  <c r="U110" i="10"/>
  <c r="S110" i="10"/>
  <c r="R110" i="10"/>
  <c r="E110" i="10"/>
  <c r="T110" i="10" s="1"/>
  <c r="S109" i="10"/>
  <c r="R109" i="10"/>
  <c r="E109" i="10"/>
  <c r="S108" i="10"/>
  <c r="R108" i="10"/>
  <c r="E108" i="10"/>
  <c r="U108" i="10" s="1"/>
  <c r="S107" i="10"/>
  <c r="R107" i="10"/>
  <c r="E107" i="10"/>
  <c r="S106" i="10"/>
  <c r="R106" i="10"/>
  <c r="E106" i="10"/>
  <c r="U106" i="10" s="1"/>
  <c r="S105" i="10"/>
  <c r="R105" i="10"/>
  <c r="E105" i="10"/>
  <c r="S104" i="10"/>
  <c r="R104" i="10"/>
  <c r="E104" i="10"/>
  <c r="T104" i="10" s="1"/>
  <c r="S103" i="10"/>
  <c r="R103" i="10"/>
  <c r="E103" i="10"/>
  <c r="T103" i="10" s="1"/>
  <c r="S102" i="10"/>
  <c r="R102" i="10"/>
  <c r="E102" i="10"/>
  <c r="U102" i="10" s="1"/>
  <c r="S101" i="10"/>
  <c r="R101" i="10"/>
  <c r="E101" i="10"/>
  <c r="S100" i="10"/>
  <c r="R100" i="10"/>
  <c r="E100" i="10"/>
  <c r="U100" i="10" s="1"/>
  <c r="S99" i="10"/>
  <c r="R99" i="10"/>
  <c r="E99" i="10"/>
  <c r="S98" i="10"/>
  <c r="R98" i="10"/>
  <c r="E98" i="10"/>
  <c r="U98" i="10" s="1"/>
  <c r="W97" i="10"/>
  <c r="W114" i="10" s="1"/>
  <c r="V97" i="10"/>
  <c r="V114" i="10" s="1"/>
  <c r="M97" i="10"/>
  <c r="L97" i="10"/>
  <c r="K97" i="10"/>
  <c r="K114" i="10" s="1"/>
  <c r="J97" i="10"/>
  <c r="I97" i="10"/>
  <c r="I114" i="10" s="1"/>
  <c r="H97" i="10"/>
  <c r="H114" i="10" s="1"/>
  <c r="G97" i="10"/>
  <c r="G114" i="10" s="1"/>
  <c r="F97" i="10"/>
  <c r="F114" i="10" s="1"/>
  <c r="D97" i="10"/>
  <c r="D114" i="10" s="1"/>
  <c r="C97" i="10"/>
  <c r="B97" i="10"/>
  <c r="B114" i="10" s="1"/>
  <c r="V115" i="11"/>
  <c r="O115" i="11"/>
  <c r="N115" i="11"/>
  <c r="M115" i="11"/>
  <c r="S115" i="11" s="1"/>
  <c r="L115" i="11"/>
  <c r="R115" i="11" s="1"/>
  <c r="J115" i="11"/>
  <c r="H115" i="11"/>
  <c r="G115" i="11"/>
  <c r="F115" i="11"/>
  <c r="D115" i="11"/>
  <c r="C115" i="11"/>
  <c r="O114" i="11"/>
  <c r="N114" i="11"/>
  <c r="U113" i="11"/>
  <c r="T113" i="11"/>
  <c r="S113" i="11"/>
  <c r="R113" i="11"/>
  <c r="S112" i="11"/>
  <c r="R112" i="11"/>
  <c r="E112" i="11"/>
  <c r="T112" i="11" s="1"/>
  <c r="S111" i="11"/>
  <c r="R111" i="11"/>
  <c r="E111" i="11"/>
  <c r="U111" i="11" s="1"/>
  <c r="S110" i="11"/>
  <c r="R110" i="11"/>
  <c r="E110" i="11"/>
  <c r="T110" i="11" s="1"/>
  <c r="S109" i="11"/>
  <c r="R109" i="11"/>
  <c r="E109" i="11"/>
  <c r="U109" i="11" s="1"/>
  <c r="S108" i="11"/>
  <c r="R108" i="11"/>
  <c r="E108" i="11"/>
  <c r="S107" i="11"/>
  <c r="R107" i="11"/>
  <c r="E107" i="11"/>
  <c r="U107" i="11" s="1"/>
  <c r="U106" i="11"/>
  <c r="S106" i="11"/>
  <c r="R106" i="11"/>
  <c r="E106" i="11"/>
  <c r="T106" i="11" s="1"/>
  <c r="S105" i="11"/>
  <c r="R105" i="11"/>
  <c r="E105" i="11"/>
  <c r="T105" i="11" s="1"/>
  <c r="S104" i="11"/>
  <c r="R104" i="11"/>
  <c r="E104" i="11"/>
  <c r="T104" i="11" s="1"/>
  <c r="S103" i="11"/>
  <c r="R103" i="11"/>
  <c r="E103" i="11"/>
  <c r="U103" i="11" s="1"/>
  <c r="S102" i="11"/>
  <c r="R102" i="11"/>
  <c r="E102" i="11"/>
  <c r="S101" i="11"/>
  <c r="R101" i="11"/>
  <c r="E101" i="11"/>
  <c r="U101" i="11" s="1"/>
  <c r="S100" i="11"/>
  <c r="R100" i="11"/>
  <c r="E100" i="11"/>
  <c r="S99" i="11"/>
  <c r="R99" i="11"/>
  <c r="E99" i="11"/>
  <c r="U99" i="11" s="1"/>
  <c r="S98" i="11"/>
  <c r="R98" i="11"/>
  <c r="E98" i="11"/>
  <c r="W97" i="11"/>
  <c r="V97" i="11"/>
  <c r="V114" i="11" s="1"/>
  <c r="M97" i="11"/>
  <c r="M114" i="11" s="1"/>
  <c r="S114" i="11" s="1"/>
  <c r="L97" i="11"/>
  <c r="L114" i="11" s="1"/>
  <c r="R114" i="11" s="1"/>
  <c r="K97" i="11"/>
  <c r="J97" i="11"/>
  <c r="J114" i="11" s="1"/>
  <c r="I97" i="11"/>
  <c r="H97" i="11"/>
  <c r="H114" i="11" s="1"/>
  <c r="G97" i="11"/>
  <c r="G114" i="11" s="1"/>
  <c r="F97" i="11"/>
  <c r="F114" i="11" s="1"/>
  <c r="D97" i="11"/>
  <c r="D114" i="11" s="1"/>
  <c r="C97" i="11"/>
  <c r="C114" i="11" s="1"/>
  <c r="B97" i="11"/>
  <c r="W115" i="12"/>
  <c r="O115" i="12"/>
  <c r="N115" i="12"/>
  <c r="M115" i="12"/>
  <c r="S115" i="12" s="1"/>
  <c r="L115" i="12"/>
  <c r="R115" i="12" s="1"/>
  <c r="K115" i="12"/>
  <c r="I115" i="12"/>
  <c r="G115" i="12"/>
  <c r="F115" i="12"/>
  <c r="D115" i="12"/>
  <c r="C115" i="12"/>
  <c r="B115" i="12"/>
  <c r="O114" i="12"/>
  <c r="N114" i="12"/>
  <c r="U113" i="12"/>
  <c r="T113" i="12"/>
  <c r="S113" i="12"/>
  <c r="R113" i="12"/>
  <c r="S112" i="12"/>
  <c r="R112" i="12"/>
  <c r="E112" i="12"/>
  <c r="S111" i="12"/>
  <c r="R111" i="12"/>
  <c r="E111" i="12"/>
  <c r="S110" i="12"/>
  <c r="R110" i="12"/>
  <c r="E110" i="12"/>
  <c r="U110" i="12" s="1"/>
  <c r="S109" i="12"/>
  <c r="R109" i="12"/>
  <c r="E109" i="12"/>
  <c r="U109" i="12" s="1"/>
  <c r="S108" i="12"/>
  <c r="R108" i="12"/>
  <c r="E108" i="12"/>
  <c r="U108" i="12" s="1"/>
  <c r="S107" i="12"/>
  <c r="R107" i="12"/>
  <c r="E107" i="12"/>
  <c r="U107" i="12" s="1"/>
  <c r="S106" i="12"/>
  <c r="R106" i="12"/>
  <c r="E106" i="12"/>
  <c r="S105" i="12"/>
  <c r="R105" i="12"/>
  <c r="E105" i="12"/>
  <c r="T105" i="12" s="1"/>
  <c r="S104" i="12"/>
  <c r="R104" i="12"/>
  <c r="E104" i="12"/>
  <c r="U103" i="12"/>
  <c r="S103" i="12"/>
  <c r="R103" i="12"/>
  <c r="E103" i="12"/>
  <c r="T103" i="12" s="1"/>
  <c r="S102" i="12"/>
  <c r="R102" i="12"/>
  <c r="E102" i="12"/>
  <c r="S101" i="12"/>
  <c r="R101" i="12"/>
  <c r="E101" i="12"/>
  <c r="S100" i="12"/>
  <c r="R100" i="12"/>
  <c r="E100" i="12"/>
  <c r="U100" i="12" s="1"/>
  <c r="S99" i="12"/>
  <c r="R99" i="12"/>
  <c r="E99" i="12"/>
  <c r="U99" i="12" s="1"/>
  <c r="S98" i="12"/>
  <c r="R98" i="12"/>
  <c r="E98" i="12"/>
  <c r="W97" i="12"/>
  <c r="W114" i="12" s="1"/>
  <c r="V97" i="12"/>
  <c r="M97" i="12"/>
  <c r="S97" i="12" s="1"/>
  <c r="L97" i="12"/>
  <c r="L114" i="12" s="1"/>
  <c r="R114" i="12" s="1"/>
  <c r="K97" i="12"/>
  <c r="K114" i="12" s="1"/>
  <c r="J97" i="12"/>
  <c r="I97" i="12"/>
  <c r="I114" i="12" s="1"/>
  <c r="H97" i="12"/>
  <c r="G97" i="12"/>
  <c r="G114" i="12" s="1"/>
  <c r="F97" i="12"/>
  <c r="F114" i="12" s="1"/>
  <c r="D97" i="12"/>
  <c r="D114" i="12" s="1"/>
  <c r="C97" i="12"/>
  <c r="C114" i="12" s="1"/>
  <c r="B97" i="12"/>
  <c r="B114" i="12" s="1"/>
  <c r="V115" i="13"/>
  <c r="N115" i="13"/>
  <c r="M115" i="13"/>
  <c r="S115" i="13" s="1"/>
  <c r="L115" i="13"/>
  <c r="R115" i="13" s="1"/>
  <c r="K115" i="13"/>
  <c r="J115" i="13"/>
  <c r="H115" i="13"/>
  <c r="F115" i="13"/>
  <c r="D115" i="13"/>
  <c r="C115" i="13"/>
  <c r="B115" i="13"/>
  <c r="N114" i="13"/>
  <c r="U113" i="13"/>
  <c r="T113" i="13"/>
  <c r="S113" i="13"/>
  <c r="R113" i="13"/>
  <c r="S112" i="13"/>
  <c r="R112" i="13"/>
  <c r="E112" i="13"/>
  <c r="S111" i="13"/>
  <c r="R111" i="13"/>
  <c r="E111" i="13"/>
  <c r="S110" i="13"/>
  <c r="R110" i="13"/>
  <c r="E110" i="13"/>
  <c r="U110" i="13" s="1"/>
  <c r="S109" i="13"/>
  <c r="R109" i="13"/>
  <c r="E109" i="13"/>
  <c r="S108" i="13"/>
  <c r="R108" i="13"/>
  <c r="E108" i="13"/>
  <c r="T108" i="13" s="1"/>
  <c r="T107" i="13"/>
  <c r="S107" i="13"/>
  <c r="R107" i="13"/>
  <c r="E107" i="13"/>
  <c r="U107" i="13" s="1"/>
  <c r="S106" i="13"/>
  <c r="R106" i="13"/>
  <c r="E106" i="13"/>
  <c r="T106" i="13" s="1"/>
  <c r="T105" i="13"/>
  <c r="S105" i="13"/>
  <c r="R105" i="13"/>
  <c r="E105" i="13"/>
  <c r="U105" i="13" s="1"/>
  <c r="S104" i="13"/>
  <c r="R104" i="13"/>
  <c r="E104" i="13"/>
  <c r="S103" i="13"/>
  <c r="R103" i="13"/>
  <c r="E103" i="13"/>
  <c r="S102" i="13"/>
  <c r="R102" i="13"/>
  <c r="E102" i="13"/>
  <c r="S101" i="13"/>
  <c r="R101" i="13"/>
  <c r="E101" i="13"/>
  <c r="U101" i="13" s="1"/>
  <c r="S100" i="13"/>
  <c r="R100" i="13"/>
  <c r="E100" i="13"/>
  <c r="S99" i="13"/>
  <c r="R99" i="13"/>
  <c r="E99" i="13"/>
  <c r="U99" i="13" s="1"/>
  <c r="S98" i="13"/>
  <c r="R98" i="13"/>
  <c r="E98" i="13"/>
  <c r="T98" i="13" s="1"/>
  <c r="W97" i="13"/>
  <c r="V97" i="13"/>
  <c r="V114" i="13" s="1"/>
  <c r="M97" i="13"/>
  <c r="S97" i="13" s="1"/>
  <c r="L97" i="13"/>
  <c r="L114" i="13" s="1"/>
  <c r="R114" i="13" s="1"/>
  <c r="K97" i="13"/>
  <c r="K114" i="13" s="1"/>
  <c r="J97" i="13"/>
  <c r="J114" i="13" s="1"/>
  <c r="I97" i="13"/>
  <c r="H97" i="13"/>
  <c r="H114" i="13" s="1"/>
  <c r="G97" i="13"/>
  <c r="F97" i="13"/>
  <c r="F114" i="13" s="1"/>
  <c r="D97" i="13"/>
  <c r="D114" i="13" s="1"/>
  <c r="C97" i="13"/>
  <c r="C114" i="13" s="1"/>
  <c r="B97" i="13"/>
  <c r="B114" i="13" s="1"/>
  <c r="W115" i="14"/>
  <c r="O115" i="14"/>
  <c r="M115" i="14"/>
  <c r="S115" i="14" s="1"/>
  <c r="L115" i="14"/>
  <c r="R115" i="14" s="1"/>
  <c r="K115" i="14"/>
  <c r="J115" i="14"/>
  <c r="I115" i="14"/>
  <c r="G115" i="14"/>
  <c r="D115" i="14"/>
  <c r="C115" i="14"/>
  <c r="B115" i="14"/>
  <c r="O114" i="14"/>
  <c r="U113" i="14"/>
  <c r="T113" i="14"/>
  <c r="S113" i="14"/>
  <c r="R113" i="14"/>
  <c r="S112" i="14"/>
  <c r="R112" i="14"/>
  <c r="E112" i="14"/>
  <c r="S111" i="14"/>
  <c r="R111" i="14"/>
  <c r="E111" i="14"/>
  <c r="U111" i="14" s="1"/>
  <c r="S110" i="14"/>
  <c r="R110" i="14"/>
  <c r="E110" i="14"/>
  <c r="U110" i="14" s="1"/>
  <c r="S109" i="14"/>
  <c r="R109" i="14"/>
  <c r="E109" i="14"/>
  <c r="U109" i="14" s="1"/>
  <c r="S108" i="14"/>
  <c r="R108" i="14"/>
  <c r="E108" i="14"/>
  <c r="S107" i="14"/>
  <c r="R107" i="14"/>
  <c r="E107" i="14"/>
  <c r="U107" i="14" s="1"/>
  <c r="S106" i="14"/>
  <c r="R106" i="14"/>
  <c r="E106" i="14"/>
  <c r="S105" i="14"/>
  <c r="R105" i="14"/>
  <c r="E105" i="14"/>
  <c r="U105" i="14" s="1"/>
  <c r="S104" i="14"/>
  <c r="R104" i="14"/>
  <c r="E104" i="14"/>
  <c r="S103" i="14"/>
  <c r="R103" i="14"/>
  <c r="E103" i="14"/>
  <c r="U103" i="14" s="1"/>
  <c r="S102" i="14"/>
  <c r="R102" i="14"/>
  <c r="E102" i="14"/>
  <c r="U102" i="14" s="1"/>
  <c r="T101" i="14"/>
  <c r="S101" i="14"/>
  <c r="R101" i="14"/>
  <c r="E101" i="14"/>
  <c r="U101" i="14" s="1"/>
  <c r="S100" i="14"/>
  <c r="R100" i="14"/>
  <c r="E100" i="14"/>
  <c r="T100" i="14" s="1"/>
  <c r="U99" i="14"/>
  <c r="S99" i="14"/>
  <c r="R99" i="14"/>
  <c r="E99" i="14"/>
  <c r="T99" i="14" s="1"/>
  <c r="S98" i="14"/>
  <c r="R98" i="14"/>
  <c r="E98" i="14"/>
  <c r="W97" i="14"/>
  <c r="W114" i="14" s="1"/>
  <c r="V97" i="14"/>
  <c r="M97" i="14"/>
  <c r="S97" i="14" s="1"/>
  <c r="L97" i="14"/>
  <c r="R97" i="14" s="1"/>
  <c r="K97" i="14"/>
  <c r="K114" i="14" s="1"/>
  <c r="J97" i="14"/>
  <c r="J114" i="14" s="1"/>
  <c r="I97" i="14"/>
  <c r="I114" i="14" s="1"/>
  <c r="H97" i="14"/>
  <c r="G97" i="14"/>
  <c r="G114" i="14" s="1"/>
  <c r="F97" i="14"/>
  <c r="D97" i="14"/>
  <c r="D114" i="14" s="1"/>
  <c r="C97" i="14"/>
  <c r="C114" i="14" s="1"/>
  <c r="B97" i="14"/>
  <c r="B114" i="14" s="1"/>
  <c r="W115" i="15"/>
  <c r="V115" i="15"/>
  <c r="N115" i="15"/>
  <c r="L115" i="15"/>
  <c r="R115" i="15" s="1"/>
  <c r="K115" i="15"/>
  <c r="J115" i="15"/>
  <c r="I115" i="15"/>
  <c r="H115" i="15"/>
  <c r="F115" i="15"/>
  <c r="C115" i="15"/>
  <c r="B115" i="15"/>
  <c r="N114" i="15"/>
  <c r="H114" i="15"/>
  <c r="U113" i="15"/>
  <c r="T113" i="15"/>
  <c r="S113" i="15"/>
  <c r="R113" i="15"/>
  <c r="S112" i="15"/>
  <c r="R112" i="15"/>
  <c r="E112" i="15"/>
  <c r="U112" i="15" s="1"/>
  <c r="S111" i="15"/>
  <c r="R111" i="15"/>
  <c r="E111" i="15"/>
  <c r="U111" i="15" s="1"/>
  <c r="S110" i="15"/>
  <c r="R110" i="15"/>
  <c r="E110" i="15"/>
  <c r="S109" i="15"/>
  <c r="R109" i="15"/>
  <c r="E109" i="15"/>
  <c r="T109" i="15" s="1"/>
  <c r="S108" i="15"/>
  <c r="R108" i="15"/>
  <c r="E108" i="15"/>
  <c r="U108" i="15" s="1"/>
  <c r="S107" i="15"/>
  <c r="R107" i="15"/>
  <c r="E107" i="15"/>
  <c r="T107" i="15" s="1"/>
  <c r="U106" i="15"/>
  <c r="S106" i="15"/>
  <c r="R106" i="15"/>
  <c r="E106" i="15"/>
  <c r="T106" i="15" s="1"/>
  <c r="S105" i="15"/>
  <c r="R105" i="15"/>
  <c r="E105" i="15"/>
  <c r="S104" i="15"/>
  <c r="R104" i="15"/>
  <c r="E104" i="15"/>
  <c r="U104" i="15" s="1"/>
  <c r="S103" i="15"/>
  <c r="R103" i="15"/>
  <c r="E103" i="15"/>
  <c r="U103" i="15" s="1"/>
  <c r="S102" i="15"/>
  <c r="R102" i="15"/>
  <c r="E102" i="15"/>
  <c r="S101" i="15"/>
  <c r="R101" i="15"/>
  <c r="E101" i="15"/>
  <c r="T101" i="15" s="1"/>
  <c r="S100" i="15"/>
  <c r="R100" i="15"/>
  <c r="E100" i="15"/>
  <c r="S99" i="15"/>
  <c r="R99" i="15"/>
  <c r="E99" i="15"/>
  <c r="T99" i="15" s="1"/>
  <c r="S98" i="15"/>
  <c r="R98" i="15"/>
  <c r="E98" i="15"/>
  <c r="U98" i="15" s="1"/>
  <c r="W97" i="15"/>
  <c r="W114" i="15" s="1"/>
  <c r="V97" i="15"/>
  <c r="V114" i="15" s="1"/>
  <c r="M97" i="15"/>
  <c r="L97" i="15"/>
  <c r="R97" i="15" s="1"/>
  <c r="K97" i="15"/>
  <c r="K114" i="15" s="1"/>
  <c r="J97" i="15"/>
  <c r="J114" i="15" s="1"/>
  <c r="I97" i="15"/>
  <c r="I114" i="15" s="1"/>
  <c r="H97" i="15"/>
  <c r="G97" i="15"/>
  <c r="F97" i="15"/>
  <c r="F114" i="15" s="1"/>
  <c r="D97" i="15"/>
  <c r="C97" i="15"/>
  <c r="C114" i="15" s="1"/>
  <c r="B97" i="15"/>
  <c r="B114" i="15" s="1"/>
  <c r="W115" i="16"/>
  <c r="V115" i="16"/>
  <c r="O115" i="16"/>
  <c r="M115" i="16"/>
  <c r="S115" i="16" s="1"/>
  <c r="K115" i="16"/>
  <c r="J115" i="16"/>
  <c r="I115" i="16"/>
  <c r="H115" i="16"/>
  <c r="G115" i="16"/>
  <c r="D115" i="16"/>
  <c r="B115" i="16"/>
  <c r="O114" i="16"/>
  <c r="U113" i="16"/>
  <c r="T113" i="16"/>
  <c r="S113" i="16"/>
  <c r="R113" i="16"/>
  <c r="S112" i="16"/>
  <c r="R112" i="16"/>
  <c r="E112" i="16"/>
  <c r="U112" i="16" s="1"/>
  <c r="S111" i="16"/>
  <c r="R111" i="16"/>
  <c r="E111" i="16"/>
  <c r="S110" i="16"/>
  <c r="R110" i="16"/>
  <c r="E110" i="16"/>
  <c r="T110" i="16" s="1"/>
  <c r="S109" i="16"/>
  <c r="R109" i="16"/>
  <c r="E109" i="16"/>
  <c r="U109" i="16" s="1"/>
  <c r="S108" i="16"/>
  <c r="R108" i="16"/>
  <c r="E108" i="16"/>
  <c r="T108" i="16" s="1"/>
  <c r="S107" i="16"/>
  <c r="R107" i="16"/>
  <c r="E107" i="16"/>
  <c r="U107" i="16" s="1"/>
  <c r="S106" i="16"/>
  <c r="R106" i="16"/>
  <c r="E106" i="16"/>
  <c r="S105" i="16"/>
  <c r="R105" i="16"/>
  <c r="E105" i="16"/>
  <c r="U105" i="16" s="1"/>
  <c r="S104" i="16"/>
  <c r="R104" i="16"/>
  <c r="E104" i="16"/>
  <c r="U104" i="16" s="1"/>
  <c r="S103" i="16"/>
  <c r="R103" i="16"/>
  <c r="E103" i="16"/>
  <c r="S102" i="16"/>
  <c r="R102" i="16"/>
  <c r="E102" i="16"/>
  <c r="T102" i="16" s="1"/>
  <c r="S101" i="16"/>
  <c r="R101" i="16"/>
  <c r="E101" i="16"/>
  <c r="S100" i="16"/>
  <c r="R100" i="16"/>
  <c r="E100" i="16"/>
  <c r="T100" i="16" s="1"/>
  <c r="S99" i="16"/>
  <c r="R99" i="16"/>
  <c r="E99" i="16"/>
  <c r="U99" i="16" s="1"/>
  <c r="S98" i="16"/>
  <c r="R98" i="16"/>
  <c r="E98" i="16"/>
  <c r="W97" i="16"/>
  <c r="W114" i="16" s="1"/>
  <c r="V97" i="16"/>
  <c r="V114" i="16" s="1"/>
  <c r="M97" i="16"/>
  <c r="M114" i="16" s="1"/>
  <c r="S114" i="16" s="1"/>
  <c r="L97" i="16"/>
  <c r="K97" i="16"/>
  <c r="K114" i="16" s="1"/>
  <c r="J97" i="16"/>
  <c r="J114" i="16" s="1"/>
  <c r="I97" i="16"/>
  <c r="I114" i="16" s="1"/>
  <c r="H97" i="16"/>
  <c r="H114" i="16" s="1"/>
  <c r="G97" i="16"/>
  <c r="G114" i="16" s="1"/>
  <c r="F97" i="16"/>
  <c r="D97" i="16"/>
  <c r="D114" i="16" s="1"/>
  <c r="C97" i="16"/>
  <c r="B97" i="16"/>
  <c r="B114" i="16" s="1"/>
  <c r="W115" i="17"/>
  <c r="V115" i="17"/>
  <c r="O115" i="17"/>
  <c r="N115" i="17"/>
  <c r="L115" i="17"/>
  <c r="R115" i="17" s="1"/>
  <c r="J115" i="17"/>
  <c r="I115" i="17"/>
  <c r="H115" i="17"/>
  <c r="G115" i="17"/>
  <c r="F115" i="17"/>
  <c r="C115" i="17"/>
  <c r="O114" i="17"/>
  <c r="N114" i="17"/>
  <c r="U113" i="17"/>
  <c r="T113" i="17"/>
  <c r="S113" i="17"/>
  <c r="R113" i="17"/>
  <c r="S112" i="17"/>
  <c r="R112" i="17"/>
  <c r="E112" i="17"/>
  <c r="U112" i="17" s="1"/>
  <c r="S111" i="17"/>
  <c r="R111" i="17"/>
  <c r="E111" i="17"/>
  <c r="S110" i="17"/>
  <c r="R110" i="17"/>
  <c r="E110" i="17"/>
  <c r="U110" i="17" s="1"/>
  <c r="S109" i="17"/>
  <c r="R109" i="17"/>
  <c r="E109" i="17"/>
  <c r="U109" i="17" s="1"/>
  <c r="S108" i="17"/>
  <c r="R108" i="17"/>
  <c r="E108" i="17"/>
  <c r="U108" i="17" s="1"/>
  <c r="S107" i="17"/>
  <c r="R107" i="17"/>
  <c r="E107" i="17"/>
  <c r="U107" i="17" s="1"/>
  <c r="S106" i="17"/>
  <c r="R106" i="17"/>
  <c r="E106" i="17"/>
  <c r="S105" i="17"/>
  <c r="R105" i="17"/>
  <c r="E105" i="17"/>
  <c r="T104" i="17"/>
  <c r="S104" i="17"/>
  <c r="R104" i="17"/>
  <c r="E104" i="17"/>
  <c r="U104" i="17" s="1"/>
  <c r="S103" i="17"/>
  <c r="R103" i="17"/>
  <c r="E103" i="17"/>
  <c r="S102" i="17"/>
  <c r="R102" i="17"/>
  <c r="E102" i="17"/>
  <c r="S101" i="17"/>
  <c r="R101" i="17"/>
  <c r="E101" i="17"/>
  <c r="S100" i="17"/>
  <c r="R100" i="17"/>
  <c r="E100" i="17"/>
  <c r="T100" i="17" s="1"/>
  <c r="S99" i="17"/>
  <c r="R99" i="17"/>
  <c r="E99" i="17"/>
  <c r="U99" i="17" s="1"/>
  <c r="S98" i="17"/>
  <c r="R98" i="17"/>
  <c r="E98" i="17"/>
  <c r="W97" i="17"/>
  <c r="W114" i="17" s="1"/>
  <c r="V97" i="17"/>
  <c r="V114" i="17" s="1"/>
  <c r="M97" i="17"/>
  <c r="L97" i="17"/>
  <c r="K97" i="17"/>
  <c r="J97" i="17"/>
  <c r="J114" i="17" s="1"/>
  <c r="I97" i="17"/>
  <c r="I114" i="17" s="1"/>
  <c r="H97" i="17"/>
  <c r="H114" i="17" s="1"/>
  <c r="G97" i="17"/>
  <c r="G114" i="17" s="1"/>
  <c r="F97" i="17"/>
  <c r="F114" i="17" s="1"/>
  <c r="D97" i="17"/>
  <c r="C97" i="17"/>
  <c r="C114" i="17" s="1"/>
  <c r="B97" i="17"/>
  <c r="W115" i="18"/>
  <c r="V115" i="18"/>
  <c r="O115" i="18"/>
  <c r="N115" i="18"/>
  <c r="M115" i="18"/>
  <c r="S115" i="18" s="1"/>
  <c r="K115" i="18"/>
  <c r="I115" i="18"/>
  <c r="H115" i="18"/>
  <c r="G115" i="18"/>
  <c r="F115" i="18"/>
  <c r="D115" i="18"/>
  <c r="B115" i="18"/>
  <c r="O114" i="18"/>
  <c r="N114" i="18"/>
  <c r="U113" i="18"/>
  <c r="T113" i="18"/>
  <c r="S113" i="18"/>
  <c r="R113" i="18"/>
  <c r="S112" i="18"/>
  <c r="R112" i="18"/>
  <c r="E112" i="18"/>
  <c r="T112" i="18" s="1"/>
  <c r="S111" i="18"/>
  <c r="R111" i="18"/>
  <c r="E111" i="18"/>
  <c r="U110" i="18"/>
  <c r="S110" i="18"/>
  <c r="R110" i="18"/>
  <c r="E110" i="18"/>
  <c r="T110" i="18" s="1"/>
  <c r="S109" i="18"/>
  <c r="R109" i="18"/>
  <c r="E109" i="18"/>
  <c r="S108" i="18"/>
  <c r="R108" i="18"/>
  <c r="E108" i="18"/>
  <c r="U108" i="18" s="1"/>
  <c r="S107" i="18"/>
  <c r="R107" i="18"/>
  <c r="E107" i="18"/>
  <c r="U107" i="18" s="1"/>
  <c r="S106" i="18"/>
  <c r="R106" i="18"/>
  <c r="E106" i="18"/>
  <c r="S105" i="18"/>
  <c r="R105" i="18"/>
  <c r="E105" i="18"/>
  <c r="S104" i="18"/>
  <c r="R104" i="18"/>
  <c r="E104" i="18"/>
  <c r="T104" i="18" s="1"/>
  <c r="S103" i="18"/>
  <c r="R103" i="18"/>
  <c r="E103" i="18"/>
  <c r="S102" i="18"/>
  <c r="R102" i="18"/>
  <c r="E102" i="18"/>
  <c r="T102" i="18" s="1"/>
  <c r="S101" i="18"/>
  <c r="R101" i="18"/>
  <c r="E101" i="18"/>
  <c r="U101" i="18" s="1"/>
  <c r="S100" i="18"/>
  <c r="R100" i="18"/>
  <c r="E100" i="18"/>
  <c r="U100" i="18" s="1"/>
  <c r="S99" i="18"/>
  <c r="R99" i="18"/>
  <c r="E99" i="18"/>
  <c r="S98" i="18"/>
  <c r="R98" i="18"/>
  <c r="E98" i="18"/>
  <c r="T98" i="18" s="1"/>
  <c r="W97" i="18"/>
  <c r="W114" i="18" s="1"/>
  <c r="V97" i="18"/>
  <c r="V114" i="18" s="1"/>
  <c r="M97" i="18"/>
  <c r="S97" i="18" s="1"/>
  <c r="L97" i="18"/>
  <c r="K97" i="18"/>
  <c r="K114" i="18" s="1"/>
  <c r="J97" i="18"/>
  <c r="I97" i="18"/>
  <c r="I114" i="18" s="1"/>
  <c r="H97" i="18"/>
  <c r="H114" i="18" s="1"/>
  <c r="G97" i="18"/>
  <c r="G114" i="18" s="1"/>
  <c r="F97" i="18"/>
  <c r="F114" i="18" s="1"/>
  <c r="D97" i="18"/>
  <c r="D114" i="18" s="1"/>
  <c r="C97" i="18"/>
  <c r="B97" i="18"/>
  <c r="B114" i="18" s="1"/>
  <c r="V115" i="19"/>
  <c r="O115" i="19"/>
  <c r="N115" i="19"/>
  <c r="M115" i="19"/>
  <c r="S115" i="19" s="1"/>
  <c r="L115" i="19"/>
  <c r="R115" i="19" s="1"/>
  <c r="J115" i="19"/>
  <c r="H115" i="19"/>
  <c r="G115" i="19"/>
  <c r="F115" i="19"/>
  <c r="D115" i="19"/>
  <c r="C115" i="19"/>
  <c r="O114" i="19"/>
  <c r="N114" i="19"/>
  <c r="U113" i="19"/>
  <c r="T113" i="19"/>
  <c r="S113" i="19"/>
  <c r="R113" i="19"/>
  <c r="S112" i="19"/>
  <c r="R112" i="19"/>
  <c r="E112" i="19"/>
  <c r="T112" i="19" s="1"/>
  <c r="S111" i="19"/>
  <c r="R111" i="19"/>
  <c r="E111" i="19"/>
  <c r="S110" i="19"/>
  <c r="R110" i="19"/>
  <c r="E110" i="19"/>
  <c r="U110" i="19" s="1"/>
  <c r="S109" i="19"/>
  <c r="R109" i="19"/>
  <c r="E109" i="19"/>
  <c r="S108" i="19"/>
  <c r="R108" i="19"/>
  <c r="E108" i="19"/>
  <c r="U108" i="19" s="1"/>
  <c r="S107" i="19"/>
  <c r="R107" i="19"/>
  <c r="E107" i="19"/>
  <c r="S106" i="19"/>
  <c r="R106" i="19"/>
  <c r="E106" i="19"/>
  <c r="U106" i="19" s="1"/>
  <c r="S105" i="19"/>
  <c r="R105" i="19"/>
  <c r="E105" i="19"/>
  <c r="S104" i="19"/>
  <c r="R104" i="19"/>
  <c r="E104" i="19"/>
  <c r="T104" i="19" s="1"/>
  <c r="S103" i="19"/>
  <c r="R103" i="19"/>
  <c r="E103" i="19"/>
  <c r="T103" i="19" s="1"/>
  <c r="U102" i="19"/>
  <c r="S102" i="19"/>
  <c r="R102" i="19"/>
  <c r="E102" i="19"/>
  <c r="T102" i="19" s="1"/>
  <c r="S101" i="19"/>
  <c r="R101" i="19"/>
  <c r="E101" i="19"/>
  <c r="S100" i="19"/>
  <c r="R100" i="19"/>
  <c r="E100" i="19"/>
  <c r="T100" i="19" s="1"/>
  <c r="S99" i="19"/>
  <c r="R99" i="19"/>
  <c r="E99" i="19"/>
  <c r="U99" i="19" s="1"/>
  <c r="S98" i="19"/>
  <c r="R98" i="19"/>
  <c r="E98" i="19"/>
  <c r="U98" i="19" s="1"/>
  <c r="W97" i="19"/>
  <c r="V97" i="19"/>
  <c r="V114" i="19" s="1"/>
  <c r="M97" i="19"/>
  <c r="S97" i="19" s="1"/>
  <c r="L97" i="19"/>
  <c r="R97" i="19" s="1"/>
  <c r="K97" i="19"/>
  <c r="J97" i="19"/>
  <c r="J114" i="19" s="1"/>
  <c r="I97" i="19"/>
  <c r="H97" i="19"/>
  <c r="H114" i="19" s="1"/>
  <c r="G97" i="19"/>
  <c r="G114" i="19" s="1"/>
  <c r="F97" i="19"/>
  <c r="F114" i="19" s="1"/>
  <c r="D97" i="19"/>
  <c r="D114" i="19" s="1"/>
  <c r="C97" i="19"/>
  <c r="C114" i="19" s="1"/>
  <c r="B97" i="19"/>
  <c r="W115" i="20"/>
  <c r="O115" i="20"/>
  <c r="N115" i="20"/>
  <c r="M115" i="20"/>
  <c r="S115" i="20" s="1"/>
  <c r="L115" i="20"/>
  <c r="R115" i="20" s="1"/>
  <c r="K115" i="20"/>
  <c r="I115" i="20"/>
  <c r="G115" i="20"/>
  <c r="F115" i="20"/>
  <c r="D115" i="20"/>
  <c r="C115" i="20"/>
  <c r="B115" i="20"/>
  <c r="O114" i="20"/>
  <c r="N114" i="20"/>
  <c r="U113" i="20"/>
  <c r="T113" i="20"/>
  <c r="S113" i="20"/>
  <c r="R113" i="20"/>
  <c r="S112" i="20"/>
  <c r="R112" i="20"/>
  <c r="E112" i="20"/>
  <c r="T112" i="20" s="1"/>
  <c r="S111" i="20"/>
  <c r="R111" i="20"/>
  <c r="E111" i="20"/>
  <c r="S110" i="20"/>
  <c r="R110" i="20"/>
  <c r="E110" i="20"/>
  <c r="U110" i="20" s="1"/>
  <c r="S109" i="20"/>
  <c r="R109" i="20"/>
  <c r="E109" i="20"/>
  <c r="U109" i="20" s="1"/>
  <c r="S108" i="20"/>
  <c r="R108" i="20"/>
  <c r="E108" i="20"/>
  <c r="U108" i="20" s="1"/>
  <c r="S107" i="20"/>
  <c r="R107" i="20"/>
  <c r="E107" i="20"/>
  <c r="U107" i="20" s="1"/>
  <c r="S106" i="20"/>
  <c r="R106" i="20"/>
  <c r="E106" i="20"/>
  <c r="T106" i="20" s="1"/>
  <c r="S105" i="20"/>
  <c r="R105" i="20"/>
  <c r="E105" i="20"/>
  <c r="U105" i="20" s="1"/>
  <c r="S104" i="20"/>
  <c r="R104" i="20"/>
  <c r="E104" i="20"/>
  <c r="T104" i="20" s="1"/>
  <c r="S103" i="20"/>
  <c r="R103" i="20"/>
  <c r="E103" i="20"/>
  <c r="U103" i="20" s="1"/>
  <c r="T102" i="20"/>
  <c r="S102" i="20"/>
  <c r="R102" i="20"/>
  <c r="E102" i="20"/>
  <c r="U102" i="20" s="1"/>
  <c r="S101" i="20"/>
  <c r="R101" i="20"/>
  <c r="E101" i="20"/>
  <c r="T101" i="20" s="1"/>
  <c r="S100" i="20"/>
  <c r="R100" i="20"/>
  <c r="E100" i="20"/>
  <c r="S99" i="20"/>
  <c r="R99" i="20"/>
  <c r="E99" i="20"/>
  <c r="U99" i="20" s="1"/>
  <c r="S98" i="20"/>
  <c r="R98" i="20"/>
  <c r="E98" i="20"/>
  <c r="W97" i="20"/>
  <c r="W114" i="20" s="1"/>
  <c r="V97" i="20"/>
  <c r="M97" i="20"/>
  <c r="M114" i="20" s="1"/>
  <c r="S114" i="20" s="1"/>
  <c r="L97" i="20"/>
  <c r="L114" i="20" s="1"/>
  <c r="R114" i="20" s="1"/>
  <c r="K97" i="20"/>
  <c r="K114" i="20" s="1"/>
  <c r="J97" i="20"/>
  <c r="I97" i="20"/>
  <c r="I114" i="20" s="1"/>
  <c r="H97" i="20"/>
  <c r="G97" i="20"/>
  <c r="G114" i="20" s="1"/>
  <c r="F97" i="20"/>
  <c r="F114" i="20" s="1"/>
  <c r="D97" i="20"/>
  <c r="D114" i="20" s="1"/>
  <c r="C97" i="20"/>
  <c r="C114" i="20" s="1"/>
  <c r="B97" i="20"/>
  <c r="B114" i="20" s="1"/>
  <c r="V115" i="21"/>
  <c r="N115" i="21"/>
  <c r="M115" i="21"/>
  <c r="S115" i="21" s="1"/>
  <c r="L115" i="21"/>
  <c r="R115" i="21" s="1"/>
  <c r="K115" i="21"/>
  <c r="J115" i="21"/>
  <c r="H115" i="21"/>
  <c r="F115" i="21"/>
  <c r="D115" i="21"/>
  <c r="C115" i="21"/>
  <c r="B115" i="21"/>
  <c r="N114" i="21"/>
  <c r="U113" i="21"/>
  <c r="T113" i="21"/>
  <c r="S113" i="21"/>
  <c r="R113" i="21"/>
  <c r="S112" i="21"/>
  <c r="R112" i="21"/>
  <c r="E112" i="21"/>
  <c r="S111" i="21"/>
  <c r="R111" i="21"/>
  <c r="E111" i="21"/>
  <c r="U111" i="21" s="1"/>
  <c r="S110" i="21"/>
  <c r="R110" i="21"/>
  <c r="E110" i="21"/>
  <c r="S109" i="21"/>
  <c r="R109" i="21"/>
  <c r="E109" i="21"/>
  <c r="U109" i="21" s="1"/>
  <c r="S108" i="21"/>
  <c r="R108" i="21"/>
  <c r="E108" i="21"/>
  <c r="S107" i="21"/>
  <c r="R107" i="21"/>
  <c r="E107" i="21"/>
  <c r="U107" i="21" s="1"/>
  <c r="S106" i="21"/>
  <c r="R106" i="21"/>
  <c r="E106" i="21"/>
  <c r="S105" i="21"/>
  <c r="R105" i="21"/>
  <c r="E105" i="21"/>
  <c r="S104" i="21"/>
  <c r="R104" i="21"/>
  <c r="E104" i="21"/>
  <c r="U104" i="21" s="1"/>
  <c r="T103" i="21"/>
  <c r="S103" i="21"/>
  <c r="R103" i="21"/>
  <c r="E103" i="21"/>
  <c r="U103" i="21" s="1"/>
  <c r="S102" i="21"/>
  <c r="R102" i="21"/>
  <c r="E102" i="21"/>
  <c r="U102" i="21" s="1"/>
  <c r="S101" i="21"/>
  <c r="R101" i="21"/>
  <c r="E101" i="21"/>
  <c r="T101" i="21" s="1"/>
  <c r="S100" i="21"/>
  <c r="R100" i="21"/>
  <c r="E100" i="21"/>
  <c r="S99" i="21"/>
  <c r="R99" i="21"/>
  <c r="E99" i="21"/>
  <c r="U99" i="21" s="1"/>
  <c r="S98" i="21"/>
  <c r="R98" i="21"/>
  <c r="E98" i="21"/>
  <c r="W97" i="21"/>
  <c r="V97" i="21"/>
  <c r="V114" i="21" s="1"/>
  <c r="M97" i="21"/>
  <c r="M114" i="21" s="1"/>
  <c r="S114" i="21" s="1"/>
  <c r="L97" i="21"/>
  <c r="R97" i="21" s="1"/>
  <c r="K97" i="21"/>
  <c r="K114" i="21" s="1"/>
  <c r="J97" i="21"/>
  <c r="J114" i="21" s="1"/>
  <c r="I97" i="21"/>
  <c r="H97" i="21"/>
  <c r="H114" i="21" s="1"/>
  <c r="G97" i="21"/>
  <c r="F97" i="21"/>
  <c r="F114" i="21" s="1"/>
  <c r="D97" i="21"/>
  <c r="D114" i="21" s="1"/>
  <c r="C97" i="21"/>
  <c r="C114" i="21" s="1"/>
  <c r="B97" i="21"/>
  <c r="B114" i="21" s="1"/>
  <c r="W115" i="22"/>
  <c r="O115" i="22"/>
  <c r="M115" i="22"/>
  <c r="S115" i="22" s="1"/>
  <c r="L115" i="22"/>
  <c r="R115" i="22" s="1"/>
  <c r="K115" i="22"/>
  <c r="J115" i="22"/>
  <c r="I115" i="22"/>
  <c r="G115" i="22"/>
  <c r="D115" i="22"/>
  <c r="C115" i="22"/>
  <c r="B115" i="22"/>
  <c r="O114" i="22"/>
  <c r="U113" i="22"/>
  <c r="T113" i="22"/>
  <c r="S113" i="22"/>
  <c r="R113" i="22"/>
  <c r="S112" i="22"/>
  <c r="R112" i="22"/>
  <c r="E112" i="22"/>
  <c r="S111" i="22"/>
  <c r="R111" i="22"/>
  <c r="E111" i="22"/>
  <c r="U111" i="22" s="1"/>
  <c r="S110" i="22"/>
  <c r="R110" i="22"/>
  <c r="E110" i="22"/>
  <c r="S109" i="22"/>
  <c r="R109" i="22"/>
  <c r="E109" i="22"/>
  <c r="U109" i="22" s="1"/>
  <c r="S108" i="22"/>
  <c r="R108" i="22"/>
  <c r="E108" i="22"/>
  <c r="U108" i="22" s="1"/>
  <c r="S107" i="22"/>
  <c r="R107" i="22"/>
  <c r="E107" i="22"/>
  <c r="U107" i="22" s="1"/>
  <c r="S106" i="22"/>
  <c r="R106" i="22"/>
  <c r="E106" i="22"/>
  <c r="S105" i="22"/>
  <c r="R105" i="22"/>
  <c r="E105" i="22"/>
  <c r="U105" i="22" s="1"/>
  <c r="S104" i="22"/>
  <c r="R104" i="22"/>
  <c r="E104" i="22"/>
  <c r="S103" i="22"/>
  <c r="R103" i="22"/>
  <c r="E103" i="22"/>
  <c r="U103" i="22" s="1"/>
  <c r="S102" i="22"/>
  <c r="R102" i="22"/>
  <c r="E102" i="22"/>
  <c r="S101" i="22"/>
  <c r="R101" i="22"/>
  <c r="E101" i="22"/>
  <c r="U101" i="22" s="1"/>
  <c r="S100" i="22"/>
  <c r="R100" i="22"/>
  <c r="E100" i="22"/>
  <c r="U100" i="22" s="1"/>
  <c r="S99" i="22"/>
  <c r="R99" i="22"/>
  <c r="E99" i="22"/>
  <c r="U99" i="22" s="1"/>
  <c r="S98" i="22"/>
  <c r="R98" i="22"/>
  <c r="E98" i="22"/>
  <c r="W97" i="22"/>
  <c r="W114" i="22" s="1"/>
  <c r="V97" i="22"/>
  <c r="M97" i="22"/>
  <c r="M114" i="22" s="1"/>
  <c r="S114" i="22" s="1"/>
  <c r="L97" i="22"/>
  <c r="K97" i="22"/>
  <c r="K114" i="22" s="1"/>
  <c r="J97" i="22"/>
  <c r="J114" i="22" s="1"/>
  <c r="I97" i="22"/>
  <c r="I114" i="22" s="1"/>
  <c r="H97" i="22"/>
  <c r="G97" i="22"/>
  <c r="G114" i="22" s="1"/>
  <c r="F97" i="22"/>
  <c r="D97" i="22"/>
  <c r="D114" i="22" s="1"/>
  <c r="C97" i="22"/>
  <c r="C114" i="22" s="1"/>
  <c r="B97" i="22"/>
  <c r="B114" i="22" s="1"/>
  <c r="W115" i="23"/>
  <c r="V115" i="23"/>
  <c r="N115" i="23"/>
  <c r="L115" i="23"/>
  <c r="R115" i="23" s="1"/>
  <c r="K115" i="23"/>
  <c r="J115" i="23"/>
  <c r="I115" i="23"/>
  <c r="H115" i="23"/>
  <c r="F115" i="23"/>
  <c r="C115" i="23"/>
  <c r="B115" i="23"/>
  <c r="N114" i="23"/>
  <c r="U113" i="23"/>
  <c r="T113" i="23"/>
  <c r="S113" i="23"/>
  <c r="R113" i="23"/>
  <c r="S112" i="23"/>
  <c r="R112" i="23"/>
  <c r="E112" i="23"/>
  <c r="U112" i="23" s="1"/>
  <c r="S111" i="23"/>
  <c r="R111" i="23"/>
  <c r="E111" i="23"/>
  <c r="T111" i="23" s="1"/>
  <c r="S110" i="23"/>
  <c r="R110" i="23"/>
  <c r="E110" i="23"/>
  <c r="S109" i="23"/>
  <c r="R109" i="23"/>
  <c r="E109" i="23"/>
  <c r="U109" i="23" s="1"/>
  <c r="S108" i="23"/>
  <c r="R108" i="23"/>
  <c r="E108" i="23"/>
  <c r="S107" i="23"/>
  <c r="R107" i="23"/>
  <c r="E107" i="23"/>
  <c r="S106" i="23"/>
  <c r="R106" i="23"/>
  <c r="E106" i="23"/>
  <c r="U106" i="23" s="1"/>
  <c r="S105" i="23"/>
  <c r="R105" i="23"/>
  <c r="E105" i="23"/>
  <c r="T105" i="23" s="1"/>
  <c r="S104" i="23"/>
  <c r="R104" i="23"/>
  <c r="E104" i="23"/>
  <c r="U104" i="23" s="1"/>
  <c r="U103" i="23"/>
  <c r="S103" i="23"/>
  <c r="R103" i="23"/>
  <c r="E103" i="23"/>
  <c r="T103" i="23" s="1"/>
  <c r="S102" i="23"/>
  <c r="R102" i="23"/>
  <c r="E102" i="23"/>
  <c r="S101" i="23"/>
  <c r="R101" i="23"/>
  <c r="E101" i="23"/>
  <c r="U101" i="23" s="1"/>
  <c r="S100" i="23"/>
  <c r="R100" i="23"/>
  <c r="E100" i="23"/>
  <c r="S99" i="23"/>
  <c r="R99" i="23"/>
  <c r="E99" i="23"/>
  <c r="S98" i="23"/>
  <c r="R98" i="23"/>
  <c r="E98" i="23"/>
  <c r="U98" i="23" s="1"/>
  <c r="W97" i="23"/>
  <c r="W114" i="23" s="1"/>
  <c r="V97" i="23"/>
  <c r="V114" i="23" s="1"/>
  <c r="M97" i="23"/>
  <c r="S97" i="23" s="1"/>
  <c r="L97" i="23"/>
  <c r="R97" i="23" s="1"/>
  <c r="K97" i="23"/>
  <c r="K114" i="23" s="1"/>
  <c r="J97" i="23"/>
  <c r="J114" i="23" s="1"/>
  <c r="I97" i="23"/>
  <c r="I114" i="23" s="1"/>
  <c r="H97" i="23"/>
  <c r="H114" i="23" s="1"/>
  <c r="G97" i="23"/>
  <c r="F97" i="23"/>
  <c r="F114" i="23" s="1"/>
  <c r="D97" i="23"/>
  <c r="C97" i="23"/>
  <c r="C114" i="23" s="1"/>
  <c r="B97" i="23"/>
  <c r="B114" i="23" s="1"/>
  <c r="W115" i="24"/>
  <c r="V115" i="24"/>
  <c r="O115" i="24"/>
  <c r="M115" i="24"/>
  <c r="S115" i="24" s="1"/>
  <c r="K115" i="24"/>
  <c r="J115" i="24"/>
  <c r="I115" i="24"/>
  <c r="H115" i="24"/>
  <c r="G115" i="24"/>
  <c r="D115" i="24"/>
  <c r="B115" i="24"/>
  <c r="O114" i="24"/>
  <c r="U113" i="24"/>
  <c r="T113" i="24"/>
  <c r="S113" i="24"/>
  <c r="R113" i="24"/>
  <c r="S112" i="24"/>
  <c r="R112" i="24"/>
  <c r="E112" i="24"/>
  <c r="S111" i="24"/>
  <c r="R111" i="24"/>
  <c r="E111" i="24"/>
  <c r="T111" i="24" s="1"/>
  <c r="S110" i="24"/>
  <c r="R110" i="24"/>
  <c r="E110" i="24"/>
  <c r="U110" i="24" s="1"/>
  <c r="U109" i="24"/>
  <c r="S109" i="24"/>
  <c r="R109" i="24"/>
  <c r="E109" i="24"/>
  <c r="T109" i="24" s="1"/>
  <c r="S108" i="24"/>
  <c r="R108" i="24"/>
  <c r="E108" i="24"/>
  <c r="S107" i="24"/>
  <c r="R107" i="24"/>
  <c r="E107" i="24"/>
  <c r="U107" i="24" s="1"/>
  <c r="S106" i="24"/>
  <c r="R106" i="24"/>
  <c r="E106" i="24"/>
  <c r="S105" i="24"/>
  <c r="R105" i="24"/>
  <c r="E105" i="24"/>
  <c r="U105" i="24" s="1"/>
  <c r="S104" i="24"/>
  <c r="R104" i="24"/>
  <c r="E104" i="24"/>
  <c r="S103" i="24"/>
  <c r="R103" i="24"/>
  <c r="E103" i="24"/>
  <c r="T103" i="24" s="1"/>
  <c r="S102" i="24"/>
  <c r="R102" i="24"/>
  <c r="E102" i="24"/>
  <c r="U102" i="24" s="1"/>
  <c r="S101" i="24"/>
  <c r="R101" i="24"/>
  <c r="E101" i="24"/>
  <c r="T101" i="24" s="1"/>
  <c r="S100" i="24"/>
  <c r="R100" i="24"/>
  <c r="E100" i="24"/>
  <c r="S99" i="24"/>
  <c r="R99" i="24"/>
  <c r="E99" i="24"/>
  <c r="U99" i="24" s="1"/>
  <c r="S98" i="24"/>
  <c r="R98" i="24"/>
  <c r="E98" i="24"/>
  <c r="W97" i="24"/>
  <c r="W114" i="24" s="1"/>
  <c r="V97" i="24"/>
  <c r="V114" i="24" s="1"/>
  <c r="M97" i="24"/>
  <c r="S97" i="24" s="1"/>
  <c r="L97" i="24"/>
  <c r="R97" i="24" s="1"/>
  <c r="K97" i="24"/>
  <c r="K114" i="24" s="1"/>
  <c r="J97" i="24"/>
  <c r="J114" i="24" s="1"/>
  <c r="I97" i="24"/>
  <c r="I114" i="24" s="1"/>
  <c r="H97" i="24"/>
  <c r="H114" i="24" s="1"/>
  <c r="G97" i="24"/>
  <c r="G114" i="24" s="1"/>
  <c r="F97" i="24"/>
  <c r="D97" i="24"/>
  <c r="D114" i="24" s="1"/>
  <c r="C97" i="24"/>
  <c r="B97" i="24"/>
  <c r="B114" i="24" s="1"/>
  <c r="W115" i="25"/>
  <c r="V115" i="25"/>
  <c r="O115" i="25"/>
  <c r="N115" i="25"/>
  <c r="L115" i="25"/>
  <c r="R115" i="25" s="1"/>
  <c r="J115" i="25"/>
  <c r="I115" i="25"/>
  <c r="H115" i="25"/>
  <c r="G115" i="25"/>
  <c r="F115" i="25"/>
  <c r="C115" i="25"/>
  <c r="O114" i="25"/>
  <c r="N114" i="25"/>
  <c r="U113" i="25"/>
  <c r="T113" i="25"/>
  <c r="S113" i="25"/>
  <c r="R113" i="25"/>
  <c r="T112" i="25"/>
  <c r="S112" i="25"/>
  <c r="R112" i="25"/>
  <c r="E112" i="25"/>
  <c r="U112" i="25" s="1"/>
  <c r="S111" i="25"/>
  <c r="R111" i="25"/>
  <c r="E111" i="25"/>
  <c r="U111" i="25" s="1"/>
  <c r="T110" i="25"/>
  <c r="S110" i="25"/>
  <c r="R110" i="25"/>
  <c r="E110" i="25"/>
  <c r="U110" i="25" s="1"/>
  <c r="S109" i="25"/>
  <c r="R109" i="25"/>
  <c r="E109" i="25"/>
  <c r="S108" i="25"/>
  <c r="R108" i="25"/>
  <c r="E108" i="25"/>
  <c r="U108" i="25" s="1"/>
  <c r="S107" i="25"/>
  <c r="R107" i="25"/>
  <c r="E107" i="25"/>
  <c r="U107" i="25" s="1"/>
  <c r="S106" i="25"/>
  <c r="R106" i="25"/>
  <c r="E106" i="25"/>
  <c r="U106" i="25" s="1"/>
  <c r="S105" i="25"/>
  <c r="R105" i="25"/>
  <c r="E105" i="25"/>
  <c r="U105" i="25" s="1"/>
  <c r="S104" i="25"/>
  <c r="R104" i="25"/>
  <c r="E104" i="25"/>
  <c r="U104" i="25" s="1"/>
  <c r="S103" i="25"/>
  <c r="R103" i="25"/>
  <c r="E103" i="25"/>
  <c r="U103" i="25" s="1"/>
  <c r="S102" i="25"/>
  <c r="R102" i="25"/>
  <c r="E102" i="25"/>
  <c r="U102" i="25" s="1"/>
  <c r="S101" i="25"/>
  <c r="R101" i="25"/>
  <c r="E101" i="25"/>
  <c r="S100" i="25"/>
  <c r="R100" i="25"/>
  <c r="E100" i="25"/>
  <c r="U100" i="25" s="1"/>
  <c r="S99" i="25"/>
  <c r="R99" i="25"/>
  <c r="E99" i="25"/>
  <c r="U99" i="25" s="1"/>
  <c r="S98" i="25"/>
  <c r="R98" i="25"/>
  <c r="E98" i="25"/>
  <c r="U98" i="25" s="1"/>
  <c r="W97" i="25"/>
  <c r="W114" i="25" s="1"/>
  <c r="V97" i="25"/>
  <c r="V114" i="25" s="1"/>
  <c r="M97" i="25"/>
  <c r="S97" i="25" s="1"/>
  <c r="L97" i="25"/>
  <c r="L114" i="25" s="1"/>
  <c r="R114" i="25" s="1"/>
  <c r="K97" i="25"/>
  <c r="J97" i="25"/>
  <c r="J114" i="25" s="1"/>
  <c r="I97" i="25"/>
  <c r="I114" i="25" s="1"/>
  <c r="H97" i="25"/>
  <c r="H114" i="25" s="1"/>
  <c r="G97" i="25"/>
  <c r="G114" i="25" s="1"/>
  <c r="F97" i="25"/>
  <c r="F114" i="25" s="1"/>
  <c r="D97" i="25"/>
  <c r="C97" i="25"/>
  <c r="C114" i="25" s="1"/>
  <c r="B97" i="25"/>
  <c r="W115" i="26"/>
  <c r="V115" i="26"/>
  <c r="O115" i="26"/>
  <c r="N115" i="26"/>
  <c r="M115" i="26"/>
  <c r="S115" i="26" s="1"/>
  <c r="K115" i="26"/>
  <c r="I115" i="26"/>
  <c r="H115" i="26"/>
  <c r="G115" i="26"/>
  <c r="F115" i="26"/>
  <c r="D115" i="26"/>
  <c r="B115" i="26"/>
  <c r="O114" i="26"/>
  <c r="N114" i="26"/>
  <c r="U113" i="26"/>
  <c r="T113" i="26"/>
  <c r="S113" i="26"/>
  <c r="R113" i="26"/>
  <c r="S112" i="26"/>
  <c r="R112" i="26"/>
  <c r="E112" i="26"/>
  <c r="U112" i="26" s="1"/>
  <c r="S111" i="26"/>
  <c r="R111" i="26"/>
  <c r="E111" i="26"/>
  <c r="T111" i="26" s="1"/>
  <c r="S110" i="26"/>
  <c r="R110" i="26"/>
  <c r="E110" i="26"/>
  <c r="S109" i="26"/>
  <c r="R109" i="26"/>
  <c r="E109" i="26"/>
  <c r="U109" i="26" s="1"/>
  <c r="S108" i="26"/>
  <c r="R108" i="26"/>
  <c r="E108" i="26"/>
  <c r="S107" i="26"/>
  <c r="R107" i="26"/>
  <c r="E107" i="26"/>
  <c r="U107" i="26" s="1"/>
  <c r="S106" i="26"/>
  <c r="R106" i="26"/>
  <c r="E106" i="26"/>
  <c r="S105" i="26"/>
  <c r="R105" i="26"/>
  <c r="E105" i="26"/>
  <c r="S104" i="26"/>
  <c r="R104" i="26"/>
  <c r="E104" i="26"/>
  <c r="U104" i="26" s="1"/>
  <c r="S103" i="26"/>
  <c r="R103" i="26"/>
  <c r="E103" i="26"/>
  <c r="T103" i="26" s="1"/>
  <c r="S102" i="26"/>
  <c r="R102" i="26"/>
  <c r="E102" i="26"/>
  <c r="S101" i="26"/>
  <c r="R101" i="26"/>
  <c r="E101" i="26"/>
  <c r="U101" i="26" s="1"/>
  <c r="S100" i="26"/>
  <c r="R100" i="26"/>
  <c r="E100" i="26"/>
  <c r="S99" i="26"/>
  <c r="R99" i="26"/>
  <c r="E99" i="26"/>
  <c r="U99" i="26" s="1"/>
  <c r="S98" i="26"/>
  <c r="R98" i="26"/>
  <c r="E98" i="26"/>
  <c r="W97" i="26"/>
  <c r="W114" i="26" s="1"/>
  <c r="V97" i="26"/>
  <c r="V114" i="26" s="1"/>
  <c r="M97" i="26"/>
  <c r="M114" i="26" s="1"/>
  <c r="S114" i="26" s="1"/>
  <c r="L97" i="26"/>
  <c r="R97" i="26" s="1"/>
  <c r="K97" i="26"/>
  <c r="K114" i="26" s="1"/>
  <c r="J97" i="26"/>
  <c r="I97" i="26"/>
  <c r="I114" i="26" s="1"/>
  <c r="H97" i="26"/>
  <c r="H114" i="26" s="1"/>
  <c r="G97" i="26"/>
  <c r="G114" i="26" s="1"/>
  <c r="F97" i="26"/>
  <c r="F114" i="26" s="1"/>
  <c r="D97" i="26"/>
  <c r="D114" i="26" s="1"/>
  <c r="C97" i="26"/>
  <c r="B97" i="26"/>
  <c r="B114" i="26" s="1"/>
  <c r="V115" i="27"/>
  <c r="O115" i="27"/>
  <c r="N115" i="27"/>
  <c r="M115" i="27"/>
  <c r="S115" i="27" s="1"/>
  <c r="L115" i="27"/>
  <c r="R115" i="27" s="1"/>
  <c r="J115" i="27"/>
  <c r="H115" i="27"/>
  <c r="G115" i="27"/>
  <c r="F115" i="27"/>
  <c r="D115" i="27"/>
  <c r="C115" i="27"/>
  <c r="O114" i="27"/>
  <c r="N114" i="27"/>
  <c r="U113" i="27"/>
  <c r="T113" i="27"/>
  <c r="S113" i="27"/>
  <c r="R113" i="27"/>
  <c r="S112" i="27"/>
  <c r="R112" i="27"/>
  <c r="E112" i="27"/>
  <c r="U112" i="27" s="1"/>
  <c r="S111" i="27"/>
  <c r="R111" i="27"/>
  <c r="E111" i="27"/>
  <c r="S110" i="27"/>
  <c r="R110" i="27"/>
  <c r="E110" i="27"/>
  <c r="U110" i="27" s="1"/>
  <c r="S109" i="27"/>
  <c r="R109" i="27"/>
  <c r="E109" i="27"/>
  <c r="T109" i="27" s="1"/>
  <c r="S108" i="27"/>
  <c r="R108" i="27"/>
  <c r="E108" i="27"/>
  <c r="U108" i="27" s="1"/>
  <c r="S107" i="27"/>
  <c r="R107" i="27"/>
  <c r="E107" i="27"/>
  <c r="T107" i="27" s="1"/>
  <c r="S106" i="27"/>
  <c r="R106" i="27"/>
  <c r="E106" i="27"/>
  <c r="U106" i="27" s="1"/>
  <c r="S105" i="27"/>
  <c r="R105" i="27"/>
  <c r="E105" i="27"/>
  <c r="U105" i="27" s="1"/>
  <c r="S104" i="27"/>
  <c r="R104" i="27"/>
  <c r="E104" i="27"/>
  <c r="U104" i="27" s="1"/>
  <c r="S103" i="27"/>
  <c r="R103" i="27"/>
  <c r="E103" i="27"/>
  <c r="S102" i="27"/>
  <c r="R102" i="27"/>
  <c r="E102" i="27"/>
  <c r="U102" i="27" s="1"/>
  <c r="S101" i="27"/>
  <c r="R101" i="27"/>
  <c r="E101" i="27"/>
  <c r="T101" i="27" s="1"/>
  <c r="S100" i="27"/>
  <c r="R100" i="27"/>
  <c r="E100" i="27"/>
  <c r="S99" i="27"/>
  <c r="R99" i="27"/>
  <c r="E99" i="27"/>
  <c r="T99" i="27" s="1"/>
  <c r="S98" i="27"/>
  <c r="R98" i="27"/>
  <c r="E98" i="27"/>
  <c r="W97" i="27"/>
  <c r="V97" i="27"/>
  <c r="V114" i="27" s="1"/>
  <c r="M97" i="27"/>
  <c r="L97" i="27"/>
  <c r="R97" i="27" s="1"/>
  <c r="K97" i="27"/>
  <c r="J97" i="27"/>
  <c r="J114" i="27" s="1"/>
  <c r="I97" i="27"/>
  <c r="H97" i="27"/>
  <c r="H114" i="27" s="1"/>
  <c r="G97" i="27"/>
  <c r="G114" i="27" s="1"/>
  <c r="F97" i="27"/>
  <c r="F114" i="27" s="1"/>
  <c r="D97" i="27"/>
  <c r="D114" i="27" s="1"/>
  <c r="C97" i="27"/>
  <c r="C114" i="27" s="1"/>
  <c r="B97" i="27"/>
  <c r="W115" i="28"/>
  <c r="O115" i="28"/>
  <c r="N115" i="28"/>
  <c r="M115" i="28"/>
  <c r="S115" i="28" s="1"/>
  <c r="L115" i="28"/>
  <c r="R115" i="28" s="1"/>
  <c r="K115" i="28"/>
  <c r="I115" i="28"/>
  <c r="G115" i="28"/>
  <c r="F115" i="28"/>
  <c r="D115" i="28"/>
  <c r="C115" i="28"/>
  <c r="B115" i="28"/>
  <c r="O114" i="28"/>
  <c r="N114" i="28"/>
  <c r="U113" i="28"/>
  <c r="T113" i="28"/>
  <c r="S113" i="28"/>
  <c r="R113" i="28"/>
  <c r="S112" i="28"/>
  <c r="R112" i="28"/>
  <c r="E112" i="28"/>
  <c r="S111" i="28"/>
  <c r="R111" i="28"/>
  <c r="E111" i="28"/>
  <c r="U111" i="28" s="1"/>
  <c r="S110" i="28"/>
  <c r="R110" i="28"/>
  <c r="E110" i="28"/>
  <c r="T110" i="28" s="1"/>
  <c r="S109" i="28"/>
  <c r="R109" i="28"/>
  <c r="E109" i="28"/>
  <c r="U109" i="28" s="1"/>
  <c r="S108" i="28"/>
  <c r="R108" i="28"/>
  <c r="E108" i="28"/>
  <c r="U108" i="28" s="1"/>
  <c r="U107" i="28"/>
  <c r="S107" i="28"/>
  <c r="R107" i="28"/>
  <c r="E107" i="28"/>
  <c r="T107" i="28" s="1"/>
  <c r="S106" i="28"/>
  <c r="R106" i="28"/>
  <c r="E106" i="28"/>
  <c r="U106" i="28" s="1"/>
  <c r="U105" i="28"/>
  <c r="S105" i="28"/>
  <c r="R105" i="28"/>
  <c r="E105" i="28"/>
  <c r="T105" i="28" s="1"/>
  <c r="S104" i="28"/>
  <c r="R104" i="28"/>
  <c r="E104" i="28"/>
  <c r="S103" i="28"/>
  <c r="R103" i="28"/>
  <c r="E103" i="28"/>
  <c r="U103" i="28" s="1"/>
  <c r="S102" i="28"/>
  <c r="R102" i="28"/>
  <c r="E102" i="28"/>
  <c r="U102" i="28" s="1"/>
  <c r="S101" i="28"/>
  <c r="R101" i="28"/>
  <c r="E101" i="28"/>
  <c r="U101" i="28" s="1"/>
  <c r="T100" i="28"/>
  <c r="S100" i="28"/>
  <c r="R100" i="28"/>
  <c r="E100" i="28"/>
  <c r="U100" i="28" s="1"/>
  <c r="S99" i="28"/>
  <c r="R99" i="28"/>
  <c r="E99" i="28"/>
  <c r="S98" i="28"/>
  <c r="R98" i="28"/>
  <c r="E98" i="28"/>
  <c r="U98" i="28" s="1"/>
  <c r="W97" i="28"/>
  <c r="W114" i="28" s="1"/>
  <c r="V97" i="28"/>
  <c r="M97" i="28"/>
  <c r="S97" i="28" s="1"/>
  <c r="L97" i="28"/>
  <c r="R97" i="28" s="1"/>
  <c r="K97" i="28"/>
  <c r="K114" i="28" s="1"/>
  <c r="J97" i="28"/>
  <c r="I97" i="28"/>
  <c r="I114" i="28" s="1"/>
  <c r="H97" i="28"/>
  <c r="G97" i="28"/>
  <c r="G114" i="28" s="1"/>
  <c r="F97" i="28"/>
  <c r="F114" i="28" s="1"/>
  <c r="D97" i="28"/>
  <c r="D114" i="28" s="1"/>
  <c r="C97" i="28"/>
  <c r="C114" i="28" s="1"/>
  <c r="B97" i="28"/>
  <c r="B114" i="28" s="1"/>
  <c r="V115" i="29"/>
  <c r="N115" i="29"/>
  <c r="M115" i="29"/>
  <c r="S115" i="29" s="1"/>
  <c r="L115" i="29"/>
  <c r="R115" i="29" s="1"/>
  <c r="K115" i="29"/>
  <c r="J115" i="29"/>
  <c r="H115" i="29"/>
  <c r="F115" i="29"/>
  <c r="D115" i="29"/>
  <c r="C115" i="29"/>
  <c r="B115" i="29"/>
  <c r="N114" i="29"/>
  <c r="U113" i="29"/>
  <c r="T113" i="29"/>
  <c r="S113" i="29"/>
  <c r="R113" i="29"/>
  <c r="S112" i="29"/>
  <c r="R112" i="29"/>
  <c r="E112" i="29"/>
  <c r="U112" i="29" s="1"/>
  <c r="S111" i="29"/>
  <c r="R111" i="29"/>
  <c r="E111" i="29"/>
  <c r="U111" i="29" s="1"/>
  <c r="S110" i="29"/>
  <c r="R110" i="29"/>
  <c r="E110" i="29"/>
  <c r="U110" i="29" s="1"/>
  <c r="S109" i="29"/>
  <c r="R109" i="29"/>
  <c r="E109" i="29"/>
  <c r="U109" i="29" s="1"/>
  <c r="S108" i="29"/>
  <c r="R108" i="29"/>
  <c r="E108" i="29"/>
  <c r="U108" i="29" s="1"/>
  <c r="S107" i="29"/>
  <c r="R107" i="29"/>
  <c r="E107" i="29"/>
  <c r="U107" i="29" s="1"/>
  <c r="S106" i="29"/>
  <c r="R106" i="29"/>
  <c r="E106" i="29"/>
  <c r="U106" i="29" s="1"/>
  <c r="S105" i="29"/>
  <c r="R105" i="29"/>
  <c r="E105" i="29"/>
  <c r="S104" i="29"/>
  <c r="R104" i="29"/>
  <c r="E104" i="29"/>
  <c r="U104" i="29" s="1"/>
  <c r="S103" i="29"/>
  <c r="R103" i="29"/>
  <c r="E103" i="29"/>
  <c r="U103" i="29" s="1"/>
  <c r="S102" i="29"/>
  <c r="R102" i="29"/>
  <c r="E102" i="29"/>
  <c r="U102" i="29" s="1"/>
  <c r="S101" i="29"/>
  <c r="R101" i="29"/>
  <c r="E101" i="29"/>
  <c r="S100" i="29"/>
  <c r="R100" i="29"/>
  <c r="E100" i="29"/>
  <c r="U100" i="29" s="1"/>
  <c r="S99" i="29"/>
  <c r="R99" i="29"/>
  <c r="E99" i="29"/>
  <c r="U99" i="29" s="1"/>
  <c r="T98" i="29"/>
  <c r="S98" i="29"/>
  <c r="R98" i="29"/>
  <c r="E98" i="29"/>
  <c r="U98" i="29" s="1"/>
  <c r="W97" i="29"/>
  <c r="V97" i="29"/>
  <c r="V114" i="29" s="1"/>
  <c r="M97" i="29"/>
  <c r="L97" i="29"/>
  <c r="L114" i="29" s="1"/>
  <c r="R114" i="29" s="1"/>
  <c r="K97" i="29"/>
  <c r="K114" i="29" s="1"/>
  <c r="J97" i="29"/>
  <c r="J114" i="29" s="1"/>
  <c r="I97" i="29"/>
  <c r="H97" i="29"/>
  <c r="H114" i="29" s="1"/>
  <c r="G97" i="29"/>
  <c r="F97" i="29"/>
  <c r="F114" i="29" s="1"/>
  <c r="D97" i="29"/>
  <c r="D114" i="29" s="1"/>
  <c r="C97" i="29"/>
  <c r="C114" i="29" s="1"/>
  <c r="B97" i="29"/>
  <c r="B114" i="29" s="1"/>
  <c r="W115" i="30"/>
  <c r="O115" i="30"/>
  <c r="M115" i="30"/>
  <c r="S115" i="30" s="1"/>
  <c r="L115" i="30"/>
  <c r="R115" i="30" s="1"/>
  <c r="K115" i="30"/>
  <c r="J115" i="30"/>
  <c r="I115" i="30"/>
  <c r="G115" i="30"/>
  <c r="D115" i="30"/>
  <c r="C115" i="30"/>
  <c r="B115" i="30"/>
  <c r="O114" i="30"/>
  <c r="U113" i="30"/>
  <c r="T113" i="30"/>
  <c r="S113" i="30"/>
  <c r="R113" i="30"/>
  <c r="U112" i="30"/>
  <c r="T112" i="30"/>
  <c r="S112" i="30"/>
  <c r="R112" i="30"/>
  <c r="E112" i="30"/>
  <c r="S111" i="30"/>
  <c r="R111" i="30"/>
  <c r="E111" i="30"/>
  <c r="U111" i="30" s="1"/>
  <c r="U110" i="30"/>
  <c r="T110" i="30"/>
  <c r="S110" i="30"/>
  <c r="R110" i="30"/>
  <c r="E110" i="30"/>
  <c r="S109" i="30"/>
  <c r="R109" i="30"/>
  <c r="E109" i="30"/>
  <c r="U109" i="30" s="1"/>
  <c r="S108" i="30"/>
  <c r="R108" i="30"/>
  <c r="E108" i="30"/>
  <c r="U108" i="30" s="1"/>
  <c r="S107" i="30"/>
  <c r="R107" i="30"/>
  <c r="E107" i="30"/>
  <c r="U107" i="30" s="1"/>
  <c r="S106" i="30"/>
  <c r="R106" i="30"/>
  <c r="E106" i="30"/>
  <c r="S105" i="30"/>
  <c r="R105" i="30"/>
  <c r="E105" i="30"/>
  <c r="S104" i="30"/>
  <c r="R104" i="30"/>
  <c r="E104" i="30"/>
  <c r="S103" i="30"/>
  <c r="R103" i="30"/>
  <c r="E103" i="30"/>
  <c r="U103" i="30" s="1"/>
  <c r="S102" i="30"/>
  <c r="R102" i="30"/>
  <c r="E102" i="30"/>
  <c r="S101" i="30"/>
  <c r="R101" i="30"/>
  <c r="E101" i="30"/>
  <c r="T101" i="30" s="1"/>
  <c r="S100" i="30"/>
  <c r="R100" i="30"/>
  <c r="E100" i="30"/>
  <c r="U100" i="30" s="1"/>
  <c r="S99" i="30"/>
  <c r="R99" i="30"/>
  <c r="E99" i="30"/>
  <c r="T99" i="30" s="1"/>
  <c r="S98" i="30"/>
  <c r="R98" i="30"/>
  <c r="E98" i="30"/>
  <c r="T98" i="30" s="1"/>
  <c r="W97" i="30"/>
  <c r="W114" i="30" s="1"/>
  <c r="V97" i="30"/>
  <c r="M97" i="30"/>
  <c r="L97" i="30"/>
  <c r="L114" i="30" s="1"/>
  <c r="R114" i="30" s="1"/>
  <c r="K97" i="30"/>
  <c r="K114" i="30" s="1"/>
  <c r="J97" i="30"/>
  <c r="J114" i="30" s="1"/>
  <c r="I97" i="30"/>
  <c r="I114" i="30" s="1"/>
  <c r="H97" i="30"/>
  <c r="G97" i="30"/>
  <c r="G114" i="30" s="1"/>
  <c r="F97" i="30"/>
  <c r="D97" i="30"/>
  <c r="D114" i="30" s="1"/>
  <c r="C97" i="30"/>
  <c r="C114" i="30" s="1"/>
  <c r="B97" i="30"/>
  <c r="B114" i="30" s="1"/>
  <c r="W115" i="31"/>
  <c r="V115" i="31"/>
  <c r="N115" i="31"/>
  <c r="L115" i="31"/>
  <c r="R115" i="31" s="1"/>
  <c r="K115" i="31"/>
  <c r="J115" i="31"/>
  <c r="I115" i="31"/>
  <c r="H115" i="31"/>
  <c r="F115" i="31"/>
  <c r="C115" i="31"/>
  <c r="B115" i="31"/>
  <c r="N114" i="31"/>
  <c r="U113" i="31"/>
  <c r="T113" i="31"/>
  <c r="S113" i="31"/>
  <c r="R113" i="31"/>
  <c r="S112" i="31"/>
  <c r="R112" i="31"/>
  <c r="E112" i="31"/>
  <c r="U112" i="31" s="1"/>
  <c r="S111" i="31"/>
  <c r="R111" i="31"/>
  <c r="E111" i="31"/>
  <c r="U111" i="31" s="1"/>
  <c r="S110" i="31"/>
  <c r="R110" i="31"/>
  <c r="E110" i="31"/>
  <c r="U110" i="31" s="1"/>
  <c r="S109" i="31"/>
  <c r="R109" i="31"/>
  <c r="E109" i="31"/>
  <c r="S108" i="31"/>
  <c r="R108" i="31"/>
  <c r="E108" i="31"/>
  <c r="U108" i="31" s="1"/>
  <c r="S107" i="31"/>
  <c r="R107" i="31"/>
  <c r="E107" i="31"/>
  <c r="U107" i="31" s="1"/>
  <c r="S106" i="31"/>
  <c r="R106" i="31"/>
  <c r="E106" i="31"/>
  <c r="S105" i="31"/>
  <c r="R105" i="31"/>
  <c r="E105" i="31"/>
  <c r="U105" i="31" s="1"/>
  <c r="S104" i="31"/>
  <c r="R104" i="31"/>
  <c r="E104" i="31"/>
  <c r="S103" i="31"/>
  <c r="R103" i="31"/>
  <c r="E103" i="31"/>
  <c r="U103" i="31" s="1"/>
  <c r="S102" i="31"/>
  <c r="R102" i="31"/>
  <c r="E102" i="31"/>
  <c r="T102" i="31" s="1"/>
  <c r="S101" i="31"/>
  <c r="R101" i="31"/>
  <c r="E101" i="31"/>
  <c r="S100" i="31"/>
  <c r="R100" i="31"/>
  <c r="E100" i="31"/>
  <c r="U100" i="31" s="1"/>
  <c r="S99" i="31"/>
  <c r="R99" i="31"/>
  <c r="E99" i="31"/>
  <c r="U99" i="31" s="1"/>
  <c r="S98" i="31"/>
  <c r="R98" i="31"/>
  <c r="E98" i="31"/>
  <c r="W97" i="31"/>
  <c r="W114" i="31" s="1"/>
  <c r="V97" i="31"/>
  <c r="V114" i="31" s="1"/>
  <c r="M97" i="31"/>
  <c r="L97" i="31"/>
  <c r="L114" i="31" s="1"/>
  <c r="R114" i="31" s="1"/>
  <c r="K97" i="31"/>
  <c r="K114" i="31" s="1"/>
  <c r="J97" i="31"/>
  <c r="J114" i="31" s="1"/>
  <c r="I97" i="31"/>
  <c r="I114" i="31" s="1"/>
  <c r="H97" i="31"/>
  <c r="H114" i="31" s="1"/>
  <c r="G97" i="31"/>
  <c r="F97" i="31"/>
  <c r="F114" i="31" s="1"/>
  <c r="D97" i="31"/>
  <c r="C97" i="31"/>
  <c r="C114" i="31" s="1"/>
  <c r="B97" i="31"/>
  <c r="B114" i="31" s="1"/>
  <c r="W115" i="32"/>
  <c r="V115" i="32"/>
  <c r="O115" i="32"/>
  <c r="M115" i="32"/>
  <c r="S115" i="32" s="1"/>
  <c r="K115" i="32"/>
  <c r="J115" i="32"/>
  <c r="I115" i="32"/>
  <c r="H115" i="32"/>
  <c r="G115" i="32"/>
  <c r="D115" i="32"/>
  <c r="B115" i="32"/>
  <c r="O114" i="32"/>
  <c r="U113" i="32"/>
  <c r="T113" i="32"/>
  <c r="S113" i="32"/>
  <c r="R113" i="32"/>
  <c r="S112" i="32"/>
  <c r="R112" i="32"/>
  <c r="E112" i="32"/>
  <c r="U112" i="32" s="1"/>
  <c r="S111" i="32"/>
  <c r="R111" i="32"/>
  <c r="E111" i="32"/>
  <c r="S110" i="32"/>
  <c r="R110" i="32"/>
  <c r="E110" i="32"/>
  <c r="S109" i="32"/>
  <c r="R109" i="32"/>
  <c r="E109" i="32"/>
  <c r="T109" i="32" s="1"/>
  <c r="S108" i="32"/>
  <c r="R108" i="32"/>
  <c r="E108" i="32"/>
  <c r="S107" i="32"/>
  <c r="R107" i="32"/>
  <c r="E107" i="32"/>
  <c r="S106" i="32"/>
  <c r="R106" i="32"/>
  <c r="E106" i="32"/>
  <c r="T106" i="32" s="1"/>
  <c r="S105" i="32"/>
  <c r="R105" i="32"/>
  <c r="E105" i="32"/>
  <c r="S104" i="32"/>
  <c r="R104" i="32"/>
  <c r="E104" i="32"/>
  <c r="U104" i="32" s="1"/>
  <c r="S103" i="32"/>
  <c r="R103" i="32"/>
  <c r="E103" i="32"/>
  <c r="S102" i="32"/>
  <c r="R102" i="32"/>
  <c r="E102" i="32"/>
  <c r="S101" i="32"/>
  <c r="R101" i="32"/>
  <c r="E101" i="32"/>
  <c r="T101" i="32" s="1"/>
  <c r="S100" i="32"/>
  <c r="R100" i="32"/>
  <c r="E100" i="32"/>
  <c r="U100" i="32" s="1"/>
  <c r="S99" i="32"/>
  <c r="R99" i="32"/>
  <c r="E99" i="32"/>
  <c r="S98" i="32"/>
  <c r="R98" i="32"/>
  <c r="E98" i="32"/>
  <c r="T98" i="32" s="1"/>
  <c r="W97" i="32"/>
  <c r="W114" i="32" s="1"/>
  <c r="V97" i="32"/>
  <c r="V114" i="32" s="1"/>
  <c r="M97" i="32"/>
  <c r="M114" i="32" s="1"/>
  <c r="S114" i="32" s="1"/>
  <c r="L97" i="32"/>
  <c r="R97" i="32" s="1"/>
  <c r="K97" i="32"/>
  <c r="K114" i="32" s="1"/>
  <c r="J97" i="32"/>
  <c r="J114" i="32" s="1"/>
  <c r="I97" i="32"/>
  <c r="I114" i="32" s="1"/>
  <c r="H97" i="32"/>
  <c r="H114" i="32" s="1"/>
  <c r="G97" i="32"/>
  <c r="G114" i="32" s="1"/>
  <c r="F97" i="32"/>
  <c r="D97" i="32"/>
  <c r="D114" i="32" s="1"/>
  <c r="C97" i="32"/>
  <c r="B97" i="32"/>
  <c r="B114" i="32" s="1"/>
  <c r="W115" i="33"/>
  <c r="V115" i="33"/>
  <c r="R115" i="33"/>
  <c r="O115" i="33"/>
  <c r="N115" i="33"/>
  <c r="L115" i="33"/>
  <c r="J115" i="33"/>
  <c r="I115" i="33"/>
  <c r="H115" i="33"/>
  <c r="G115" i="33"/>
  <c r="F115" i="33"/>
  <c r="C115" i="33"/>
  <c r="O114" i="33"/>
  <c r="N114" i="33"/>
  <c r="U113" i="33"/>
  <c r="T113" i="33"/>
  <c r="S113" i="33"/>
  <c r="R113" i="33"/>
  <c r="S112" i="33"/>
  <c r="R112" i="33"/>
  <c r="E112" i="33"/>
  <c r="U112" i="33" s="1"/>
  <c r="S111" i="33"/>
  <c r="R111" i="33"/>
  <c r="E111" i="33"/>
  <c r="S110" i="33"/>
  <c r="R110" i="33"/>
  <c r="E110" i="33"/>
  <c r="U110" i="33" s="1"/>
  <c r="S109" i="33"/>
  <c r="R109" i="33"/>
  <c r="E109" i="33"/>
  <c r="S108" i="33"/>
  <c r="R108" i="33"/>
  <c r="E108" i="33"/>
  <c r="T108" i="33" s="1"/>
  <c r="S107" i="33"/>
  <c r="R107" i="33"/>
  <c r="E107" i="33"/>
  <c r="S106" i="33"/>
  <c r="R106" i="33"/>
  <c r="E106" i="33"/>
  <c r="U106" i="33" s="1"/>
  <c r="S105" i="33"/>
  <c r="R105" i="33"/>
  <c r="E105" i="33"/>
  <c r="U105" i="33" s="1"/>
  <c r="S104" i="33"/>
  <c r="R104" i="33"/>
  <c r="E104" i="33"/>
  <c r="U104" i="33" s="1"/>
  <c r="S103" i="33"/>
  <c r="R103" i="33"/>
  <c r="E103" i="33"/>
  <c r="S102" i="33"/>
  <c r="R102" i="33"/>
  <c r="E102" i="33"/>
  <c r="U102" i="33" s="1"/>
  <c r="S101" i="33"/>
  <c r="R101" i="33"/>
  <c r="E101" i="33"/>
  <c r="S100" i="33"/>
  <c r="R100" i="33"/>
  <c r="E100" i="33"/>
  <c r="S99" i="33"/>
  <c r="R99" i="33"/>
  <c r="E99" i="33"/>
  <c r="U99" i="33" s="1"/>
  <c r="S98" i="33"/>
  <c r="R98" i="33"/>
  <c r="E98" i="33"/>
  <c r="W97" i="33"/>
  <c r="W114" i="33" s="1"/>
  <c r="V97" i="33"/>
  <c r="V114" i="33" s="1"/>
  <c r="M97" i="33"/>
  <c r="L97" i="33"/>
  <c r="K97" i="33"/>
  <c r="J97" i="33"/>
  <c r="J114" i="33" s="1"/>
  <c r="I97" i="33"/>
  <c r="I114" i="33" s="1"/>
  <c r="H97" i="33"/>
  <c r="H114" i="33" s="1"/>
  <c r="G97" i="33"/>
  <c r="G114" i="33" s="1"/>
  <c r="F97" i="33"/>
  <c r="F114" i="33" s="1"/>
  <c r="D97" i="33"/>
  <c r="C97" i="33"/>
  <c r="C114" i="33" s="1"/>
  <c r="B97" i="33"/>
  <c r="W115" i="34"/>
  <c r="V115" i="34"/>
  <c r="O115" i="34"/>
  <c r="N115" i="34"/>
  <c r="M115" i="34"/>
  <c r="S115" i="34" s="1"/>
  <c r="K115" i="34"/>
  <c r="I115" i="34"/>
  <c r="H115" i="34"/>
  <c r="G115" i="34"/>
  <c r="F115" i="34"/>
  <c r="D115" i="34"/>
  <c r="B115" i="34"/>
  <c r="O114" i="34"/>
  <c r="N114" i="34"/>
  <c r="H114" i="34"/>
  <c r="U113" i="34"/>
  <c r="T113" i="34"/>
  <c r="S113" i="34"/>
  <c r="R113" i="34"/>
  <c r="S112" i="34"/>
  <c r="R112" i="34"/>
  <c r="E112" i="34"/>
  <c r="S111" i="34"/>
  <c r="R111" i="34"/>
  <c r="E111" i="34"/>
  <c r="U111" i="34" s="1"/>
  <c r="S110" i="34"/>
  <c r="R110" i="34"/>
  <c r="E110" i="34"/>
  <c r="S109" i="34"/>
  <c r="R109" i="34"/>
  <c r="E109" i="34"/>
  <c r="T109" i="34" s="1"/>
  <c r="S108" i="34"/>
  <c r="R108" i="34"/>
  <c r="E108" i="34"/>
  <c r="S107" i="34"/>
  <c r="R107" i="34"/>
  <c r="E107" i="34"/>
  <c r="U107" i="34" s="1"/>
  <c r="S106" i="34"/>
  <c r="R106" i="34"/>
  <c r="E106" i="34"/>
  <c r="U106" i="34" s="1"/>
  <c r="S105" i="34"/>
  <c r="R105" i="34"/>
  <c r="E105" i="34"/>
  <c r="U105" i="34" s="1"/>
  <c r="S104" i="34"/>
  <c r="R104" i="34"/>
  <c r="E104" i="34"/>
  <c r="S103" i="34"/>
  <c r="R103" i="34"/>
  <c r="E103" i="34"/>
  <c r="S102" i="34"/>
  <c r="R102" i="34"/>
  <c r="E102" i="34"/>
  <c r="T102" i="34" s="1"/>
  <c r="S101" i="34"/>
  <c r="R101" i="34"/>
  <c r="E101" i="34"/>
  <c r="T101" i="34" s="1"/>
  <c r="S100" i="34"/>
  <c r="R100" i="34"/>
  <c r="E100" i="34"/>
  <c r="T100" i="34" s="1"/>
  <c r="S99" i="34"/>
  <c r="R99" i="34"/>
  <c r="E99" i="34"/>
  <c r="U99" i="34" s="1"/>
  <c r="S98" i="34"/>
  <c r="R98" i="34"/>
  <c r="E98" i="34"/>
  <c r="U98" i="34" s="1"/>
  <c r="W97" i="34"/>
  <c r="W114" i="34" s="1"/>
  <c r="V97" i="34"/>
  <c r="V114" i="34" s="1"/>
  <c r="M97" i="34"/>
  <c r="M114" i="34" s="1"/>
  <c r="S114" i="34" s="1"/>
  <c r="L97" i="34"/>
  <c r="R97" i="34" s="1"/>
  <c r="K97" i="34"/>
  <c r="K114" i="34" s="1"/>
  <c r="J97" i="34"/>
  <c r="I97" i="34"/>
  <c r="I114" i="34" s="1"/>
  <c r="H97" i="34"/>
  <c r="G97" i="34"/>
  <c r="G114" i="34" s="1"/>
  <c r="F97" i="34"/>
  <c r="F114" i="34" s="1"/>
  <c r="D97" i="34"/>
  <c r="D114" i="34" s="1"/>
  <c r="C97" i="34"/>
  <c r="B97" i="34"/>
  <c r="B114" i="34" s="1"/>
  <c r="V115" i="35"/>
  <c r="O115" i="35"/>
  <c r="N115" i="35"/>
  <c r="M115" i="35"/>
  <c r="S115" i="35" s="1"/>
  <c r="L115" i="35"/>
  <c r="R115" i="35" s="1"/>
  <c r="J115" i="35"/>
  <c r="H115" i="35"/>
  <c r="G115" i="35"/>
  <c r="F115" i="35"/>
  <c r="D115" i="35"/>
  <c r="C115" i="35"/>
  <c r="O114" i="35"/>
  <c r="N114" i="35"/>
  <c r="U113" i="35"/>
  <c r="T113" i="35"/>
  <c r="S113" i="35"/>
  <c r="R113" i="35"/>
  <c r="U112" i="35"/>
  <c r="S112" i="35"/>
  <c r="R112" i="35"/>
  <c r="E112" i="35"/>
  <c r="T112" i="35" s="1"/>
  <c r="S111" i="35"/>
  <c r="R111" i="35"/>
  <c r="E111" i="35"/>
  <c r="S110" i="35"/>
  <c r="R110" i="35"/>
  <c r="E110" i="35"/>
  <c r="T110" i="35" s="1"/>
  <c r="S109" i="35"/>
  <c r="R109" i="35"/>
  <c r="E109" i="35"/>
  <c r="U109" i="35" s="1"/>
  <c r="S108" i="35"/>
  <c r="R108" i="35"/>
  <c r="E108" i="35"/>
  <c r="U108" i="35" s="1"/>
  <c r="S107" i="35"/>
  <c r="R107" i="35"/>
  <c r="E107" i="35"/>
  <c r="U107" i="35" s="1"/>
  <c r="S106" i="35"/>
  <c r="R106" i="35"/>
  <c r="E106" i="35"/>
  <c r="U106" i="35" s="1"/>
  <c r="S105" i="35"/>
  <c r="R105" i="35"/>
  <c r="E105" i="35"/>
  <c r="S104" i="35"/>
  <c r="R104" i="35"/>
  <c r="E104" i="35"/>
  <c r="U104" i="35" s="1"/>
  <c r="S103" i="35"/>
  <c r="R103" i="35"/>
  <c r="E103" i="35"/>
  <c r="S102" i="35"/>
  <c r="R102" i="35"/>
  <c r="E102" i="35"/>
  <c r="T102" i="35" s="1"/>
  <c r="S101" i="35"/>
  <c r="R101" i="35"/>
  <c r="E101" i="35"/>
  <c r="S100" i="35"/>
  <c r="R100" i="35"/>
  <c r="E100" i="35"/>
  <c r="U100" i="35" s="1"/>
  <c r="S99" i="35"/>
  <c r="R99" i="35"/>
  <c r="E99" i="35"/>
  <c r="U99" i="35" s="1"/>
  <c r="T98" i="35"/>
  <c r="S98" i="35"/>
  <c r="R98" i="35"/>
  <c r="E98" i="35"/>
  <c r="W97" i="35"/>
  <c r="V97" i="35"/>
  <c r="V114" i="35" s="1"/>
  <c r="M97" i="35"/>
  <c r="S97" i="35" s="1"/>
  <c r="L97" i="35"/>
  <c r="K97" i="35"/>
  <c r="J97" i="35"/>
  <c r="J114" i="35" s="1"/>
  <c r="I97" i="35"/>
  <c r="H97" i="35"/>
  <c r="H114" i="35" s="1"/>
  <c r="G97" i="35"/>
  <c r="G114" i="35" s="1"/>
  <c r="F97" i="35"/>
  <c r="F114" i="35" s="1"/>
  <c r="D97" i="35"/>
  <c r="D114" i="35" s="1"/>
  <c r="C97" i="35"/>
  <c r="C114" i="35" s="1"/>
  <c r="B97" i="35"/>
  <c r="W115" i="36"/>
  <c r="O115" i="36"/>
  <c r="N115" i="36"/>
  <c r="M115" i="36"/>
  <c r="S115" i="36" s="1"/>
  <c r="L115" i="36"/>
  <c r="R115" i="36" s="1"/>
  <c r="K115" i="36"/>
  <c r="I115" i="36"/>
  <c r="G115" i="36"/>
  <c r="F115" i="36"/>
  <c r="D115" i="36"/>
  <c r="C115" i="36"/>
  <c r="B115" i="36"/>
  <c r="O114" i="36"/>
  <c r="N114" i="36"/>
  <c r="U113" i="36"/>
  <c r="T113" i="36"/>
  <c r="S113" i="36"/>
  <c r="R113" i="36"/>
  <c r="S112" i="36"/>
  <c r="R112" i="36"/>
  <c r="E112" i="36"/>
  <c r="T112" i="36" s="1"/>
  <c r="S111" i="36"/>
  <c r="R111" i="36"/>
  <c r="E111" i="36"/>
  <c r="T111" i="36" s="1"/>
  <c r="S110" i="36"/>
  <c r="R110" i="36"/>
  <c r="E110" i="36"/>
  <c r="U110" i="36" s="1"/>
  <c r="S109" i="36"/>
  <c r="R109" i="36"/>
  <c r="E109" i="36"/>
  <c r="U109" i="36" s="1"/>
  <c r="S108" i="36"/>
  <c r="R108" i="36"/>
  <c r="E108" i="36"/>
  <c r="U108" i="36" s="1"/>
  <c r="S107" i="36"/>
  <c r="R107" i="36"/>
  <c r="E107" i="36"/>
  <c r="S106" i="36"/>
  <c r="R106" i="36"/>
  <c r="E106" i="36"/>
  <c r="S105" i="36"/>
  <c r="R105" i="36"/>
  <c r="E105" i="36"/>
  <c r="S104" i="36"/>
  <c r="R104" i="36"/>
  <c r="E104" i="36"/>
  <c r="T104" i="36" s="1"/>
  <c r="S103" i="36"/>
  <c r="R103" i="36"/>
  <c r="E103" i="36"/>
  <c r="S102" i="36"/>
  <c r="R102" i="36"/>
  <c r="E102" i="36"/>
  <c r="S101" i="36"/>
  <c r="R101" i="36"/>
  <c r="E101" i="36"/>
  <c r="U101" i="36" s="1"/>
  <c r="S100" i="36"/>
  <c r="R100" i="36"/>
  <c r="E100" i="36"/>
  <c r="U100" i="36" s="1"/>
  <c r="S99" i="36"/>
  <c r="R99" i="36"/>
  <c r="E99" i="36"/>
  <c r="S98" i="36"/>
  <c r="R98" i="36"/>
  <c r="E98" i="36"/>
  <c r="W97" i="36"/>
  <c r="W114" i="36" s="1"/>
  <c r="V97" i="36"/>
  <c r="M97" i="36"/>
  <c r="S97" i="36" s="1"/>
  <c r="L97" i="36"/>
  <c r="K97" i="36"/>
  <c r="K114" i="36" s="1"/>
  <c r="J97" i="36"/>
  <c r="I97" i="36"/>
  <c r="I114" i="36" s="1"/>
  <c r="H97" i="36"/>
  <c r="G97" i="36"/>
  <c r="G114" i="36" s="1"/>
  <c r="F97" i="36"/>
  <c r="F114" i="36" s="1"/>
  <c r="D97" i="36"/>
  <c r="D114" i="36" s="1"/>
  <c r="C97" i="36"/>
  <c r="C114" i="36" s="1"/>
  <c r="B97" i="36"/>
  <c r="B114" i="36" s="1"/>
  <c r="V115" i="37"/>
  <c r="N115" i="37"/>
  <c r="M115" i="37"/>
  <c r="S115" i="37" s="1"/>
  <c r="L115" i="37"/>
  <c r="R115" i="37" s="1"/>
  <c r="K115" i="37"/>
  <c r="J115" i="37"/>
  <c r="H115" i="37"/>
  <c r="F115" i="37"/>
  <c r="D115" i="37"/>
  <c r="C115" i="37"/>
  <c r="B115" i="37"/>
  <c r="N114" i="37"/>
  <c r="U113" i="37"/>
  <c r="T113" i="37"/>
  <c r="S113" i="37"/>
  <c r="R113" i="37"/>
  <c r="S112" i="37"/>
  <c r="R112" i="37"/>
  <c r="E112" i="37"/>
  <c r="T112" i="37" s="1"/>
  <c r="S111" i="37"/>
  <c r="R111" i="37"/>
  <c r="E111" i="37"/>
  <c r="S110" i="37"/>
  <c r="R110" i="37"/>
  <c r="E110" i="37"/>
  <c r="U110" i="37" s="1"/>
  <c r="S109" i="37"/>
  <c r="R109" i="37"/>
  <c r="E109" i="37"/>
  <c r="U109" i="37" s="1"/>
  <c r="T108" i="37"/>
  <c r="S108" i="37"/>
  <c r="R108" i="37"/>
  <c r="E108" i="37"/>
  <c r="U108" i="37" s="1"/>
  <c r="S107" i="37"/>
  <c r="R107" i="37"/>
  <c r="E107" i="37"/>
  <c r="U106" i="37"/>
  <c r="S106" i="37"/>
  <c r="R106" i="37"/>
  <c r="E106" i="37"/>
  <c r="T106" i="37" s="1"/>
  <c r="S105" i="37"/>
  <c r="R105" i="37"/>
  <c r="E105" i="37"/>
  <c r="U104" i="37"/>
  <c r="S104" i="37"/>
  <c r="R104" i="37"/>
  <c r="E104" i="37"/>
  <c r="T104" i="37" s="1"/>
  <c r="S103" i="37"/>
  <c r="R103" i="37"/>
  <c r="E103" i="37"/>
  <c r="S102" i="37"/>
  <c r="R102" i="37"/>
  <c r="E102" i="37"/>
  <c r="U102" i="37" s="1"/>
  <c r="S101" i="37"/>
  <c r="R101" i="37"/>
  <c r="E101" i="37"/>
  <c r="U101" i="37" s="1"/>
  <c r="S100" i="37"/>
  <c r="R100" i="37"/>
  <c r="E100" i="37"/>
  <c r="U100" i="37" s="1"/>
  <c r="S99" i="37"/>
  <c r="R99" i="37"/>
  <c r="E99" i="37"/>
  <c r="S98" i="37"/>
  <c r="R98" i="37"/>
  <c r="E98" i="37"/>
  <c r="U98" i="37" s="1"/>
  <c r="W97" i="37"/>
  <c r="V97" i="37"/>
  <c r="V114" i="37" s="1"/>
  <c r="M97" i="37"/>
  <c r="S97" i="37" s="1"/>
  <c r="L97" i="37"/>
  <c r="L114" i="37" s="1"/>
  <c r="R114" i="37" s="1"/>
  <c r="K97" i="37"/>
  <c r="K114" i="37" s="1"/>
  <c r="J97" i="37"/>
  <c r="J114" i="37" s="1"/>
  <c r="I97" i="37"/>
  <c r="H97" i="37"/>
  <c r="H114" i="37" s="1"/>
  <c r="G97" i="37"/>
  <c r="F97" i="37"/>
  <c r="F114" i="37" s="1"/>
  <c r="D97" i="37"/>
  <c r="D114" i="37" s="1"/>
  <c r="C97" i="37"/>
  <c r="C114" i="37" s="1"/>
  <c r="B97" i="37"/>
  <c r="B114" i="37" s="1"/>
  <c r="W115" i="38"/>
  <c r="O115" i="38"/>
  <c r="M115" i="38"/>
  <c r="S115" i="38" s="1"/>
  <c r="L115" i="38"/>
  <c r="R115" i="38" s="1"/>
  <c r="K115" i="38"/>
  <c r="J115" i="38"/>
  <c r="I115" i="38"/>
  <c r="G115" i="38"/>
  <c r="D115" i="38"/>
  <c r="C115" i="38"/>
  <c r="B115" i="38"/>
  <c r="O114" i="38"/>
  <c r="U113" i="38"/>
  <c r="T113" i="38"/>
  <c r="S113" i="38"/>
  <c r="R113" i="38"/>
  <c r="S112" i="38"/>
  <c r="R112" i="38"/>
  <c r="E112" i="38"/>
  <c r="U112" i="38" s="1"/>
  <c r="S111" i="38"/>
  <c r="R111" i="38"/>
  <c r="E111" i="38"/>
  <c r="S110" i="38"/>
  <c r="R110" i="38"/>
  <c r="E110" i="38"/>
  <c r="U110" i="38" s="1"/>
  <c r="S109" i="38"/>
  <c r="R109" i="38"/>
  <c r="E109" i="38"/>
  <c r="U109" i="38" s="1"/>
  <c r="S108" i="38"/>
  <c r="R108" i="38"/>
  <c r="E108" i="38"/>
  <c r="S107" i="38"/>
  <c r="R107" i="38"/>
  <c r="E107" i="38"/>
  <c r="S106" i="38"/>
  <c r="R106" i="38"/>
  <c r="E106" i="38"/>
  <c r="U106" i="38" s="1"/>
  <c r="S105" i="38"/>
  <c r="R105" i="38"/>
  <c r="E105" i="38"/>
  <c r="T105" i="38" s="1"/>
  <c r="S104" i="38"/>
  <c r="R104" i="38"/>
  <c r="E104" i="38"/>
  <c r="U104" i="38" s="1"/>
  <c r="S103" i="38"/>
  <c r="R103" i="38"/>
  <c r="E103" i="38"/>
  <c r="S102" i="38"/>
  <c r="R102" i="38"/>
  <c r="E102" i="38"/>
  <c r="U102" i="38" s="1"/>
  <c r="S101" i="38"/>
  <c r="R101" i="38"/>
  <c r="E101" i="38"/>
  <c r="U101" i="38" s="1"/>
  <c r="S100" i="38"/>
  <c r="R100" i="38"/>
  <c r="E100" i="38"/>
  <c r="S99" i="38"/>
  <c r="R99" i="38"/>
  <c r="E99" i="38"/>
  <c r="S98" i="38"/>
  <c r="R98" i="38"/>
  <c r="E98" i="38"/>
  <c r="U98" i="38" s="1"/>
  <c r="W97" i="38"/>
  <c r="W114" i="38" s="1"/>
  <c r="V97" i="38"/>
  <c r="M97" i="38"/>
  <c r="S97" i="38" s="1"/>
  <c r="L97" i="38"/>
  <c r="L114" i="38" s="1"/>
  <c r="R114" i="38" s="1"/>
  <c r="K97" i="38"/>
  <c r="K114" i="38" s="1"/>
  <c r="J97" i="38"/>
  <c r="J114" i="38" s="1"/>
  <c r="I97" i="38"/>
  <c r="I114" i="38" s="1"/>
  <c r="H97" i="38"/>
  <c r="G97" i="38"/>
  <c r="G114" i="38" s="1"/>
  <c r="F97" i="38"/>
  <c r="D97" i="38"/>
  <c r="D114" i="38" s="1"/>
  <c r="C97" i="38"/>
  <c r="C114" i="38" s="1"/>
  <c r="B97" i="38"/>
  <c r="B114" i="38" s="1"/>
  <c r="W115" i="39"/>
  <c r="V115" i="39"/>
  <c r="N115" i="39"/>
  <c r="L115" i="39"/>
  <c r="R115" i="39" s="1"/>
  <c r="K115" i="39"/>
  <c r="J115" i="39"/>
  <c r="I115" i="39"/>
  <c r="H115" i="39"/>
  <c r="F115" i="39"/>
  <c r="C115" i="39"/>
  <c r="B115" i="39"/>
  <c r="N114" i="39"/>
  <c r="U113" i="39"/>
  <c r="T113" i="39"/>
  <c r="S113" i="39"/>
  <c r="R113" i="39"/>
  <c r="S112" i="39"/>
  <c r="R112" i="39"/>
  <c r="E112" i="39"/>
  <c r="U112" i="39" s="1"/>
  <c r="S111" i="39"/>
  <c r="R111" i="39"/>
  <c r="E111" i="39"/>
  <c r="U111" i="39" s="1"/>
  <c r="S110" i="39"/>
  <c r="R110" i="39"/>
  <c r="E110" i="39"/>
  <c r="U110" i="39" s="1"/>
  <c r="S109" i="39"/>
  <c r="R109" i="39"/>
  <c r="E109" i="39"/>
  <c r="S108" i="39"/>
  <c r="R108" i="39"/>
  <c r="E108" i="39"/>
  <c r="U108" i="39" s="1"/>
  <c r="S107" i="39"/>
  <c r="R107" i="39"/>
  <c r="E107" i="39"/>
  <c r="T107" i="39" s="1"/>
  <c r="S106" i="39"/>
  <c r="R106" i="39"/>
  <c r="E106" i="39"/>
  <c r="T106" i="39" s="1"/>
  <c r="S105" i="39"/>
  <c r="R105" i="39"/>
  <c r="E105" i="39"/>
  <c r="S104" i="39"/>
  <c r="R104" i="39"/>
  <c r="E104" i="39"/>
  <c r="U104" i="39" s="1"/>
  <c r="S103" i="39"/>
  <c r="R103" i="39"/>
  <c r="E103" i="39"/>
  <c r="U103" i="39" s="1"/>
  <c r="S102" i="39"/>
  <c r="R102" i="39"/>
  <c r="E102" i="39"/>
  <c r="U102" i="39" s="1"/>
  <c r="S101" i="39"/>
  <c r="R101" i="39"/>
  <c r="E101" i="39"/>
  <c r="S100" i="39"/>
  <c r="R100" i="39"/>
  <c r="E100" i="39"/>
  <c r="T99" i="39"/>
  <c r="S99" i="39"/>
  <c r="R99" i="39"/>
  <c r="E99" i="39"/>
  <c r="U99" i="39" s="1"/>
  <c r="S98" i="39"/>
  <c r="R98" i="39"/>
  <c r="E98" i="39"/>
  <c r="U98" i="39" s="1"/>
  <c r="W97" i="39"/>
  <c r="W114" i="39" s="1"/>
  <c r="V97" i="39"/>
  <c r="V114" i="39" s="1"/>
  <c r="M97" i="39"/>
  <c r="S97" i="39" s="1"/>
  <c r="L97" i="39"/>
  <c r="R97" i="39" s="1"/>
  <c r="K97" i="39"/>
  <c r="K114" i="39" s="1"/>
  <c r="J97" i="39"/>
  <c r="J114" i="39" s="1"/>
  <c r="I97" i="39"/>
  <c r="I114" i="39" s="1"/>
  <c r="H97" i="39"/>
  <c r="H114" i="39" s="1"/>
  <c r="G97" i="39"/>
  <c r="F97" i="39"/>
  <c r="F114" i="39" s="1"/>
  <c r="D97" i="39"/>
  <c r="C97" i="39"/>
  <c r="C114" i="39" s="1"/>
  <c r="B97" i="39"/>
  <c r="B114" i="39" s="1"/>
  <c r="W115" i="40"/>
  <c r="V115" i="40"/>
  <c r="O115" i="40"/>
  <c r="M115" i="40"/>
  <c r="S115" i="40" s="1"/>
  <c r="K115" i="40"/>
  <c r="J115" i="40"/>
  <c r="I115" i="40"/>
  <c r="H115" i="40"/>
  <c r="G115" i="40"/>
  <c r="D115" i="40"/>
  <c r="B115" i="40"/>
  <c r="O114" i="40"/>
  <c r="U113" i="40"/>
  <c r="T113" i="40"/>
  <c r="S113" i="40"/>
  <c r="R113" i="40"/>
  <c r="S112" i="40"/>
  <c r="R112" i="40"/>
  <c r="E112" i="40"/>
  <c r="U112" i="40" s="1"/>
  <c r="S111" i="40"/>
  <c r="R111" i="40"/>
  <c r="E111" i="40"/>
  <c r="S110" i="40"/>
  <c r="R110" i="40"/>
  <c r="E110" i="40"/>
  <c r="S109" i="40"/>
  <c r="R109" i="40"/>
  <c r="E109" i="40"/>
  <c r="U109" i="40" s="1"/>
  <c r="S108" i="40"/>
  <c r="R108" i="40"/>
  <c r="E108" i="40"/>
  <c r="U108" i="40" s="1"/>
  <c r="S107" i="40"/>
  <c r="R107" i="40"/>
  <c r="E107" i="40"/>
  <c r="U107" i="40" s="1"/>
  <c r="S106" i="40"/>
  <c r="R106" i="40"/>
  <c r="E106" i="40"/>
  <c r="U106" i="40" s="1"/>
  <c r="T105" i="40"/>
  <c r="S105" i="40"/>
  <c r="R105" i="40"/>
  <c r="E105" i="40"/>
  <c r="U105" i="40" s="1"/>
  <c r="S104" i="40"/>
  <c r="R104" i="40"/>
  <c r="E104" i="40"/>
  <c r="U103" i="40"/>
  <c r="T103" i="40"/>
  <c r="S103" i="40"/>
  <c r="R103" i="40"/>
  <c r="E103" i="40"/>
  <c r="S102" i="40"/>
  <c r="R102" i="40"/>
  <c r="E102" i="40"/>
  <c r="U101" i="40"/>
  <c r="T101" i="40"/>
  <c r="S101" i="40"/>
  <c r="R101" i="40"/>
  <c r="E101" i="40"/>
  <c r="S100" i="40"/>
  <c r="R100" i="40"/>
  <c r="E100" i="40"/>
  <c r="S99" i="40"/>
  <c r="R99" i="40"/>
  <c r="E99" i="40"/>
  <c r="U99" i="40" s="1"/>
  <c r="S98" i="40"/>
  <c r="R98" i="40"/>
  <c r="E98" i="40"/>
  <c r="W97" i="40"/>
  <c r="W114" i="40" s="1"/>
  <c r="V97" i="40"/>
  <c r="V114" i="40" s="1"/>
  <c r="M97" i="40"/>
  <c r="M114" i="40" s="1"/>
  <c r="S114" i="40" s="1"/>
  <c r="L97" i="40"/>
  <c r="K97" i="40"/>
  <c r="K114" i="40" s="1"/>
  <c r="J97" i="40"/>
  <c r="J114" i="40" s="1"/>
  <c r="I97" i="40"/>
  <c r="I114" i="40" s="1"/>
  <c r="H97" i="40"/>
  <c r="H114" i="40" s="1"/>
  <c r="G97" i="40"/>
  <c r="G114" i="40" s="1"/>
  <c r="F97" i="40"/>
  <c r="D97" i="40"/>
  <c r="D114" i="40" s="1"/>
  <c r="C97" i="40"/>
  <c r="B97" i="40"/>
  <c r="B114" i="40" s="1"/>
  <c r="W115" i="41"/>
  <c r="V115" i="41"/>
  <c r="O115" i="41"/>
  <c r="N115" i="41"/>
  <c r="L115" i="41"/>
  <c r="R115" i="41" s="1"/>
  <c r="J115" i="41"/>
  <c r="I115" i="41"/>
  <c r="H115" i="41"/>
  <c r="G115" i="41"/>
  <c r="F115" i="41"/>
  <c r="C115" i="41"/>
  <c r="O114" i="41"/>
  <c r="N114" i="41"/>
  <c r="U113" i="41"/>
  <c r="T113" i="41"/>
  <c r="S113" i="41"/>
  <c r="R113" i="41"/>
  <c r="T112" i="41"/>
  <c r="S112" i="41"/>
  <c r="R112" i="41"/>
  <c r="E112" i="41"/>
  <c r="U112" i="41" s="1"/>
  <c r="S111" i="41"/>
  <c r="R111" i="41"/>
  <c r="E111" i="41"/>
  <c r="T110" i="41"/>
  <c r="S110" i="41"/>
  <c r="R110" i="41"/>
  <c r="E110" i="41"/>
  <c r="U110" i="41" s="1"/>
  <c r="S109" i="41"/>
  <c r="R109" i="41"/>
  <c r="E109" i="41"/>
  <c r="S108" i="41"/>
  <c r="R108" i="41"/>
  <c r="E108" i="41"/>
  <c r="U108" i="41" s="1"/>
  <c r="S107" i="41"/>
  <c r="R107" i="41"/>
  <c r="E107" i="41"/>
  <c r="S106" i="41"/>
  <c r="R106" i="41"/>
  <c r="E106" i="41"/>
  <c r="U106" i="41" s="1"/>
  <c r="S105" i="41"/>
  <c r="R105" i="41"/>
  <c r="E105" i="41"/>
  <c r="S104" i="41"/>
  <c r="R104" i="41"/>
  <c r="E104" i="41"/>
  <c r="T104" i="41" s="1"/>
  <c r="S103" i="41"/>
  <c r="R103" i="41"/>
  <c r="E103" i="41"/>
  <c r="S102" i="41"/>
  <c r="R102" i="41"/>
  <c r="E102" i="41"/>
  <c r="T102" i="41" s="1"/>
  <c r="S101" i="41"/>
  <c r="R101" i="41"/>
  <c r="E101" i="41"/>
  <c r="S100" i="41"/>
  <c r="R100" i="41"/>
  <c r="E100" i="41"/>
  <c r="U100" i="41" s="1"/>
  <c r="S99" i="41"/>
  <c r="R99" i="41"/>
  <c r="E99" i="41"/>
  <c r="S98" i="41"/>
  <c r="R98" i="41"/>
  <c r="E98" i="41"/>
  <c r="U98" i="41" s="1"/>
  <c r="W97" i="41"/>
  <c r="W114" i="41" s="1"/>
  <c r="V97" i="41"/>
  <c r="V114" i="41" s="1"/>
  <c r="M97" i="41"/>
  <c r="L97" i="41"/>
  <c r="R97" i="41" s="1"/>
  <c r="K97" i="41"/>
  <c r="J97" i="41"/>
  <c r="J114" i="41" s="1"/>
  <c r="I97" i="41"/>
  <c r="I114" i="41" s="1"/>
  <c r="H97" i="41"/>
  <c r="H114" i="41" s="1"/>
  <c r="G97" i="41"/>
  <c r="G114" i="41" s="1"/>
  <c r="F97" i="41"/>
  <c r="F114" i="41" s="1"/>
  <c r="D97" i="41"/>
  <c r="C97" i="41"/>
  <c r="C114" i="41" s="1"/>
  <c r="B97" i="41"/>
  <c r="W115" i="42"/>
  <c r="V115" i="42"/>
  <c r="O115" i="42"/>
  <c r="N115" i="42"/>
  <c r="M115" i="42"/>
  <c r="S115" i="42" s="1"/>
  <c r="K115" i="42"/>
  <c r="I115" i="42"/>
  <c r="H115" i="42"/>
  <c r="G115" i="42"/>
  <c r="F115" i="42"/>
  <c r="D115" i="42"/>
  <c r="B115" i="42"/>
  <c r="O114" i="42"/>
  <c r="N114" i="42"/>
  <c r="U113" i="42"/>
  <c r="T113" i="42"/>
  <c r="S113" i="42"/>
  <c r="R113" i="42"/>
  <c r="S112" i="42"/>
  <c r="R112" i="42"/>
  <c r="E112" i="42"/>
  <c r="S111" i="42"/>
  <c r="R111" i="42"/>
  <c r="E111" i="42"/>
  <c r="S110" i="42"/>
  <c r="R110" i="42"/>
  <c r="E110" i="42"/>
  <c r="T110" i="42" s="1"/>
  <c r="S109" i="42"/>
  <c r="R109" i="42"/>
  <c r="E109" i="42"/>
  <c r="U109" i="42" s="1"/>
  <c r="S108" i="42"/>
  <c r="R108" i="42"/>
  <c r="E108" i="42"/>
  <c r="T108" i="42" s="1"/>
  <c r="S107" i="42"/>
  <c r="R107" i="42"/>
  <c r="E107" i="42"/>
  <c r="S106" i="42"/>
  <c r="R106" i="42"/>
  <c r="E106" i="42"/>
  <c r="S105" i="42"/>
  <c r="R105" i="42"/>
  <c r="E105" i="42"/>
  <c r="S104" i="42"/>
  <c r="R104" i="42"/>
  <c r="E104" i="42"/>
  <c r="S103" i="42"/>
  <c r="R103" i="42"/>
  <c r="E103" i="42"/>
  <c r="T103" i="42" s="1"/>
  <c r="S102" i="42"/>
  <c r="R102" i="42"/>
  <c r="E102" i="42"/>
  <c r="U102" i="42" s="1"/>
  <c r="S101" i="42"/>
  <c r="R101" i="42"/>
  <c r="E101" i="42"/>
  <c r="U101" i="42" s="1"/>
  <c r="S100" i="42"/>
  <c r="R100" i="42"/>
  <c r="E100" i="42"/>
  <c r="U100" i="42" s="1"/>
  <c r="S99" i="42"/>
  <c r="R99" i="42"/>
  <c r="E99" i="42"/>
  <c r="S98" i="42"/>
  <c r="R98" i="42"/>
  <c r="E98" i="42"/>
  <c r="W97" i="42"/>
  <c r="W114" i="42" s="1"/>
  <c r="V97" i="42"/>
  <c r="V114" i="42" s="1"/>
  <c r="M97" i="42"/>
  <c r="M114" i="42" s="1"/>
  <c r="S114" i="42" s="1"/>
  <c r="L97" i="42"/>
  <c r="K97" i="42"/>
  <c r="K114" i="42" s="1"/>
  <c r="J97" i="42"/>
  <c r="I97" i="42"/>
  <c r="I114" i="42" s="1"/>
  <c r="H97" i="42"/>
  <c r="H114" i="42" s="1"/>
  <c r="G97" i="42"/>
  <c r="G114" i="42" s="1"/>
  <c r="F97" i="42"/>
  <c r="F114" i="42" s="1"/>
  <c r="D97" i="42"/>
  <c r="D114" i="42" s="1"/>
  <c r="C97" i="42"/>
  <c r="B97" i="42"/>
  <c r="B114" i="42" s="1"/>
  <c r="V115" i="43"/>
  <c r="S115" i="43"/>
  <c r="O115" i="43"/>
  <c r="N115" i="43"/>
  <c r="M115" i="43"/>
  <c r="L115" i="43"/>
  <c r="R115" i="43" s="1"/>
  <c r="J115" i="43"/>
  <c r="H115" i="43"/>
  <c r="G115" i="43"/>
  <c r="F115" i="43"/>
  <c r="D115" i="43"/>
  <c r="C115" i="43"/>
  <c r="O114" i="43"/>
  <c r="N114" i="43"/>
  <c r="U113" i="43"/>
  <c r="T113" i="43"/>
  <c r="S113" i="43"/>
  <c r="R113" i="43"/>
  <c r="S112" i="43"/>
  <c r="R112" i="43"/>
  <c r="E112" i="43"/>
  <c r="U112" i="43" s="1"/>
  <c r="S111" i="43"/>
  <c r="R111" i="43"/>
  <c r="E111" i="43"/>
  <c r="U111" i="43" s="1"/>
  <c r="S110" i="43"/>
  <c r="R110" i="43"/>
  <c r="E110" i="43"/>
  <c r="S109" i="43"/>
  <c r="R109" i="43"/>
  <c r="E109" i="43"/>
  <c r="S108" i="43"/>
  <c r="R108" i="43"/>
  <c r="E108" i="43"/>
  <c r="U108" i="43" s="1"/>
  <c r="S107" i="43"/>
  <c r="R107" i="43"/>
  <c r="E107" i="43"/>
  <c r="U107" i="43" s="1"/>
  <c r="S106" i="43"/>
  <c r="R106" i="43"/>
  <c r="E106" i="43"/>
  <c r="U106" i="43" s="1"/>
  <c r="S105" i="43"/>
  <c r="R105" i="43"/>
  <c r="E105" i="43"/>
  <c r="U105" i="43" s="1"/>
  <c r="S104" i="43"/>
  <c r="R104" i="43"/>
  <c r="E104" i="43"/>
  <c r="U104" i="43" s="1"/>
  <c r="S103" i="43"/>
  <c r="R103" i="43"/>
  <c r="E103" i="43"/>
  <c r="U103" i="43" s="1"/>
  <c r="S102" i="43"/>
  <c r="R102" i="43"/>
  <c r="E102" i="43"/>
  <c r="S101" i="43"/>
  <c r="R101" i="43"/>
  <c r="E101" i="43"/>
  <c r="U100" i="43"/>
  <c r="T100" i="43"/>
  <c r="S100" i="43"/>
  <c r="R100" i="43"/>
  <c r="E100" i="43"/>
  <c r="S99" i="43"/>
  <c r="R99" i="43"/>
  <c r="E99" i="43"/>
  <c r="U99" i="43" s="1"/>
  <c r="S98" i="43"/>
  <c r="R98" i="43"/>
  <c r="E98" i="43"/>
  <c r="U98" i="43" s="1"/>
  <c r="W97" i="43"/>
  <c r="V97" i="43"/>
  <c r="V114" i="43" s="1"/>
  <c r="M97" i="43"/>
  <c r="M114" i="43" s="1"/>
  <c r="S114" i="43" s="1"/>
  <c r="L97" i="43"/>
  <c r="R97" i="43" s="1"/>
  <c r="K97" i="43"/>
  <c r="J97" i="43"/>
  <c r="J114" i="43" s="1"/>
  <c r="I97" i="43"/>
  <c r="H97" i="43"/>
  <c r="H114" i="43" s="1"/>
  <c r="G97" i="43"/>
  <c r="G114" i="43" s="1"/>
  <c r="F97" i="43"/>
  <c r="F114" i="43" s="1"/>
  <c r="D97" i="43"/>
  <c r="D114" i="43" s="1"/>
  <c r="C97" i="43"/>
  <c r="C114" i="43" s="1"/>
  <c r="B97" i="43"/>
  <c r="W115" i="44"/>
  <c r="O115" i="44"/>
  <c r="N115" i="44"/>
  <c r="M115" i="44"/>
  <c r="S115" i="44" s="1"/>
  <c r="L115" i="44"/>
  <c r="R115" i="44" s="1"/>
  <c r="K115" i="44"/>
  <c r="I115" i="44"/>
  <c r="G115" i="44"/>
  <c r="F115" i="44"/>
  <c r="D115" i="44"/>
  <c r="C115" i="44"/>
  <c r="B115" i="44"/>
  <c r="O114" i="44"/>
  <c r="N114" i="44"/>
  <c r="U113" i="44"/>
  <c r="T113" i="44"/>
  <c r="S113" i="44"/>
  <c r="R113" i="44"/>
  <c r="S112" i="44"/>
  <c r="R112" i="44"/>
  <c r="E112" i="44"/>
  <c r="S111" i="44"/>
  <c r="R111" i="44"/>
  <c r="E111" i="44"/>
  <c r="S110" i="44"/>
  <c r="R110" i="44"/>
  <c r="E110" i="44"/>
  <c r="S109" i="44"/>
  <c r="R109" i="44"/>
  <c r="E109" i="44"/>
  <c r="U109" i="44" s="1"/>
  <c r="S108" i="44"/>
  <c r="R108" i="44"/>
  <c r="E108" i="44"/>
  <c r="U108" i="44" s="1"/>
  <c r="S107" i="44"/>
  <c r="R107" i="44"/>
  <c r="E107" i="44"/>
  <c r="U107" i="44" s="1"/>
  <c r="S106" i="44"/>
  <c r="R106" i="44"/>
  <c r="E106" i="44"/>
  <c r="S105" i="44"/>
  <c r="R105" i="44"/>
  <c r="E105" i="44"/>
  <c r="U105" i="44" s="1"/>
  <c r="S104" i="44"/>
  <c r="R104" i="44"/>
  <c r="E104" i="44"/>
  <c r="S103" i="44"/>
  <c r="R103" i="44"/>
  <c r="E103" i="44"/>
  <c r="S102" i="44"/>
  <c r="R102" i="44"/>
  <c r="E102" i="44"/>
  <c r="U101" i="44"/>
  <c r="T101" i="44"/>
  <c r="S101" i="44"/>
  <c r="R101" i="44"/>
  <c r="E101" i="44"/>
  <c r="S100" i="44"/>
  <c r="R100" i="44"/>
  <c r="E100" i="44"/>
  <c r="U100" i="44" s="1"/>
  <c r="U99" i="44"/>
  <c r="S99" i="44"/>
  <c r="R99" i="44"/>
  <c r="E99" i="44"/>
  <c r="T99" i="44" s="1"/>
  <c r="S98" i="44"/>
  <c r="R98" i="44"/>
  <c r="E98" i="44"/>
  <c r="W97" i="44"/>
  <c r="W114" i="44" s="1"/>
  <c r="V97" i="44"/>
  <c r="M97" i="44"/>
  <c r="L97" i="44"/>
  <c r="R97" i="44" s="1"/>
  <c r="K97" i="44"/>
  <c r="K114" i="44" s="1"/>
  <c r="J97" i="44"/>
  <c r="I97" i="44"/>
  <c r="I114" i="44" s="1"/>
  <c r="H97" i="44"/>
  <c r="G97" i="44"/>
  <c r="G114" i="44" s="1"/>
  <c r="F97" i="44"/>
  <c r="F114" i="44" s="1"/>
  <c r="D97" i="44"/>
  <c r="D114" i="44" s="1"/>
  <c r="C97" i="44"/>
  <c r="C114" i="44" s="1"/>
  <c r="B97" i="44"/>
  <c r="B114" i="44" s="1"/>
  <c r="V115" i="45"/>
  <c r="N115" i="45"/>
  <c r="M115" i="45"/>
  <c r="S115" i="45" s="1"/>
  <c r="L115" i="45"/>
  <c r="R115" i="45" s="1"/>
  <c r="K115" i="45"/>
  <c r="J115" i="45"/>
  <c r="H115" i="45"/>
  <c r="F115" i="45"/>
  <c r="D115" i="45"/>
  <c r="C115" i="45"/>
  <c r="B115" i="45"/>
  <c r="N114" i="45"/>
  <c r="U113" i="45"/>
  <c r="T113" i="45"/>
  <c r="S113" i="45"/>
  <c r="R113" i="45"/>
  <c r="S112" i="45"/>
  <c r="R112" i="45"/>
  <c r="E112" i="45"/>
  <c r="S111" i="45"/>
  <c r="R111" i="45"/>
  <c r="E111" i="45"/>
  <c r="T111" i="45" s="1"/>
  <c r="S110" i="45"/>
  <c r="R110" i="45"/>
  <c r="E110" i="45"/>
  <c r="T110" i="45" s="1"/>
  <c r="S109" i="45"/>
  <c r="R109" i="45"/>
  <c r="E109" i="45"/>
  <c r="U109" i="45" s="1"/>
  <c r="U108" i="45"/>
  <c r="S108" i="45"/>
  <c r="R108" i="45"/>
  <c r="E108" i="45"/>
  <c r="T108" i="45" s="1"/>
  <c r="S107" i="45"/>
  <c r="R107" i="45"/>
  <c r="E107" i="45"/>
  <c r="S106" i="45"/>
  <c r="R106" i="45"/>
  <c r="E106" i="45"/>
  <c r="U106" i="45" s="1"/>
  <c r="S105" i="45"/>
  <c r="R105" i="45"/>
  <c r="E105" i="45"/>
  <c r="S104" i="45"/>
  <c r="R104" i="45"/>
  <c r="E104" i="45"/>
  <c r="S103" i="45"/>
  <c r="R103" i="45"/>
  <c r="E103" i="45"/>
  <c r="T103" i="45" s="1"/>
  <c r="S102" i="45"/>
  <c r="R102" i="45"/>
  <c r="E102" i="45"/>
  <c r="U102" i="45" s="1"/>
  <c r="S101" i="45"/>
  <c r="R101" i="45"/>
  <c r="E101" i="45"/>
  <c r="U101" i="45" s="1"/>
  <c r="S100" i="45"/>
  <c r="R100" i="45"/>
  <c r="E100" i="45"/>
  <c r="U100" i="45" s="1"/>
  <c r="S99" i="45"/>
  <c r="R99" i="45"/>
  <c r="E99" i="45"/>
  <c r="S98" i="45"/>
  <c r="R98" i="45"/>
  <c r="E98" i="45"/>
  <c r="U98" i="45" s="1"/>
  <c r="W97" i="45"/>
  <c r="V97" i="45"/>
  <c r="V114" i="45" s="1"/>
  <c r="M97" i="45"/>
  <c r="M114" i="45" s="1"/>
  <c r="S114" i="45" s="1"/>
  <c r="L97" i="45"/>
  <c r="R97" i="45" s="1"/>
  <c r="K97" i="45"/>
  <c r="K114" i="45" s="1"/>
  <c r="J97" i="45"/>
  <c r="J114" i="45" s="1"/>
  <c r="I97" i="45"/>
  <c r="H97" i="45"/>
  <c r="H114" i="45" s="1"/>
  <c r="G97" i="45"/>
  <c r="F97" i="45"/>
  <c r="F114" i="45" s="1"/>
  <c r="D97" i="45"/>
  <c r="D114" i="45" s="1"/>
  <c r="C97" i="45"/>
  <c r="C114" i="45" s="1"/>
  <c r="B97" i="45"/>
  <c r="B114" i="45" s="1"/>
  <c r="W115" i="46"/>
  <c r="O115" i="46"/>
  <c r="M115" i="46"/>
  <c r="S115" i="46" s="1"/>
  <c r="L115" i="46"/>
  <c r="R115" i="46" s="1"/>
  <c r="K115" i="46"/>
  <c r="J115" i="46"/>
  <c r="I115" i="46"/>
  <c r="G115" i="46"/>
  <c r="D115" i="46"/>
  <c r="C115" i="46"/>
  <c r="B115" i="46"/>
  <c r="O114" i="46"/>
  <c r="U113" i="46"/>
  <c r="T113" i="46"/>
  <c r="S113" i="46"/>
  <c r="R113" i="46"/>
  <c r="S112" i="46"/>
  <c r="R112" i="46"/>
  <c r="E112" i="46"/>
  <c r="T112" i="46" s="1"/>
  <c r="S111" i="46"/>
  <c r="R111" i="46"/>
  <c r="E111" i="46"/>
  <c r="S110" i="46"/>
  <c r="R110" i="46"/>
  <c r="E110" i="46"/>
  <c r="U110" i="46" s="1"/>
  <c r="S109" i="46"/>
  <c r="R109" i="46"/>
  <c r="E109" i="46"/>
  <c r="T108" i="46"/>
  <c r="S108" i="46"/>
  <c r="R108" i="46"/>
  <c r="E108" i="46"/>
  <c r="U108" i="46" s="1"/>
  <c r="S107" i="46"/>
  <c r="R107" i="46"/>
  <c r="E107" i="46"/>
  <c r="U107" i="46" s="1"/>
  <c r="S106" i="46"/>
  <c r="R106" i="46"/>
  <c r="E106" i="46"/>
  <c r="S105" i="46"/>
  <c r="R105" i="46"/>
  <c r="E105" i="46"/>
  <c r="S104" i="46"/>
  <c r="R104" i="46"/>
  <c r="E104" i="46"/>
  <c r="S103" i="46"/>
  <c r="R103" i="46"/>
  <c r="E103" i="46"/>
  <c r="T103" i="46" s="1"/>
  <c r="S102" i="46"/>
  <c r="R102" i="46"/>
  <c r="E102" i="46"/>
  <c r="U102" i="46" s="1"/>
  <c r="S101" i="46"/>
  <c r="R101" i="46"/>
  <c r="E101" i="46"/>
  <c r="S100" i="46"/>
  <c r="R100" i="46"/>
  <c r="E100" i="46"/>
  <c r="U100" i="46" s="1"/>
  <c r="S99" i="46"/>
  <c r="R99" i="46"/>
  <c r="E99" i="46"/>
  <c r="U99" i="46" s="1"/>
  <c r="S98" i="46"/>
  <c r="R98" i="46"/>
  <c r="E98" i="46"/>
  <c r="U98" i="46" s="1"/>
  <c r="W97" i="46"/>
  <c r="W114" i="46" s="1"/>
  <c r="V97" i="46"/>
  <c r="M97" i="46"/>
  <c r="S97" i="46" s="1"/>
  <c r="L97" i="46"/>
  <c r="K97" i="46"/>
  <c r="K114" i="46" s="1"/>
  <c r="J97" i="46"/>
  <c r="J114" i="46" s="1"/>
  <c r="I97" i="46"/>
  <c r="I114" i="46" s="1"/>
  <c r="H97" i="46"/>
  <c r="G97" i="46"/>
  <c r="G114" i="46" s="1"/>
  <c r="F97" i="46"/>
  <c r="D97" i="46"/>
  <c r="D114" i="46" s="1"/>
  <c r="C97" i="46"/>
  <c r="C114" i="46" s="1"/>
  <c r="B97" i="46"/>
  <c r="B114" i="46" s="1"/>
  <c r="W115" i="47"/>
  <c r="V115" i="47"/>
  <c r="N115" i="47"/>
  <c r="L115" i="47"/>
  <c r="R115" i="47" s="1"/>
  <c r="K115" i="47"/>
  <c r="J115" i="47"/>
  <c r="I115" i="47"/>
  <c r="H115" i="47"/>
  <c r="F115" i="47"/>
  <c r="C115" i="47"/>
  <c r="B115" i="47"/>
  <c r="N114" i="47"/>
  <c r="U113" i="47"/>
  <c r="T113" i="47"/>
  <c r="S113" i="47"/>
  <c r="R113" i="47"/>
  <c r="S112" i="47"/>
  <c r="R112" i="47"/>
  <c r="E112" i="47"/>
  <c r="T112" i="47" s="1"/>
  <c r="S111" i="47"/>
  <c r="R111" i="47"/>
  <c r="E111" i="47"/>
  <c r="T110" i="47"/>
  <c r="S110" i="47"/>
  <c r="R110" i="47"/>
  <c r="E110" i="47"/>
  <c r="U110" i="47" s="1"/>
  <c r="S109" i="47"/>
  <c r="R109" i="47"/>
  <c r="E109" i="47"/>
  <c r="S108" i="47"/>
  <c r="R108" i="47"/>
  <c r="E108" i="47"/>
  <c r="U108" i="47" s="1"/>
  <c r="S107" i="47"/>
  <c r="R107" i="47"/>
  <c r="E107" i="47"/>
  <c r="S106" i="47"/>
  <c r="R106" i="47"/>
  <c r="E106" i="47"/>
  <c r="S105" i="47"/>
  <c r="R105" i="47"/>
  <c r="E105" i="47"/>
  <c r="S104" i="47"/>
  <c r="R104" i="47"/>
  <c r="E104" i="47"/>
  <c r="T104" i="47" s="1"/>
  <c r="S103" i="47"/>
  <c r="R103" i="47"/>
  <c r="E103" i="47"/>
  <c r="U103" i="47" s="1"/>
  <c r="S102" i="47"/>
  <c r="R102" i="47"/>
  <c r="E102" i="47"/>
  <c r="S101" i="47"/>
  <c r="R101" i="47"/>
  <c r="E101" i="47"/>
  <c r="U101" i="47" s="1"/>
  <c r="S100" i="47"/>
  <c r="R100" i="47"/>
  <c r="E100" i="47"/>
  <c r="U100" i="47" s="1"/>
  <c r="S99" i="47"/>
  <c r="R99" i="47"/>
  <c r="E99" i="47"/>
  <c r="U99" i="47" s="1"/>
  <c r="S98" i="47"/>
  <c r="R98" i="47"/>
  <c r="E98" i="47"/>
  <c r="W97" i="47"/>
  <c r="W114" i="47" s="1"/>
  <c r="V97" i="47"/>
  <c r="V114" i="47" s="1"/>
  <c r="M97" i="47"/>
  <c r="S97" i="47" s="1"/>
  <c r="L97" i="47"/>
  <c r="K97" i="47"/>
  <c r="K114" i="47" s="1"/>
  <c r="J97" i="47"/>
  <c r="J114" i="47" s="1"/>
  <c r="I97" i="47"/>
  <c r="I114" i="47" s="1"/>
  <c r="H97" i="47"/>
  <c r="H114" i="47" s="1"/>
  <c r="G97" i="47"/>
  <c r="F97" i="47"/>
  <c r="F114" i="47" s="1"/>
  <c r="D97" i="47"/>
  <c r="C97" i="47"/>
  <c r="C114" i="47" s="1"/>
  <c r="B97" i="47"/>
  <c r="B114" i="47" s="1"/>
  <c r="W115" i="48"/>
  <c r="V115" i="48"/>
  <c r="O115" i="48"/>
  <c r="M115" i="48"/>
  <c r="S115" i="48" s="1"/>
  <c r="K115" i="48"/>
  <c r="J115" i="48"/>
  <c r="I115" i="48"/>
  <c r="H115" i="48"/>
  <c r="G115" i="48"/>
  <c r="D115" i="48"/>
  <c r="B115" i="48"/>
  <c r="O114" i="48"/>
  <c r="U113" i="48"/>
  <c r="T113" i="48"/>
  <c r="S113" i="48"/>
  <c r="R113" i="48"/>
  <c r="S112" i="48"/>
  <c r="R112" i="48"/>
  <c r="E112" i="48"/>
  <c r="U112" i="48" s="1"/>
  <c r="U111" i="48"/>
  <c r="S111" i="48"/>
  <c r="R111" i="48"/>
  <c r="E111" i="48"/>
  <c r="T111" i="48" s="1"/>
  <c r="S110" i="48"/>
  <c r="R110" i="48"/>
  <c r="E110" i="48"/>
  <c r="S109" i="48"/>
  <c r="R109" i="48"/>
  <c r="E109" i="48"/>
  <c r="U109" i="48" s="1"/>
  <c r="S108" i="48"/>
  <c r="R108" i="48"/>
  <c r="E108" i="48"/>
  <c r="U108" i="48" s="1"/>
  <c r="S107" i="48"/>
  <c r="R107" i="48"/>
  <c r="E107" i="48"/>
  <c r="S106" i="48"/>
  <c r="R106" i="48"/>
  <c r="E106" i="48"/>
  <c r="U106" i="48" s="1"/>
  <c r="S105" i="48"/>
  <c r="R105" i="48"/>
  <c r="E105" i="48"/>
  <c r="T105" i="48" s="1"/>
  <c r="S104" i="48"/>
  <c r="R104" i="48"/>
  <c r="E104" i="48"/>
  <c r="S103" i="48"/>
  <c r="R103" i="48"/>
  <c r="E103" i="48"/>
  <c r="U103" i="48" s="1"/>
  <c r="S102" i="48"/>
  <c r="R102" i="48"/>
  <c r="E102" i="48"/>
  <c r="S101" i="48"/>
  <c r="R101" i="48"/>
  <c r="E101" i="48"/>
  <c r="U101" i="48" s="1"/>
  <c r="S100" i="48"/>
  <c r="R100" i="48"/>
  <c r="E100" i="48"/>
  <c r="S99" i="48"/>
  <c r="R99" i="48"/>
  <c r="E99" i="48"/>
  <c r="S98" i="48"/>
  <c r="R98" i="48"/>
  <c r="E98" i="48"/>
  <c r="W97" i="48"/>
  <c r="W114" i="48" s="1"/>
  <c r="V97" i="48"/>
  <c r="V114" i="48" s="1"/>
  <c r="M97" i="48"/>
  <c r="S97" i="48" s="1"/>
  <c r="L97" i="48"/>
  <c r="K97" i="48"/>
  <c r="K114" i="48" s="1"/>
  <c r="J97" i="48"/>
  <c r="J114" i="48" s="1"/>
  <c r="I97" i="48"/>
  <c r="I114" i="48" s="1"/>
  <c r="H97" i="48"/>
  <c r="H114" i="48" s="1"/>
  <c r="G97" i="48"/>
  <c r="G114" i="48" s="1"/>
  <c r="F97" i="48"/>
  <c r="D97" i="48"/>
  <c r="D114" i="48" s="1"/>
  <c r="C97" i="48"/>
  <c r="B97" i="48"/>
  <c r="B114" i="48" s="1"/>
  <c r="W115" i="49"/>
  <c r="V115" i="49"/>
  <c r="O115" i="49"/>
  <c r="N115" i="49"/>
  <c r="L115" i="49"/>
  <c r="R115" i="49" s="1"/>
  <c r="J115" i="49"/>
  <c r="I115" i="49"/>
  <c r="H115" i="49"/>
  <c r="G115" i="49"/>
  <c r="F115" i="49"/>
  <c r="C115" i="49"/>
  <c r="O114" i="49"/>
  <c r="N114" i="49"/>
  <c r="U113" i="49"/>
  <c r="T113" i="49"/>
  <c r="S113" i="49"/>
  <c r="R113" i="49"/>
  <c r="S112" i="49"/>
  <c r="R112" i="49"/>
  <c r="E112" i="49"/>
  <c r="S111" i="49"/>
  <c r="R111" i="49"/>
  <c r="E111" i="49"/>
  <c r="U111" i="49" s="1"/>
  <c r="S110" i="49"/>
  <c r="R110" i="49"/>
  <c r="E110" i="49"/>
  <c r="U110" i="49" s="1"/>
  <c r="S109" i="49"/>
  <c r="R109" i="49"/>
  <c r="E109" i="49"/>
  <c r="U109" i="49" s="1"/>
  <c r="S108" i="49"/>
  <c r="R108" i="49"/>
  <c r="E108" i="49"/>
  <c r="S107" i="49"/>
  <c r="R107" i="49"/>
  <c r="E107" i="49"/>
  <c r="S106" i="49"/>
  <c r="R106" i="49"/>
  <c r="E106" i="49"/>
  <c r="S105" i="49"/>
  <c r="R105" i="49"/>
  <c r="E105" i="49"/>
  <c r="T105" i="49" s="1"/>
  <c r="S104" i="49"/>
  <c r="R104" i="49"/>
  <c r="E104" i="49"/>
  <c r="U104" i="49" s="1"/>
  <c r="S103" i="49"/>
  <c r="R103" i="49"/>
  <c r="E103" i="49"/>
  <c r="U103" i="49" s="1"/>
  <c r="S102" i="49"/>
  <c r="R102" i="49"/>
  <c r="E102" i="49"/>
  <c r="U102" i="49" s="1"/>
  <c r="S101" i="49"/>
  <c r="R101" i="49"/>
  <c r="E101" i="49"/>
  <c r="U101" i="49" s="1"/>
  <c r="S100" i="49"/>
  <c r="R100" i="49"/>
  <c r="E100" i="49"/>
  <c r="S99" i="49"/>
  <c r="R99" i="49"/>
  <c r="E99" i="49"/>
  <c r="T99" i="49" s="1"/>
  <c r="S98" i="49"/>
  <c r="R98" i="49"/>
  <c r="E98" i="49"/>
  <c r="W97" i="49"/>
  <c r="W114" i="49" s="1"/>
  <c r="V97" i="49"/>
  <c r="V114" i="49" s="1"/>
  <c r="M97" i="49"/>
  <c r="S97" i="49" s="1"/>
  <c r="L97" i="49"/>
  <c r="L114" i="49" s="1"/>
  <c r="R114" i="49" s="1"/>
  <c r="K97" i="49"/>
  <c r="J97" i="49"/>
  <c r="J114" i="49" s="1"/>
  <c r="I97" i="49"/>
  <c r="I114" i="49" s="1"/>
  <c r="H97" i="49"/>
  <c r="H114" i="49" s="1"/>
  <c r="G97" i="49"/>
  <c r="G114" i="49" s="1"/>
  <c r="F97" i="49"/>
  <c r="F114" i="49" s="1"/>
  <c r="D97" i="49"/>
  <c r="C97" i="49"/>
  <c r="C114" i="49" s="1"/>
  <c r="B97" i="49"/>
  <c r="W115" i="50"/>
  <c r="V115" i="50"/>
  <c r="O115" i="50"/>
  <c r="N115" i="50"/>
  <c r="M115" i="50"/>
  <c r="S115" i="50" s="1"/>
  <c r="K115" i="50"/>
  <c r="I115" i="50"/>
  <c r="H115" i="50"/>
  <c r="G115" i="50"/>
  <c r="F115" i="50"/>
  <c r="D115" i="50"/>
  <c r="B115" i="50"/>
  <c r="O114" i="50"/>
  <c r="N114" i="50"/>
  <c r="U113" i="50"/>
  <c r="T113" i="50"/>
  <c r="S113" i="50"/>
  <c r="R113" i="50"/>
  <c r="S112" i="50"/>
  <c r="R112" i="50"/>
  <c r="E112" i="50"/>
  <c r="U112" i="50" s="1"/>
  <c r="S111" i="50"/>
  <c r="R111" i="50"/>
  <c r="E111" i="50"/>
  <c r="U111" i="50" s="1"/>
  <c r="T110" i="50"/>
  <c r="S110" i="50"/>
  <c r="R110" i="50"/>
  <c r="E110" i="50"/>
  <c r="U110" i="50" s="1"/>
  <c r="S109" i="50"/>
  <c r="R109" i="50"/>
  <c r="E109" i="50"/>
  <c r="S108" i="50"/>
  <c r="R108" i="50"/>
  <c r="E108" i="50"/>
  <c r="S107" i="50"/>
  <c r="R107" i="50"/>
  <c r="E107" i="50"/>
  <c r="T107" i="50" s="1"/>
  <c r="S106" i="50"/>
  <c r="R106" i="50"/>
  <c r="E106" i="50"/>
  <c r="U106" i="50" s="1"/>
  <c r="S105" i="50"/>
  <c r="R105" i="50"/>
  <c r="E105" i="50"/>
  <c r="S104" i="50"/>
  <c r="R104" i="50"/>
  <c r="E104" i="50"/>
  <c r="U104" i="50" s="1"/>
  <c r="S103" i="50"/>
  <c r="R103" i="50"/>
  <c r="E103" i="50"/>
  <c r="U103" i="50" s="1"/>
  <c r="S102" i="50"/>
  <c r="R102" i="50"/>
  <c r="E102" i="50"/>
  <c r="U102" i="50" s="1"/>
  <c r="S101" i="50"/>
  <c r="R101" i="50"/>
  <c r="E101" i="50"/>
  <c r="S100" i="50"/>
  <c r="R100" i="50"/>
  <c r="E100" i="50"/>
  <c r="U100" i="50" s="1"/>
  <c r="S99" i="50"/>
  <c r="R99" i="50"/>
  <c r="E99" i="50"/>
  <c r="T99" i="50" s="1"/>
  <c r="S98" i="50"/>
  <c r="R98" i="50"/>
  <c r="E98" i="50"/>
  <c r="T98" i="50" s="1"/>
  <c r="W97" i="50"/>
  <c r="W114" i="50" s="1"/>
  <c r="V97" i="50"/>
  <c r="V114" i="50" s="1"/>
  <c r="M97" i="50"/>
  <c r="S97" i="50" s="1"/>
  <c r="L97" i="50"/>
  <c r="R97" i="50" s="1"/>
  <c r="K97" i="50"/>
  <c r="K114" i="50" s="1"/>
  <c r="J97" i="50"/>
  <c r="I97" i="50"/>
  <c r="I114" i="50" s="1"/>
  <c r="H97" i="50"/>
  <c r="H114" i="50" s="1"/>
  <c r="G97" i="50"/>
  <c r="G114" i="50" s="1"/>
  <c r="F97" i="50"/>
  <c r="F114" i="50" s="1"/>
  <c r="D97" i="50"/>
  <c r="D114" i="50" s="1"/>
  <c r="C97" i="50"/>
  <c r="B97" i="50"/>
  <c r="B114" i="50" s="1"/>
  <c r="V115" i="51"/>
  <c r="O115" i="51"/>
  <c r="N115" i="51"/>
  <c r="M115" i="51"/>
  <c r="S115" i="51" s="1"/>
  <c r="L115" i="51"/>
  <c r="R115" i="51" s="1"/>
  <c r="J115" i="51"/>
  <c r="H115" i="51"/>
  <c r="G115" i="51"/>
  <c r="F115" i="51"/>
  <c r="D115" i="51"/>
  <c r="C115" i="51"/>
  <c r="O114" i="51"/>
  <c r="N114" i="51"/>
  <c r="U113" i="51"/>
  <c r="T113" i="51"/>
  <c r="S113" i="51"/>
  <c r="R113" i="51"/>
  <c r="S112" i="51"/>
  <c r="R112" i="51"/>
  <c r="E112" i="51"/>
  <c r="U112" i="51" s="1"/>
  <c r="S111" i="51"/>
  <c r="R111" i="51"/>
  <c r="E111" i="51"/>
  <c r="U111" i="51" s="1"/>
  <c r="S110" i="51"/>
  <c r="R110" i="51"/>
  <c r="E110" i="51"/>
  <c r="S109" i="51"/>
  <c r="R109" i="51"/>
  <c r="E109" i="51"/>
  <c r="T109" i="51" s="1"/>
  <c r="S108" i="51"/>
  <c r="R108" i="51"/>
  <c r="E108" i="51"/>
  <c r="S107" i="51"/>
  <c r="R107" i="51"/>
  <c r="E107" i="51"/>
  <c r="T107" i="51" s="1"/>
  <c r="S106" i="51"/>
  <c r="R106" i="51"/>
  <c r="E106" i="51"/>
  <c r="S105" i="51"/>
  <c r="R105" i="51"/>
  <c r="E105" i="51"/>
  <c r="U105" i="51" s="1"/>
  <c r="S104" i="51"/>
  <c r="R104" i="51"/>
  <c r="E104" i="51"/>
  <c r="U104" i="51" s="1"/>
  <c r="S103" i="51"/>
  <c r="R103" i="51"/>
  <c r="E103" i="51"/>
  <c r="U103" i="51" s="1"/>
  <c r="S102" i="51"/>
  <c r="R102" i="51"/>
  <c r="E102" i="51"/>
  <c r="S101" i="51"/>
  <c r="R101" i="51"/>
  <c r="E101" i="51"/>
  <c r="S100" i="51"/>
  <c r="R100" i="51"/>
  <c r="E100" i="51"/>
  <c r="S99" i="51"/>
  <c r="R99" i="51"/>
  <c r="E99" i="51"/>
  <c r="T99" i="51" s="1"/>
  <c r="S98" i="51"/>
  <c r="R98" i="51"/>
  <c r="E98" i="51"/>
  <c r="U98" i="51" s="1"/>
  <c r="W97" i="51"/>
  <c r="V97" i="51"/>
  <c r="V114" i="51" s="1"/>
  <c r="M97" i="51"/>
  <c r="L97" i="51"/>
  <c r="K97" i="51"/>
  <c r="J97" i="51"/>
  <c r="J114" i="51" s="1"/>
  <c r="I97" i="51"/>
  <c r="H97" i="51"/>
  <c r="H114" i="51" s="1"/>
  <c r="G97" i="51"/>
  <c r="G114" i="51" s="1"/>
  <c r="F97" i="51"/>
  <c r="F114" i="51" s="1"/>
  <c r="D97" i="51"/>
  <c r="D114" i="51" s="1"/>
  <c r="C97" i="51"/>
  <c r="C114" i="51" s="1"/>
  <c r="B97" i="51"/>
  <c r="W115" i="52"/>
  <c r="O115" i="52"/>
  <c r="N115" i="52"/>
  <c r="M115" i="52"/>
  <c r="S115" i="52" s="1"/>
  <c r="L115" i="52"/>
  <c r="R115" i="52" s="1"/>
  <c r="K115" i="52"/>
  <c r="I115" i="52"/>
  <c r="G115" i="52"/>
  <c r="F115" i="52"/>
  <c r="D115" i="52"/>
  <c r="C115" i="52"/>
  <c r="B115" i="52"/>
  <c r="O114" i="52"/>
  <c r="N114" i="52"/>
  <c r="U113" i="52"/>
  <c r="T113" i="52"/>
  <c r="S113" i="52"/>
  <c r="R113" i="52"/>
  <c r="S112" i="52"/>
  <c r="R112" i="52"/>
  <c r="E112" i="52"/>
  <c r="U112" i="52" s="1"/>
  <c r="S111" i="52"/>
  <c r="R111" i="52"/>
  <c r="E111" i="52"/>
  <c r="S110" i="52"/>
  <c r="R110" i="52"/>
  <c r="E110" i="52"/>
  <c r="T110" i="52" s="1"/>
  <c r="S109" i="52"/>
  <c r="R109" i="52"/>
  <c r="E109" i="52"/>
  <c r="S108" i="52"/>
  <c r="R108" i="52"/>
  <c r="E108" i="52"/>
  <c r="U108" i="52" s="1"/>
  <c r="S107" i="52"/>
  <c r="R107" i="52"/>
  <c r="E107" i="52"/>
  <c r="U107" i="52" s="1"/>
  <c r="S106" i="52"/>
  <c r="R106" i="52"/>
  <c r="E106" i="52"/>
  <c r="S105" i="52"/>
  <c r="R105" i="52"/>
  <c r="E105" i="52"/>
  <c r="U105" i="52" s="1"/>
  <c r="S104" i="52"/>
  <c r="R104" i="52"/>
  <c r="E104" i="52"/>
  <c r="U104" i="52" s="1"/>
  <c r="S103" i="52"/>
  <c r="R103" i="52"/>
  <c r="E103" i="52"/>
  <c r="S102" i="52"/>
  <c r="R102" i="52"/>
  <c r="E102" i="52"/>
  <c r="U102" i="52" s="1"/>
  <c r="U101" i="52"/>
  <c r="S101" i="52"/>
  <c r="R101" i="52"/>
  <c r="E101" i="52"/>
  <c r="T101" i="52" s="1"/>
  <c r="S100" i="52"/>
  <c r="R100" i="52"/>
  <c r="E100" i="52"/>
  <c r="U100" i="52" s="1"/>
  <c r="T99" i="52"/>
  <c r="S99" i="52"/>
  <c r="R99" i="52"/>
  <c r="E99" i="52"/>
  <c r="U99" i="52" s="1"/>
  <c r="S98" i="52"/>
  <c r="R98" i="52"/>
  <c r="E98" i="52"/>
  <c r="W97" i="52"/>
  <c r="W114" i="52" s="1"/>
  <c r="V97" i="52"/>
  <c r="M97" i="52"/>
  <c r="L97" i="52"/>
  <c r="K97" i="52"/>
  <c r="K114" i="52" s="1"/>
  <c r="J97" i="52"/>
  <c r="I97" i="52"/>
  <c r="I114" i="52" s="1"/>
  <c r="H97" i="52"/>
  <c r="G97" i="52"/>
  <c r="G114" i="52" s="1"/>
  <c r="F97" i="52"/>
  <c r="F114" i="52" s="1"/>
  <c r="D97" i="52"/>
  <c r="D114" i="52" s="1"/>
  <c r="C97" i="52"/>
  <c r="C114" i="52" s="1"/>
  <c r="B97" i="52"/>
  <c r="B114" i="52" s="1"/>
  <c r="V115" i="53"/>
  <c r="N115" i="53"/>
  <c r="M115" i="53"/>
  <c r="S115" i="53" s="1"/>
  <c r="L115" i="53"/>
  <c r="R115" i="53" s="1"/>
  <c r="K115" i="53"/>
  <c r="J115" i="53"/>
  <c r="H115" i="53"/>
  <c r="F115" i="53"/>
  <c r="D115" i="53"/>
  <c r="C115" i="53"/>
  <c r="B115" i="53"/>
  <c r="N114" i="53"/>
  <c r="U113" i="53"/>
  <c r="T113" i="53"/>
  <c r="S113" i="53"/>
  <c r="R113" i="53"/>
  <c r="S112" i="53"/>
  <c r="R112" i="53"/>
  <c r="E112" i="53"/>
  <c r="U111" i="53"/>
  <c r="S111" i="53"/>
  <c r="R111" i="53"/>
  <c r="E111" i="53"/>
  <c r="T111" i="53" s="1"/>
  <c r="S110" i="53"/>
  <c r="R110" i="53"/>
  <c r="E110" i="53"/>
  <c r="S109" i="53"/>
  <c r="R109" i="53"/>
  <c r="E109" i="53"/>
  <c r="U109" i="53" s="1"/>
  <c r="S108" i="53"/>
  <c r="R108" i="53"/>
  <c r="E108" i="53"/>
  <c r="S107" i="53"/>
  <c r="R107" i="53"/>
  <c r="E107" i="53"/>
  <c r="U107" i="53" s="1"/>
  <c r="S106" i="53"/>
  <c r="R106" i="53"/>
  <c r="E106" i="53"/>
  <c r="U106" i="53" s="1"/>
  <c r="S105" i="53"/>
  <c r="R105" i="53"/>
  <c r="E105" i="53"/>
  <c r="U105" i="53" s="1"/>
  <c r="S104" i="53"/>
  <c r="R104" i="53"/>
  <c r="E104" i="53"/>
  <c r="S103" i="53"/>
  <c r="R103" i="53"/>
  <c r="E103" i="53"/>
  <c r="U103" i="53" s="1"/>
  <c r="S102" i="53"/>
  <c r="R102" i="53"/>
  <c r="E102" i="53"/>
  <c r="T102" i="53" s="1"/>
  <c r="S101" i="53"/>
  <c r="R101" i="53"/>
  <c r="E101" i="53"/>
  <c r="U101" i="53" s="1"/>
  <c r="S100" i="53"/>
  <c r="R100" i="53"/>
  <c r="E100" i="53"/>
  <c r="U100" i="53" s="1"/>
  <c r="S99" i="53"/>
  <c r="R99" i="53"/>
  <c r="E99" i="53"/>
  <c r="U99" i="53" s="1"/>
  <c r="S98" i="53"/>
  <c r="R98" i="53"/>
  <c r="E98" i="53"/>
  <c r="U98" i="53" s="1"/>
  <c r="W97" i="53"/>
  <c r="V97" i="53"/>
  <c r="V114" i="53" s="1"/>
  <c r="M97" i="53"/>
  <c r="S97" i="53" s="1"/>
  <c r="L97" i="53"/>
  <c r="R97" i="53" s="1"/>
  <c r="K97" i="53"/>
  <c r="K114" i="53" s="1"/>
  <c r="J97" i="53"/>
  <c r="J114" i="53" s="1"/>
  <c r="I97" i="53"/>
  <c r="H97" i="53"/>
  <c r="H114" i="53" s="1"/>
  <c r="G97" i="53"/>
  <c r="F97" i="53"/>
  <c r="F114" i="53" s="1"/>
  <c r="D97" i="53"/>
  <c r="D114" i="53" s="1"/>
  <c r="C97" i="53"/>
  <c r="C114" i="53" s="1"/>
  <c r="B97" i="53"/>
  <c r="B114" i="53" s="1"/>
  <c r="W115" i="54"/>
  <c r="O115" i="54"/>
  <c r="M115" i="54"/>
  <c r="S115" i="54" s="1"/>
  <c r="L115" i="54"/>
  <c r="R115" i="54" s="1"/>
  <c r="K115" i="54"/>
  <c r="J115" i="54"/>
  <c r="I115" i="54"/>
  <c r="G115" i="54"/>
  <c r="D115" i="54"/>
  <c r="C115" i="54"/>
  <c r="B115" i="54"/>
  <c r="O114" i="54"/>
  <c r="U113" i="54"/>
  <c r="T113" i="54"/>
  <c r="S113" i="54"/>
  <c r="R113" i="54"/>
  <c r="S112" i="54"/>
  <c r="R112" i="54"/>
  <c r="E112" i="54"/>
  <c r="S111" i="54"/>
  <c r="R111" i="54"/>
  <c r="E111" i="54"/>
  <c r="U111" i="54" s="1"/>
  <c r="S110" i="54"/>
  <c r="R110" i="54"/>
  <c r="E110" i="54"/>
  <c r="U110" i="54" s="1"/>
  <c r="S109" i="54"/>
  <c r="R109" i="54"/>
  <c r="E109" i="54"/>
  <c r="U109" i="54" s="1"/>
  <c r="S108" i="54"/>
  <c r="R108" i="54"/>
  <c r="E108" i="54"/>
  <c r="U108" i="54" s="1"/>
  <c r="S107" i="54"/>
  <c r="R107" i="54"/>
  <c r="E107" i="54"/>
  <c r="U107" i="54" s="1"/>
  <c r="S106" i="54"/>
  <c r="R106" i="54"/>
  <c r="E106" i="54"/>
  <c r="S105" i="54"/>
  <c r="R105" i="54"/>
  <c r="E105" i="54"/>
  <c r="S104" i="54"/>
  <c r="R104" i="54"/>
  <c r="E104" i="54"/>
  <c r="S103" i="54"/>
  <c r="R103" i="54"/>
  <c r="E103" i="54"/>
  <c r="S102" i="54"/>
  <c r="R102" i="54"/>
  <c r="E102" i="54"/>
  <c r="U102" i="54" s="1"/>
  <c r="S101" i="54"/>
  <c r="R101" i="54"/>
  <c r="E101" i="54"/>
  <c r="T101" i="54" s="1"/>
  <c r="S100" i="54"/>
  <c r="R100" i="54"/>
  <c r="E100" i="54"/>
  <c r="U100" i="54" s="1"/>
  <c r="S99" i="54"/>
  <c r="R99" i="54"/>
  <c r="E99" i="54"/>
  <c r="U99" i="54" s="1"/>
  <c r="S98" i="54"/>
  <c r="R98" i="54"/>
  <c r="E98" i="54"/>
  <c r="W97" i="54"/>
  <c r="W114" i="54" s="1"/>
  <c r="V97" i="54"/>
  <c r="M97" i="54"/>
  <c r="M114" i="54" s="1"/>
  <c r="S114" i="54" s="1"/>
  <c r="L97" i="54"/>
  <c r="L114" i="54" s="1"/>
  <c r="R114" i="54" s="1"/>
  <c r="K97" i="54"/>
  <c r="K114" i="54" s="1"/>
  <c r="J97" i="54"/>
  <c r="J114" i="54" s="1"/>
  <c r="I97" i="54"/>
  <c r="I114" i="54" s="1"/>
  <c r="H97" i="54"/>
  <c r="G97" i="54"/>
  <c r="G114" i="54" s="1"/>
  <c r="F97" i="54"/>
  <c r="D97" i="54"/>
  <c r="D114" i="54" s="1"/>
  <c r="C97" i="54"/>
  <c r="C114" i="54" s="1"/>
  <c r="B97" i="54"/>
  <c r="B114" i="54" s="1"/>
  <c r="W115" i="55"/>
  <c r="V115" i="55"/>
  <c r="N115" i="55"/>
  <c r="L115" i="55"/>
  <c r="R115" i="55" s="1"/>
  <c r="K115" i="55"/>
  <c r="J115" i="55"/>
  <c r="I115" i="55"/>
  <c r="H115" i="55"/>
  <c r="F115" i="55"/>
  <c r="C115" i="55"/>
  <c r="B115" i="55"/>
  <c r="N114" i="55"/>
  <c r="U113" i="55"/>
  <c r="T113" i="55"/>
  <c r="S113" i="55"/>
  <c r="R113" i="55"/>
  <c r="S112" i="55"/>
  <c r="R112" i="55"/>
  <c r="E112" i="55"/>
  <c r="T112" i="55" s="1"/>
  <c r="S111" i="55"/>
  <c r="R111" i="55"/>
  <c r="E111" i="55"/>
  <c r="S110" i="55"/>
  <c r="R110" i="55"/>
  <c r="E110" i="55"/>
  <c r="U110" i="55" s="1"/>
  <c r="S109" i="55"/>
  <c r="R109" i="55"/>
  <c r="E109" i="55"/>
  <c r="U109" i="55" s="1"/>
  <c r="S108" i="55"/>
  <c r="R108" i="55"/>
  <c r="E108" i="55"/>
  <c r="U108" i="55" s="1"/>
  <c r="S107" i="55"/>
  <c r="R107" i="55"/>
  <c r="E107" i="55"/>
  <c r="S106" i="55"/>
  <c r="R106" i="55"/>
  <c r="E106" i="55"/>
  <c r="S105" i="55"/>
  <c r="R105" i="55"/>
  <c r="E105" i="55"/>
  <c r="S104" i="55"/>
  <c r="R104" i="55"/>
  <c r="E104" i="55"/>
  <c r="T104" i="55" s="1"/>
  <c r="S103" i="55"/>
  <c r="R103" i="55"/>
  <c r="E103" i="55"/>
  <c r="S102" i="55"/>
  <c r="R102" i="55"/>
  <c r="E102" i="55"/>
  <c r="T102" i="55" s="1"/>
  <c r="S101" i="55"/>
  <c r="R101" i="55"/>
  <c r="E101" i="55"/>
  <c r="U101" i="55" s="1"/>
  <c r="S100" i="55"/>
  <c r="R100" i="55"/>
  <c r="E100" i="55"/>
  <c r="S99" i="55"/>
  <c r="R99" i="55"/>
  <c r="E99" i="55"/>
  <c r="S98" i="55"/>
  <c r="R98" i="55"/>
  <c r="E98" i="55"/>
  <c r="W97" i="55"/>
  <c r="W114" i="55" s="1"/>
  <c r="V97" i="55"/>
  <c r="V114" i="55" s="1"/>
  <c r="M97" i="55"/>
  <c r="S97" i="55" s="1"/>
  <c r="L97" i="55"/>
  <c r="L114" i="55" s="1"/>
  <c r="R114" i="55" s="1"/>
  <c r="K97" i="55"/>
  <c r="K114" i="55" s="1"/>
  <c r="J97" i="55"/>
  <c r="J114" i="55" s="1"/>
  <c r="I97" i="55"/>
  <c r="I114" i="55" s="1"/>
  <c r="H97" i="55"/>
  <c r="H114" i="55" s="1"/>
  <c r="G97" i="55"/>
  <c r="F97" i="55"/>
  <c r="F114" i="55" s="1"/>
  <c r="D97" i="55"/>
  <c r="C97" i="55"/>
  <c r="C114" i="55" s="1"/>
  <c r="B97" i="55"/>
  <c r="B114" i="55" s="1"/>
  <c r="W115" i="1"/>
  <c r="V115" i="1"/>
  <c r="O115" i="1"/>
  <c r="M115" i="1"/>
  <c r="S115" i="1" s="1"/>
  <c r="K115" i="1"/>
  <c r="J115" i="1"/>
  <c r="I115" i="1"/>
  <c r="H115" i="1"/>
  <c r="G115" i="1"/>
  <c r="D115" i="1"/>
  <c r="B115" i="1"/>
  <c r="O114" i="1"/>
  <c r="U113" i="1"/>
  <c r="T113" i="1"/>
  <c r="S113" i="1"/>
  <c r="R113" i="1"/>
  <c r="S112" i="1"/>
  <c r="R112" i="1"/>
  <c r="E112" i="1"/>
  <c r="S111" i="1"/>
  <c r="R111" i="1"/>
  <c r="E111" i="1"/>
  <c r="T111" i="1" s="1"/>
  <c r="S110" i="1"/>
  <c r="R110" i="1"/>
  <c r="E110" i="1"/>
  <c r="S109" i="1"/>
  <c r="R109" i="1"/>
  <c r="E109" i="1"/>
  <c r="U109" i="1" s="1"/>
  <c r="S108" i="1"/>
  <c r="R108" i="1"/>
  <c r="E108" i="1"/>
  <c r="U108" i="1" s="1"/>
  <c r="S107" i="1"/>
  <c r="R107" i="1"/>
  <c r="E107" i="1"/>
  <c r="U107" i="1" s="1"/>
  <c r="S106" i="1"/>
  <c r="R106" i="1"/>
  <c r="E106" i="1"/>
  <c r="S105" i="1"/>
  <c r="R105" i="1"/>
  <c r="E105" i="1"/>
  <c r="U105" i="1" s="1"/>
  <c r="S104" i="1"/>
  <c r="R104" i="1"/>
  <c r="E104" i="1"/>
  <c r="S103" i="1"/>
  <c r="R103" i="1"/>
  <c r="E103" i="1"/>
  <c r="T103" i="1" s="1"/>
  <c r="S102" i="1"/>
  <c r="R102" i="1"/>
  <c r="E102" i="1"/>
  <c r="S101" i="1"/>
  <c r="R101" i="1"/>
  <c r="E101" i="1"/>
  <c r="U101" i="1" s="1"/>
  <c r="S100" i="1"/>
  <c r="R100" i="1"/>
  <c r="E100" i="1"/>
  <c r="U100" i="1" s="1"/>
  <c r="S99" i="1"/>
  <c r="R99" i="1"/>
  <c r="E99" i="1"/>
  <c r="U99" i="1" s="1"/>
  <c r="S98" i="1"/>
  <c r="R98" i="1"/>
  <c r="E98" i="1"/>
  <c r="W97" i="1"/>
  <c r="W114" i="1" s="1"/>
  <c r="V97" i="1"/>
  <c r="V114" i="1" s="1"/>
  <c r="M97" i="1"/>
  <c r="S97" i="1" s="1"/>
  <c r="L97" i="1"/>
  <c r="K97" i="1"/>
  <c r="K114" i="1" s="1"/>
  <c r="J97" i="1"/>
  <c r="J114" i="1" s="1"/>
  <c r="I97" i="1"/>
  <c r="I114" i="1" s="1"/>
  <c r="H97" i="1"/>
  <c r="H114" i="1" s="1"/>
  <c r="G97" i="1"/>
  <c r="G114" i="1" s="1"/>
  <c r="F97" i="1"/>
  <c r="D97" i="1"/>
  <c r="D114" i="1" s="1"/>
  <c r="C97" i="1"/>
  <c r="B97" i="1"/>
  <c r="B114" i="1" s="1"/>
  <c r="E85" i="2"/>
  <c r="E84" i="2"/>
  <c r="E83" i="2"/>
  <c r="E82" i="2"/>
  <c r="W81" i="2"/>
  <c r="V81" i="2"/>
  <c r="M81" i="2"/>
  <c r="L81" i="2"/>
  <c r="K81" i="2"/>
  <c r="J81" i="2"/>
  <c r="I81" i="2"/>
  <c r="H81" i="2"/>
  <c r="G81" i="2"/>
  <c r="F81" i="2"/>
  <c r="D81" i="2"/>
  <c r="C81" i="2"/>
  <c r="B81" i="2"/>
  <c r="A78" i="2"/>
  <c r="E85" i="3"/>
  <c r="E84" i="3"/>
  <c r="E83" i="3"/>
  <c r="E82" i="3"/>
  <c r="E81" i="3" s="1"/>
  <c r="W81" i="3"/>
  <c r="V81" i="3"/>
  <c r="M81" i="3"/>
  <c r="L81" i="3"/>
  <c r="K81" i="3"/>
  <c r="J81" i="3"/>
  <c r="I81" i="3"/>
  <c r="H81" i="3"/>
  <c r="G81" i="3"/>
  <c r="F81" i="3"/>
  <c r="D81" i="3"/>
  <c r="C81" i="3"/>
  <c r="B81" i="3"/>
  <c r="A78" i="3"/>
  <c r="E85" i="4"/>
  <c r="E84" i="4"/>
  <c r="E83" i="4"/>
  <c r="E82" i="4"/>
  <c r="W81" i="4"/>
  <c r="V81" i="4"/>
  <c r="M81" i="4"/>
  <c r="L81" i="4"/>
  <c r="K81" i="4"/>
  <c r="J81" i="4"/>
  <c r="I81" i="4"/>
  <c r="H81" i="4"/>
  <c r="G81" i="4"/>
  <c r="F81" i="4"/>
  <c r="D81" i="4"/>
  <c r="C81" i="4"/>
  <c r="B81" i="4"/>
  <c r="A78" i="4"/>
  <c r="E85" i="5"/>
  <c r="E84" i="5"/>
  <c r="E83" i="5"/>
  <c r="E82" i="5"/>
  <c r="W81" i="5"/>
  <c r="V81" i="5"/>
  <c r="M81" i="5"/>
  <c r="L81" i="5"/>
  <c r="K81" i="5"/>
  <c r="J81" i="5"/>
  <c r="I81" i="5"/>
  <c r="H81" i="5"/>
  <c r="G81" i="5"/>
  <c r="F81" i="5"/>
  <c r="D81" i="5"/>
  <c r="C81" i="5"/>
  <c r="B81" i="5"/>
  <c r="A78" i="5"/>
  <c r="E85" i="6"/>
  <c r="E84" i="6"/>
  <c r="E83" i="6"/>
  <c r="E82" i="6"/>
  <c r="W81" i="6"/>
  <c r="V81" i="6"/>
  <c r="M81" i="6"/>
  <c r="L81" i="6"/>
  <c r="K81" i="6"/>
  <c r="J81" i="6"/>
  <c r="I81" i="6"/>
  <c r="H81" i="6"/>
  <c r="G81" i="6"/>
  <c r="F81" i="6"/>
  <c r="D81" i="6"/>
  <c r="C81" i="6"/>
  <c r="B81" i="6"/>
  <c r="A78" i="6"/>
  <c r="E85" i="7"/>
  <c r="E84" i="7"/>
  <c r="E83" i="7"/>
  <c r="E82" i="7"/>
  <c r="W81" i="7"/>
  <c r="V81" i="7"/>
  <c r="M81" i="7"/>
  <c r="L81" i="7"/>
  <c r="K81" i="7"/>
  <c r="J81" i="7"/>
  <c r="I81" i="7"/>
  <c r="H81" i="7"/>
  <c r="G81" i="7"/>
  <c r="F81" i="7"/>
  <c r="D81" i="7"/>
  <c r="C81" i="7"/>
  <c r="B81" i="7"/>
  <c r="A78" i="7"/>
  <c r="E85" i="8"/>
  <c r="E84" i="8"/>
  <c r="E83" i="8"/>
  <c r="E82" i="8"/>
  <c r="W81" i="8"/>
  <c r="V81" i="8"/>
  <c r="M81" i="8"/>
  <c r="L81" i="8"/>
  <c r="K81" i="8"/>
  <c r="J81" i="8"/>
  <c r="I81" i="8"/>
  <c r="H81" i="8"/>
  <c r="G81" i="8"/>
  <c r="F81" i="8"/>
  <c r="D81" i="8"/>
  <c r="C81" i="8"/>
  <c r="B81" i="8"/>
  <c r="A78" i="8"/>
  <c r="E85" i="9"/>
  <c r="E84" i="9"/>
  <c r="E83" i="9"/>
  <c r="E82" i="9"/>
  <c r="W81" i="9"/>
  <c r="V81" i="9"/>
  <c r="M81" i="9"/>
  <c r="L81" i="9"/>
  <c r="K81" i="9"/>
  <c r="J81" i="9"/>
  <c r="I81" i="9"/>
  <c r="H81" i="9"/>
  <c r="G81" i="9"/>
  <c r="F81" i="9"/>
  <c r="D81" i="9"/>
  <c r="C81" i="9"/>
  <c r="B81" i="9"/>
  <c r="A78" i="9"/>
  <c r="E85" i="10"/>
  <c r="E84" i="10"/>
  <c r="E83" i="10"/>
  <c r="E82" i="10"/>
  <c r="E81" i="10" s="1"/>
  <c r="W81" i="10"/>
  <c r="V81" i="10"/>
  <c r="M81" i="10"/>
  <c r="L81" i="10"/>
  <c r="K81" i="10"/>
  <c r="J81" i="10"/>
  <c r="I81" i="10"/>
  <c r="H81" i="10"/>
  <c r="G81" i="10"/>
  <c r="F81" i="10"/>
  <c r="D81" i="10"/>
  <c r="C81" i="10"/>
  <c r="B81" i="10"/>
  <c r="A78" i="10"/>
  <c r="E85" i="11"/>
  <c r="E84" i="11"/>
  <c r="E83" i="11"/>
  <c r="E82" i="11"/>
  <c r="W81" i="11"/>
  <c r="V81" i="11"/>
  <c r="M81" i="11"/>
  <c r="L81" i="11"/>
  <c r="K81" i="11"/>
  <c r="J81" i="11"/>
  <c r="I81" i="11"/>
  <c r="H81" i="11"/>
  <c r="G81" i="11"/>
  <c r="F81" i="11"/>
  <c r="D81" i="11"/>
  <c r="C81" i="11"/>
  <c r="B81" i="11"/>
  <c r="A78" i="11"/>
  <c r="E85" i="12"/>
  <c r="E84" i="12"/>
  <c r="E83" i="12"/>
  <c r="E82" i="12"/>
  <c r="W81" i="12"/>
  <c r="V81" i="12"/>
  <c r="M81" i="12"/>
  <c r="L81" i="12"/>
  <c r="K81" i="12"/>
  <c r="J81" i="12"/>
  <c r="I81" i="12"/>
  <c r="H81" i="12"/>
  <c r="G81" i="12"/>
  <c r="F81" i="12"/>
  <c r="D81" i="12"/>
  <c r="C81" i="12"/>
  <c r="B81" i="12"/>
  <c r="A78" i="12"/>
  <c r="E85" i="13"/>
  <c r="E84" i="13"/>
  <c r="E83" i="13"/>
  <c r="E82" i="13"/>
  <c r="W81" i="13"/>
  <c r="V81" i="13"/>
  <c r="M81" i="13"/>
  <c r="L81" i="13"/>
  <c r="K81" i="13"/>
  <c r="J81" i="13"/>
  <c r="I81" i="13"/>
  <c r="H81" i="13"/>
  <c r="G81" i="13"/>
  <c r="F81" i="13"/>
  <c r="D81" i="13"/>
  <c r="C81" i="13"/>
  <c r="B81" i="13"/>
  <c r="A78" i="13"/>
  <c r="E85" i="14"/>
  <c r="E84" i="14"/>
  <c r="E83" i="14"/>
  <c r="E82" i="14"/>
  <c r="W81" i="14"/>
  <c r="V81" i="14"/>
  <c r="M81" i="14"/>
  <c r="L81" i="14"/>
  <c r="K81" i="14"/>
  <c r="J81" i="14"/>
  <c r="I81" i="14"/>
  <c r="H81" i="14"/>
  <c r="G81" i="14"/>
  <c r="F81" i="14"/>
  <c r="D81" i="14"/>
  <c r="C81" i="14"/>
  <c r="B81" i="14"/>
  <c r="A78" i="14"/>
  <c r="E85" i="15"/>
  <c r="E84" i="15"/>
  <c r="E83" i="15"/>
  <c r="E82" i="15"/>
  <c r="W81" i="15"/>
  <c r="V81" i="15"/>
  <c r="M81" i="15"/>
  <c r="L81" i="15"/>
  <c r="K81" i="15"/>
  <c r="J81" i="15"/>
  <c r="I81" i="15"/>
  <c r="H81" i="15"/>
  <c r="G81" i="15"/>
  <c r="F81" i="15"/>
  <c r="D81" i="15"/>
  <c r="C81" i="15"/>
  <c r="B81" i="15"/>
  <c r="A78" i="15"/>
  <c r="E85" i="16"/>
  <c r="E84" i="16"/>
  <c r="E83" i="16"/>
  <c r="E82" i="16"/>
  <c r="W81" i="16"/>
  <c r="V81" i="16"/>
  <c r="M81" i="16"/>
  <c r="L81" i="16"/>
  <c r="K81" i="16"/>
  <c r="J81" i="16"/>
  <c r="I81" i="16"/>
  <c r="H81" i="16"/>
  <c r="G81" i="16"/>
  <c r="F81" i="16"/>
  <c r="D81" i="16"/>
  <c r="C81" i="16"/>
  <c r="B81" i="16"/>
  <c r="A78" i="16"/>
  <c r="E85" i="17"/>
  <c r="E84" i="17"/>
  <c r="E83" i="17"/>
  <c r="E82" i="17"/>
  <c r="W81" i="17"/>
  <c r="V81" i="17"/>
  <c r="M81" i="17"/>
  <c r="L81" i="17"/>
  <c r="K81" i="17"/>
  <c r="J81" i="17"/>
  <c r="I81" i="17"/>
  <c r="H81" i="17"/>
  <c r="G81" i="17"/>
  <c r="F81" i="17"/>
  <c r="D81" i="17"/>
  <c r="C81" i="17"/>
  <c r="B81" i="17"/>
  <c r="A78" i="17"/>
  <c r="E85" i="18"/>
  <c r="E84" i="18"/>
  <c r="E83" i="18"/>
  <c r="E82" i="18"/>
  <c r="E81" i="18" s="1"/>
  <c r="W81" i="18"/>
  <c r="V81" i="18"/>
  <c r="M81" i="18"/>
  <c r="L81" i="18"/>
  <c r="K81" i="18"/>
  <c r="J81" i="18"/>
  <c r="I81" i="18"/>
  <c r="H81" i="18"/>
  <c r="G81" i="18"/>
  <c r="F81" i="18"/>
  <c r="D81" i="18"/>
  <c r="C81" i="18"/>
  <c r="B81" i="18"/>
  <c r="A78" i="18"/>
  <c r="E85" i="19"/>
  <c r="E84" i="19"/>
  <c r="E83" i="19"/>
  <c r="E82" i="19"/>
  <c r="W81" i="19"/>
  <c r="V81" i="19"/>
  <c r="M81" i="19"/>
  <c r="L81" i="19"/>
  <c r="K81" i="19"/>
  <c r="J81" i="19"/>
  <c r="I81" i="19"/>
  <c r="H81" i="19"/>
  <c r="G81" i="19"/>
  <c r="F81" i="19"/>
  <c r="D81" i="19"/>
  <c r="C81" i="19"/>
  <c r="B81" i="19"/>
  <c r="A78" i="19"/>
  <c r="E85" i="20"/>
  <c r="E84" i="20"/>
  <c r="E83" i="20"/>
  <c r="E82" i="20"/>
  <c r="W81" i="20"/>
  <c r="V81" i="20"/>
  <c r="M81" i="20"/>
  <c r="L81" i="20"/>
  <c r="K81" i="20"/>
  <c r="J81" i="20"/>
  <c r="I81" i="20"/>
  <c r="H81" i="20"/>
  <c r="G81" i="20"/>
  <c r="F81" i="20"/>
  <c r="D81" i="20"/>
  <c r="C81" i="20"/>
  <c r="B81" i="20"/>
  <c r="A78" i="20"/>
  <c r="E85" i="21"/>
  <c r="E84" i="21"/>
  <c r="E83" i="21"/>
  <c r="E82" i="21"/>
  <c r="W81" i="21"/>
  <c r="V81" i="21"/>
  <c r="M81" i="21"/>
  <c r="L81" i="21"/>
  <c r="K81" i="21"/>
  <c r="J81" i="21"/>
  <c r="I81" i="21"/>
  <c r="H81" i="21"/>
  <c r="G81" i="21"/>
  <c r="F81" i="21"/>
  <c r="D81" i="21"/>
  <c r="C81" i="21"/>
  <c r="B81" i="21"/>
  <c r="A78" i="21"/>
  <c r="E85" i="22"/>
  <c r="E84" i="22"/>
  <c r="E83" i="22"/>
  <c r="E82" i="22"/>
  <c r="W81" i="22"/>
  <c r="V81" i="22"/>
  <c r="M81" i="22"/>
  <c r="L81" i="22"/>
  <c r="K81" i="22"/>
  <c r="J81" i="22"/>
  <c r="I81" i="22"/>
  <c r="H81" i="22"/>
  <c r="G81" i="22"/>
  <c r="F81" i="22"/>
  <c r="D81" i="22"/>
  <c r="C81" i="22"/>
  <c r="B81" i="22"/>
  <c r="A78" i="22"/>
  <c r="E85" i="23"/>
  <c r="E84" i="23"/>
  <c r="E83" i="23"/>
  <c r="E82" i="23"/>
  <c r="W81" i="23"/>
  <c r="V81" i="23"/>
  <c r="M81" i="23"/>
  <c r="L81" i="23"/>
  <c r="K81" i="23"/>
  <c r="J81" i="23"/>
  <c r="I81" i="23"/>
  <c r="H81" i="23"/>
  <c r="G81" i="23"/>
  <c r="F81" i="23"/>
  <c r="D81" i="23"/>
  <c r="C81" i="23"/>
  <c r="B81" i="23"/>
  <c r="A78" i="23"/>
  <c r="E85" i="24"/>
  <c r="E84" i="24"/>
  <c r="E83" i="24"/>
  <c r="E82" i="24"/>
  <c r="W81" i="24"/>
  <c r="V81" i="24"/>
  <c r="M81" i="24"/>
  <c r="L81" i="24"/>
  <c r="K81" i="24"/>
  <c r="J81" i="24"/>
  <c r="I81" i="24"/>
  <c r="H81" i="24"/>
  <c r="G81" i="24"/>
  <c r="F81" i="24"/>
  <c r="D81" i="24"/>
  <c r="C81" i="24"/>
  <c r="B81" i="24"/>
  <c r="A78" i="24"/>
  <c r="E85" i="25"/>
  <c r="E84" i="25"/>
  <c r="E83" i="25"/>
  <c r="E82" i="25"/>
  <c r="W81" i="25"/>
  <c r="V81" i="25"/>
  <c r="M81" i="25"/>
  <c r="L81" i="25"/>
  <c r="K81" i="25"/>
  <c r="J81" i="25"/>
  <c r="I81" i="25"/>
  <c r="H81" i="25"/>
  <c r="G81" i="25"/>
  <c r="F81" i="25"/>
  <c r="D81" i="25"/>
  <c r="C81" i="25"/>
  <c r="B81" i="25"/>
  <c r="A78" i="25"/>
  <c r="E85" i="26"/>
  <c r="E84" i="26"/>
  <c r="E83" i="26"/>
  <c r="E82" i="26"/>
  <c r="W81" i="26"/>
  <c r="V81" i="26"/>
  <c r="M81" i="26"/>
  <c r="L81" i="26"/>
  <c r="K81" i="26"/>
  <c r="J81" i="26"/>
  <c r="I81" i="26"/>
  <c r="H81" i="26"/>
  <c r="G81" i="26"/>
  <c r="F81" i="26"/>
  <c r="D81" i="26"/>
  <c r="C81" i="26"/>
  <c r="B81" i="26"/>
  <c r="A78" i="26"/>
  <c r="E85" i="27"/>
  <c r="E84" i="27"/>
  <c r="E83" i="27"/>
  <c r="E82" i="27"/>
  <c r="W81" i="27"/>
  <c r="V81" i="27"/>
  <c r="M81" i="27"/>
  <c r="L81" i="27"/>
  <c r="K81" i="27"/>
  <c r="J81" i="27"/>
  <c r="I81" i="27"/>
  <c r="H81" i="27"/>
  <c r="G81" i="27"/>
  <c r="F81" i="27"/>
  <c r="D81" i="27"/>
  <c r="C81" i="27"/>
  <c r="B81" i="27"/>
  <c r="A78" i="27"/>
  <c r="E85" i="28"/>
  <c r="E84" i="28"/>
  <c r="E83" i="28"/>
  <c r="E82" i="28"/>
  <c r="W81" i="28"/>
  <c r="V81" i="28"/>
  <c r="M81" i="28"/>
  <c r="L81" i="28"/>
  <c r="K81" i="28"/>
  <c r="J81" i="28"/>
  <c r="I81" i="28"/>
  <c r="H81" i="28"/>
  <c r="G81" i="28"/>
  <c r="F81" i="28"/>
  <c r="D81" i="28"/>
  <c r="C81" i="28"/>
  <c r="B81" i="28"/>
  <c r="A78" i="28"/>
  <c r="E85" i="29"/>
  <c r="E84" i="29"/>
  <c r="E83" i="29"/>
  <c r="E82" i="29"/>
  <c r="W81" i="29"/>
  <c r="V81" i="29"/>
  <c r="M81" i="29"/>
  <c r="L81" i="29"/>
  <c r="K81" i="29"/>
  <c r="J81" i="29"/>
  <c r="I81" i="29"/>
  <c r="H81" i="29"/>
  <c r="G81" i="29"/>
  <c r="F81" i="29"/>
  <c r="D81" i="29"/>
  <c r="C81" i="29"/>
  <c r="B81" i="29"/>
  <c r="A78" i="29"/>
  <c r="E85" i="30"/>
  <c r="E84" i="30"/>
  <c r="E83" i="30"/>
  <c r="E82" i="30"/>
  <c r="W81" i="30"/>
  <c r="V81" i="30"/>
  <c r="M81" i="30"/>
  <c r="L81" i="30"/>
  <c r="K81" i="30"/>
  <c r="J81" i="30"/>
  <c r="I81" i="30"/>
  <c r="H81" i="30"/>
  <c r="G81" i="30"/>
  <c r="F81" i="30"/>
  <c r="D81" i="30"/>
  <c r="C81" i="30"/>
  <c r="B81" i="30"/>
  <c r="A78" i="30"/>
  <c r="E85" i="31"/>
  <c r="E84" i="31"/>
  <c r="E83" i="31"/>
  <c r="E82" i="31"/>
  <c r="W81" i="31"/>
  <c r="V81" i="31"/>
  <c r="M81" i="31"/>
  <c r="L81" i="31"/>
  <c r="K81" i="31"/>
  <c r="J81" i="31"/>
  <c r="I81" i="31"/>
  <c r="H81" i="31"/>
  <c r="G81" i="31"/>
  <c r="F81" i="31"/>
  <c r="D81" i="31"/>
  <c r="C81" i="31"/>
  <c r="B81" i="31"/>
  <c r="A78" i="31"/>
  <c r="E85" i="32"/>
  <c r="E84" i="32"/>
  <c r="E83" i="32"/>
  <c r="E82" i="32"/>
  <c r="W81" i="32"/>
  <c r="V81" i="32"/>
  <c r="M81" i="32"/>
  <c r="L81" i="32"/>
  <c r="K81" i="32"/>
  <c r="J81" i="32"/>
  <c r="I81" i="32"/>
  <c r="H81" i="32"/>
  <c r="G81" i="32"/>
  <c r="F81" i="32"/>
  <c r="D81" i="32"/>
  <c r="C81" i="32"/>
  <c r="B81" i="32"/>
  <c r="A78" i="32"/>
  <c r="E85" i="33"/>
  <c r="E84" i="33"/>
  <c r="E83" i="33"/>
  <c r="E82" i="33"/>
  <c r="W81" i="33"/>
  <c r="V81" i="33"/>
  <c r="M81" i="33"/>
  <c r="L81" i="33"/>
  <c r="K81" i="33"/>
  <c r="J81" i="33"/>
  <c r="I81" i="33"/>
  <c r="H81" i="33"/>
  <c r="G81" i="33"/>
  <c r="F81" i="33"/>
  <c r="D81" i="33"/>
  <c r="C81" i="33"/>
  <c r="B81" i="33"/>
  <c r="A78" i="33"/>
  <c r="E85" i="34"/>
  <c r="E84" i="34"/>
  <c r="E83" i="34"/>
  <c r="E82" i="34"/>
  <c r="W81" i="34"/>
  <c r="V81" i="34"/>
  <c r="M81" i="34"/>
  <c r="L81" i="34"/>
  <c r="K81" i="34"/>
  <c r="J81" i="34"/>
  <c r="I81" i="34"/>
  <c r="H81" i="34"/>
  <c r="G81" i="34"/>
  <c r="F81" i="34"/>
  <c r="D81" i="34"/>
  <c r="C81" i="34"/>
  <c r="B81" i="34"/>
  <c r="A78" i="34"/>
  <c r="E85" i="35"/>
  <c r="E84" i="35"/>
  <c r="E83" i="35"/>
  <c r="E82" i="35"/>
  <c r="W81" i="35"/>
  <c r="V81" i="35"/>
  <c r="M81" i="35"/>
  <c r="L81" i="35"/>
  <c r="K81" i="35"/>
  <c r="J81" i="35"/>
  <c r="I81" i="35"/>
  <c r="H81" i="35"/>
  <c r="G81" i="35"/>
  <c r="F81" i="35"/>
  <c r="D81" i="35"/>
  <c r="C81" i="35"/>
  <c r="B81" i="35"/>
  <c r="A78" i="35"/>
  <c r="E85" i="36"/>
  <c r="E84" i="36"/>
  <c r="E83" i="36"/>
  <c r="E82" i="36"/>
  <c r="W81" i="36"/>
  <c r="V81" i="36"/>
  <c r="M81" i="36"/>
  <c r="L81" i="36"/>
  <c r="K81" i="36"/>
  <c r="J81" i="36"/>
  <c r="I81" i="36"/>
  <c r="H81" i="36"/>
  <c r="G81" i="36"/>
  <c r="F81" i="36"/>
  <c r="D81" i="36"/>
  <c r="C81" i="36"/>
  <c r="B81" i="36"/>
  <c r="A78" i="36"/>
  <c r="E85" i="37"/>
  <c r="E84" i="37"/>
  <c r="E83" i="37"/>
  <c r="E82" i="37"/>
  <c r="W81" i="37"/>
  <c r="V81" i="37"/>
  <c r="M81" i="37"/>
  <c r="L81" i="37"/>
  <c r="K81" i="37"/>
  <c r="J81" i="37"/>
  <c r="I81" i="37"/>
  <c r="H81" i="37"/>
  <c r="G81" i="37"/>
  <c r="F81" i="37"/>
  <c r="D81" i="37"/>
  <c r="C81" i="37"/>
  <c r="B81" i="37"/>
  <c r="A78" i="37"/>
  <c r="E85" i="38"/>
  <c r="E84" i="38"/>
  <c r="E83" i="38"/>
  <c r="E82" i="38"/>
  <c r="W81" i="38"/>
  <c r="V81" i="38"/>
  <c r="M81" i="38"/>
  <c r="L81" i="38"/>
  <c r="K81" i="38"/>
  <c r="J81" i="38"/>
  <c r="I81" i="38"/>
  <c r="H81" i="38"/>
  <c r="G81" i="38"/>
  <c r="F81" i="38"/>
  <c r="D81" i="38"/>
  <c r="C81" i="38"/>
  <c r="B81" i="38"/>
  <c r="A78" i="38"/>
  <c r="E85" i="39"/>
  <c r="E84" i="39"/>
  <c r="E83" i="39"/>
  <c r="E82" i="39"/>
  <c r="W81" i="39"/>
  <c r="V81" i="39"/>
  <c r="M81" i="39"/>
  <c r="L81" i="39"/>
  <c r="K81" i="39"/>
  <c r="J81" i="39"/>
  <c r="I81" i="39"/>
  <c r="H81" i="39"/>
  <c r="G81" i="39"/>
  <c r="F81" i="39"/>
  <c r="D81" i="39"/>
  <c r="C81" i="39"/>
  <c r="B81" i="39"/>
  <c r="A78" i="39"/>
  <c r="E85" i="40"/>
  <c r="E84" i="40"/>
  <c r="E83" i="40"/>
  <c r="E82" i="40"/>
  <c r="W81" i="40"/>
  <c r="V81" i="40"/>
  <c r="M81" i="40"/>
  <c r="L81" i="40"/>
  <c r="K81" i="40"/>
  <c r="J81" i="40"/>
  <c r="I81" i="40"/>
  <c r="H81" i="40"/>
  <c r="G81" i="40"/>
  <c r="F81" i="40"/>
  <c r="D81" i="40"/>
  <c r="C81" i="40"/>
  <c r="B81" i="40"/>
  <c r="A78" i="40"/>
  <c r="E85" i="41"/>
  <c r="E84" i="41"/>
  <c r="E83" i="41"/>
  <c r="E82" i="41"/>
  <c r="W81" i="41"/>
  <c r="V81" i="41"/>
  <c r="M81" i="41"/>
  <c r="L81" i="41"/>
  <c r="K81" i="41"/>
  <c r="J81" i="41"/>
  <c r="I81" i="41"/>
  <c r="H81" i="41"/>
  <c r="G81" i="41"/>
  <c r="F81" i="41"/>
  <c r="D81" i="41"/>
  <c r="C81" i="41"/>
  <c r="B81" i="41"/>
  <c r="A78" i="41"/>
  <c r="E85" i="42"/>
  <c r="E84" i="42"/>
  <c r="E83" i="42"/>
  <c r="E82" i="42"/>
  <c r="W81" i="42"/>
  <c r="V81" i="42"/>
  <c r="M81" i="42"/>
  <c r="L81" i="42"/>
  <c r="K81" i="42"/>
  <c r="J81" i="42"/>
  <c r="I81" i="42"/>
  <c r="H81" i="42"/>
  <c r="G81" i="42"/>
  <c r="F81" i="42"/>
  <c r="D81" i="42"/>
  <c r="C81" i="42"/>
  <c r="B81" i="42"/>
  <c r="A78" i="42"/>
  <c r="E85" i="43"/>
  <c r="E84" i="43"/>
  <c r="E83" i="43"/>
  <c r="E82" i="43"/>
  <c r="W81" i="43"/>
  <c r="V81" i="43"/>
  <c r="M81" i="43"/>
  <c r="L81" i="43"/>
  <c r="K81" i="43"/>
  <c r="J81" i="43"/>
  <c r="I81" i="43"/>
  <c r="H81" i="43"/>
  <c r="G81" i="43"/>
  <c r="F81" i="43"/>
  <c r="D81" i="43"/>
  <c r="C81" i="43"/>
  <c r="B81" i="43"/>
  <c r="A78" i="43"/>
  <c r="E85" i="44"/>
  <c r="E84" i="44"/>
  <c r="E83" i="44"/>
  <c r="E82" i="44"/>
  <c r="W81" i="44"/>
  <c r="V81" i="44"/>
  <c r="M81" i="44"/>
  <c r="L81" i="44"/>
  <c r="K81" i="44"/>
  <c r="J81" i="44"/>
  <c r="I81" i="44"/>
  <c r="H81" i="44"/>
  <c r="G81" i="44"/>
  <c r="F81" i="44"/>
  <c r="D81" i="44"/>
  <c r="C81" i="44"/>
  <c r="B81" i="44"/>
  <c r="A78" i="44"/>
  <c r="E85" i="45"/>
  <c r="E84" i="45"/>
  <c r="E83" i="45"/>
  <c r="E82" i="45"/>
  <c r="W81" i="45"/>
  <c r="V81" i="45"/>
  <c r="M81" i="45"/>
  <c r="L81" i="45"/>
  <c r="K81" i="45"/>
  <c r="J81" i="45"/>
  <c r="I81" i="45"/>
  <c r="H81" i="45"/>
  <c r="G81" i="45"/>
  <c r="F81" i="45"/>
  <c r="D81" i="45"/>
  <c r="C81" i="45"/>
  <c r="B81" i="45"/>
  <c r="A78" i="45"/>
  <c r="E85" i="46"/>
  <c r="E84" i="46"/>
  <c r="E83" i="46"/>
  <c r="E82" i="46"/>
  <c r="W81" i="46"/>
  <c r="V81" i="46"/>
  <c r="M81" i="46"/>
  <c r="L81" i="46"/>
  <c r="K81" i="46"/>
  <c r="J81" i="46"/>
  <c r="I81" i="46"/>
  <c r="H81" i="46"/>
  <c r="G81" i="46"/>
  <c r="F81" i="46"/>
  <c r="D81" i="46"/>
  <c r="C81" i="46"/>
  <c r="B81" i="46"/>
  <c r="A78" i="46"/>
  <c r="E85" i="47"/>
  <c r="E84" i="47"/>
  <c r="E83" i="47"/>
  <c r="E82" i="47"/>
  <c r="W81" i="47"/>
  <c r="V81" i="47"/>
  <c r="M81" i="47"/>
  <c r="L81" i="47"/>
  <c r="K81" i="47"/>
  <c r="J81" i="47"/>
  <c r="I81" i="47"/>
  <c r="H81" i="47"/>
  <c r="G81" i="47"/>
  <c r="F81" i="47"/>
  <c r="D81" i="47"/>
  <c r="C81" i="47"/>
  <c r="B81" i="47"/>
  <c r="A78" i="47"/>
  <c r="E85" i="48"/>
  <c r="E84" i="48"/>
  <c r="E83" i="48"/>
  <c r="E82" i="48"/>
  <c r="W81" i="48"/>
  <c r="V81" i="48"/>
  <c r="M81" i="48"/>
  <c r="L81" i="48"/>
  <c r="K81" i="48"/>
  <c r="J81" i="48"/>
  <c r="I81" i="48"/>
  <c r="H81" i="48"/>
  <c r="G81" i="48"/>
  <c r="F81" i="48"/>
  <c r="D81" i="48"/>
  <c r="C81" i="48"/>
  <c r="B81" i="48"/>
  <c r="A78" i="48"/>
  <c r="E85" i="49"/>
  <c r="E84" i="49"/>
  <c r="E83" i="49"/>
  <c r="E82" i="49"/>
  <c r="W81" i="49"/>
  <c r="V81" i="49"/>
  <c r="M81" i="49"/>
  <c r="L81" i="49"/>
  <c r="K81" i="49"/>
  <c r="J81" i="49"/>
  <c r="I81" i="49"/>
  <c r="H81" i="49"/>
  <c r="G81" i="49"/>
  <c r="F81" i="49"/>
  <c r="D81" i="49"/>
  <c r="C81" i="49"/>
  <c r="B81" i="49"/>
  <c r="A78" i="49"/>
  <c r="E85" i="50"/>
  <c r="E84" i="50"/>
  <c r="E83" i="50"/>
  <c r="E82" i="50"/>
  <c r="E81" i="50" s="1"/>
  <c r="W81" i="50"/>
  <c r="V81" i="50"/>
  <c r="M81" i="50"/>
  <c r="L81" i="50"/>
  <c r="K81" i="50"/>
  <c r="J81" i="50"/>
  <c r="I81" i="50"/>
  <c r="H81" i="50"/>
  <c r="G81" i="50"/>
  <c r="F81" i="50"/>
  <c r="D81" i="50"/>
  <c r="C81" i="50"/>
  <c r="B81" i="50"/>
  <c r="A78" i="50"/>
  <c r="E85" i="51"/>
  <c r="E84" i="51"/>
  <c r="E83" i="51"/>
  <c r="E82" i="51"/>
  <c r="W81" i="51"/>
  <c r="V81" i="51"/>
  <c r="M81" i="51"/>
  <c r="L81" i="51"/>
  <c r="K81" i="51"/>
  <c r="J81" i="51"/>
  <c r="I81" i="51"/>
  <c r="H81" i="51"/>
  <c r="G81" i="51"/>
  <c r="F81" i="51"/>
  <c r="D81" i="51"/>
  <c r="C81" i="51"/>
  <c r="B81" i="51"/>
  <c r="A78" i="51"/>
  <c r="E85" i="52"/>
  <c r="E84" i="52"/>
  <c r="E83" i="52"/>
  <c r="E82" i="52"/>
  <c r="W81" i="52"/>
  <c r="V81" i="52"/>
  <c r="M81" i="52"/>
  <c r="L81" i="52"/>
  <c r="K81" i="52"/>
  <c r="J81" i="52"/>
  <c r="I81" i="52"/>
  <c r="H81" i="52"/>
  <c r="G81" i="52"/>
  <c r="F81" i="52"/>
  <c r="D81" i="52"/>
  <c r="C81" i="52"/>
  <c r="B81" i="52"/>
  <c r="A78" i="52"/>
  <c r="E85" i="53"/>
  <c r="E84" i="53"/>
  <c r="E83" i="53"/>
  <c r="E82" i="53"/>
  <c r="E81" i="53" s="1"/>
  <c r="W81" i="53"/>
  <c r="V81" i="53"/>
  <c r="M81" i="53"/>
  <c r="L81" i="53"/>
  <c r="K81" i="53"/>
  <c r="J81" i="53"/>
  <c r="I81" i="53"/>
  <c r="H81" i="53"/>
  <c r="G81" i="53"/>
  <c r="F81" i="53"/>
  <c r="D81" i="53"/>
  <c r="C81" i="53"/>
  <c r="B81" i="53"/>
  <c r="A78" i="53"/>
  <c r="E85" i="54"/>
  <c r="E84" i="54"/>
  <c r="E83" i="54"/>
  <c r="E82" i="54"/>
  <c r="W81" i="54"/>
  <c r="V81" i="54"/>
  <c r="M81" i="54"/>
  <c r="L81" i="54"/>
  <c r="K81" i="54"/>
  <c r="J81" i="54"/>
  <c r="I81" i="54"/>
  <c r="H81" i="54"/>
  <c r="G81" i="54"/>
  <c r="F81" i="54"/>
  <c r="D81" i="54"/>
  <c r="C81" i="54"/>
  <c r="B81" i="54"/>
  <c r="A78" i="54"/>
  <c r="E85" i="55"/>
  <c r="E84" i="55"/>
  <c r="E83" i="55"/>
  <c r="E82" i="55"/>
  <c r="W81" i="55"/>
  <c r="V81" i="55"/>
  <c r="M81" i="55"/>
  <c r="L81" i="55"/>
  <c r="K81" i="55"/>
  <c r="J81" i="55"/>
  <c r="I81" i="55"/>
  <c r="H81" i="55"/>
  <c r="G81" i="55"/>
  <c r="F81" i="55"/>
  <c r="D81" i="55"/>
  <c r="C81" i="55"/>
  <c r="B81" i="55"/>
  <c r="A78" i="55"/>
  <c r="E85" i="1"/>
  <c r="E84" i="1"/>
  <c r="E83" i="1"/>
  <c r="E82" i="1"/>
  <c r="W81" i="1"/>
  <c r="V81" i="1"/>
  <c r="M81" i="1"/>
  <c r="L81" i="1"/>
  <c r="K81" i="1"/>
  <c r="J81" i="1"/>
  <c r="I81" i="1"/>
  <c r="H81" i="1"/>
  <c r="G81" i="1"/>
  <c r="F81" i="1"/>
  <c r="D81" i="1"/>
  <c r="C81" i="1"/>
  <c r="B81" i="1"/>
  <c r="A78" i="1"/>
  <c r="S96" i="55"/>
  <c r="R96" i="55"/>
  <c r="Q96" i="55"/>
  <c r="P96" i="55"/>
  <c r="E96" i="55"/>
  <c r="S95" i="55"/>
  <c r="R95" i="55"/>
  <c r="Q95" i="55"/>
  <c r="P95" i="55"/>
  <c r="E95" i="55"/>
  <c r="U94" i="55"/>
  <c r="S94" i="55"/>
  <c r="R94" i="55"/>
  <c r="Q94" i="55"/>
  <c r="P94" i="55"/>
  <c r="E94" i="55"/>
  <c r="T94" i="55" s="1"/>
  <c r="T93" i="55"/>
  <c r="S93" i="55"/>
  <c r="R93" i="55"/>
  <c r="Q93" i="55"/>
  <c r="P93" i="55"/>
  <c r="E93" i="55"/>
  <c r="U93" i="55" s="1"/>
  <c r="U92" i="55"/>
  <c r="S92" i="55"/>
  <c r="R92" i="55"/>
  <c r="Q92" i="55"/>
  <c r="P92" i="55"/>
  <c r="E92" i="55"/>
  <c r="T92" i="55" s="1"/>
  <c r="S91" i="55"/>
  <c r="R91" i="55"/>
  <c r="Q91" i="55"/>
  <c r="P91" i="55"/>
  <c r="E91" i="55"/>
  <c r="S90" i="55"/>
  <c r="R90" i="55"/>
  <c r="Q90" i="55"/>
  <c r="P90" i="55"/>
  <c r="E90" i="55"/>
  <c r="S89" i="55"/>
  <c r="R89" i="55"/>
  <c r="Q89" i="55"/>
  <c r="P89" i="55"/>
  <c r="E89" i="55"/>
  <c r="U89" i="55" s="1"/>
  <c r="S88" i="55"/>
  <c r="R88" i="55"/>
  <c r="Q88" i="55"/>
  <c r="Q87" i="55" s="1"/>
  <c r="P88" i="55"/>
  <c r="E88" i="55"/>
  <c r="S86" i="55"/>
  <c r="R86" i="55"/>
  <c r="Q86" i="55"/>
  <c r="P86" i="55"/>
  <c r="E86" i="55"/>
  <c r="O74" i="55"/>
  <c r="N74" i="55"/>
  <c r="M74" i="55"/>
  <c r="L74" i="55"/>
  <c r="K74" i="55"/>
  <c r="J74" i="55"/>
  <c r="I74" i="55"/>
  <c r="H74" i="55"/>
  <c r="G74" i="55"/>
  <c r="F74" i="55"/>
  <c r="C74" i="55"/>
  <c r="B74" i="55"/>
  <c r="O73" i="55"/>
  <c r="N73" i="55"/>
  <c r="M73" i="55"/>
  <c r="L73" i="55"/>
  <c r="K73" i="55"/>
  <c r="J73" i="55"/>
  <c r="R73" i="55" s="1"/>
  <c r="I73" i="55"/>
  <c r="S73" i="55" s="1"/>
  <c r="H73" i="55"/>
  <c r="G73" i="55"/>
  <c r="F73" i="55"/>
  <c r="C73" i="55"/>
  <c r="B73" i="55"/>
  <c r="E73" i="55" s="1"/>
  <c r="S72" i="55"/>
  <c r="O72" i="55"/>
  <c r="N72" i="55"/>
  <c r="M72" i="55"/>
  <c r="L72" i="55"/>
  <c r="K72" i="55"/>
  <c r="J72" i="55"/>
  <c r="I72" i="55"/>
  <c r="H72" i="55"/>
  <c r="R72" i="55" s="1"/>
  <c r="G72" i="55"/>
  <c r="F72" i="55"/>
  <c r="C72" i="55"/>
  <c r="B72" i="55"/>
  <c r="E72" i="55" s="1"/>
  <c r="U71" i="55"/>
  <c r="S71" i="55"/>
  <c r="R71" i="55"/>
  <c r="Q71" i="55"/>
  <c r="P71" i="55"/>
  <c r="E71" i="55"/>
  <c r="T71" i="55" s="1"/>
  <c r="S70" i="55"/>
  <c r="R70" i="55"/>
  <c r="Q70" i="55"/>
  <c r="P70" i="55"/>
  <c r="E70" i="55"/>
  <c r="O68" i="55"/>
  <c r="N68" i="55"/>
  <c r="M68" i="55"/>
  <c r="L68" i="55"/>
  <c r="K68" i="55"/>
  <c r="J68" i="55"/>
  <c r="I68" i="55"/>
  <c r="S68" i="55" s="1"/>
  <c r="H68" i="55"/>
  <c r="G68" i="55"/>
  <c r="F68" i="55"/>
  <c r="C68" i="55"/>
  <c r="B68" i="55"/>
  <c r="E68" i="55" s="1"/>
  <c r="S67" i="55"/>
  <c r="O67" i="55"/>
  <c r="N67" i="55"/>
  <c r="M67" i="55"/>
  <c r="L67" i="55"/>
  <c r="K67" i="55"/>
  <c r="J67" i="55"/>
  <c r="I67" i="55"/>
  <c r="H67" i="55"/>
  <c r="R67" i="55" s="1"/>
  <c r="G67" i="55"/>
  <c r="F67" i="55"/>
  <c r="C67" i="55"/>
  <c r="B67" i="55"/>
  <c r="E67" i="55" s="1"/>
  <c r="S66" i="55"/>
  <c r="R66" i="55"/>
  <c r="Q66" i="55"/>
  <c r="P66" i="55"/>
  <c r="E66" i="55"/>
  <c r="U66" i="55" s="1"/>
  <c r="U65" i="55"/>
  <c r="S65" i="55"/>
  <c r="R65" i="55"/>
  <c r="Q65" i="55"/>
  <c r="P65" i="55"/>
  <c r="E65" i="55"/>
  <c r="T65" i="55" s="1"/>
  <c r="S64" i="55"/>
  <c r="R64" i="55"/>
  <c r="Q64" i="55"/>
  <c r="P64" i="55"/>
  <c r="E64" i="55"/>
  <c r="S63" i="55"/>
  <c r="R63" i="55"/>
  <c r="Q63" i="55"/>
  <c r="P63" i="55"/>
  <c r="E63" i="55"/>
  <c r="U62" i="55"/>
  <c r="S62" i="55"/>
  <c r="R62" i="55"/>
  <c r="Q62" i="55"/>
  <c r="P62" i="55"/>
  <c r="E62" i="55"/>
  <c r="O60" i="55"/>
  <c r="N60" i="55"/>
  <c r="M60" i="55"/>
  <c r="L60" i="55"/>
  <c r="K60" i="55"/>
  <c r="J60" i="55"/>
  <c r="I60" i="55"/>
  <c r="H60" i="55"/>
  <c r="C60" i="55"/>
  <c r="E60" i="55" s="1"/>
  <c r="B60" i="55"/>
  <c r="S59" i="55"/>
  <c r="R59" i="55"/>
  <c r="Q59" i="55"/>
  <c r="P59" i="55"/>
  <c r="E59" i="55"/>
  <c r="U59" i="55" s="1"/>
  <c r="S58" i="55"/>
  <c r="R58" i="55"/>
  <c r="Q58" i="55"/>
  <c r="P58" i="55"/>
  <c r="E58" i="55"/>
  <c r="U58" i="55" s="1"/>
  <c r="S57" i="55"/>
  <c r="R57" i="55"/>
  <c r="Q57" i="55"/>
  <c r="P57" i="55"/>
  <c r="E57" i="55"/>
  <c r="U57" i="55" s="1"/>
  <c r="S56" i="55"/>
  <c r="R56" i="55"/>
  <c r="Q56" i="55"/>
  <c r="P56" i="55"/>
  <c r="E56" i="55"/>
  <c r="T56" i="55" s="1"/>
  <c r="S54" i="55"/>
  <c r="O54" i="55"/>
  <c r="N54" i="55"/>
  <c r="M54" i="55"/>
  <c r="L54" i="55"/>
  <c r="K54" i="55"/>
  <c r="J54" i="55"/>
  <c r="I54" i="55"/>
  <c r="H54" i="55"/>
  <c r="G54" i="55"/>
  <c r="F54" i="55"/>
  <c r="C54" i="55"/>
  <c r="B54" i="55"/>
  <c r="E54" i="55" s="1"/>
  <c r="U53" i="55"/>
  <c r="S53" i="55"/>
  <c r="R53" i="55"/>
  <c r="Q53" i="55"/>
  <c r="P53" i="55"/>
  <c r="E53" i="55"/>
  <c r="T53" i="55" s="1"/>
  <c r="S52" i="55"/>
  <c r="R52" i="55"/>
  <c r="Q52" i="55"/>
  <c r="P52" i="55"/>
  <c r="E52" i="55"/>
  <c r="S51" i="55"/>
  <c r="R51" i="55"/>
  <c r="Q51" i="55"/>
  <c r="P51" i="55"/>
  <c r="E51" i="55"/>
  <c r="U50" i="55"/>
  <c r="S50" i="55"/>
  <c r="R50" i="55"/>
  <c r="Q50" i="55"/>
  <c r="P50" i="55"/>
  <c r="E50" i="55"/>
  <c r="T50" i="55" s="1"/>
  <c r="U49" i="55"/>
  <c r="T49" i="55"/>
  <c r="S49" i="55"/>
  <c r="R49" i="55"/>
  <c r="Q49" i="55"/>
  <c r="P49" i="55"/>
  <c r="E49" i="55"/>
  <c r="S48" i="55"/>
  <c r="R48" i="55"/>
  <c r="Q48" i="55"/>
  <c r="P48" i="55"/>
  <c r="E48" i="55"/>
  <c r="U48" i="55" s="1"/>
  <c r="S47" i="55"/>
  <c r="R47" i="55"/>
  <c r="Q47" i="55"/>
  <c r="P47" i="55"/>
  <c r="E47" i="55"/>
  <c r="U47" i="55" s="1"/>
  <c r="S46" i="55"/>
  <c r="R46" i="55"/>
  <c r="Q46" i="55"/>
  <c r="P46" i="55"/>
  <c r="E46" i="55"/>
  <c r="U46" i="55" s="1"/>
  <c r="U45" i="55"/>
  <c r="S45" i="55"/>
  <c r="R45" i="55"/>
  <c r="Q45" i="55"/>
  <c r="P45" i="55"/>
  <c r="E45" i="55"/>
  <c r="T45" i="55" s="1"/>
  <c r="S44" i="55"/>
  <c r="R44" i="55"/>
  <c r="Q44" i="55"/>
  <c r="P44" i="55"/>
  <c r="E44" i="55"/>
  <c r="S43" i="55"/>
  <c r="R43" i="55"/>
  <c r="Q43" i="55"/>
  <c r="P43" i="55"/>
  <c r="E43" i="55"/>
  <c r="S41" i="55"/>
  <c r="O41" i="55"/>
  <c r="N41" i="55"/>
  <c r="M41" i="55"/>
  <c r="L41" i="55"/>
  <c r="K41" i="55"/>
  <c r="J41" i="55"/>
  <c r="I41" i="55"/>
  <c r="H41" i="55"/>
  <c r="R41" i="55" s="1"/>
  <c r="G41" i="55"/>
  <c r="F41" i="55"/>
  <c r="C41" i="55"/>
  <c r="B41" i="55"/>
  <c r="S40" i="55"/>
  <c r="R40" i="55"/>
  <c r="Q40" i="55"/>
  <c r="P40" i="55"/>
  <c r="E40" i="55"/>
  <c r="U39" i="55"/>
  <c r="S39" i="55"/>
  <c r="R39" i="55"/>
  <c r="Q39" i="55"/>
  <c r="P39" i="55"/>
  <c r="E39" i="55"/>
  <c r="T39" i="55" s="1"/>
  <c r="U38" i="55"/>
  <c r="S38" i="55"/>
  <c r="R38" i="55"/>
  <c r="Q38" i="55"/>
  <c r="P38" i="55"/>
  <c r="E38" i="55"/>
  <c r="T38" i="55" s="1"/>
  <c r="U37" i="55"/>
  <c r="T37" i="55"/>
  <c r="S37" i="55"/>
  <c r="R37" i="55"/>
  <c r="Q37" i="55"/>
  <c r="P37" i="55"/>
  <c r="E37" i="55"/>
  <c r="S36" i="55"/>
  <c r="R36" i="55"/>
  <c r="Q36" i="55"/>
  <c r="P36" i="55"/>
  <c r="E36" i="55"/>
  <c r="U36" i="55" s="1"/>
  <c r="O34" i="55"/>
  <c r="N34" i="55"/>
  <c r="M34" i="55"/>
  <c r="L34" i="55"/>
  <c r="K34" i="55"/>
  <c r="J34" i="55"/>
  <c r="I34" i="55"/>
  <c r="S34" i="55" s="1"/>
  <c r="H34" i="55"/>
  <c r="R34" i="55" s="1"/>
  <c r="G34" i="55"/>
  <c r="F34" i="55"/>
  <c r="C34" i="55"/>
  <c r="B34" i="55"/>
  <c r="S33" i="55"/>
  <c r="R33" i="55"/>
  <c r="Q33" i="55"/>
  <c r="P33" i="55"/>
  <c r="E33" i="55"/>
  <c r="U33" i="55" s="1"/>
  <c r="O31" i="55"/>
  <c r="N31" i="55"/>
  <c r="M31" i="55"/>
  <c r="L31" i="55"/>
  <c r="K31" i="55"/>
  <c r="J31" i="55"/>
  <c r="I31" i="55"/>
  <c r="S31" i="55" s="1"/>
  <c r="H31" i="55"/>
  <c r="R31" i="55" s="1"/>
  <c r="G31" i="55"/>
  <c r="F31" i="55"/>
  <c r="C31" i="55"/>
  <c r="B31" i="55"/>
  <c r="S30" i="55"/>
  <c r="R30" i="55"/>
  <c r="Q30" i="55"/>
  <c r="P30" i="55"/>
  <c r="E30" i="55"/>
  <c r="U30" i="55" s="1"/>
  <c r="S29" i="55"/>
  <c r="R29" i="55"/>
  <c r="Q29" i="55"/>
  <c r="P29" i="55"/>
  <c r="E29" i="55"/>
  <c r="U29" i="55" s="1"/>
  <c r="U28" i="55"/>
  <c r="S28" i="55"/>
  <c r="R28" i="55"/>
  <c r="Q28" i="55"/>
  <c r="P28" i="55"/>
  <c r="E28" i="55"/>
  <c r="T28" i="55" s="1"/>
  <c r="S27" i="55"/>
  <c r="R27" i="55"/>
  <c r="Q27" i="55"/>
  <c r="P27" i="55"/>
  <c r="E27" i="55"/>
  <c r="O25" i="55"/>
  <c r="N25" i="55"/>
  <c r="M25" i="55"/>
  <c r="L25" i="55"/>
  <c r="K25" i="55"/>
  <c r="J25" i="55"/>
  <c r="I25" i="55"/>
  <c r="S25" i="55" s="1"/>
  <c r="H25" i="55"/>
  <c r="G25" i="55"/>
  <c r="F25" i="55"/>
  <c r="C25" i="55"/>
  <c r="E25" i="55" s="1"/>
  <c r="B25" i="55"/>
  <c r="S24" i="55"/>
  <c r="R24" i="55"/>
  <c r="Q24" i="55"/>
  <c r="P24" i="55"/>
  <c r="E24" i="55"/>
  <c r="S23" i="55"/>
  <c r="R23" i="55"/>
  <c r="Q23" i="55"/>
  <c r="P23" i="55"/>
  <c r="E23" i="55"/>
  <c r="U22" i="55"/>
  <c r="S22" i="55"/>
  <c r="R22" i="55"/>
  <c r="Q22" i="55"/>
  <c r="P22" i="55"/>
  <c r="E22" i="55"/>
  <c r="T22" i="55" s="1"/>
  <c r="U21" i="55"/>
  <c r="T21" i="55"/>
  <c r="S21" i="55"/>
  <c r="R21" i="55"/>
  <c r="Q21" i="55"/>
  <c r="P21" i="55"/>
  <c r="E21" i="55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S16" i="55"/>
  <c r="O16" i="55"/>
  <c r="N16" i="55"/>
  <c r="M16" i="55"/>
  <c r="L16" i="55"/>
  <c r="K16" i="55"/>
  <c r="J16" i="55"/>
  <c r="I16" i="55"/>
  <c r="H16" i="55"/>
  <c r="R16" i="55" s="1"/>
  <c r="G16" i="55"/>
  <c r="F16" i="55"/>
  <c r="C16" i="55"/>
  <c r="B16" i="55"/>
  <c r="S15" i="55"/>
  <c r="R15" i="55"/>
  <c r="Q15" i="55"/>
  <c r="P15" i="55"/>
  <c r="E15" i="55"/>
  <c r="U15" i="55" s="1"/>
  <c r="U14" i="55"/>
  <c r="S14" i="55"/>
  <c r="R14" i="55"/>
  <c r="Q14" i="55"/>
  <c r="P14" i="55"/>
  <c r="E14" i="55"/>
  <c r="T14" i="55" s="1"/>
  <c r="S13" i="55"/>
  <c r="R13" i="55"/>
  <c r="Q13" i="55"/>
  <c r="P13" i="55"/>
  <c r="E13" i="55"/>
  <c r="S12" i="55"/>
  <c r="R12" i="55"/>
  <c r="Q12" i="55"/>
  <c r="P12" i="55"/>
  <c r="E12" i="55"/>
  <c r="U11" i="55"/>
  <c r="S11" i="55"/>
  <c r="R11" i="55"/>
  <c r="Q11" i="55"/>
  <c r="P11" i="55"/>
  <c r="E11" i="55"/>
  <c r="T11" i="55" s="1"/>
  <c r="U10" i="55"/>
  <c r="T10" i="55"/>
  <c r="S10" i="55"/>
  <c r="R10" i="55"/>
  <c r="Q10" i="55"/>
  <c r="P10" i="55"/>
  <c r="E10" i="55"/>
  <c r="T9" i="55"/>
  <c r="S9" i="55"/>
  <c r="R9" i="55"/>
  <c r="Q9" i="55"/>
  <c r="P9" i="55"/>
  <c r="E9" i="55"/>
  <c r="U9" i="55" s="1"/>
  <c r="S96" i="54"/>
  <c r="R96" i="54"/>
  <c r="Q96" i="54"/>
  <c r="P96" i="54"/>
  <c r="E96" i="54"/>
  <c r="S95" i="54"/>
  <c r="R95" i="54"/>
  <c r="Q95" i="54"/>
  <c r="P95" i="54"/>
  <c r="E95" i="54"/>
  <c r="U95" i="54" s="1"/>
  <c r="U94" i="54"/>
  <c r="S94" i="54"/>
  <c r="R94" i="54"/>
  <c r="Q94" i="54"/>
  <c r="P94" i="54"/>
  <c r="E94" i="54"/>
  <c r="T94" i="54" s="1"/>
  <c r="S93" i="54"/>
  <c r="R93" i="54"/>
  <c r="Q93" i="54"/>
  <c r="P93" i="54"/>
  <c r="E93" i="54"/>
  <c r="S92" i="54"/>
  <c r="R92" i="54"/>
  <c r="Q92" i="54"/>
  <c r="P92" i="54"/>
  <c r="E92" i="54"/>
  <c r="U91" i="54"/>
  <c r="S91" i="54"/>
  <c r="R91" i="54"/>
  <c r="Q91" i="54"/>
  <c r="P91" i="54"/>
  <c r="E91" i="54"/>
  <c r="T91" i="54" s="1"/>
  <c r="U90" i="54"/>
  <c r="T90" i="54"/>
  <c r="S90" i="54"/>
  <c r="R90" i="54"/>
  <c r="Q90" i="54"/>
  <c r="P90" i="54"/>
  <c r="E90" i="54"/>
  <c r="U89" i="54"/>
  <c r="T89" i="54"/>
  <c r="S89" i="54"/>
  <c r="R89" i="54"/>
  <c r="Q89" i="54"/>
  <c r="P89" i="54"/>
  <c r="E89" i="54"/>
  <c r="S88" i="54"/>
  <c r="R88" i="54"/>
  <c r="Q88" i="54"/>
  <c r="P88" i="54"/>
  <c r="E88" i="54"/>
  <c r="U88" i="54" s="1"/>
  <c r="S86" i="54"/>
  <c r="R86" i="54"/>
  <c r="Q86" i="54"/>
  <c r="P86" i="54"/>
  <c r="E86" i="54"/>
  <c r="U86" i="54" s="1"/>
  <c r="O74" i="54"/>
  <c r="N74" i="54"/>
  <c r="M74" i="54"/>
  <c r="L74" i="54"/>
  <c r="K74" i="54"/>
  <c r="S74" i="54" s="1"/>
  <c r="J74" i="54"/>
  <c r="I74" i="54"/>
  <c r="H74" i="54"/>
  <c r="G74" i="54"/>
  <c r="F74" i="54"/>
  <c r="C74" i="54"/>
  <c r="B74" i="54"/>
  <c r="E74" i="54" s="1"/>
  <c r="O73" i="54"/>
  <c r="N73" i="54"/>
  <c r="M73" i="54"/>
  <c r="L73" i="54"/>
  <c r="K73" i="54"/>
  <c r="J73" i="54"/>
  <c r="I73" i="54"/>
  <c r="S73" i="54" s="1"/>
  <c r="H73" i="54"/>
  <c r="R73" i="54" s="1"/>
  <c r="G73" i="54"/>
  <c r="F73" i="54"/>
  <c r="C73" i="54"/>
  <c r="B73" i="54"/>
  <c r="O72" i="54"/>
  <c r="N72" i="54"/>
  <c r="M72" i="54"/>
  <c r="L72" i="54"/>
  <c r="K72" i="54"/>
  <c r="J72" i="54"/>
  <c r="I72" i="54"/>
  <c r="H72" i="54"/>
  <c r="R72" i="54" s="1"/>
  <c r="G72" i="54"/>
  <c r="F72" i="54"/>
  <c r="C72" i="54"/>
  <c r="E72" i="54" s="1"/>
  <c r="B72" i="54"/>
  <c r="S71" i="54"/>
  <c r="R71" i="54"/>
  <c r="Q71" i="54"/>
  <c r="P71" i="54"/>
  <c r="E71" i="54"/>
  <c r="S70" i="54"/>
  <c r="R70" i="54"/>
  <c r="Q70" i="54"/>
  <c r="P70" i="54"/>
  <c r="E70" i="54"/>
  <c r="U70" i="54" s="1"/>
  <c r="O68" i="54"/>
  <c r="N68" i="54"/>
  <c r="M68" i="54"/>
  <c r="L68" i="54"/>
  <c r="K68" i="54"/>
  <c r="J68" i="54"/>
  <c r="I68" i="54"/>
  <c r="H68" i="54"/>
  <c r="G68" i="54"/>
  <c r="F68" i="54"/>
  <c r="C68" i="54"/>
  <c r="B68" i="54"/>
  <c r="O67" i="54"/>
  <c r="N67" i="54"/>
  <c r="M67" i="54"/>
  <c r="L67" i="54"/>
  <c r="K67" i="54"/>
  <c r="J67" i="54"/>
  <c r="I67" i="54"/>
  <c r="S67" i="54" s="1"/>
  <c r="H67" i="54"/>
  <c r="R67" i="54" s="1"/>
  <c r="G67" i="54"/>
  <c r="F67" i="54"/>
  <c r="C67" i="54"/>
  <c r="E67" i="54" s="1"/>
  <c r="B67" i="54"/>
  <c r="U66" i="54"/>
  <c r="T66" i="54"/>
  <c r="S66" i="54"/>
  <c r="R66" i="54"/>
  <c r="Q66" i="54"/>
  <c r="P66" i="54"/>
  <c r="E66" i="54"/>
  <c r="S65" i="54"/>
  <c r="R65" i="54"/>
  <c r="Q65" i="54"/>
  <c r="P65" i="54"/>
  <c r="E65" i="54"/>
  <c r="U65" i="54" s="1"/>
  <c r="S64" i="54"/>
  <c r="R64" i="54"/>
  <c r="Q64" i="54"/>
  <c r="P64" i="54"/>
  <c r="E64" i="54"/>
  <c r="U64" i="54" s="1"/>
  <c r="U63" i="54"/>
  <c r="S63" i="54"/>
  <c r="R63" i="54"/>
  <c r="Q63" i="54"/>
  <c r="P63" i="54"/>
  <c r="E63" i="54"/>
  <c r="T63" i="54" s="1"/>
  <c r="S62" i="54"/>
  <c r="R62" i="54"/>
  <c r="Q62" i="54"/>
  <c r="P62" i="54"/>
  <c r="E62" i="54"/>
  <c r="O60" i="54"/>
  <c r="N60" i="54"/>
  <c r="M60" i="54"/>
  <c r="L60" i="54"/>
  <c r="K60" i="54"/>
  <c r="J60" i="54"/>
  <c r="I60" i="54"/>
  <c r="S60" i="54" s="1"/>
  <c r="H60" i="54"/>
  <c r="C60" i="54"/>
  <c r="B60" i="54"/>
  <c r="S59" i="54"/>
  <c r="R59" i="54"/>
  <c r="Q59" i="54"/>
  <c r="P59" i="54"/>
  <c r="E59" i="54"/>
  <c r="U59" i="54" s="1"/>
  <c r="S58" i="54"/>
  <c r="R58" i="54"/>
  <c r="Q58" i="54"/>
  <c r="P58" i="54"/>
  <c r="E58" i="54"/>
  <c r="U57" i="54"/>
  <c r="S57" i="54"/>
  <c r="R57" i="54"/>
  <c r="Q57" i="54"/>
  <c r="P57" i="54"/>
  <c r="E57" i="54"/>
  <c r="T57" i="54" s="1"/>
  <c r="S56" i="54"/>
  <c r="R56" i="54"/>
  <c r="Q56" i="54"/>
  <c r="P56" i="54"/>
  <c r="E56" i="54"/>
  <c r="U56" i="54" s="1"/>
  <c r="O54" i="54"/>
  <c r="N54" i="54"/>
  <c r="M54" i="54"/>
  <c r="L54" i="54"/>
  <c r="K54" i="54"/>
  <c r="J54" i="54"/>
  <c r="I54" i="54"/>
  <c r="S54" i="54" s="1"/>
  <c r="H54" i="54"/>
  <c r="R54" i="54" s="1"/>
  <c r="G54" i="54"/>
  <c r="F54" i="54"/>
  <c r="C54" i="54"/>
  <c r="B54" i="54"/>
  <c r="S53" i="54"/>
  <c r="R53" i="54"/>
  <c r="Q53" i="54"/>
  <c r="P53" i="54"/>
  <c r="E53" i="54"/>
  <c r="U53" i="54" s="1"/>
  <c r="S52" i="54"/>
  <c r="R52" i="54"/>
  <c r="Q52" i="54"/>
  <c r="P52" i="54"/>
  <c r="E52" i="54"/>
  <c r="U52" i="54" s="1"/>
  <c r="S51" i="54"/>
  <c r="R51" i="54"/>
  <c r="Q51" i="54"/>
  <c r="P51" i="54"/>
  <c r="E51" i="54"/>
  <c r="S50" i="54"/>
  <c r="R50" i="54"/>
  <c r="Q50" i="54"/>
  <c r="P50" i="54"/>
  <c r="E50" i="54"/>
  <c r="S49" i="54"/>
  <c r="R49" i="54"/>
  <c r="Q49" i="54"/>
  <c r="P49" i="54"/>
  <c r="E49" i="54"/>
  <c r="S48" i="54"/>
  <c r="R48" i="54"/>
  <c r="Q48" i="54"/>
  <c r="P48" i="54"/>
  <c r="E48" i="54"/>
  <c r="U48" i="54" s="1"/>
  <c r="U47" i="54"/>
  <c r="T47" i="54"/>
  <c r="S47" i="54"/>
  <c r="R47" i="54"/>
  <c r="Q47" i="54"/>
  <c r="P47" i="54"/>
  <c r="E47" i="54"/>
  <c r="U46" i="54"/>
  <c r="T46" i="54"/>
  <c r="S46" i="54"/>
  <c r="R46" i="54"/>
  <c r="Q46" i="54"/>
  <c r="P46" i="54"/>
  <c r="E46" i="54"/>
  <c r="S45" i="54"/>
  <c r="R45" i="54"/>
  <c r="Q45" i="54"/>
  <c r="P45" i="54"/>
  <c r="E45" i="54"/>
  <c r="U45" i="54" s="1"/>
  <c r="S44" i="54"/>
  <c r="R44" i="54"/>
  <c r="Q44" i="54"/>
  <c r="P44" i="54"/>
  <c r="E44" i="54"/>
  <c r="U44" i="54" s="1"/>
  <c r="U43" i="54"/>
  <c r="S43" i="54"/>
  <c r="R43" i="54"/>
  <c r="Q43" i="54"/>
  <c r="P43" i="54"/>
  <c r="E43" i="54"/>
  <c r="T43" i="54" s="1"/>
  <c r="O41" i="54"/>
  <c r="N41" i="54"/>
  <c r="M41" i="54"/>
  <c r="L41" i="54"/>
  <c r="K41" i="54"/>
  <c r="J41" i="54"/>
  <c r="R41" i="54" s="1"/>
  <c r="I41" i="54"/>
  <c r="S41" i="54" s="1"/>
  <c r="H41" i="54"/>
  <c r="G41" i="54"/>
  <c r="F41" i="54"/>
  <c r="E41" i="54"/>
  <c r="C41" i="54"/>
  <c r="B41" i="54"/>
  <c r="S40" i="54"/>
  <c r="R40" i="54"/>
  <c r="Q40" i="54"/>
  <c r="P40" i="54"/>
  <c r="E40" i="54"/>
  <c r="S39" i="54"/>
  <c r="R39" i="54"/>
  <c r="Q39" i="54"/>
  <c r="P39" i="54"/>
  <c r="E39" i="54"/>
  <c r="S38" i="54"/>
  <c r="R38" i="54"/>
  <c r="Q38" i="54"/>
  <c r="P38" i="54"/>
  <c r="E38" i="54"/>
  <c r="S37" i="54"/>
  <c r="R37" i="54"/>
  <c r="Q37" i="54"/>
  <c r="U37" i="54" s="1"/>
  <c r="P37" i="54"/>
  <c r="T37" i="54" s="1"/>
  <c r="E37" i="54"/>
  <c r="S36" i="54"/>
  <c r="R36" i="54"/>
  <c r="Q36" i="54"/>
  <c r="P36" i="54"/>
  <c r="E36" i="54"/>
  <c r="O34" i="54"/>
  <c r="N34" i="54"/>
  <c r="M34" i="54"/>
  <c r="L34" i="54"/>
  <c r="K34" i="54"/>
  <c r="J34" i="54"/>
  <c r="I34" i="54"/>
  <c r="S34" i="54" s="1"/>
  <c r="H34" i="54"/>
  <c r="G34" i="54"/>
  <c r="F34" i="54"/>
  <c r="C34" i="54"/>
  <c r="B34" i="54"/>
  <c r="U33" i="54"/>
  <c r="T33" i="54"/>
  <c r="S33" i="54"/>
  <c r="R33" i="54"/>
  <c r="Q33" i="54"/>
  <c r="P33" i="54"/>
  <c r="E33" i="54"/>
  <c r="O31" i="54"/>
  <c r="N31" i="54"/>
  <c r="M31" i="54"/>
  <c r="L31" i="54"/>
  <c r="K31" i="54"/>
  <c r="J31" i="54"/>
  <c r="I31" i="54"/>
  <c r="H31" i="54"/>
  <c r="R31" i="54" s="1"/>
  <c r="G31" i="54"/>
  <c r="F31" i="54"/>
  <c r="C31" i="54"/>
  <c r="B31" i="54"/>
  <c r="S30" i="54"/>
  <c r="R30" i="54"/>
  <c r="Q30" i="54"/>
  <c r="P30" i="54"/>
  <c r="E30" i="54"/>
  <c r="S29" i="54"/>
  <c r="R29" i="54"/>
  <c r="Q29" i="54"/>
  <c r="P29" i="54"/>
  <c r="E29" i="54"/>
  <c r="S28" i="54"/>
  <c r="R28" i="54"/>
  <c r="Q28" i="54"/>
  <c r="P28" i="54"/>
  <c r="E28" i="54"/>
  <c r="U28" i="54" s="1"/>
  <c r="S27" i="54"/>
  <c r="R27" i="54"/>
  <c r="Q27" i="54"/>
  <c r="P27" i="54"/>
  <c r="E27" i="54"/>
  <c r="U27" i="54" s="1"/>
  <c r="O25" i="54"/>
  <c r="N25" i="54"/>
  <c r="M25" i="54"/>
  <c r="L25" i="54"/>
  <c r="K25" i="54"/>
  <c r="J25" i="54"/>
  <c r="I25" i="54"/>
  <c r="S25" i="54" s="1"/>
  <c r="H25" i="54"/>
  <c r="R25" i="54" s="1"/>
  <c r="G25" i="54"/>
  <c r="F25" i="54"/>
  <c r="C25" i="54"/>
  <c r="B25" i="54"/>
  <c r="E25" i="54" s="1"/>
  <c r="S24" i="54"/>
  <c r="R24" i="54"/>
  <c r="Q24" i="54"/>
  <c r="P24" i="54"/>
  <c r="E24" i="54"/>
  <c r="U24" i="54" s="1"/>
  <c r="U23" i="54"/>
  <c r="S23" i="54"/>
  <c r="R23" i="54"/>
  <c r="Q23" i="54"/>
  <c r="P23" i="54"/>
  <c r="E23" i="54"/>
  <c r="T23" i="54" s="1"/>
  <c r="S22" i="54"/>
  <c r="R22" i="54"/>
  <c r="Q22" i="54"/>
  <c r="P22" i="54"/>
  <c r="E22" i="54"/>
  <c r="S21" i="54"/>
  <c r="R21" i="54"/>
  <c r="Q21" i="54"/>
  <c r="P21" i="54"/>
  <c r="E21" i="54"/>
  <c r="U20" i="54"/>
  <c r="S20" i="54"/>
  <c r="R20" i="54"/>
  <c r="Q20" i="54"/>
  <c r="P20" i="54"/>
  <c r="E20" i="54"/>
  <c r="T20" i="54" s="1"/>
  <c r="U19" i="54"/>
  <c r="T19" i="54"/>
  <c r="S19" i="54"/>
  <c r="R19" i="54"/>
  <c r="Q19" i="54"/>
  <c r="P19" i="54"/>
  <c r="E19" i="54"/>
  <c r="S18" i="54"/>
  <c r="R18" i="54"/>
  <c r="Q18" i="54"/>
  <c r="P18" i="54"/>
  <c r="E18" i="54"/>
  <c r="O16" i="54"/>
  <c r="N16" i="54"/>
  <c r="M16" i="54"/>
  <c r="L16" i="54"/>
  <c r="K16" i="54"/>
  <c r="J16" i="54"/>
  <c r="I16" i="54"/>
  <c r="S16" i="54" s="1"/>
  <c r="H16" i="54"/>
  <c r="G16" i="54"/>
  <c r="F16" i="54"/>
  <c r="C16" i="54"/>
  <c r="E16" i="54" s="1"/>
  <c r="B16" i="54"/>
  <c r="U15" i="54"/>
  <c r="T15" i="54"/>
  <c r="S15" i="54"/>
  <c r="R15" i="54"/>
  <c r="Q15" i="54"/>
  <c r="P15" i="54"/>
  <c r="E15" i="54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U12" i="54"/>
  <c r="S12" i="54"/>
  <c r="R12" i="54"/>
  <c r="Q12" i="54"/>
  <c r="P12" i="54"/>
  <c r="E12" i="54"/>
  <c r="T12" i="54" s="1"/>
  <c r="S11" i="54"/>
  <c r="R11" i="54"/>
  <c r="Q11" i="54"/>
  <c r="P11" i="54"/>
  <c r="E11" i="54"/>
  <c r="S10" i="54"/>
  <c r="R10" i="54"/>
  <c r="Q10" i="54"/>
  <c r="P10" i="54"/>
  <c r="E10" i="54"/>
  <c r="U9" i="54"/>
  <c r="T9" i="54"/>
  <c r="S9" i="54"/>
  <c r="R9" i="54"/>
  <c r="Q9" i="54"/>
  <c r="P9" i="54"/>
  <c r="E9" i="54"/>
  <c r="U96" i="53"/>
  <c r="T96" i="53"/>
  <c r="S96" i="53"/>
  <c r="R96" i="53"/>
  <c r="Q96" i="53"/>
  <c r="P96" i="53"/>
  <c r="E96" i="53"/>
  <c r="T95" i="53"/>
  <c r="S95" i="53"/>
  <c r="R95" i="53"/>
  <c r="Q95" i="53"/>
  <c r="P95" i="53"/>
  <c r="E95" i="53"/>
  <c r="U95" i="53" s="1"/>
  <c r="S94" i="53"/>
  <c r="R94" i="53"/>
  <c r="Q94" i="53"/>
  <c r="P94" i="53"/>
  <c r="E94" i="53"/>
  <c r="U94" i="53" s="1"/>
  <c r="S93" i="53"/>
  <c r="R93" i="53"/>
  <c r="Q93" i="53"/>
  <c r="P93" i="53"/>
  <c r="E93" i="53"/>
  <c r="U93" i="53" s="1"/>
  <c r="U92" i="53"/>
  <c r="S92" i="53"/>
  <c r="R92" i="53"/>
  <c r="Q92" i="53"/>
  <c r="P92" i="53"/>
  <c r="E92" i="53"/>
  <c r="T92" i="53" s="1"/>
  <c r="S91" i="53"/>
  <c r="R91" i="53"/>
  <c r="Q91" i="53"/>
  <c r="P91" i="53"/>
  <c r="E91" i="53"/>
  <c r="S90" i="53"/>
  <c r="R90" i="53"/>
  <c r="Q90" i="53"/>
  <c r="P90" i="53"/>
  <c r="E90" i="53"/>
  <c r="U89" i="53"/>
  <c r="T89" i="53"/>
  <c r="S89" i="53"/>
  <c r="R89" i="53"/>
  <c r="Q89" i="53"/>
  <c r="P89" i="53"/>
  <c r="E89" i="53"/>
  <c r="T88" i="53"/>
  <c r="S88" i="53"/>
  <c r="R88" i="53"/>
  <c r="Q88" i="53"/>
  <c r="P88" i="53"/>
  <c r="E88" i="53"/>
  <c r="U88" i="53" s="1"/>
  <c r="U86" i="53"/>
  <c r="S86" i="53"/>
  <c r="R86" i="53"/>
  <c r="Q86" i="53"/>
  <c r="P86" i="53"/>
  <c r="E86" i="53"/>
  <c r="T86" i="53" s="1"/>
  <c r="O74" i="53"/>
  <c r="N74" i="53"/>
  <c r="M74" i="53"/>
  <c r="L74" i="53"/>
  <c r="K74" i="53"/>
  <c r="J74" i="53"/>
  <c r="I74" i="53"/>
  <c r="H74" i="53"/>
  <c r="G74" i="53"/>
  <c r="F74" i="53"/>
  <c r="C74" i="53"/>
  <c r="B74" i="53"/>
  <c r="E74" i="53" s="1"/>
  <c r="O73" i="53"/>
  <c r="N73" i="53"/>
  <c r="M73" i="53"/>
  <c r="L73" i="53"/>
  <c r="K73" i="53"/>
  <c r="J73" i="53"/>
  <c r="I73" i="53"/>
  <c r="H73" i="53"/>
  <c r="R73" i="53" s="1"/>
  <c r="G73" i="53"/>
  <c r="F73" i="53"/>
  <c r="C73" i="53"/>
  <c r="B73" i="53"/>
  <c r="E73" i="53" s="1"/>
  <c r="O72" i="53"/>
  <c r="N72" i="53"/>
  <c r="M72" i="53"/>
  <c r="L72" i="53"/>
  <c r="K72" i="53"/>
  <c r="J72" i="53"/>
  <c r="I72" i="53"/>
  <c r="H72" i="53"/>
  <c r="G72" i="53"/>
  <c r="F72" i="53"/>
  <c r="C72" i="53"/>
  <c r="B72" i="53"/>
  <c r="S71" i="53"/>
  <c r="R71" i="53"/>
  <c r="Q71" i="53"/>
  <c r="P71" i="53"/>
  <c r="E71" i="53"/>
  <c r="S70" i="53"/>
  <c r="R70" i="53"/>
  <c r="Q70" i="53"/>
  <c r="P70" i="53"/>
  <c r="E70" i="53"/>
  <c r="O68" i="53"/>
  <c r="Q68" i="53" s="1"/>
  <c r="N68" i="53"/>
  <c r="M68" i="53"/>
  <c r="L68" i="53"/>
  <c r="K68" i="53"/>
  <c r="J68" i="53"/>
  <c r="I68" i="53"/>
  <c r="H68" i="53"/>
  <c r="G68" i="53"/>
  <c r="F68" i="53"/>
  <c r="C68" i="53"/>
  <c r="B68" i="53"/>
  <c r="E68" i="53" s="1"/>
  <c r="O67" i="53"/>
  <c r="N67" i="53"/>
  <c r="M67" i="53"/>
  <c r="L67" i="53"/>
  <c r="K67" i="53"/>
  <c r="J67" i="53"/>
  <c r="I67" i="53"/>
  <c r="H67" i="53"/>
  <c r="R67" i="53" s="1"/>
  <c r="G67" i="53"/>
  <c r="F67" i="53"/>
  <c r="C67" i="53"/>
  <c r="B67" i="53"/>
  <c r="S66" i="53"/>
  <c r="R66" i="53"/>
  <c r="Q66" i="53"/>
  <c r="P66" i="53"/>
  <c r="E66" i="53"/>
  <c r="S65" i="53"/>
  <c r="R65" i="53"/>
  <c r="Q65" i="53"/>
  <c r="P65" i="53"/>
  <c r="E65" i="53"/>
  <c r="S64" i="53"/>
  <c r="R64" i="53"/>
  <c r="Q64" i="53"/>
  <c r="P64" i="53"/>
  <c r="E64" i="53"/>
  <c r="S63" i="53"/>
  <c r="R63" i="53"/>
  <c r="Q63" i="53"/>
  <c r="P63" i="53"/>
  <c r="E63" i="53"/>
  <c r="U63" i="53" s="1"/>
  <c r="S62" i="53"/>
  <c r="R62" i="53"/>
  <c r="Q62" i="53"/>
  <c r="P62" i="53"/>
  <c r="E62" i="53"/>
  <c r="U62" i="53" s="1"/>
  <c r="O60" i="53"/>
  <c r="N60" i="53"/>
  <c r="M60" i="53"/>
  <c r="L60" i="53"/>
  <c r="K60" i="53"/>
  <c r="J60" i="53"/>
  <c r="I60" i="53"/>
  <c r="S60" i="53" s="1"/>
  <c r="H60" i="53"/>
  <c r="R60" i="53" s="1"/>
  <c r="C60" i="53"/>
  <c r="B60" i="53"/>
  <c r="S59" i="53"/>
  <c r="R59" i="53"/>
  <c r="Q59" i="53"/>
  <c r="P59" i="53"/>
  <c r="E59" i="53"/>
  <c r="S58" i="53"/>
  <c r="R58" i="53"/>
  <c r="Q58" i="53"/>
  <c r="P58" i="53"/>
  <c r="E58" i="53"/>
  <c r="U57" i="53"/>
  <c r="T57" i="53"/>
  <c r="S57" i="53"/>
  <c r="R57" i="53"/>
  <c r="Q57" i="53"/>
  <c r="P57" i="53"/>
  <c r="E57" i="53"/>
  <c r="T56" i="53"/>
  <c r="S56" i="53"/>
  <c r="R56" i="53"/>
  <c r="Q56" i="53"/>
  <c r="P56" i="53"/>
  <c r="E56" i="53"/>
  <c r="U56" i="53" s="1"/>
  <c r="O54" i="53"/>
  <c r="N54" i="53"/>
  <c r="M54" i="53"/>
  <c r="L54" i="53"/>
  <c r="K54" i="53"/>
  <c r="J54" i="53"/>
  <c r="I54" i="53"/>
  <c r="S54" i="53" s="1"/>
  <c r="H54" i="53"/>
  <c r="R54" i="53" s="1"/>
  <c r="G54" i="53"/>
  <c r="F54" i="53"/>
  <c r="C54" i="53"/>
  <c r="B54" i="53"/>
  <c r="S53" i="53"/>
  <c r="R53" i="53"/>
  <c r="Q53" i="53"/>
  <c r="P53" i="53"/>
  <c r="E53" i="53"/>
  <c r="U52" i="53"/>
  <c r="S52" i="53"/>
  <c r="R52" i="53"/>
  <c r="Q52" i="53"/>
  <c r="P52" i="53"/>
  <c r="E52" i="53"/>
  <c r="T52" i="53" s="1"/>
  <c r="S51" i="53"/>
  <c r="R51" i="53"/>
  <c r="Q51" i="53"/>
  <c r="P51" i="53"/>
  <c r="E51" i="53"/>
  <c r="U51" i="53" s="1"/>
  <c r="S50" i="53"/>
  <c r="R50" i="53"/>
  <c r="Q50" i="53"/>
  <c r="P50" i="53"/>
  <c r="E50" i="53"/>
  <c r="U50" i="53" s="1"/>
  <c r="S49" i="53"/>
  <c r="R49" i="53"/>
  <c r="Q49" i="53"/>
  <c r="P49" i="53"/>
  <c r="E49" i="53"/>
  <c r="S48" i="53"/>
  <c r="R48" i="53"/>
  <c r="Q48" i="53"/>
  <c r="P48" i="53"/>
  <c r="E48" i="53"/>
  <c r="S47" i="53"/>
  <c r="R47" i="53"/>
  <c r="Q47" i="53"/>
  <c r="P47" i="53"/>
  <c r="E47" i="53"/>
  <c r="S46" i="53"/>
  <c r="R46" i="53"/>
  <c r="Q46" i="53"/>
  <c r="P46" i="53"/>
  <c r="E46" i="53"/>
  <c r="U45" i="53"/>
  <c r="S45" i="53"/>
  <c r="R45" i="53"/>
  <c r="Q45" i="53"/>
  <c r="P45" i="53"/>
  <c r="E45" i="53"/>
  <c r="T45" i="53" s="1"/>
  <c r="U44" i="53"/>
  <c r="T44" i="53"/>
  <c r="S44" i="53"/>
  <c r="R44" i="53"/>
  <c r="Q44" i="53"/>
  <c r="P44" i="53"/>
  <c r="E44" i="53"/>
  <c r="S43" i="53"/>
  <c r="R43" i="53"/>
  <c r="Q43" i="53"/>
  <c r="P43" i="53"/>
  <c r="E43" i="53"/>
  <c r="U43" i="53" s="1"/>
  <c r="O41" i="53"/>
  <c r="N41" i="53"/>
  <c r="M41" i="53"/>
  <c r="L41" i="53"/>
  <c r="K41" i="53"/>
  <c r="J41" i="53"/>
  <c r="I41" i="53"/>
  <c r="S41" i="53" s="1"/>
  <c r="H41" i="53"/>
  <c r="R41" i="53" s="1"/>
  <c r="G41" i="53"/>
  <c r="F41" i="53"/>
  <c r="C41" i="53"/>
  <c r="B41" i="53"/>
  <c r="S40" i="53"/>
  <c r="R40" i="53"/>
  <c r="Q40" i="53"/>
  <c r="P40" i="53"/>
  <c r="E40" i="53"/>
  <c r="U40" i="53" s="1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S36" i="53"/>
  <c r="R36" i="53"/>
  <c r="Q36" i="53"/>
  <c r="P36" i="53"/>
  <c r="E36" i="53"/>
  <c r="O34" i="53"/>
  <c r="N34" i="53"/>
  <c r="M34" i="53"/>
  <c r="L34" i="53"/>
  <c r="K34" i="53"/>
  <c r="J34" i="53"/>
  <c r="I34" i="53"/>
  <c r="H34" i="53"/>
  <c r="G34" i="53"/>
  <c r="F34" i="53"/>
  <c r="C34" i="53"/>
  <c r="B34" i="53"/>
  <c r="S33" i="53"/>
  <c r="R33" i="53"/>
  <c r="Q33" i="53"/>
  <c r="P33" i="53"/>
  <c r="E33" i="53"/>
  <c r="S31" i="53"/>
  <c r="O31" i="53"/>
  <c r="N31" i="53"/>
  <c r="M31" i="53"/>
  <c r="L31" i="53"/>
  <c r="K31" i="53"/>
  <c r="J31" i="53"/>
  <c r="I31" i="53"/>
  <c r="H31" i="53"/>
  <c r="R31" i="53" s="1"/>
  <c r="G31" i="53"/>
  <c r="F31" i="53"/>
  <c r="C31" i="53"/>
  <c r="B31" i="53"/>
  <c r="E31" i="53" s="1"/>
  <c r="S30" i="53"/>
  <c r="R30" i="53"/>
  <c r="Q30" i="53"/>
  <c r="P30" i="53"/>
  <c r="E30" i="53"/>
  <c r="T29" i="53"/>
  <c r="S29" i="53"/>
  <c r="R29" i="53"/>
  <c r="Q29" i="53"/>
  <c r="P29" i="53"/>
  <c r="E29" i="53"/>
  <c r="U29" i="53" s="1"/>
  <c r="U28" i="53"/>
  <c r="S28" i="53"/>
  <c r="R28" i="53"/>
  <c r="Q28" i="53"/>
  <c r="P28" i="53"/>
  <c r="E28" i="53"/>
  <c r="T28" i="53" s="1"/>
  <c r="U27" i="53"/>
  <c r="T27" i="53"/>
  <c r="S27" i="53"/>
  <c r="R27" i="53"/>
  <c r="Q27" i="53"/>
  <c r="P27" i="53"/>
  <c r="E27" i="53"/>
  <c r="O25" i="53"/>
  <c r="N25" i="53"/>
  <c r="M25" i="53"/>
  <c r="L25" i="53"/>
  <c r="K25" i="53"/>
  <c r="J25" i="53"/>
  <c r="I25" i="53"/>
  <c r="S25" i="53" s="1"/>
  <c r="H25" i="53"/>
  <c r="R25" i="53" s="1"/>
  <c r="G25" i="53"/>
  <c r="F25" i="53"/>
  <c r="C25" i="53"/>
  <c r="B25" i="53"/>
  <c r="E25" i="53" s="1"/>
  <c r="U24" i="53"/>
  <c r="T24" i="53"/>
  <c r="S24" i="53"/>
  <c r="R24" i="53"/>
  <c r="Q24" i="53"/>
  <c r="P24" i="53"/>
  <c r="E24" i="53"/>
  <c r="S23" i="53"/>
  <c r="R23" i="53"/>
  <c r="Q23" i="53"/>
  <c r="P23" i="53"/>
  <c r="E23" i="53"/>
  <c r="U23" i="53" s="1"/>
  <c r="S22" i="53"/>
  <c r="R22" i="53"/>
  <c r="Q22" i="53"/>
  <c r="P22" i="53"/>
  <c r="E22" i="53"/>
  <c r="U22" i="53" s="1"/>
  <c r="U21" i="53"/>
  <c r="S21" i="53"/>
  <c r="R21" i="53"/>
  <c r="Q21" i="53"/>
  <c r="P21" i="53"/>
  <c r="E21" i="53"/>
  <c r="T21" i="53" s="1"/>
  <c r="S20" i="53"/>
  <c r="R20" i="53"/>
  <c r="Q20" i="53"/>
  <c r="P20" i="53"/>
  <c r="E20" i="53"/>
  <c r="S19" i="53"/>
  <c r="R19" i="53"/>
  <c r="Q19" i="53"/>
  <c r="P19" i="53"/>
  <c r="E19" i="53"/>
  <c r="S18" i="53"/>
  <c r="R18" i="53"/>
  <c r="Q18" i="53"/>
  <c r="P18" i="53"/>
  <c r="E18" i="53"/>
  <c r="O16" i="53"/>
  <c r="N16" i="53"/>
  <c r="M16" i="53"/>
  <c r="L16" i="53"/>
  <c r="K16" i="53"/>
  <c r="J16" i="53"/>
  <c r="I16" i="53"/>
  <c r="H16" i="53"/>
  <c r="G16" i="53"/>
  <c r="F16" i="53"/>
  <c r="C16" i="53"/>
  <c r="B16" i="53"/>
  <c r="E16" i="53" s="1"/>
  <c r="U15" i="53"/>
  <c r="T15" i="53"/>
  <c r="S15" i="53"/>
  <c r="R15" i="53"/>
  <c r="Q15" i="53"/>
  <c r="P15" i="53"/>
  <c r="E15" i="53"/>
  <c r="U14" i="53"/>
  <c r="T14" i="53"/>
  <c r="S14" i="53"/>
  <c r="R14" i="53"/>
  <c r="Q14" i="53"/>
  <c r="P14" i="53"/>
  <c r="E14" i="53"/>
  <c r="S13" i="53"/>
  <c r="R13" i="53"/>
  <c r="Q13" i="53"/>
  <c r="P13" i="53"/>
  <c r="E13" i="53"/>
  <c r="S12" i="53"/>
  <c r="R12" i="53"/>
  <c r="Q12" i="53"/>
  <c r="P12" i="53"/>
  <c r="E12" i="53"/>
  <c r="U12" i="53" s="1"/>
  <c r="S11" i="53"/>
  <c r="R11" i="53"/>
  <c r="Q11" i="53"/>
  <c r="P11" i="53"/>
  <c r="E11" i="53"/>
  <c r="U11" i="53" s="1"/>
  <c r="S10" i="53"/>
  <c r="R10" i="53"/>
  <c r="Q10" i="53"/>
  <c r="P10" i="53"/>
  <c r="E10" i="53"/>
  <c r="S9" i="53"/>
  <c r="R9" i="53"/>
  <c r="Q9" i="53"/>
  <c r="P9" i="53"/>
  <c r="E9" i="53"/>
  <c r="S96" i="52"/>
  <c r="R96" i="52"/>
  <c r="Q96" i="52"/>
  <c r="P96" i="52"/>
  <c r="E96" i="52"/>
  <c r="S95" i="52"/>
  <c r="R95" i="52"/>
  <c r="Q95" i="52"/>
  <c r="P95" i="52"/>
  <c r="E95" i="52"/>
  <c r="S94" i="52"/>
  <c r="R94" i="52"/>
  <c r="Q94" i="52"/>
  <c r="P94" i="52"/>
  <c r="E94" i="52"/>
  <c r="S93" i="52"/>
  <c r="R93" i="52"/>
  <c r="Q93" i="52"/>
  <c r="P93" i="52"/>
  <c r="E93" i="52"/>
  <c r="S92" i="52"/>
  <c r="R92" i="52"/>
  <c r="Q92" i="52"/>
  <c r="P92" i="52"/>
  <c r="E92" i="52"/>
  <c r="U92" i="52" s="1"/>
  <c r="S91" i="52"/>
  <c r="R91" i="52"/>
  <c r="Q91" i="52"/>
  <c r="P91" i="52"/>
  <c r="E91" i="52"/>
  <c r="S90" i="52"/>
  <c r="R90" i="52"/>
  <c r="Q90" i="52"/>
  <c r="P90" i="52"/>
  <c r="E90" i="52"/>
  <c r="S89" i="52"/>
  <c r="R89" i="52"/>
  <c r="Q89" i="52"/>
  <c r="P89" i="52"/>
  <c r="E89" i="52"/>
  <c r="S88" i="52"/>
  <c r="R88" i="52"/>
  <c r="Q88" i="52"/>
  <c r="P88" i="52"/>
  <c r="E88" i="52"/>
  <c r="S86" i="52"/>
  <c r="R86" i="52"/>
  <c r="Q86" i="52"/>
  <c r="P86" i="52"/>
  <c r="E86" i="52"/>
  <c r="T86" i="52" s="1"/>
  <c r="O74" i="52"/>
  <c r="N74" i="52"/>
  <c r="M74" i="52"/>
  <c r="L74" i="52"/>
  <c r="K74" i="52"/>
  <c r="J74" i="52"/>
  <c r="I74" i="52"/>
  <c r="H74" i="52"/>
  <c r="G74" i="52"/>
  <c r="F74" i="52"/>
  <c r="C74" i="52"/>
  <c r="B74" i="52"/>
  <c r="O73" i="52"/>
  <c r="N73" i="52"/>
  <c r="M73" i="52"/>
  <c r="L73" i="52"/>
  <c r="K73" i="52"/>
  <c r="J73" i="52"/>
  <c r="I73" i="52"/>
  <c r="H73" i="52"/>
  <c r="G73" i="52"/>
  <c r="F73" i="52"/>
  <c r="C73" i="52"/>
  <c r="B73" i="52"/>
  <c r="E73" i="52" s="1"/>
  <c r="O72" i="52"/>
  <c r="N72" i="52"/>
  <c r="M72" i="52"/>
  <c r="L72" i="52"/>
  <c r="K72" i="52"/>
  <c r="J72" i="52"/>
  <c r="I72" i="52"/>
  <c r="H72" i="52"/>
  <c r="G72" i="52"/>
  <c r="F72" i="52"/>
  <c r="C72" i="52"/>
  <c r="E72" i="52" s="1"/>
  <c r="B72" i="52"/>
  <c r="S71" i="52"/>
  <c r="R71" i="52"/>
  <c r="Q71" i="52"/>
  <c r="P71" i="52"/>
  <c r="E71" i="52"/>
  <c r="S70" i="52"/>
  <c r="R70" i="52"/>
  <c r="Q70" i="52"/>
  <c r="P70" i="52"/>
  <c r="E70" i="52"/>
  <c r="O68" i="52"/>
  <c r="N68" i="52"/>
  <c r="M68" i="52"/>
  <c r="L68" i="52"/>
  <c r="K68" i="52"/>
  <c r="J68" i="52"/>
  <c r="I68" i="52"/>
  <c r="H68" i="52"/>
  <c r="G68" i="52"/>
  <c r="F68" i="52"/>
  <c r="C68" i="52"/>
  <c r="B68" i="52"/>
  <c r="E68" i="52" s="1"/>
  <c r="O67" i="52"/>
  <c r="N67" i="52"/>
  <c r="M67" i="52"/>
  <c r="L67" i="52"/>
  <c r="K67" i="52"/>
  <c r="J67" i="52"/>
  <c r="I67" i="52"/>
  <c r="S67" i="52" s="1"/>
  <c r="H67" i="52"/>
  <c r="G67" i="52"/>
  <c r="F67" i="52"/>
  <c r="C67" i="52"/>
  <c r="B67" i="52"/>
  <c r="E67" i="52" s="1"/>
  <c r="S66" i="52"/>
  <c r="R66" i="52"/>
  <c r="Q66" i="52"/>
  <c r="P66" i="52"/>
  <c r="E66" i="52"/>
  <c r="S65" i="52"/>
  <c r="R65" i="52"/>
  <c r="Q65" i="52"/>
  <c r="P65" i="52"/>
  <c r="E65" i="52"/>
  <c r="S64" i="52"/>
  <c r="R64" i="52"/>
  <c r="Q64" i="52"/>
  <c r="P64" i="52"/>
  <c r="E64" i="52"/>
  <c r="U63" i="52"/>
  <c r="T63" i="52"/>
  <c r="S63" i="52"/>
  <c r="R63" i="52"/>
  <c r="Q63" i="52"/>
  <c r="P63" i="52"/>
  <c r="E63" i="52"/>
  <c r="U62" i="52"/>
  <c r="T62" i="52"/>
  <c r="S62" i="52"/>
  <c r="R62" i="52"/>
  <c r="Q62" i="52"/>
  <c r="P62" i="52"/>
  <c r="E62" i="52"/>
  <c r="O60" i="52"/>
  <c r="N60" i="52"/>
  <c r="M60" i="52"/>
  <c r="L60" i="52"/>
  <c r="K60" i="52"/>
  <c r="J60" i="52"/>
  <c r="I60" i="52"/>
  <c r="S60" i="52" s="1"/>
  <c r="H60" i="52"/>
  <c r="R60" i="52" s="1"/>
  <c r="C60" i="52"/>
  <c r="B60" i="52"/>
  <c r="S59" i="52"/>
  <c r="R59" i="52"/>
  <c r="Q59" i="52"/>
  <c r="P59" i="52"/>
  <c r="E59" i="52"/>
  <c r="U59" i="52" s="1"/>
  <c r="S58" i="52"/>
  <c r="R58" i="52"/>
  <c r="Q58" i="52"/>
  <c r="P58" i="52"/>
  <c r="E58" i="52"/>
  <c r="T58" i="52" s="1"/>
  <c r="S57" i="52"/>
  <c r="R57" i="52"/>
  <c r="Q57" i="52"/>
  <c r="P57" i="52"/>
  <c r="E57" i="52"/>
  <c r="S56" i="52"/>
  <c r="R56" i="52"/>
  <c r="Q56" i="52"/>
  <c r="P56" i="52"/>
  <c r="E56" i="52"/>
  <c r="S54" i="52"/>
  <c r="O54" i="52"/>
  <c r="N54" i="52"/>
  <c r="M54" i="52"/>
  <c r="L54" i="52"/>
  <c r="K54" i="52"/>
  <c r="J54" i="52"/>
  <c r="I54" i="52"/>
  <c r="H54" i="52"/>
  <c r="R54" i="52" s="1"/>
  <c r="G54" i="52"/>
  <c r="F54" i="52"/>
  <c r="C54" i="52"/>
  <c r="B54" i="52"/>
  <c r="S53" i="52"/>
  <c r="R53" i="52"/>
  <c r="Q53" i="52"/>
  <c r="P53" i="52"/>
  <c r="E53" i="52"/>
  <c r="S52" i="52"/>
  <c r="R52" i="52"/>
  <c r="Q52" i="52"/>
  <c r="P52" i="52"/>
  <c r="E52" i="52"/>
  <c r="T52" i="52" s="1"/>
  <c r="U51" i="52"/>
  <c r="T51" i="52"/>
  <c r="S51" i="52"/>
  <c r="R51" i="52"/>
  <c r="Q51" i="52"/>
  <c r="P51" i="52"/>
  <c r="E51" i="52"/>
  <c r="S50" i="52"/>
  <c r="R50" i="52"/>
  <c r="Q50" i="52"/>
  <c r="P50" i="52"/>
  <c r="E50" i="52"/>
  <c r="S49" i="52"/>
  <c r="R49" i="52"/>
  <c r="Q49" i="52"/>
  <c r="P49" i="52"/>
  <c r="E49" i="52"/>
  <c r="U49" i="52" s="1"/>
  <c r="S48" i="52"/>
  <c r="R48" i="52"/>
  <c r="Q48" i="52"/>
  <c r="P48" i="52"/>
  <c r="E48" i="52"/>
  <c r="U48" i="52" s="1"/>
  <c r="S47" i="52"/>
  <c r="R47" i="52"/>
  <c r="Q47" i="52"/>
  <c r="P47" i="52"/>
  <c r="E47" i="52"/>
  <c r="S46" i="52"/>
  <c r="R46" i="52"/>
  <c r="Q46" i="52"/>
  <c r="P46" i="52"/>
  <c r="E46" i="52"/>
  <c r="S45" i="52"/>
  <c r="R45" i="52"/>
  <c r="Q45" i="52"/>
  <c r="P45" i="52"/>
  <c r="E45" i="52"/>
  <c r="S44" i="52"/>
  <c r="R44" i="52"/>
  <c r="Q44" i="52"/>
  <c r="P44" i="52"/>
  <c r="E44" i="52"/>
  <c r="U44" i="52" s="1"/>
  <c r="S43" i="52"/>
  <c r="R43" i="52"/>
  <c r="Q43" i="52"/>
  <c r="P43" i="52"/>
  <c r="E43" i="52"/>
  <c r="R41" i="52"/>
  <c r="O41" i="52"/>
  <c r="N41" i="52"/>
  <c r="M41" i="52"/>
  <c r="L41" i="52"/>
  <c r="K41" i="52"/>
  <c r="J41" i="52"/>
  <c r="I41" i="52"/>
  <c r="H41" i="52"/>
  <c r="G41" i="52"/>
  <c r="F41" i="52"/>
  <c r="C41" i="52"/>
  <c r="B41" i="52"/>
  <c r="U40" i="52"/>
  <c r="T40" i="52"/>
  <c r="S40" i="52"/>
  <c r="R40" i="52"/>
  <c r="Q40" i="52"/>
  <c r="P40" i="52"/>
  <c r="E40" i="52"/>
  <c r="T39" i="52"/>
  <c r="S39" i="52"/>
  <c r="R39" i="52"/>
  <c r="Q39" i="52"/>
  <c r="P39" i="52"/>
  <c r="E39" i="52"/>
  <c r="U39" i="52" s="1"/>
  <c r="S38" i="52"/>
  <c r="R38" i="52"/>
  <c r="Q38" i="52"/>
  <c r="P38" i="52"/>
  <c r="E38" i="52"/>
  <c r="U38" i="52" s="1"/>
  <c r="S37" i="52"/>
  <c r="R37" i="52"/>
  <c r="Q37" i="52"/>
  <c r="P37" i="52"/>
  <c r="E37" i="52"/>
  <c r="S36" i="52"/>
  <c r="R36" i="52"/>
  <c r="Q36" i="52"/>
  <c r="U36" i="52" s="1"/>
  <c r="P36" i="52"/>
  <c r="E36" i="52"/>
  <c r="O34" i="52"/>
  <c r="N34" i="52"/>
  <c r="M34" i="52"/>
  <c r="L34" i="52"/>
  <c r="K34" i="52"/>
  <c r="S34" i="52" s="1"/>
  <c r="J34" i="52"/>
  <c r="R34" i="52" s="1"/>
  <c r="I34" i="52"/>
  <c r="H34" i="52"/>
  <c r="G34" i="52"/>
  <c r="F34" i="52"/>
  <c r="C34" i="52"/>
  <c r="B34" i="52"/>
  <c r="E34" i="52" s="1"/>
  <c r="S33" i="52"/>
  <c r="R33" i="52"/>
  <c r="Q33" i="52"/>
  <c r="P33" i="52"/>
  <c r="E33" i="52"/>
  <c r="T33" i="52" s="1"/>
  <c r="O31" i="52"/>
  <c r="N31" i="52"/>
  <c r="M31" i="52"/>
  <c r="L31" i="52"/>
  <c r="K31" i="52"/>
  <c r="J31" i="52"/>
  <c r="I31" i="52"/>
  <c r="H31" i="52"/>
  <c r="P31" i="52" s="1"/>
  <c r="G31" i="52"/>
  <c r="F31" i="52"/>
  <c r="C31" i="52"/>
  <c r="B31" i="52"/>
  <c r="E31" i="52" s="1"/>
  <c r="U30" i="52"/>
  <c r="S30" i="52"/>
  <c r="R30" i="52"/>
  <c r="Q30" i="52"/>
  <c r="P30" i="52"/>
  <c r="E30" i="52"/>
  <c r="T30" i="52" s="1"/>
  <c r="S29" i="52"/>
  <c r="R29" i="52"/>
  <c r="Q29" i="52"/>
  <c r="P29" i="52"/>
  <c r="E29" i="52"/>
  <c r="S28" i="52"/>
  <c r="R28" i="52"/>
  <c r="Q28" i="52"/>
  <c r="P28" i="52"/>
  <c r="E28" i="52"/>
  <c r="U27" i="52"/>
  <c r="S27" i="52"/>
  <c r="R27" i="52"/>
  <c r="Q27" i="52"/>
  <c r="P27" i="52"/>
  <c r="E27" i="52"/>
  <c r="T27" i="52" s="1"/>
  <c r="O25" i="52"/>
  <c r="N25" i="52"/>
  <c r="M25" i="52"/>
  <c r="L25" i="52"/>
  <c r="K25" i="52"/>
  <c r="J25" i="52"/>
  <c r="I25" i="52"/>
  <c r="S25" i="52" s="1"/>
  <c r="H25" i="52"/>
  <c r="G25" i="52"/>
  <c r="F25" i="52"/>
  <c r="C25" i="52"/>
  <c r="B25" i="52"/>
  <c r="E25" i="52" s="1"/>
  <c r="S24" i="52"/>
  <c r="R24" i="52"/>
  <c r="Q24" i="52"/>
  <c r="P24" i="52"/>
  <c r="E24" i="52"/>
  <c r="U23" i="52"/>
  <c r="T23" i="52"/>
  <c r="S23" i="52"/>
  <c r="R23" i="52"/>
  <c r="Q23" i="52"/>
  <c r="P23" i="52"/>
  <c r="E23" i="52"/>
  <c r="U22" i="52"/>
  <c r="T22" i="52"/>
  <c r="S22" i="52"/>
  <c r="R22" i="52"/>
  <c r="Q22" i="52"/>
  <c r="P22" i="52"/>
  <c r="E22" i="52"/>
  <c r="S21" i="52"/>
  <c r="R21" i="52"/>
  <c r="Q21" i="52"/>
  <c r="P21" i="52"/>
  <c r="E21" i="52"/>
  <c r="U21" i="52" s="1"/>
  <c r="S20" i="52"/>
  <c r="R20" i="52"/>
  <c r="Q20" i="52"/>
  <c r="P20" i="52"/>
  <c r="E20" i="52"/>
  <c r="U20" i="52" s="1"/>
  <c r="U19" i="52"/>
  <c r="S19" i="52"/>
  <c r="R19" i="52"/>
  <c r="Q19" i="52"/>
  <c r="P19" i="52"/>
  <c r="E19" i="52"/>
  <c r="T19" i="52" s="1"/>
  <c r="S18" i="52"/>
  <c r="R18" i="52"/>
  <c r="Q18" i="52"/>
  <c r="P18" i="52"/>
  <c r="E18" i="52"/>
  <c r="O16" i="52"/>
  <c r="N16" i="52"/>
  <c r="M16" i="52"/>
  <c r="L16" i="52"/>
  <c r="K16" i="52"/>
  <c r="J16" i="52"/>
  <c r="R16" i="52" s="1"/>
  <c r="I16" i="52"/>
  <c r="S16" i="52" s="1"/>
  <c r="H16" i="52"/>
  <c r="G16" i="52"/>
  <c r="F16" i="52"/>
  <c r="C16" i="52"/>
  <c r="E16" i="52" s="1"/>
  <c r="B16" i="52"/>
  <c r="S15" i="52"/>
  <c r="R15" i="52"/>
  <c r="Q15" i="52"/>
  <c r="P15" i="52"/>
  <c r="E15" i="52"/>
  <c r="S14" i="52"/>
  <c r="R14" i="52"/>
  <c r="Q14" i="52"/>
  <c r="P14" i="52"/>
  <c r="E14" i="52"/>
  <c r="U13" i="52"/>
  <c r="S13" i="52"/>
  <c r="R13" i="52"/>
  <c r="Q13" i="52"/>
  <c r="P13" i="52"/>
  <c r="E13" i="52"/>
  <c r="T13" i="52" s="1"/>
  <c r="U12" i="52"/>
  <c r="T12" i="52"/>
  <c r="S12" i="52"/>
  <c r="R12" i="52"/>
  <c r="Q12" i="52"/>
  <c r="P12" i="52"/>
  <c r="E12" i="52"/>
  <c r="T11" i="52"/>
  <c r="S11" i="52"/>
  <c r="R11" i="52"/>
  <c r="Q11" i="52"/>
  <c r="P11" i="52"/>
  <c r="E11" i="52"/>
  <c r="U11" i="52" s="1"/>
  <c r="S10" i="52"/>
  <c r="R10" i="52"/>
  <c r="Q10" i="52"/>
  <c r="P10" i="52"/>
  <c r="E10" i="52"/>
  <c r="U10" i="52" s="1"/>
  <c r="S9" i="52"/>
  <c r="R9" i="52"/>
  <c r="Q9" i="52"/>
  <c r="P9" i="52"/>
  <c r="E9" i="52"/>
  <c r="U9" i="52" s="1"/>
  <c r="U96" i="51"/>
  <c r="S96" i="51"/>
  <c r="R96" i="51"/>
  <c r="Q96" i="51"/>
  <c r="P96" i="51"/>
  <c r="E96" i="51"/>
  <c r="T96" i="51" s="1"/>
  <c r="S95" i="51"/>
  <c r="R95" i="51"/>
  <c r="Q95" i="51"/>
  <c r="P95" i="51"/>
  <c r="E95" i="51"/>
  <c r="S94" i="51"/>
  <c r="R94" i="51"/>
  <c r="Q94" i="51"/>
  <c r="P94" i="51"/>
  <c r="E94" i="51"/>
  <c r="U93" i="51"/>
  <c r="S93" i="51"/>
  <c r="R93" i="51"/>
  <c r="Q93" i="51"/>
  <c r="P93" i="51"/>
  <c r="E93" i="51"/>
  <c r="T93" i="51" s="1"/>
  <c r="U92" i="51"/>
  <c r="S92" i="51"/>
  <c r="R92" i="51"/>
  <c r="Q92" i="51"/>
  <c r="P92" i="51"/>
  <c r="E92" i="51"/>
  <c r="T92" i="51" s="1"/>
  <c r="S91" i="51"/>
  <c r="R91" i="51"/>
  <c r="Q91" i="51"/>
  <c r="U91" i="51" s="1"/>
  <c r="P91" i="51"/>
  <c r="T91" i="51" s="1"/>
  <c r="E91" i="51"/>
  <c r="S90" i="51"/>
  <c r="R90" i="51"/>
  <c r="Q90" i="51"/>
  <c r="P90" i="51"/>
  <c r="E90" i="51"/>
  <c r="U90" i="51" s="1"/>
  <c r="S89" i="51"/>
  <c r="R89" i="51"/>
  <c r="Q89" i="51"/>
  <c r="P89" i="51"/>
  <c r="E89" i="51"/>
  <c r="U89" i="51" s="1"/>
  <c r="U88" i="51"/>
  <c r="S88" i="51"/>
  <c r="R88" i="51"/>
  <c r="Q88" i="51"/>
  <c r="P88" i="51"/>
  <c r="E88" i="51"/>
  <c r="T88" i="51" s="1"/>
  <c r="S86" i="51"/>
  <c r="R86" i="51"/>
  <c r="Q86" i="51"/>
  <c r="P86" i="51"/>
  <c r="E86" i="51"/>
  <c r="O74" i="51"/>
  <c r="N74" i="51"/>
  <c r="M74" i="51"/>
  <c r="L74" i="51"/>
  <c r="K74" i="51"/>
  <c r="J74" i="51"/>
  <c r="I74" i="51"/>
  <c r="H74" i="51"/>
  <c r="G74" i="51"/>
  <c r="F74" i="51"/>
  <c r="C74" i="51"/>
  <c r="B74" i="51"/>
  <c r="E74" i="51" s="1"/>
  <c r="O73" i="51"/>
  <c r="N73" i="51"/>
  <c r="M73" i="51"/>
  <c r="L73" i="51"/>
  <c r="K73" i="51"/>
  <c r="S73" i="51" s="1"/>
  <c r="J73" i="51"/>
  <c r="R73" i="51" s="1"/>
  <c r="I73" i="51"/>
  <c r="H73" i="51"/>
  <c r="G73" i="51"/>
  <c r="F73" i="51"/>
  <c r="C73" i="51"/>
  <c r="B73" i="51"/>
  <c r="E73" i="51" s="1"/>
  <c r="O72" i="51"/>
  <c r="N72" i="51"/>
  <c r="M72" i="51"/>
  <c r="L72" i="51"/>
  <c r="K72" i="51"/>
  <c r="J72" i="51"/>
  <c r="I72" i="51"/>
  <c r="H72" i="51"/>
  <c r="R72" i="51" s="1"/>
  <c r="G72" i="51"/>
  <c r="F72" i="51"/>
  <c r="C72" i="51"/>
  <c r="B72" i="51"/>
  <c r="E72" i="51" s="1"/>
  <c r="T71" i="51"/>
  <c r="S71" i="51"/>
  <c r="R71" i="51"/>
  <c r="Q71" i="51"/>
  <c r="P71" i="51"/>
  <c r="E71" i="51"/>
  <c r="U71" i="51" s="1"/>
  <c r="S70" i="51"/>
  <c r="R70" i="51"/>
  <c r="Q70" i="51"/>
  <c r="P70" i="51"/>
  <c r="E70" i="51"/>
  <c r="T70" i="51" s="1"/>
  <c r="O68" i="51"/>
  <c r="N68" i="51"/>
  <c r="M68" i="51"/>
  <c r="L68" i="51"/>
  <c r="K68" i="51"/>
  <c r="J68" i="51"/>
  <c r="I68" i="51"/>
  <c r="H68" i="51"/>
  <c r="G68" i="51"/>
  <c r="F68" i="51"/>
  <c r="C68" i="51"/>
  <c r="B68" i="51"/>
  <c r="E68" i="51" s="1"/>
  <c r="S67" i="51"/>
  <c r="O67" i="51"/>
  <c r="N67" i="51"/>
  <c r="M67" i="51"/>
  <c r="L67" i="51"/>
  <c r="K67" i="51"/>
  <c r="J67" i="51"/>
  <c r="I67" i="51"/>
  <c r="H67" i="51"/>
  <c r="R67" i="51" s="1"/>
  <c r="G67" i="51"/>
  <c r="F67" i="51"/>
  <c r="C67" i="51"/>
  <c r="B67" i="51"/>
  <c r="E67" i="51" s="1"/>
  <c r="S66" i="51"/>
  <c r="R66" i="51"/>
  <c r="Q66" i="51"/>
  <c r="P66" i="51"/>
  <c r="E66" i="51"/>
  <c r="U66" i="51" s="1"/>
  <c r="S65" i="51"/>
  <c r="R65" i="51"/>
  <c r="Q65" i="51"/>
  <c r="P65" i="51"/>
  <c r="E65" i="51"/>
  <c r="T65" i="51" s="1"/>
  <c r="S64" i="51"/>
  <c r="R64" i="51"/>
  <c r="Q64" i="51"/>
  <c r="P64" i="51"/>
  <c r="E64" i="51"/>
  <c r="S63" i="51"/>
  <c r="R63" i="51"/>
  <c r="Q63" i="51"/>
  <c r="P63" i="51"/>
  <c r="E63" i="51"/>
  <c r="T62" i="51"/>
  <c r="S62" i="51"/>
  <c r="R62" i="51"/>
  <c r="Q62" i="51"/>
  <c r="P62" i="51"/>
  <c r="E62" i="51"/>
  <c r="U62" i="51" s="1"/>
  <c r="O60" i="51"/>
  <c r="N60" i="51"/>
  <c r="M60" i="51"/>
  <c r="L60" i="51"/>
  <c r="K60" i="51"/>
  <c r="J60" i="51"/>
  <c r="I60" i="51"/>
  <c r="S60" i="51" s="1"/>
  <c r="H60" i="51"/>
  <c r="R60" i="51" s="1"/>
  <c r="C60" i="51"/>
  <c r="E60" i="51" s="1"/>
  <c r="B60" i="51"/>
  <c r="U59" i="51"/>
  <c r="T59" i="51"/>
  <c r="S59" i="51"/>
  <c r="R59" i="51"/>
  <c r="Q59" i="51"/>
  <c r="P59" i="51"/>
  <c r="E59" i="51"/>
  <c r="S58" i="51"/>
  <c r="R58" i="51"/>
  <c r="Q58" i="51"/>
  <c r="P58" i="51"/>
  <c r="E58" i="51"/>
  <c r="U58" i="51" s="1"/>
  <c r="S57" i="51"/>
  <c r="R57" i="51"/>
  <c r="Q57" i="51"/>
  <c r="P57" i="51"/>
  <c r="E57" i="51"/>
  <c r="U56" i="51"/>
  <c r="S56" i="51"/>
  <c r="R56" i="51"/>
  <c r="Q56" i="51"/>
  <c r="P56" i="51"/>
  <c r="E56" i="51"/>
  <c r="T56" i="51" s="1"/>
  <c r="O54" i="51"/>
  <c r="N54" i="51"/>
  <c r="M54" i="51"/>
  <c r="L54" i="51"/>
  <c r="K54" i="51"/>
  <c r="J54" i="51"/>
  <c r="I54" i="51"/>
  <c r="H54" i="51"/>
  <c r="G54" i="51"/>
  <c r="F54" i="51"/>
  <c r="C54" i="51"/>
  <c r="B54" i="51"/>
  <c r="S53" i="51"/>
  <c r="R53" i="51"/>
  <c r="Q53" i="51"/>
  <c r="P53" i="51"/>
  <c r="E53" i="51"/>
  <c r="S52" i="51"/>
  <c r="R52" i="51"/>
  <c r="Q52" i="51"/>
  <c r="P52" i="51"/>
  <c r="E52" i="5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U48" i="51"/>
  <c r="S48" i="51"/>
  <c r="R48" i="51"/>
  <c r="Q48" i="51"/>
  <c r="P48" i="51"/>
  <c r="E48" i="51"/>
  <c r="T48" i="51" s="1"/>
  <c r="S47" i="51"/>
  <c r="R47" i="51"/>
  <c r="Q47" i="51"/>
  <c r="P47" i="51"/>
  <c r="E47" i="51"/>
  <c r="U47" i="51" s="1"/>
  <c r="S46" i="51"/>
  <c r="R46" i="51"/>
  <c r="Q46" i="51"/>
  <c r="P46" i="51"/>
  <c r="E46" i="51"/>
  <c r="U46" i="51" s="1"/>
  <c r="S45" i="51"/>
  <c r="R45" i="51"/>
  <c r="Q45" i="51"/>
  <c r="P45" i="51"/>
  <c r="E45" i="51"/>
  <c r="S44" i="51"/>
  <c r="R44" i="51"/>
  <c r="Q44" i="51"/>
  <c r="P44" i="51"/>
  <c r="E44" i="51"/>
  <c r="S43" i="51"/>
  <c r="R43" i="51"/>
  <c r="Q43" i="51"/>
  <c r="P43" i="51"/>
  <c r="E43" i="51"/>
  <c r="O41" i="51"/>
  <c r="N41" i="51"/>
  <c r="M41" i="51"/>
  <c r="L41" i="51"/>
  <c r="K41" i="51"/>
  <c r="J41" i="51"/>
  <c r="I41" i="51"/>
  <c r="H41" i="51"/>
  <c r="G41" i="51"/>
  <c r="F41" i="51"/>
  <c r="C41" i="51"/>
  <c r="B41" i="51"/>
  <c r="S40" i="51"/>
  <c r="R40" i="51"/>
  <c r="Q40" i="51"/>
  <c r="P40" i="51"/>
  <c r="E40" i="51"/>
  <c r="U39" i="51"/>
  <c r="T39" i="51"/>
  <c r="S39" i="51"/>
  <c r="R39" i="51"/>
  <c r="Q39" i="51"/>
  <c r="P39" i="51"/>
  <c r="E39" i="51"/>
  <c r="S38" i="51"/>
  <c r="R38" i="51"/>
  <c r="Q38" i="51"/>
  <c r="P38" i="51"/>
  <c r="E38" i="51"/>
  <c r="S37" i="51"/>
  <c r="R37" i="51"/>
  <c r="Q37" i="51"/>
  <c r="P37" i="51"/>
  <c r="E37" i="51"/>
  <c r="S36" i="51"/>
  <c r="R36" i="51"/>
  <c r="Q36" i="51"/>
  <c r="P36" i="51"/>
  <c r="E36" i="51"/>
  <c r="U36" i="51" s="1"/>
  <c r="O34" i="51"/>
  <c r="N34" i="51"/>
  <c r="M34" i="51"/>
  <c r="L34" i="51"/>
  <c r="K34" i="51"/>
  <c r="J34" i="51"/>
  <c r="I34" i="51"/>
  <c r="S34" i="51" s="1"/>
  <c r="H34" i="51"/>
  <c r="R34" i="51" s="1"/>
  <c r="G34" i="51"/>
  <c r="F34" i="51"/>
  <c r="C34" i="51"/>
  <c r="E34" i="51" s="1"/>
  <c r="B34" i="51"/>
  <c r="S33" i="51"/>
  <c r="R33" i="51"/>
  <c r="Q33" i="51"/>
  <c r="P33" i="51"/>
  <c r="E33" i="51"/>
  <c r="O31" i="51"/>
  <c r="N31" i="51"/>
  <c r="M31" i="51"/>
  <c r="L31" i="51"/>
  <c r="K31" i="51"/>
  <c r="J31" i="51"/>
  <c r="I31" i="51"/>
  <c r="S31" i="51" s="1"/>
  <c r="H31" i="51"/>
  <c r="R31" i="51" s="1"/>
  <c r="G31" i="51"/>
  <c r="F31" i="51"/>
  <c r="C31" i="51"/>
  <c r="E31" i="51" s="1"/>
  <c r="B31" i="51"/>
  <c r="S30" i="51"/>
  <c r="R30" i="51"/>
  <c r="Q30" i="51"/>
  <c r="P30" i="51"/>
  <c r="E30" i="51"/>
  <c r="U30" i="51" s="1"/>
  <c r="T29" i="51"/>
  <c r="S29" i="51"/>
  <c r="R29" i="51"/>
  <c r="Q29" i="51"/>
  <c r="P29" i="51"/>
  <c r="E29" i="51"/>
  <c r="U29" i="51" s="1"/>
  <c r="U28" i="51"/>
  <c r="S28" i="51"/>
  <c r="R28" i="51"/>
  <c r="Q28" i="51"/>
  <c r="P28" i="51"/>
  <c r="E28" i="51"/>
  <c r="T28" i="51" s="1"/>
  <c r="S27" i="51"/>
  <c r="R27" i="51"/>
  <c r="Q27" i="51"/>
  <c r="P27" i="51"/>
  <c r="E27" i="51"/>
  <c r="O25" i="51"/>
  <c r="N25" i="51"/>
  <c r="M25" i="51"/>
  <c r="L25" i="51"/>
  <c r="K25" i="51"/>
  <c r="J25" i="51"/>
  <c r="I25" i="51"/>
  <c r="S25" i="51" s="1"/>
  <c r="H25" i="51"/>
  <c r="G25" i="51"/>
  <c r="F25" i="51"/>
  <c r="C25" i="51"/>
  <c r="E25" i="51" s="1"/>
  <c r="B25" i="51"/>
  <c r="S24" i="51"/>
  <c r="R24" i="51"/>
  <c r="Q24" i="51"/>
  <c r="P24" i="51"/>
  <c r="E24" i="51"/>
  <c r="S23" i="51"/>
  <c r="R23" i="51"/>
  <c r="Q23" i="51"/>
  <c r="P23" i="51"/>
  <c r="E23" i="51"/>
  <c r="U22" i="51"/>
  <c r="S22" i="51"/>
  <c r="R22" i="51"/>
  <c r="Q22" i="51"/>
  <c r="P22" i="51"/>
  <c r="E22" i="51"/>
  <c r="T22" i="51" s="1"/>
  <c r="U21" i="51"/>
  <c r="T21" i="51"/>
  <c r="S21" i="51"/>
  <c r="R21" i="51"/>
  <c r="Q21" i="51"/>
  <c r="P21" i="51"/>
  <c r="E21" i="51"/>
  <c r="U20" i="51"/>
  <c r="T20" i="51"/>
  <c r="S20" i="51"/>
  <c r="R20" i="51"/>
  <c r="Q20" i="51"/>
  <c r="P20" i="51"/>
  <c r="E20" i="51"/>
  <c r="S19" i="51"/>
  <c r="R19" i="51"/>
  <c r="Q19" i="51"/>
  <c r="P19" i="51"/>
  <c r="E19" i="51"/>
  <c r="U19" i="51" s="1"/>
  <c r="S18" i="51"/>
  <c r="R18" i="51"/>
  <c r="Q18" i="51"/>
  <c r="P18" i="51"/>
  <c r="E18" i="51"/>
  <c r="O16" i="51"/>
  <c r="N16" i="51"/>
  <c r="M16" i="51"/>
  <c r="L16" i="51"/>
  <c r="K16" i="51"/>
  <c r="J16" i="51"/>
  <c r="I16" i="51"/>
  <c r="H16" i="51"/>
  <c r="R16" i="51" s="1"/>
  <c r="G16" i="51"/>
  <c r="F16" i="51"/>
  <c r="C16" i="51"/>
  <c r="B16" i="51"/>
  <c r="E16" i="51" s="1"/>
  <c r="T15" i="51"/>
  <c r="S15" i="51"/>
  <c r="R15" i="51"/>
  <c r="Q15" i="51"/>
  <c r="P15" i="51"/>
  <c r="E15" i="51"/>
  <c r="U15" i="51" s="1"/>
  <c r="S14" i="51"/>
  <c r="R14" i="51"/>
  <c r="Q14" i="51"/>
  <c r="P14" i="51"/>
  <c r="E14" i="51"/>
  <c r="S13" i="51"/>
  <c r="R13" i="51"/>
  <c r="Q13" i="51"/>
  <c r="P13" i="51"/>
  <c r="E13" i="51"/>
  <c r="S12" i="51"/>
  <c r="R12" i="51"/>
  <c r="Q12" i="51"/>
  <c r="P12" i="51"/>
  <c r="E12" i="51"/>
  <c r="S11" i="51"/>
  <c r="R11" i="51"/>
  <c r="Q11" i="51"/>
  <c r="P11" i="51"/>
  <c r="E11" i="51"/>
  <c r="S10" i="51"/>
  <c r="R10" i="51"/>
  <c r="Q10" i="51"/>
  <c r="P10" i="51"/>
  <c r="E10" i="51"/>
  <c r="S9" i="51"/>
  <c r="R9" i="51"/>
  <c r="Q9" i="51"/>
  <c r="P9" i="51"/>
  <c r="E9" i="51"/>
  <c r="S96" i="50"/>
  <c r="R96" i="50"/>
  <c r="Q96" i="50"/>
  <c r="P96" i="50"/>
  <c r="E96" i="50"/>
  <c r="U96" i="50" s="1"/>
  <c r="S95" i="50"/>
  <c r="R95" i="50"/>
  <c r="Q95" i="50"/>
  <c r="P95" i="50"/>
  <c r="E95" i="50"/>
  <c r="U95" i="50" s="1"/>
  <c r="S94" i="50"/>
  <c r="R94" i="50"/>
  <c r="Q94" i="50"/>
  <c r="P94" i="50"/>
  <c r="E94" i="50"/>
  <c r="S93" i="50"/>
  <c r="R93" i="50"/>
  <c r="Q93" i="50"/>
  <c r="P93" i="50"/>
  <c r="E93" i="50"/>
  <c r="S92" i="50"/>
  <c r="R92" i="50"/>
  <c r="Q92" i="50"/>
  <c r="P92" i="50"/>
  <c r="E92" i="50"/>
  <c r="S91" i="50"/>
  <c r="R91" i="50"/>
  <c r="Q91" i="50"/>
  <c r="P91" i="50"/>
  <c r="E91" i="50"/>
  <c r="U90" i="50"/>
  <c r="S90" i="50"/>
  <c r="R90" i="50"/>
  <c r="Q90" i="50"/>
  <c r="P90" i="50"/>
  <c r="E90" i="50"/>
  <c r="T90" i="50" s="1"/>
  <c r="U89" i="50"/>
  <c r="T89" i="50"/>
  <c r="S89" i="50"/>
  <c r="R89" i="50"/>
  <c r="Q89" i="50"/>
  <c r="P89" i="50"/>
  <c r="E89" i="50"/>
  <c r="S88" i="50"/>
  <c r="R88" i="50"/>
  <c r="Q88" i="50"/>
  <c r="P88" i="50"/>
  <c r="E88" i="50"/>
  <c r="S86" i="50"/>
  <c r="R86" i="50"/>
  <c r="Q86" i="50"/>
  <c r="P86" i="50"/>
  <c r="E86" i="50"/>
  <c r="U86" i="50" s="1"/>
  <c r="O74" i="50"/>
  <c r="N74" i="50"/>
  <c r="M74" i="50"/>
  <c r="L74" i="50"/>
  <c r="K74" i="50"/>
  <c r="J74" i="50"/>
  <c r="I74" i="50"/>
  <c r="H74" i="50"/>
  <c r="G74" i="50"/>
  <c r="F74" i="50"/>
  <c r="C74" i="50"/>
  <c r="B74" i="50"/>
  <c r="E74" i="50" s="1"/>
  <c r="O73" i="50"/>
  <c r="N73" i="50"/>
  <c r="M73" i="50"/>
  <c r="L73" i="50"/>
  <c r="K73" i="50"/>
  <c r="J73" i="50"/>
  <c r="I73" i="50"/>
  <c r="H73" i="50"/>
  <c r="R73" i="50" s="1"/>
  <c r="G73" i="50"/>
  <c r="F73" i="50"/>
  <c r="C73" i="50"/>
  <c r="B73" i="50"/>
  <c r="O72" i="50"/>
  <c r="N72" i="50"/>
  <c r="M72" i="50"/>
  <c r="L72" i="50"/>
  <c r="K72" i="50"/>
  <c r="J72" i="50"/>
  <c r="I72" i="50"/>
  <c r="S72" i="50" s="1"/>
  <c r="H72" i="50"/>
  <c r="R72" i="50" s="1"/>
  <c r="G72" i="50"/>
  <c r="F72" i="50"/>
  <c r="C72" i="50"/>
  <c r="B72" i="50"/>
  <c r="E72" i="50" s="1"/>
  <c r="T71" i="50"/>
  <c r="S71" i="50"/>
  <c r="R71" i="50"/>
  <c r="Q71" i="50"/>
  <c r="P71" i="50"/>
  <c r="E71" i="50"/>
  <c r="U71" i="50" s="1"/>
  <c r="S70" i="50"/>
  <c r="R70" i="50"/>
  <c r="Q70" i="50"/>
  <c r="P70" i="50"/>
  <c r="E70" i="50"/>
  <c r="O68" i="50"/>
  <c r="N68" i="50"/>
  <c r="M68" i="50"/>
  <c r="L68" i="50"/>
  <c r="K68" i="50"/>
  <c r="J68" i="50"/>
  <c r="I68" i="50"/>
  <c r="H68" i="50"/>
  <c r="G68" i="50"/>
  <c r="F68" i="50"/>
  <c r="C68" i="50"/>
  <c r="B68" i="50"/>
  <c r="O67" i="50"/>
  <c r="N67" i="50"/>
  <c r="M67" i="50"/>
  <c r="L67" i="50"/>
  <c r="K67" i="50"/>
  <c r="J67" i="50"/>
  <c r="I67" i="50"/>
  <c r="S67" i="50" s="1"/>
  <c r="H67" i="50"/>
  <c r="R67" i="50" s="1"/>
  <c r="G67" i="50"/>
  <c r="F67" i="50"/>
  <c r="C67" i="50"/>
  <c r="E67" i="50" s="1"/>
  <c r="B67" i="50"/>
  <c r="S66" i="50"/>
  <c r="R66" i="50"/>
  <c r="Q66" i="50"/>
  <c r="P66" i="50"/>
  <c r="E66" i="50"/>
  <c r="S65" i="50"/>
  <c r="R65" i="50"/>
  <c r="Q65" i="50"/>
  <c r="P65" i="50"/>
  <c r="E65" i="50"/>
  <c r="S64" i="50"/>
  <c r="R64" i="50"/>
  <c r="Q64" i="50"/>
  <c r="P64" i="50"/>
  <c r="E64" i="50"/>
  <c r="U64" i="50" s="1"/>
  <c r="S63" i="50"/>
  <c r="R63" i="50"/>
  <c r="Q63" i="50"/>
  <c r="P63" i="50"/>
  <c r="E63" i="50"/>
  <c r="S62" i="50"/>
  <c r="R62" i="50"/>
  <c r="Q62" i="50"/>
  <c r="P62" i="50"/>
  <c r="E62" i="50"/>
  <c r="T62" i="50" s="1"/>
  <c r="O60" i="50"/>
  <c r="N60" i="50"/>
  <c r="M60" i="50"/>
  <c r="L60" i="50"/>
  <c r="K60" i="50"/>
  <c r="J60" i="50"/>
  <c r="I60" i="50"/>
  <c r="S60" i="50" s="1"/>
  <c r="H60" i="50"/>
  <c r="R60" i="50" s="1"/>
  <c r="C60" i="50"/>
  <c r="B60" i="50"/>
  <c r="E60" i="50" s="1"/>
  <c r="S59" i="50"/>
  <c r="R59" i="50"/>
  <c r="Q59" i="50"/>
  <c r="P59" i="50"/>
  <c r="E59" i="50"/>
  <c r="U58" i="50"/>
  <c r="S58" i="50"/>
  <c r="R58" i="50"/>
  <c r="Q58" i="50"/>
  <c r="P58" i="50"/>
  <c r="E58" i="50"/>
  <c r="T58" i="50" s="1"/>
  <c r="U57" i="50"/>
  <c r="T57" i="50"/>
  <c r="S57" i="50"/>
  <c r="R57" i="50"/>
  <c r="Q57" i="50"/>
  <c r="P57" i="50"/>
  <c r="E57" i="50"/>
  <c r="S56" i="50"/>
  <c r="R56" i="50"/>
  <c r="Q56" i="50"/>
  <c r="P56" i="50"/>
  <c r="E56" i="50"/>
  <c r="O54" i="50"/>
  <c r="N54" i="50"/>
  <c r="M54" i="50"/>
  <c r="L54" i="50"/>
  <c r="K54" i="50"/>
  <c r="J54" i="50"/>
  <c r="I54" i="50"/>
  <c r="H54" i="50"/>
  <c r="G54" i="50"/>
  <c r="F54" i="50"/>
  <c r="C54" i="50"/>
  <c r="B54" i="50"/>
  <c r="S53" i="50"/>
  <c r="R53" i="50"/>
  <c r="Q53" i="50"/>
  <c r="P53" i="50"/>
  <c r="E53" i="50"/>
  <c r="S52" i="50"/>
  <c r="R52" i="50"/>
  <c r="Q52" i="50"/>
  <c r="P52" i="50"/>
  <c r="E52" i="50"/>
  <c r="U52" i="50" s="1"/>
  <c r="S51" i="50"/>
  <c r="R51" i="50"/>
  <c r="Q51" i="50"/>
  <c r="P51" i="50"/>
  <c r="E51" i="50"/>
  <c r="T50" i="50"/>
  <c r="S50" i="50"/>
  <c r="R50" i="50"/>
  <c r="Q50" i="50"/>
  <c r="P50" i="50"/>
  <c r="E50" i="50"/>
  <c r="U50" i="50" s="1"/>
  <c r="S49" i="50"/>
  <c r="R49" i="50"/>
  <c r="Q49" i="50"/>
  <c r="P49" i="50"/>
  <c r="E49" i="50"/>
  <c r="S48" i="50"/>
  <c r="R48" i="50"/>
  <c r="Q48" i="50"/>
  <c r="P48" i="50"/>
  <c r="E48" i="50"/>
  <c r="S47" i="50"/>
  <c r="R47" i="50"/>
  <c r="Q47" i="50"/>
  <c r="P47" i="50"/>
  <c r="E47" i="50"/>
  <c r="U46" i="50"/>
  <c r="S46" i="50"/>
  <c r="R46" i="50"/>
  <c r="Q46" i="50"/>
  <c r="P46" i="50"/>
  <c r="E46" i="50"/>
  <c r="T46" i="50" s="1"/>
  <c r="S45" i="50"/>
  <c r="R45" i="50"/>
  <c r="Q45" i="50"/>
  <c r="P45" i="50"/>
  <c r="E45" i="50"/>
  <c r="S44" i="50"/>
  <c r="R44" i="50"/>
  <c r="Q44" i="50"/>
  <c r="P44" i="50"/>
  <c r="E44" i="50"/>
  <c r="U44" i="50" s="1"/>
  <c r="S43" i="50"/>
  <c r="R43" i="50"/>
  <c r="Q43" i="50"/>
  <c r="P43" i="50"/>
  <c r="E43" i="50"/>
  <c r="O41" i="50"/>
  <c r="N41" i="50"/>
  <c r="M41" i="50"/>
  <c r="L41" i="50"/>
  <c r="K41" i="50"/>
  <c r="J41" i="50"/>
  <c r="I41" i="50"/>
  <c r="Q41" i="50" s="1"/>
  <c r="H41" i="50"/>
  <c r="P41" i="50" s="1"/>
  <c r="G41" i="50"/>
  <c r="F41" i="50"/>
  <c r="E41" i="50"/>
  <c r="C41" i="50"/>
  <c r="B41" i="50"/>
  <c r="U40" i="50"/>
  <c r="S40" i="50"/>
  <c r="R40" i="50"/>
  <c r="Q40" i="50"/>
  <c r="P40" i="50"/>
  <c r="E40" i="50"/>
  <c r="T40" i="50" s="1"/>
  <c r="S39" i="50"/>
  <c r="R39" i="50"/>
  <c r="Q39" i="50"/>
  <c r="P39" i="50"/>
  <c r="E39" i="50"/>
  <c r="S38" i="50"/>
  <c r="R38" i="50"/>
  <c r="Q38" i="50"/>
  <c r="P38" i="50"/>
  <c r="E38" i="50"/>
  <c r="U37" i="50"/>
  <c r="T37" i="50"/>
  <c r="S37" i="50"/>
  <c r="R37" i="50"/>
  <c r="Q37" i="50"/>
  <c r="P37" i="50"/>
  <c r="E37" i="50"/>
  <c r="T36" i="50"/>
  <c r="S36" i="50"/>
  <c r="R36" i="50"/>
  <c r="Q36" i="50"/>
  <c r="P36" i="50"/>
  <c r="E36" i="50"/>
  <c r="U36" i="50" s="1"/>
  <c r="O34" i="50"/>
  <c r="N34" i="50"/>
  <c r="M34" i="50"/>
  <c r="L34" i="50"/>
  <c r="K34" i="50"/>
  <c r="J34" i="50"/>
  <c r="I34" i="50"/>
  <c r="S34" i="50" s="1"/>
  <c r="H34" i="50"/>
  <c r="R34" i="50" s="1"/>
  <c r="G34" i="50"/>
  <c r="F34" i="50"/>
  <c r="C34" i="50"/>
  <c r="B34" i="50"/>
  <c r="E34" i="50" s="1"/>
  <c r="S33" i="50"/>
  <c r="R33" i="50"/>
  <c r="Q33" i="50"/>
  <c r="P33" i="50"/>
  <c r="E33" i="50"/>
  <c r="T33" i="50" s="1"/>
  <c r="O31" i="50"/>
  <c r="N31" i="50"/>
  <c r="M31" i="50"/>
  <c r="L31" i="50"/>
  <c r="K31" i="50"/>
  <c r="J31" i="50"/>
  <c r="I31" i="50"/>
  <c r="S31" i="50" s="1"/>
  <c r="H31" i="50"/>
  <c r="G31" i="50"/>
  <c r="F31" i="50"/>
  <c r="C31" i="50"/>
  <c r="B31" i="50"/>
  <c r="E31" i="50" s="1"/>
  <c r="S30" i="50"/>
  <c r="R30" i="50"/>
  <c r="Q30" i="50"/>
  <c r="U30" i="50" s="1"/>
  <c r="P30" i="50"/>
  <c r="E30" i="50"/>
  <c r="T30" i="50" s="1"/>
  <c r="U29" i="50"/>
  <c r="T29" i="50"/>
  <c r="S29" i="50"/>
  <c r="R29" i="50"/>
  <c r="Q29" i="50"/>
  <c r="P29" i="50"/>
  <c r="E29" i="50"/>
  <c r="S28" i="50"/>
  <c r="R28" i="50"/>
  <c r="Q28" i="50"/>
  <c r="P28" i="50"/>
  <c r="E28" i="50"/>
  <c r="S27" i="50"/>
  <c r="R27" i="50"/>
  <c r="Q27" i="50"/>
  <c r="P27" i="50"/>
  <c r="E27" i="50"/>
  <c r="U27" i="50" s="1"/>
  <c r="O25" i="50"/>
  <c r="N25" i="50"/>
  <c r="M25" i="50"/>
  <c r="L25" i="50"/>
  <c r="K25" i="50"/>
  <c r="J25" i="50"/>
  <c r="I25" i="50"/>
  <c r="S25" i="50" s="1"/>
  <c r="H25" i="50"/>
  <c r="R25" i="50" s="1"/>
  <c r="G25" i="50"/>
  <c r="F25" i="50"/>
  <c r="C25" i="50"/>
  <c r="B25" i="50"/>
  <c r="E25" i="50" s="1"/>
  <c r="S24" i="50"/>
  <c r="R24" i="50"/>
  <c r="Q24" i="50"/>
  <c r="P24" i="50"/>
  <c r="E24" i="50"/>
  <c r="U24" i="50" s="1"/>
  <c r="S23" i="50"/>
  <c r="R23" i="50"/>
  <c r="Q23" i="50"/>
  <c r="P23" i="50"/>
  <c r="E23" i="50"/>
  <c r="S22" i="50"/>
  <c r="R22" i="50"/>
  <c r="Q22" i="50"/>
  <c r="P22" i="50"/>
  <c r="E22" i="50"/>
  <c r="S21" i="50"/>
  <c r="R21" i="50"/>
  <c r="Q21" i="50"/>
  <c r="P21" i="50"/>
  <c r="E21" i="50"/>
  <c r="T20" i="50"/>
  <c r="S20" i="50"/>
  <c r="R20" i="50"/>
  <c r="Q20" i="50"/>
  <c r="U20" i="50" s="1"/>
  <c r="P20" i="50"/>
  <c r="E20" i="50"/>
  <c r="U19" i="50"/>
  <c r="T19" i="50"/>
  <c r="S19" i="50"/>
  <c r="R19" i="50"/>
  <c r="Q19" i="50"/>
  <c r="P19" i="50"/>
  <c r="E19" i="50"/>
  <c r="S18" i="50"/>
  <c r="R18" i="50"/>
  <c r="Q18" i="50"/>
  <c r="P18" i="50"/>
  <c r="E18" i="50"/>
  <c r="O16" i="50"/>
  <c r="N16" i="50"/>
  <c r="M16" i="50"/>
  <c r="L16" i="50"/>
  <c r="K16" i="50"/>
  <c r="J16" i="50"/>
  <c r="I16" i="50"/>
  <c r="H16" i="50"/>
  <c r="R16" i="50" s="1"/>
  <c r="G16" i="50"/>
  <c r="F16" i="50"/>
  <c r="C16" i="50"/>
  <c r="B16" i="50"/>
  <c r="E16" i="50" s="1"/>
  <c r="S15" i="50"/>
  <c r="R15" i="50"/>
  <c r="Q15" i="50"/>
  <c r="P15" i="50"/>
  <c r="E15" i="50"/>
  <c r="S14" i="50"/>
  <c r="R14" i="50"/>
  <c r="Q14" i="50"/>
  <c r="P14" i="50"/>
  <c r="E14" i="50"/>
  <c r="S13" i="50"/>
  <c r="R13" i="50"/>
  <c r="Q13" i="50"/>
  <c r="P13" i="50"/>
  <c r="E13" i="50"/>
  <c r="U13" i="50" s="1"/>
  <c r="S12" i="50"/>
  <c r="R12" i="50"/>
  <c r="Q12" i="50"/>
  <c r="P12" i="50"/>
  <c r="E12" i="50"/>
  <c r="T11" i="50"/>
  <c r="S11" i="50"/>
  <c r="R11" i="50"/>
  <c r="Q11" i="50"/>
  <c r="P11" i="50"/>
  <c r="E11" i="50"/>
  <c r="U11" i="50" s="1"/>
  <c r="S10" i="50"/>
  <c r="R10" i="50"/>
  <c r="Q10" i="50"/>
  <c r="P10" i="50"/>
  <c r="E10" i="50"/>
  <c r="T10" i="50" s="1"/>
  <c r="U9" i="50"/>
  <c r="T9" i="50"/>
  <c r="S9" i="50"/>
  <c r="R9" i="50"/>
  <c r="Q9" i="50"/>
  <c r="P9" i="50"/>
  <c r="E9" i="50"/>
  <c r="S96" i="49"/>
  <c r="R96" i="49"/>
  <c r="Q96" i="49"/>
  <c r="P96" i="49"/>
  <c r="E96" i="49"/>
  <c r="S95" i="49"/>
  <c r="R95" i="49"/>
  <c r="Q95" i="49"/>
  <c r="P95" i="49"/>
  <c r="E95" i="49"/>
  <c r="S94" i="49"/>
  <c r="R94" i="49"/>
  <c r="Q94" i="49"/>
  <c r="P94" i="49"/>
  <c r="E94" i="49"/>
  <c r="S93" i="49"/>
  <c r="R93" i="49"/>
  <c r="Q93" i="49"/>
  <c r="P93" i="49"/>
  <c r="E93" i="49"/>
  <c r="U93" i="49" s="1"/>
  <c r="S92" i="49"/>
  <c r="R92" i="49"/>
  <c r="Q92" i="49"/>
  <c r="P92" i="49"/>
  <c r="E92" i="49"/>
  <c r="T91" i="49"/>
  <c r="S91" i="49"/>
  <c r="R91" i="49"/>
  <c r="Q91" i="49"/>
  <c r="P91" i="49"/>
  <c r="E91" i="49"/>
  <c r="U91" i="49" s="1"/>
  <c r="S90" i="49"/>
  <c r="R90" i="49"/>
  <c r="Q90" i="49"/>
  <c r="P90" i="49"/>
  <c r="E90" i="49"/>
  <c r="T90" i="49" s="1"/>
  <c r="U89" i="49"/>
  <c r="T89" i="49"/>
  <c r="S89" i="49"/>
  <c r="R89" i="49"/>
  <c r="Q89" i="49"/>
  <c r="P89" i="49"/>
  <c r="E89" i="49"/>
  <c r="T88" i="49"/>
  <c r="S88" i="49"/>
  <c r="R88" i="49"/>
  <c r="Q88" i="49"/>
  <c r="P88" i="49"/>
  <c r="E88" i="49"/>
  <c r="U88" i="49" s="1"/>
  <c r="S86" i="49"/>
  <c r="R86" i="49"/>
  <c r="Q86" i="49"/>
  <c r="P86" i="49"/>
  <c r="E86" i="49"/>
  <c r="O74" i="49"/>
  <c r="N74" i="49"/>
  <c r="M74" i="49"/>
  <c r="L74" i="49"/>
  <c r="K74" i="49"/>
  <c r="J74" i="49"/>
  <c r="I74" i="49"/>
  <c r="H74" i="49"/>
  <c r="G74" i="49"/>
  <c r="F74" i="49"/>
  <c r="C74" i="49"/>
  <c r="B74" i="49"/>
  <c r="E74" i="49" s="1"/>
  <c r="O73" i="49"/>
  <c r="N73" i="49"/>
  <c r="M73" i="49"/>
  <c r="L73" i="49"/>
  <c r="K73" i="49"/>
  <c r="J73" i="49"/>
  <c r="I73" i="49"/>
  <c r="H73" i="49"/>
  <c r="P73" i="49" s="1"/>
  <c r="G73" i="49"/>
  <c r="F73" i="49"/>
  <c r="C73" i="49"/>
  <c r="B73" i="49"/>
  <c r="E73" i="49" s="1"/>
  <c r="O72" i="49"/>
  <c r="N72" i="49"/>
  <c r="M72" i="49"/>
  <c r="L72" i="49"/>
  <c r="K72" i="49"/>
  <c r="J72" i="49"/>
  <c r="I72" i="49"/>
  <c r="H72" i="49"/>
  <c r="R72" i="49" s="1"/>
  <c r="G72" i="49"/>
  <c r="F72" i="49"/>
  <c r="C72" i="49"/>
  <c r="B72" i="49"/>
  <c r="E72" i="49" s="1"/>
  <c r="T71" i="49"/>
  <c r="S71" i="49"/>
  <c r="R71" i="49"/>
  <c r="Q71" i="49"/>
  <c r="P71" i="49"/>
  <c r="E71" i="49"/>
  <c r="U71" i="49" s="1"/>
  <c r="U70" i="49"/>
  <c r="S70" i="49"/>
  <c r="R70" i="49"/>
  <c r="Q70" i="49"/>
  <c r="P70" i="49"/>
  <c r="E70" i="49"/>
  <c r="T70" i="49" s="1"/>
  <c r="O68" i="49"/>
  <c r="N68" i="49"/>
  <c r="M68" i="49"/>
  <c r="L68" i="49"/>
  <c r="K68" i="49"/>
  <c r="J68" i="49"/>
  <c r="I68" i="49"/>
  <c r="H68" i="49"/>
  <c r="G68" i="49"/>
  <c r="F68" i="49"/>
  <c r="C68" i="49"/>
  <c r="B68" i="49"/>
  <c r="O67" i="49"/>
  <c r="N67" i="49"/>
  <c r="M67" i="49"/>
  <c r="L67" i="49"/>
  <c r="K67" i="49"/>
  <c r="J67" i="49"/>
  <c r="I67" i="49"/>
  <c r="S67" i="49" s="1"/>
  <c r="H67" i="49"/>
  <c r="R67" i="49" s="1"/>
  <c r="G67" i="49"/>
  <c r="F67" i="49"/>
  <c r="C67" i="49"/>
  <c r="B67" i="49"/>
  <c r="E67" i="49" s="1"/>
  <c r="U66" i="49"/>
  <c r="T66" i="49"/>
  <c r="S66" i="49"/>
  <c r="R66" i="49"/>
  <c r="Q66" i="49"/>
  <c r="P66" i="49"/>
  <c r="E66" i="49"/>
  <c r="U65" i="49"/>
  <c r="T65" i="49"/>
  <c r="S65" i="49"/>
  <c r="R65" i="49"/>
  <c r="Q65" i="49"/>
  <c r="P65" i="49"/>
  <c r="E65" i="49"/>
  <c r="U64" i="49"/>
  <c r="T64" i="49"/>
  <c r="S64" i="49"/>
  <c r="R64" i="49"/>
  <c r="Q64" i="49"/>
  <c r="P64" i="49"/>
  <c r="E64" i="49"/>
  <c r="S63" i="49"/>
  <c r="R63" i="49"/>
  <c r="Q63" i="49"/>
  <c r="P63" i="49"/>
  <c r="E63" i="49"/>
  <c r="S62" i="49"/>
  <c r="R62" i="49"/>
  <c r="Q62" i="49"/>
  <c r="P62" i="49"/>
  <c r="E62" i="49"/>
  <c r="O60" i="49"/>
  <c r="N60" i="49"/>
  <c r="M60" i="49"/>
  <c r="L60" i="49"/>
  <c r="K60" i="49"/>
  <c r="J60" i="49"/>
  <c r="I60" i="49"/>
  <c r="S60" i="49" s="1"/>
  <c r="H60" i="49"/>
  <c r="R60" i="49" s="1"/>
  <c r="C60" i="49"/>
  <c r="B60" i="49"/>
  <c r="E60" i="49" s="1"/>
  <c r="S59" i="49"/>
  <c r="R59" i="49"/>
  <c r="Q59" i="49"/>
  <c r="P59" i="49"/>
  <c r="E59" i="49"/>
  <c r="T59" i="49" s="1"/>
  <c r="S58" i="49"/>
  <c r="R58" i="49"/>
  <c r="Q58" i="49"/>
  <c r="P58" i="49"/>
  <c r="E58" i="49"/>
  <c r="U58" i="49" s="1"/>
  <c r="S57" i="49"/>
  <c r="R57" i="49"/>
  <c r="Q57" i="49"/>
  <c r="P57" i="49"/>
  <c r="E57" i="49"/>
  <c r="S56" i="49"/>
  <c r="R56" i="49"/>
  <c r="Q56" i="49"/>
  <c r="P56" i="49"/>
  <c r="E56" i="49"/>
  <c r="O54" i="49"/>
  <c r="N54" i="49"/>
  <c r="M54" i="49"/>
  <c r="L54" i="49"/>
  <c r="K54" i="49"/>
  <c r="J54" i="49"/>
  <c r="I54" i="49"/>
  <c r="S54" i="49" s="1"/>
  <c r="H54" i="49"/>
  <c r="R54" i="49" s="1"/>
  <c r="G54" i="49"/>
  <c r="F54" i="49"/>
  <c r="C54" i="49"/>
  <c r="B54" i="49"/>
  <c r="U53" i="49"/>
  <c r="T53" i="49"/>
  <c r="S53" i="49"/>
  <c r="R53" i="49"/>
  <c r="Q53" i="49"/>
  <c r="P53" i="49"/>
  <c r="E53" i="49"/>
  <c r="S52" i="49"/>
  <c r="R52" i="49"/>
  <c r="Q52" i="49"/>
  <c r="P52" i="49"/>
  <c r="E52" i="49"/>
  <c r="S51" i="49"/>
  <c r="R51" i="49"/>
  <c r="Q51" i="49"/>
  <c r="P51" i="49"/>
  <c r="E51" i="49"/>
  <c r="S50" i="49"/>
  <c r="R50" i="49"/>
  <c r="Q50" i="49"/>
  <c r="P50" i="49"/>
  <c r="E50" i="49"/>
  <c r="S49" i="49"/>
  <c r="R49" i="49"/>
  <c r="Q49" i="49"/>
  <c r="P49" i="49"/>
  <c r="E49" i="49"/>
  <c r="S48" i="49"/>
  <c r="R48" i="49"/>
  <c r="Q48" i="49"/>
  <c r="P48" i="49"/>
  <c r="E48" i="49"/>
  <c r="U48" i="49" s="1"/>
  <c r="U47" i="49"/>
  <c r="T47" i="49"/>
  <c r="S47" i="49"/>
  <c r="R47" i="49"/>
  <c r="Q47" i="49"/>
  <c r="P47" i="49"/>
  <c r="E47" i="49"/>
  <c r="U46" i="49"/>
  <c r="T46" i="49"/>
  <c r="S46" i="49"/>
  <c r="R46" i="49"/>
  <c r="Q46" i="49"/>
  <c r="P46" i="49"/>
  <c r="E46" i="49"/>
  <c r="S45" i="49"/>
  <c r="R45" i="49"/>
  <c r="Q45" i="49"/>
  <c r="P45" i="49"/>
  <c r="E45" i="49"/>
  <c r="S44" i="49"/>
  <c r="R44" i="49"/>
  <c r="Q44" i="49"/>
  <c r="P44" i="49"/>
  <c r="E44" i="49"/>
  <c r="S43" i="49"/>
  <c r="R43" i="49"/>
  <c r="Q43" i="49"/>
  <c r="P43" i="49"/>
  <c r="E43" i="49"/>
  <c r="O41" i="49"/>
  <c r="N41" i="49"/>
  <c r="M41" i="49"/>
  <c r="L41" i="49"/>
  <c r="K41" i="49"/>
  <c r="J41" i="49"/>
  <c r="I41" i="49"/>
  <c r="H41" i="49"/>
  <c r="G41" i="49"/>
  <c r="F41" i="49"/>
  <c r="E41" i="49"/>
  <c r="C41" i="49"/>
  <c r="B41" i="49"/>
  <c r="S40" i="49"/>
  <c r="R40" i="49"/>
  <c r="Q40" i="49"/>
  <c r="P40" i="49"/>
  <c r="E40" i="49"/>
  <c r="S39" i="49"/>
  <c r="R39" i="49"/>
  <c r="Q39" i="49"/>
  <c r="P39" i="49"/>
  <c r="E39" i="49"/>
  <c r="U38" i="49"/>
  <c r="S38" i="49"/>
  <c r="R38" i="49"/>
  <c r="Q38" i="49"/>
  <c r="P38" i="49"/>
  <c r="E38" i="49"/>
  <c r="T38" i="49" s="1"/>
  <c r="S37" i="49"/>
  <c r="R37" i="49"/>
  <c r="Q37" i="49"/>
  <c r="P37" i="49"/>
  <c r="E37" i="49"/>
  <c r="S36" i="49"/>
  <c r="R36" i="49"/>
  <c r="Q36" i="49"/>
  <c r="P36" i="49"/>
  <c r="E36" i="49"/>
  <c r="S34" i="49"/>
  <c r="O34" i="49"/>
  <c r="N34" i="49"/>
  <c r="M34" i="49"/>
  <c r="L34" i="49"/>
  <c r="K34" i="49"/>
  <c r="J34" i="49"/>
  <c r="I34" i="49"/>
  <c r="H34" i="49"/>
  <c r="R34" i="49" s="1"/>
  <c r="G34" i="49"/>
  <c r="F34" i="49"/>
  <c r="C34" i="49"/>
  <c r="B34" i="49"/>
  <c r="S33" i="49"/>
  <c r="R33" i="49"/>
  <c r="Q33" i="49"/>
  <c r="P33" i="49"/>
  <c r="E33" i="49"/>
  <c r="O31" i="49"/>
  <c r="N31" i="49"/>
  <c r="M31" i="49"/>
  <c r="L31" i="49"/>
  <c r="K31" i="49"/>
  <c r="J31" i="49"/>
  <c r="I31" i="49"/>
  <c r="H31" i="49"/>
  <c r="R31" i="49" s="1"/>
  <c r="G31" i="49"/>
  <c r="F31" i="49"/>
  <c r="C31" i="49"/>
  <c r="B31" i="49"/>
  <c r="S30" i="49"/>
  <c r="R30" i="49"/>
  <c r="Q30" i="49"/>
  <c r="P30" i="49"/>
  <c r="E30" i="49"/>
  <c r="S29" i="49"/>
  <c r="R29" i="49"/>
  <c r="Q29" i="49"/>
  <c r="P29" i="49"/>
  <c r="E29" i="49"/>
  <c r="U28" i="49"/>
  <c r="S28" i="49"/>
  <c r="R28" i="49"/>
  <c r="Q28" i="49"/>
  <c r="P28" i="49"/>
  <c r="E28" i="49"/>
  <c r="T28" i="49" s="1"/>
  <c r="U27" i="49"/>
  <c r="T27" i="49"/>
  <c r="S27" i="49"/>
  <c r="R27" i="49"/>
  <c r="Q27" i="49"/>
  <c r="P27" i="49"/>
  <c r="E27" i="49"/>
  <c r="O25" i="49"/>
  <c r="N25" i="49"/>
  <c r="M25" i="49"/>
  <c r="L25" i="49"/>
  <c r="K25" i="49"/>
  <c r="J25" i="49"/>
  <c r="I25" i="49"/>
  <c r="S25" i="49" s="1"/>
  <c r="H25" i="49"/>
  <c r="R25" i="49" s="1"/>
  <c r="G25" i="49"/>
  <c r="F25" i="49"/>
  <c r="E25" i="49"/>
  <c r="C25" i="49"/>
  <c r="B25" i="49"/>
  <c r="U24" i="49"/>
  <c r="T24" i="49"/>
  <c r="S24" i="49"/>
  <c r="R24" i="49"/>
  <c r="Q24" i="49"/>
  <c r="P24" i="49"/>
  <c r="E24" i="49"/>
  <c r="S23" i="49"/>
  <c r="R23" i="49"/>
  <c r="Q23" i="49"/>
  <c r="P23" i="49"/>
  <c r="E23" i="49"/>
  <c r="T22" i="49"/>
  <c r="S22" i="49"/>
  <c r="R22" i="49"/>
  <c r="Q22" i="49"/>
  <c r="P22" i="49"/>
  <c r="E22" i="49"/>
  <c r="U22" i="49" s="1"/>
  <c r="S21" i="49"/>
  <c r="R21" i="49"/>
  <c r="Q21" i="49"/>
  <c r="P21" i="49"/>
  <c r="E21" i="49"/>
  <c r="S20" i="49"/>
  <c r="R20" i="49"/>
  <c r="Q20" i="49"/>
  <c r="P20" i="49"/>
  <c r="E20" i="49"/>
  <c r="S19" i="49"/>
  <c r="R19" i="49"/>
  <c r="Q19" i="49"/>
  <c r="P19" i="49"/>
  <c r="E19" i="49"/>
  <c r="U18" i="49"/>
  <c r="T18" i="49"/>
  <c r="S18" i="49"/>
  <c r="R18" i="49"/>
  <c r="Q18" i="49"/>
  <c r="P18" i="49"/>
  <c r="E18" i="49"/>
  <c r="S16" i="49"/>
  <c r="O16" i="49"/>
  <c r="N16" i="49"/>
  <c r="M16" i="49"/>
  <c r="L16" i="49"/>
  <c r="K16" i="49"/>
  <c r="J16" i="49"/>
  <c r="I16" i="49"/>
  <c r="H16" i="49"/>
  <c r="G16" i="49"/>
  <c r="F16" i="49"/>
  <c r="C16" i="49"/>
  <c r="B16" i="49"/>
  <c r="S15" i="49"/>
  <c r="R15" i="49"/>
  <c r="Q15" i="49"/>
  <c r="P15" i="49"/>
  <c r="E15" i="49"/>
  <c r="S14" i="49"/>
  <c r="R14" i="49"/>
  <c r="Q14" i="49"/>
  <c r="P14" i="49"/>
  <c r="E14" i="49"/>
  <c r="S13" i="49"/>
  <c r="R13" i="49"/>
  <c r="Q13" i="49"/>
  <c r="P13" i="49"/>
  <c r="E13" i="49"/>
  <c r="U12" i="49"/>
  <c r="T12" i="49"/>
  <c r="S12" i="49"/>
  <c r="R12" i="49"/>
  <c r="Q12" i="49"/>
  <c r="P12" i="49"/>
  <c r="E12" i="49"/>
  <c r="U11" i="49"/>
  <c r="T11" i="49"/>
  <c r="S11" i="49"/>
  <c r="R11" i="49"/>
  <c r="Q11" i="49"/>
  <c r="P11" i="49"/>
  <c r="E11" i="49"/>
  <c r="S10" i="49"/>
  <c r="R10" i="49"/>
  <c r="Q10" i="49"/>
  <c r="P10" i="49"/>
  <c r="E10" i="49"/>
  <c r="S9" i="49"/>
  <c r="R9" i="49"/>
  <c r="Q9" i="49"/>
  <c r="P9" i="49"/>
  <c r="E9" i="49"/>
  <c r="S96" i="48"/>
  <c r="R96" i="48"/>
  <c r="Q96" i="48"/>
  <c r="P96" i="48"/>
  <c r="E96" i="48"/>
  <c r="S95" i="48"/>
  <c r="R95" i="48"/>
  <c r="Q95" i="48"/>
  <c r="P95" i="48"/>
  <c r="E95" i="48"/>
  <c r="S94" i="48"/>
  <c r="R94" i="48"/>
  <c r="Q94" i="48"/>
  <c r="P94" i="48"/>
  <c r="E94" i="48"/>
  <c r="T93" i="48"/>
  <c r="S93" i="48"/>
  <c r="R93" i="48"/>
  <c r="Q93" i="48"/>
  <c r="P93" i="48"/>
  <c r="E93" i="48"/>
  <c r="U93" i="48" s="1"/>
  <c r="U92" i="48"/>
  <c r="S92" i="48"/>
  <c r="R92" i="48"/>
  <c r="Q92" i="48"/>
  <c r="P92" i="48"/>
  <c r="E92" i="48"/>
  <c r="T92" i="48" s="1"/>
  <c r="S91" i="48"/>
  <c r="R91" i="48"/>
  <c r="Q91" i="48"/>
  <c r="U91" i="48" s="1"/>
  <c r="P91" i="48"/>
  <c r="T91" i="48" s="1"/>
  <c r="E91" i="48"/>
  <c r="S90" i="48"/>
  <c r="R90" i="48"/>
  <c r="Q90" i="48"/>
  <c r="P90" i="48"/>
  <c r="E90" i="48"/>
  <c r="S89" i="48"/>
  <c r="R89" i="48"/>
  <c r="Q89" i="48"/>
  <c r="P89" i="48"/>
  <c r="E89" i="48"/>
  <c r="S88" i="48"/>
  <c r="R88" i="48"/>
  <c r="Q88" i="48"/>
  <c r="P88" i="48"/>
  <c r="E88" i="48"/>
  <c r="S86" i="48"/>
  <c r="R86" i="48"/>
  <c r="Q86" i="48"/>
  <c r="P86" i="48"/>
  <c r="E86" i="48"/>
  <c r="O74" i="48"/>
  <c r="N74" i="48"/>
  <c r="M74" i="48"/>
  <c r="L74" i="48"/>
  <c r="K74" i="48"/>
  <c r="J74" i="48"/>
  <c r="I74" i="48"/>
  <c r="S74" i="48" s="1"/>
  <c r="H74" i="48"/>
  <c r="G74" i="48"/>
  <c r="F74" i="48"/>
  <c r="C74" i="48"/>
  <c r="B74" i="48"/>
  <c r="E74" i="48" s="1"/>
  <c r="O73" i="48"/>
  <c r="N73" i="48"/>
  <c r="M73" i="48"/>
  <c r="L73" i="48"/>
  <c r="K73" i="48"/>
  <c r="J73" i="48"/>
  <c r="I73" i="48"/>
  <c r="H73" i="48"/>
  <c r="P73" i="48" s="1"/>
  <c r="G73" i="48"/>
  <c r="F73" i="48"/>
  <c r="C73" i="48"/>
  <c r="B73" i="48"/>
  <c r="E73" i="48" s="1"/>
  <c r="O72" i="48"/>
  <c r="N72" i="48"/>
  <c r="M72" i="48"/>
  <c r="L72" i="48"/>
  <c r="K72" i="48"/>
  <c r="J72" i="48"/>
  <c r="I72" i="48"/>
  <c r="S72" i="48" s="1"/>
  <c r="H72" i="48"/>
  <c r="G72" i="48"/>
  <c r="F72" i="48"/>
  <c r="E72" i="48"/>
  <c r="C72" i="48"/>
  <c r="B72" i="48"/>
  <c r="S71" i="48"/>
  <c r="R71" i="48"/>
  <c r="Q71" i="48"/>
  <c r="P71" i="48"/>
  <c r="E71" i="48"/>
  <c r="U70" i="48"/>
  <c r="S70" i="48"/>
  <c r="R70" i="48"/>
  <c r="Q70" i="48"/>
  <c r="P70" i="48"/>
  <c r="E70" i="48"/>
  <c r="O68" i="48"/>
  <c r="N68" i="48"/>
  <c r="M68" i="48"/>
  <c r="L68" i="48"/>
  <c r="K68" i="48"/>
  <c r="J68" i="48"/>
  <c r="I68" i="48"/>
  <c r="H68" i="48"/>
  <c r="G68" i="48"/>
  <c r="F68" i="48"/>
  <c r="C68" i="48"/>
  <c r="B68" i="48"/>
  <c r="S67" i="48"/>
  <c r="O67" i="48"/>
  <c r="N67" i="48"/>
  <c r="M67" i="48"/>
  <c r="L67" i="48"/>
  <c r="K67" i="48"/>
  <c r="J67" i="48"/>
  <c r="I67" i="48"/>
  <c r="H67" i="48"/>
  <c r="R67" i="48" s="1"/>
  <c r="G67" i="48"/>
  <c r="F67" i="48"/>
  <c r="C67" i="48"/>
  <c r="B67" i="48"/>
  <c r="S66" i="48"/>
  <c r="R66" i="48"/>
  <c r="Q66" i="48"/>
  <c r="P66" i="48"/>
  <c r="E66" i="48"/>
  <c r="U65" i="48"/>
  <c r="S65" i="48"/>
  <c r="R65" i="48"/>
  <c r="Q65" i="48"/>
  <c r="P65" i="48"/>
  <c r="E65" i="48"/>
  <c r="T65" i="48" s="1"/>
  <c r="S64" i="48"/>
  <c r="R64" i="48"/>
  <c r="Q64" i="48"/>
  <c r="P64" i="48"/>
  <c r="E64" i="48"/>
  <c r="U63" i="48"/>
  <c r="T63" i="48"/>
  <c r="S63" i="48"/>
  <c r="R63" i="48"/>
  <c r="Q63" i="48"/>
  <c r="P63" i="48"/>
  <c r="E63" i="48"/>
  <c r="T62" i="48"/>
  <c r="S62" i="48"/>
  <c r="R62" i="48"/>
  <c r="Q62" i="48"/>
  <c r="P62" i="48"/>
  <c r="E62" i="48"/>
  <c r="U62" i="48" s="1"/>
  <c r="O60" i="48"/>
  <c r="N60" i="48"/>
  <c r="M60" i="48"/>
  <c r="L60" i="48"/>
  <c r="K60" i="48"/>
  <c r="J60" i="48"/>
  <c r="I60" i="48"/>
  <c r="S60" i="48" s="1"/>
  <c r="H60" i="48"/>
  <c r="R60" i="48" s="1"/>
  <c r="C60" i="48"/>
  <c r="B60" i="48"/>
  <c r="E60" i="48" s="1"/>
  <c r="U59" i="48"/>
  <c r="T59" i="48"/>
  <c r="S59" i="48"/>
  <c r="R59" i="48"/>
  <c r="Q59" i="48"/>
  <c r="P59" i="48"/>
  <c r="E59" i="48"/>
  <c r="S58" i="48"/>
  <c r="R58" i="48"/>
  <c r="Q58" i="48"/>
  <c r="P58" i="48"/>
  <c r="E58" i="48"/>
  <c r="S57" i="48"/>
  <c r="R57" i="48"/>
  <c r="Q57" i="48"/>
  <c r="P57" i="48"/>
  <c r="E57" i="48"/>
  <c r="U56" i="48"/>
  <c r="S56" i="48"/>
  <c r="R56" i="48"/>
  <c r="Q56" i="48"/>
  <c r="P56" i="48"/>
  <c r="E56" i="48"/>
  <c r="T56" i="48" s="1"/>
  <c r="O54" i="48"/>
  <c r="N54" i="48"/>
  <c r="M54" i="48"/>
  <c r="L54" i="48"/>
  <c r="K54" i="48"/>
  <c r="J54" i="48"/>
  <c r="I54" i="48"/>
  <c r="H54" i="48"/>
  <c r="G54" i="48"/>
  <c r="F54" i="48"/>
  <c r="C54" i="48"/>
  <c r="B54" i="48"/>
  <c r="E54" i="48" s="1"/>
  <c r="S53" i="48"/>
  <c r="R53" i="48"/>
  <c r="Q53" i="48"/>
  <c r="P53" i="48"/>
  <c r="E53" i="48"/>
  <c r="U52" i="48"/>
  <c r="T52" i="48"/>
  <c r="S52" i="48"/>
  <c r="R52" i="48"/>
  <c r="Q52" i="48"/>
  <c r="P52" i="48"/>
  <c r="E52" i="48"/>
  <c r="U51" i="48"/>
  <c r="T51" i="48"/>
  <c r="S51" i="48"/>
  <c r="R51" i="48"/>
  <c r="Q51" i="48"/>
  <c r="P51" i="48"/>
  <c r="E51" i="48"/>
  <c r="S50" i="48"/>
  <c r="R50" i="48"/>
  <c r="Q50" i="48"/>
  <c r="P50" i="48"/>
  <c r="E50" i="48"/>
  <c r="S49" i="48"/>
  <c r="R49" i="48"/>
  <c r="Q49" i="48"/>
  <c r="P49" i="48"/>
  <c r="E49" i="48"/>
  <c r="S48" i="48"/>
  <c r="R48" i="48"/>
  <c r="Q48" i="48"/>
  <c r="P48" i="48"/>
  <c r="E48" i="48"/>
  <c r="U48" i="48" s="1"/>
  <c r="S47" i="48"/>
  <c r="R47" i="48"/>
  <c r="Q47" i="48"/>
  <c r="P47" i="48"/>
  <c r="E47" i="48"/>
  <c r="S46" i="48"/>
  <c r="R46" i="48"/>
  <c r="Q46" i="48"/>
  <c r="P46" i="48"/>
  <c r="E46" i="48"/>
  <c r="U45" i="48"/>
  <c r="S45" i="48"/>
  <c r="R45" i="48"/>
  <c r="Q45" i="48"/>
  <c r="P45" i="48"/>
  <c r="E45" i="48"/>
  <c r="T45" i="48" s="1"/>
  <c r="U44" i="48"/>
  <c r="T44" i="48"/>
  <c r="S44" i="48"/>
  <c r="R44" i="48"/>
  <c r="Q44" i="48"/>
  <c r="P44" i="48"/>
  <c r="E44" i="48"/>
  <c r="U43" i="48"/>
  <c r="T43" i="48"/>
  <c r="S43" i="48"/>
  <c r="R43" i="48"/>
  <c r="Q43" i="48"/>
  <c r="P43" i="48"/>
  <c r="E43" i="48"/>
  <c r="O41" i="48"/>
  <c r="N41" i="48"/>
  <c r="M41" i="48"/>
  <c r="L41" i="48"/>
  <c r="K41" i="48"/>
  <c r="J41" i="48"/>
  <c r="R41" i="48" s="1"/>
  <c r="I41" i="48"/>
  <c r="S41" i="48" s="1"/>
  <c r="H41" i="48"/>
  <c r="G41" i="48"/>
  <c r="F41" i="48"/>
  <c r="C41" i="48"/>
  <c r="E41" i="48" s="1"/>
  <c r="B41" i="48"/>
  <c r="U40" i="48"/>
  <c r="T40" i="48"/>
  <c r="S40" i="48"/>
  <c r="R40" i="48"/>
  <c r="Q40" i="48"/>
  <c r="P40" i="48"/>
  <c r="E40" i="48"/>
  <c r="T39" i="48"/>
  <c r="S39" i="48"/>
  <c r="R39" i="48"/>
  <c r="Q39" i="48"/>
  <c r="P39" i="48"/>
  <c r="E39" i="48"/>
  <c r="U39" i="48" s="1"/>
  <c r="U38" i="48"/>
  <c r="T38" i="48"/>
  <c r="S38" i="48"/>
  <c r="R38" i="48"/>
  <c r="Q38" i="48"/>
  <c r="P38" i="48"/>
  <c r="E38" i="48"/>
  <c r="S37" i="48"/>
  <c r="R37" i="48"/>
  <c r="Q37" i="48"/>
  <c r="P37" i="48"/>
  <c r="E37" i="48"/>
  <c r="S36" i="48"/>
  <c r="R36" i="48"/>
  <c r="Q36" i="48"/>
  <c r="P36" i="48"/>
  <c r="E36" i="48"/>
  <c r="O34" i="48"/>
  <c r="N34" i="48"/>
  <c r="M34" i="48"/>
  <c r="L34" i="48"/>
  <c r="K34" i="48"/>
  <c r="J34" i="48"/>
  <c r="I34" i="48"/>
  <c r="S34" i="48" s="1"/>
  <c r="H34" i="48"/>
  <c r="R34" i="48" s="1"/>
  <c r="G34" i="48"/>
  <c r="F34" i="48"/>
  <c r="E34" i="48"/>
  <c r="C34" i="48"/>
  <c r="B34" i="48"/>
  <c r="S33" i="48"/>
  <c r="R33" i="48"/>
  <c r="Q33" i="48"/>
  <c r="P33" i="48"/>
  <c r="E33" i="48"/>
  <c r="O31" i="48"/>
  <c r="N31" i="48"/>
  <c r="M31" i="48"/>
  <c r="L31" i="48"/>
  <c r="K31" i="48"/>
  <c r="J31" i="48"/>
  <c r="I31" i="48"/>
  <c r="S31" i="48" s="1"/>
  <c r="H31" i="48"/>
  <c r="R31" i="48" s="1"/>
  <c r="G31" i="48"/>
  <c r="F31" i="48"/>
  <c r="C31" i="48"/>
  <c r="B31" i="48"/>
  <c r="E31" i="48" s="1"/>
  <c r="S30" i="48"/>
  <c r="R30" i="48"/>
  <c r="Q30" i="48"/>
  <c r="P30" i="48"/>
  <c r="E30" i="48"/>
  <c r="S29" i="48"/>
  <c r="R29" i="48"/>
  <c r="Q29" i="48"/>
  <c r="P29" i="48"/>
  <c r="E29" i="48"/>
  <c r="S28" i="48"/>
  <c r="R28" i="48"/>
  <c r="Q28" i="48"/>
  <c r="P28" i="48"/>
  <c r="E28" i="48"/>
  <c r="T28" i="48" s="1"/>
  <c r="U27" i="48"/>
  <c r="T27" i="48"/>
  <c r="S27" i="48"/>
  <c r="R27" i="48"/>
  <c r="Q27" i="48"/>
  <c r="P27" i="48"/>
  <c r="E27" i="48"/>
  <c r="O25" i="48"/>
  <c r="N25" i="48"/>
  <c r="M25" i="48"/>
  <c r="Q25" i="48" s="1"/>
  <c r="L25" i="48"/>
  <c r="K25" i="48"/>
  <c r="J25" i="48"/>
  <c r="I25" i="48"/>
  <c r="S25" i="48" s="1"/>
  <c r="H25" i="48"/>
  <c r="G25" i="48"/>
  <c r="F25" i="48"/>
  <c r="C25" i="48"/>
  <c r="B25" i="48"/>
  <c r="S24" i="48"/>
  <c r="R24" i="48"/>
  <c r="Q24" i="48"/>
  <c r="P24" i="48"/>
  <c r="E24" i="48"/>
  <c r="S23" i="48"/>
  <c r="R23" i="48"/>
  <c r="Q23" i="48"/>
  <c r="P23" i="48"/>
  <c r="E23" i="48"/>
  <c r="S22" i="48"/>
  <c r="R22" i="48"/>
  <c r="Q22" i="48"/>
  <c r="P22" i="48"/>
  <c r="E22" i="48"/>
  <c r="U21" i="48"/>
  <c r="T21" i="48"/>
  <c r="S21" i="48"/>
  <c r="R21" i="48"/>
  <c r="Q21" i="48"/>
  <c r="P21" i="48"/>
  <c r="E21" i="48"/>
  <c r="U20" i="48"/>
  <c r="T20" i="48"/>
  <c r="S20" i="48"/>
  <c r="R20" i="48"/>
  <c r="Q20" i="48"/>
  <c r="P20" i="48"/>
  <c r="E20" i="48"/>
  <c r="S19" i="48"/>
  <c r="R19" i="48"/>
  <c r="Q19" i="48"/>
  <c r="P19" i="48"/>
  <c r="E19" i="48"/>
  <c r="S18" i="48"/>
  <c r="R18" i="48"/>
  <c r="Q18" i="48"/>
  <c r="P18" i="48"/>
  <c r="E18" i="48"/>
  <c r="O16" i="48"/>
  <c r="N16" i="48"/>
  <c r="M16" i="48"/>
  <c r="L16" i="48"/>
  <c r="K16" i="48"/>
  <c r="J16" i="48"/>
  <c r="I16" i="48"/>
  <c r="H16" i="48"/>
  <c r="R16" i="48" s="1"/>
  <c r="G16" i="48"/>
  <c r="F16" i="48"/>
  <c r="C16" i="48"/>
  <c r="B16" i="48"/>
  <c r="E16" i="48" s="1"/>
  <c r="S15" i="48"/>
  <c r="R15" i="48"/>
  <c r="Q15" i="48"/>
  <c r="P15" i="48"/>
  <c r="E15" i="48"/>
  <c r="U14" i="48"/>
  <c r="S14" i="48"/>
  <c r="R14" i="48"/>
  <c r="Q14" i="48"/>
  <c r="P14" i="48"/>
  <c r="E14" i="48"/>
  <c r="T14" i="48" s="1"/>
  <c r="U13" i="48"/>
  <c r="T13" i="48"/>
  <c r="S13" i="48"/>
  <c r="R13" i="48"/>
  <c r="Q13" i="48"/>
  <c r="P13" i="48"/>
  <c r="E13" i="48"/>
  <c r="U12" i="48"/>
  <c r="T12" i="48"/>
  <c r="S12" i="48"/>
  <c r="R12" i="48"/>
  <c r="Q12" i="48"/>
  <c r="P12" i="48"/>
  <c r="E12" i="48"/>
  <c r="S11" i="48"/>
  <c r="R11" i="48"/>
  <c r="Q11" i="48"/>
  <c r="P11" i="48"/>
  <c r="E11" i="48"/>
  <c r="T10" i="48"/>
  <c r="S10" i="48"/>
  <c r="R10" i="48"/>
  <c r="Q10" i="48"/>
  <c r="P10" i="48"/>
  <c r="E10" i="48"/>
  <c r="U9" i="48"/>
  <c r="T9" i="48"/>
  <c r="S9" i="48"/>
  <c r="R9" i="48"/>
  <c r="Q9" i="48"/>
  <c r="P9" i="48"/>
  <c r="E9" i="48"/>
  <c r="S96" i="47"/>
  <c r="R96" i="47"/>
  <c r="Q96" i="47"/>
  <c r="P96" i="47"/>
  <c r="E96" i="47"/>
  <c r="S95" i="47"/>
  <c r="R95" i="47"/>
  <c r="Q95" i="47"/>
  <c r="P95" i="47"/>
  <c r="E95" i="47"/>
  <c r="U94" i="47"/>
  <c r="S94" i="47"/>
  <c r="R94" i="47"/>
  <c r="Q94" i="47"/>
  <c r="P94" i="47"/>
  <c r="E94" i="47"/>
  <c r="T94" i="47" s="1"/>
  <c r="U93" i="47"/>
  <c r="T93" i="47"/>
  <c r="S93" i="47"/>
  <c r="R93" i="47"/>
  <c r="Q93" i="47"/>
  <c r="P93" i="47"/>
  <c r="E93" i="47"/>
  <c r="U92" i="47"/>
  <c r="T92" i="47"/>
  <c r="S92" i="47"/>
  <c r="R92" i="47"/>
  <c r="Q92" i="47"/>
  <c r="P92" i="47"/>
  <c r="E92" i="47"/>
  <c r="S91" i="47"/>
  <c r="R91" i="47"/>
  <c r="Q91" i="47"/>
  <c r="P91" i="47"/>
  <c r="E91" i="47"/>
  <c r="S90" i="47"/>
  <c r="R90" i="47"/>
  <c r="Q90" i="47"/>
  <c r="P90" i="47"/>
  <c r="E90" i="47"/>
  <c r="U89" i="47"/>
  <c r="S89" i="47"/>
  <c r="R89" i="47"/>
  <c r="Q89" i="47"/>
  <c r="P89" i="47"/>
  <c r="E89" i="47"/>
  <c r="T89" i="47" s="1"/>
  <c r="S88" i="47"/>
  <c r="R88" i="47"/>
  <c r="Q88" i="47"/>
  <c r="P88" i="47"/>
  <c r="E88" i="47"/>
  <c r="S86" i="47"/>
  <c r="R86" i="47"/>
  <c r="Q86" i="47"/>
  <c r="P86" i="47"/>
  <c r="E86" i="47"/>
  <c r="O74" i="47"/>
  <c r="N74" i="47"/>
  <c r="M74" i="47"/>
  <c r="L74" i="47"/>
  <c r="K74" i="47"/>
  <c r="J74" i="47"/>
  <c r="I74" i="47"/>
  <c r="H74" i="47"/>
  <c r="G74" i="47"/>
  <c r="F74" i="47"/>
  <c r="C74" i="47"/>
  <c r="B74" i="47"/>
  <c r="O73" i="47"/>
  <c r="N73" i="47"/>
  <c r="M73" i="47"/>
  <c r="L73" i="47"/>
  <c r="K73" i="47"/>
  <c r="J73" i="47"/>
  <c r="I73" i="47"/>
  <c r="S73" i="47" s="1"/>
  <c r="H73" i="47"/>
  <c r="R73" i="47" s="1"/>
  <c r="G73" i="47"/>
  <c r="F73" i="47"/>
  <c r="E73" i="47"/>
  <c r="C73" i="47"/>
  <c r="B73" i="47"/>
  <c r="O72" i="47"/>
  <c r="N72" i="47"/>
  <c r="M72" i="47"/>
  <c r="L72" i="47"/>
  <c r="K72" i="47"/>
  <c r="J72" i="47"/>
  <c r="R72" i="47" s="1"/>
  <c r="I72" i="47"/>
  <c r="H72" i="47"/>
  <c r="G72" i="47"/>
  <c r="F72" i="47"/>
  <c r="C72" i="47"/>
  <c r="B72" i="47"/>
  <c r="E72" i="47" s="1"/>
  <c r="U71" i="47"/>
  <c r="T71" i="47"/>
  <c r="S71" i="47"/>
  <c r="R71" i="47"/>
  <c r="Q71" i="47"/>
  <c r="P71" i="47"/>
  <c r="E71" i="47"/>
  <c r="S70" i="47"/>
  <c r="R70" i="47"/>
  <c r="Q70" i="47"/>
  <c r="P70" i="47"/>
  <c r="E70" i="47"/>
  <c r="O68" i="47"/>
  <c r="N68" i="47"/>
  <c r="M68" i="47"/>
  <c r="L68" i="47"/>
  <c r="K68" i="47"/>
  <c r="J68" i="47"/>
  <c r="I68" i="47"/>
  <c r="H68" i="47"/>
  <c r="G68" i="47"/>
  <c r="F68" i="47"/>
  <c r="C68" i="47"/>
  <c r="B68" i="47"/>
  <c r="O67" i="47"/>
  <c r="N67" i="47"/>
  <c r="M67" i="47"/>
  <c r="L67" i="47"/>
  <c r="K67" i="47"/>
  <c r="J67" i="47"/>
  <c r="I67" i="47"/>
  <c r="S67" i="47" s="1"/>
  <c r="H67" i="47"/>
  <c r="P67" i="47" s="1"/>
  <c r="G67" i="47"/>
  <c r="F67" i="47"/>
  <c r="C67" i="47"/>
  <c r="B67" i="47"/>
  <c r="E67" i="47" s="1"/>
  <c r="U66" i="47"/>
  <c r="T66" i="47"/>
  <c r="S66" i="47"/>
  <c r="R66" i="47"/>
  <c r="Q66" i="47"/>
  <c r="P66" i="47"/>
  <c r="E66" i="47"/>
  <c r="S65" i="47"/>
  <c r="R65" i="47"/>
  <c r="Q65" i="47"/>
  <c r="P65" i="47"/>
  <c r="E65" i="47"/>
  <c r="S64" i="47"/>
  <c r="R64" i="47"/>
  <c r="Q64" i="47"/>
  <c r="P64" i="47"/>
  <c r="E64" i="47"/>
  <c r="U63" i="47"/>
  <c r="S63" i="47"/>
  <c r="R63" i="47"/>
  <c r="Q63" i="47"/>
  <c r="P63" i="47"/>
  <c r="E63" i="47"/>
  <c r="T63" i="47" s="1"/>
  <c r="U62" i="47"/>
  <c r="T62" i="47"/>
  <c r="S62" i="47"/>
  <c r="R62" i="47"/>
  <c r="Q62" i="47"/>
  <c r="P62" i="47"/>
  <c r="E62" i="47"/>
  <c r="S60" i="47"/>
  <c r="O60" i="47"/>
  <c r="N60" i="47"/>
  <c r="M60" i="47"/>
  <c r="L60" i="47"/>
  <c r="K60" i="47"/>
  <c r="J60" i="47"/>
  <c r="I60" i="47"/>
  <c r="H60" i="47"/>
  <c r="C60" i="47"/>
  <c r="B60" i="47"/>
  <c r="S59" i="47"/>
  <c r="R59" i="47"/>
  <c r="Q59" i="47"/>
  <c r="P59" i="47"/>
  <c r="E59" i="47"/>
  <c r="U59" i="47" s="1"/>
  <c r="U58" i="47"/>
  <c r="T58" i="47"/>
  <c r="S58" i="47"/>
  <c r="R58" i="47"/>
  <c r="Q58" i="47"/>
  <c r="P58" i="47"/>
  <c r="E58" i="47"/>
  <c r="S57" i="47"/>
  <c r="R57" i="47"/>
  <c r="Q57" i="47"/>
  <c r="P57" i="47"/>
  <c r="E57" i="47"/>
  <c r="S56" i="47"/>
  <c r="R56" i="47"/>
  <c r="Q56" i="47"/>
  <c r="P56" i="47"/>
  <c r="E56" i="47"/>
  <c r="O54" i="47"/>
  <c r="N54" i="47"/>
  <c r="M54" i="47"/>
  <c r="L54" i="47"/>
  <c r="K54" i="47"/>
  <c r="J54" i="47"/>
  <c r="I54" i="47"/>
  <c r="S54" i="47" s="1"/>
  <c r="H54" i="47"/>
  <c r="R54" i="47" s="1"/>
  <c r="G54" i="47"/>
  <c r="F54" i="47"/>
  <c r="E54" i="47"/>
  <c r="C54" i="47"/>
  <c r="B54" i="47"/>
  <c r="S53" i="47"/>
  <c r="R53" i="47"/>
  <c r="Q53" i="47"/>
  <c r="P53" i="47"/>
  <c r="E53" i="47"/>
  <c r="S52" i="47"/>
  <c r="R52" i="47"/>
  <c r="Q52" i="47"/>
  <c r="P52" i="47"/>
  <c r="E52" i="47"/>
  <c r="S51" i="47"/>
  <c r="R51" i="47"/>
  <c r="Q51" i="47"/>
  <c r="P51" i="47"/>
  <c r="E51" i="47"/>
  <c r="T51" i="47" s="1"/>
  <c r="S50" i="47"/>
  <c r="R50" i="47"/>
  <c r="Q50" i="47"/>
  <c r="P50" i="47"/>
  <c r="E50" i="47"/>
  <c r="S49" i="47"/>
  <c r="R49" i="47"/>
  <c r="Q49" i="47"/>
  <c r="P49" i="47"/>
  <c r="E49" i="47"/>
  <c r="T48" i="47"/>
  <c r="S48" i="47"/>
  <c r="R48" i="47"/>
  <c r="Q48" i="47"/>
  <c r="P48" i="47"/>
  <c r="E48" i="47"/>
  <c r="U48" i="47" s="1"/>
  <c r="U47" i="47"/>
  <c r="S47" i="47"/>
  <c r="R47" i="47"/>
  <c r="Q47" i="47"/>
  <c r="P47" i="47"/>
  <c r="E47" i="47"/>
  <c r="T47" i="47" s="1"/>
  <c r="U46" i="47"/>
  <c r="T46" i="47"/>
  <c r="S46" i="47"/>
  <c r="R46" i="47"/>
  <c r="Q46" i="47"/>
  <c r="P46" i="47"/>
  <c r="E46" i="47"/>
  <c r="S45" i="47"/>
  <c r="R45" i="47"/>
  <c r="Q45" i="47"/>
  <c r="P45" i="47"/>
  <c r="E45" i="47"/>
  <c r="S44" i="47"/>
  <c r="R44" i="47"/>
  <c r="Q44" i="47"/>
  <c r="P44" i="47"/>
  <c r="E44" i="47"/>
  <c r="S43" i="47"/>
  <c r="R43" i="47"/>
  <c r="Q43" i="47"/>
  <c r="P43" i="47"/>
  <c r="E43" i="47"/>
  <c r="O41" i="47"/>
  <c r="N41" i="47"/>
  <c r="M41" i="47"/>
  <c r="L41" i="47"/>
  <c r="K41" i="47"/>
  <c r="S41" i="47" s="1"/>
  <c r="J41" i="47"/>
  <c r="R41" i="47" s="1"/>
  <c r="I41" i="47"/>
  <c r="H41" i="47"/>
  <c r="G41" i="47"/>
  <c r="F41" i="47"/>
  <c r="C41" i="47"/>
  <c r="B41" i="47"/>
  <c r="E41" i="47" s="1"/>
  <c r="S40" i="47"/>
  <c r="R40" i="47"/>
  <c r="Q40" i="47"/>
  <c r="P40" i="47"/>
  <c r="E40" i="47"/>
  <c r="T40" i="47" s="1"/>
  <c r="U39" i="47"/>
  <c r="T39" i="47"/>
  <c r="S39" i="47"/>
  <c r="R39" i="47"/>
  <c r="Q39" i="47"/>
  <c r="P39" i="47"/>
  <c r="E39" i="47"/>
  <c r="U38" i="47"/>
  <c r="T38" i="47"/>
  <c r="S38" i="47"/>
  <c r="R38" i="47"/>
  <c r="Q38" i="47"/>
  <c r="P38" i="47"/>
  <c r="E38" i="47"/>
  <c r="S37" i="47"/>
  <c r="R37" i="47"/>
  <c r="Q37" i="47"/>
  <c r="P37" i="47"/>
  <c r="E37" i="47"/>
  <c r="S36" i="47"/>
  <c r="R36" i="47"/>
  <c r="Q36" i="47"/>
  <c r="U36" i="47" s="1"/>
  <c r="P36" i="47"/>
  <c r="E36" i="47"/>
  <c r="T36" i="47" s="1"/>
  <c r="O34" i="47"/>
  <c r="N34" i="47"/>
  <c r="M34" i="47"/>
  <c r="L34" i="47"/>
  <c r="K34" i="47"/>
  <c r="J34" i="47"/>
  <c r="I34" i="47"/>
  <c r="H34" i="47"/>
  <c r="G34" i="47"/>
  <c r="F34" i="47"/>
  <c r="C34" i="47"/>
  <c r="B34" i="47"/>
  <c r="S33" i="47"/>
  <c r="R33" i="47"/>
  <c r="Q33" i="47"/>
  <c r="P33" i="47"/>
  <c r="E33" i="47"/>
  <c r="T33" i="47" s="1"/>
  <c r="O31" i="47"/>
  <c r="N31" i="47"/>
  <c r="M31" i="47"/>
  <c r="L31" i="47"/>
  <c r="K31" i="47"/>
  <c r="J31" i="47"/>
  <c r="I31" i="47"/>
  <c r="S31" i="47" s="1"/>
  <c r="H31" i="47"/>
  <c r="R31" i="47" s="1"/>
  <c r="G31" i="47"/>
  <c r="F31" i="47"/>
  <c r="C31" i="47"/>
  <c r="B31" i="47"/>
  <c r="S30" i="47"/>
  <c r="R30" i="47"/>
  <c r="Q30" i="47"/>
  <c r="P30" i="47"/>
  <c r="E30" i="47"/>
  <c r="U29" i="47"/>
  <c r="T29" i="47"/>
  <c r="S29" i="47"/>
  <c r="R29" i="47"/>
  <c r="Q29" i="47"/>
  <c r="P29" i="47"/>
  <c r="E29" i="47"/>
  <c r="S28" i="47"/>
  <c r="R28" i="47"/>
  <c r="Q28" i="47"/>
  <c r="P28" i="47"/>
  <c r="E28" i="47"/>
  <c r="S27" i="47"/>
  <c r="R27" i="47"/>
  <c r="Q27" i="47"/>
  <c r="P27" i="47"/>
  <c r="E27" i="47"/>
  <c r="S25" i="47"/>
  <c r="O25" i="47"/>
  <c r="N25" i="47"/>
  <c r="M25" i="47"/>
  <c r="L25" i="47"/>
  <c r="K25" i="47"/>
  <c r="J25" i="47"/>
  <c r="I25" i="47"/>
  <c r="H25" i="47"/>
  <c r="R25" i="47" s="1"/>
  <c r="G25" i="47"/>
  <c r="F25" i="47"/>
  <c r="C25" i="47"/>
  <c r="B25" i="47"/>
  <c r="E25" i="47" s="1"/>
  <c r="S24" i="47"/>
  <c r="R24" i="47"/>
  <c r="Q24" i="47"/>
  <c r="P24" i="47"/>
  <c r="E24" i="47"/>
  <c r="S23" i="47"/>
  <c r="R23" i="47"/>
  <c r="Q23" i="47"/>
  <c r="P23" i="47"/>
  <c r="E23" i="47"/>
  <c r="U22" i="47"/>
  <c r="T22" i="47"/>
  <c r="S22" i="47"/>
  <c r="R22" i="47"/>
  <c r="Q22" i="47"/>
  <c r="P22" i="47"/>
  <c r="E22" i="47"/>
  <c r="U21" i="47"/>
  <c r="T21" i="47"/>
  <c r="S21" i="47"/>
  <c r="R21" i="47"/>
  <c r="Q21" i="47"/>
  <c r="P21" i="47"/>
  <c r="E21" i="47"/>
  <c r="S20" i="47"/>
  <c r="R20" i="47"/>
  <c r="Q20" i="47"/>
  <c r="P20" i="47"/>
  <c r="E20" i="47"/>
  <c r="S19" i="47"/>
  <c r="R19" i="47"/>
  <c r="Q19" i="47"/>
  <c r="P19" i="47"/>
  <c r="E19" i="47"/>
  <c r="U18" i="47"/>
  <c r="S18" i="47"/>
  <c r="R18" i="47"/>
  <c r="Q18" i="47"/>
  <c r="P18" i="47"/>
  <c r="E18" i="47"/>
  <c r="T18" i="47" s="1"/>
  <c r="O16" i="47"/>
  <c r="N16" i="47"/>
  <c r="M16" i="47"/>
  <c r="L16" i="47"/>
  <c r="K16" i="47"/>
  <c r="J16" i="47"/>
  <c r="I16" i="47"/>
  <c r="S16" i="47" s="1"/>
  <c r="H16" i="47"/>
  <c r="G16" i="47"/>
  <c r="F16" i="47"/>
  <c r="C16" i="47"/>
  <c r="B16" i="47"/>
  <c r="E16" i="47" s="1"/>
  <c r="U15" i="47"/>
  <c r="T15" i="47"/>
  <c r="S15" i="47"/>
  <c r="R15" i="47"/>
  <c r="Q15" i="47"/>
  <c r="P15" i="47"/>
  <c r="E15" i="47"/>
  <c r="S14" i="47"/>
  <c r="R14" i="47"/>
  <c r="Q14" i="47"/>
  <c r="P14" i="47"/>
  <c r="E14" i="47"/>
  <c r="S13" i="47"/>
  <c r="R13" i="47"/>
  <c r="Q13" i="47"/>
  <c r="P13" i="47"/>
  <c r="E13" i="47"/>
  <c r="S12" i="47"/>
  <c r="R12" i="47"/>
  <c r="Q12" i="47"/>
  <c r="P12" i="47"/>
  <c r="E12" i="47"/>
  <c r="T12" i="47" s="1"/>
  <c r="S11" i="47"/>
  <c r="R11" i="47"/>
  <c r="Q11" i="47"/>
  <c r="P11" i="47"/>
  <c r="E11" i="47"/>
  <c r="S10" i="47"/>
  <c r="R10" i="47"/>
  <c r="Q10" i="47"/>
  <c r="P10" i="47"/>
  <c r="E10" i="47"/>
  <c r="T9" i="47"/>
  <c r="S9" i="47"/>
  <c r="R9" i="47"/>
  <c r="Q9" i="47"/>
  <c r="P9" i="47"/>
  <c r="E9" i="47"/>
  <c r="U9" i="47" s="1"/>
  <c r="U96" i="46"/>
  <c r="T96" i="46"/>
  <c r="S96" i="46"/>
  <c r="R96" i="46"/>
  <c r="Q96" i="46"/>
  <c r="P96" i="46"/>
  <c r="E96" i="46"/>
  <c r="U95" i="46"/>
  <c r="T95" i="46"/>
  <c r="S95" i="46"/>
  <c r="R95" i="46"/>
  <c r="Q95" i="46"/>
  <c r="P95" i="46"/>
  <c r="E95" i="46"/>
  <c r="S94" i="46"/>
  <c r="R94" i="46"/>
  <c r="Q94" i="46"/>
  <c r="P94" i="46"/>
  <c r="E94" i="46"/>
  <c r="S93" i="46"/>
  <c r="R93" i="46"/>
  <c r="Q93" i="46"/>
  <c r="P93" i="46"/>
  <c r="E93" i="46"/>
  <c r="S92" i="46"/>
  <c r="R92" i="46"/>
  <c r="Q92" i="46"/>
  <c r="P92" i="46"/>
  <c r="E92" i="46"/>
  <c r="S91" i="46"/>
  <c r="R91" i="46"/>
  <c r="Q91" i="46"/>
  <c r="P91" i="46"/>
  <c r="T91" i="46" s="1"/>
  <c r="E91" i="46"/>
  <c r="S90" i="46"/>
  <c r="R90" i="46"/>
  <c r="Q90" i="46"/>
  <c r="P90" i="46"/>
  <c r="E90" i="46"/>
  <c r="S89" i="46"/>
  <c r="R89" i="46"/>
  <c r="Q89" i="46"/>
  <c r="P89" i="46"/>
  <c r="E89" i="46"/>
  <c r="U88" i="46"/>
  <c r="T88" i="46"/>
  <c r="S88" i="46"/>
  <c r="R88" i="46"/>
  <c r="Q88" i="46"/>
  <c r="P88" i="46"/>
  <c r="E88" i="46"/>
  <c r="S86" i="46"/>
  <c r="R86" i="46"/>
  <c r="Q86" i="46"/>
  <c r="P86" i="46"/>
  <c r="E86" i="46"/>
  <c r="U86" i="46" s="1"/>
  <c r="O74" i="46"/>
  <c r="N74" i="46"/>
  <c r="M74" i="46"/>
  <c r="L74" i="46"/>
  <c r="K74" i="46"/>
  <c r="J74" i="46"/>
  <c r="I74" i="46"/>
  <c r="H74" i="46"/>
  <c r="G74" i="46"/>
  <c r="F74" i="46"/>
  <c r="C74" i="46"/>
  <c r="B74" i="46"/>
  <c r="O73" i="46"/>
  <c r="N73" i="46"/>
  <c r="M73" i="46"/>
  <c r="L73" i="46"/>
  <c r="K73" i="46"/>
  <c r="J73" i="46"/>
  <c r="I73" i="46"/>
  <c r="H73" i="46"/>
  <c r="R73" i="46" s="1"/>
  <c r="G73" i="46"/>
  <c r="F73" i="46"/>
  <c r="C73" i="46"/>
  <c r="B73" i="46"/>
  <c r="O72" i="46"/>
  <c r="N72" i="46"/>
  <c r="M72" i="46"/>
  <c r="L72" i="46"/>
  <c r="K72" i="46"/>
  <c r="J72" i="46"/>
  <c r="I72" i="46"/>
  <c r="H72" i="46"/>
  <c r="G72" i="46"/>
  <c r="F72" i="46"/>
  <c r="C72" i="46"/>
  <c r="B72" i="46"/>
  <c r="E72" i="46" s="1"/>
  <c r="T71" i="46"/>
  <c r="S71" i="46"/>
  <c r="R71" i="46"/>
  <c r="Q71" i="46"/>
  <c r="P71" i="46"/>
  <c r="E71" i="46"/>
  <c r="U71" i="46" s="1"/>
  <c r="T70" i="46"/>
  <c r="S70" i="46"/>
  <c r="R70" i="46"/>
  <c r="Q70" i="46"/>
  <c r="U70" i="46" s="1"/>
  <c r="P70" i="46"/>
  <c r="E70" i="46"/>
  <c r="O68" i="46"/>
  <c r="N68" i="46"/>
  <c r="M68" i="46"/>
  <c r="L68" i="46"/>
  <c r="K68" i="46"/>
  <c r="J68" i="46"/>
  <c r="I68" i="46"/>
  <c r="H68" i="46"/>
  <c r="G68" i="46"/>
  <c r="F68" i="46"/>
  <c r="C68" i="46"/>
  <c r="B68" i="46"/>
  <c r="O67" i="46"/>
  <c r="N67" i="46"/>
  <c r="M67" i="46"/>
  <c r="L67" i="46"/>
  <c r="K67" i="46"/>
  <c r="J67" i="46"/>
  <c r="I67" i="46"/>
  <c r="S67" i="46" s="1"/>
  <c r="H67" i="46"/>
  <c r="R67" i="46" s="1"/>
  <c r="G67" i="46"/>
  <c r="F67" i="46"/>
  <c r="C67" i="46"/>
  <c r="B67" i="46"/>
  <c r="S66" i="46"/>
  <c r="R66" i="46"/>
  <c r="Q66" i="46"/>
  <c r="P66" i="46"/>
  <c r="E66" i="46"/>
  <c r="S65" i="46"/>
  <c r="R65" i="46"/>
  <c r="Q65" i="46"/>
  <c r="P65" i="46"/>
  <c r="E65" i="46"/>
  <c r="S64" i="46"/>
  <c r="R64" i="46"/>
  <c r="Q64" i="46"/>
  <c r="P64" i="46"/>
  <c r="E64" i="46"/>
  <c r="S63" i="46"/>
  <c r="R63" i="46"/>
  <c r="Q63" i="46"/>
  <c r="P63" i="46"/>
  <c r="E63" i="46"/>
  <c r="S62" i="46"/>
  <c r="R62" i="46"/>
  <c r="Q62" i="46"/>
  <c r="P62" i="46"/>
  <c r="E62" i="46"/>
  <c r="O60" i="46"/>
  <c r="N60" i="46"/>
  <c r="M60" i="46"/>
  <c r="L60" i="46"/>
  <c r="K60" i="46"/>
  <c r="J60" i="46"/>
  <c r="I60" i="46"/>
  <c r="H60" i="46"/>
  <c r="R60" i="46" s="1"/>
  <c r="C60" i="46"/>
  <c r="B60" i="46"/>
  <c r="U59" i="46"/>
  <c r="T59" i="46"/>
  <c r="S59" i="46"/>
  <c r="R59" i="46"/>
  <c r="Q59" i="46"/>
  <c r="P59" i="46"/>
  <c r="E59" i="46"/>
  <c r="S58" i="46"/>
  <c r="R58" i="46"/>
  <c r="Q58" i="46"/>
  <c r="P58" i="46"/>
  <c r="E58" i="46"/>
  <c r="U58" i="46" s="1"/>
  <c r="T57" i="46"/>
  <c r="S57" i="46"/>
  <c r="R57" i="46"/>
  <c r="Q57" i="46"/>
  <c r="P57" i="46"/>
  <c r="E57" i="46"/>
  <c r="U57" i="46" s="1"/>
  <c r="U56" i="46"/>
  <c r="T56" i="46"/>
  <c r="S56" i="46"/>
  <c r="R56" i="46"/>
  <c r="Q56" i="46"/>
  <c r="P56" i="46"/>
  <c r="E56" i="46"/>
  <c r="O54" i="46"/>
  <c r="N54" i="46"/>
  <c r="M54" i="46"/>
  <c r="L54" i="46"/>
  <c r="K54" i="46"/>
  <c r="J54" i="46"/>
  <c r="I54" i="46"/>
  <c r="S54" i="46" s="1"/>
  <c r="H54" i="46"/>
  <c r="R54" i="46" s="1"/>
  <c r="G54" i="46"/>
  <c r="F54" i="46"/>
  <c r="C54" i="46"/>
  <c r="B54" i="46"/>
  <c r="S53" i="46"/>
  <c r="R53" i="46"/>
  <c r="Q53" i="46"/>
  <c r="P53" i="46"/>
  <c r="E53" i="46"/>
  <c r="S52" i="46"/>
  <c r="R52" i="46"/>
  <c r="Q52" i="46"/>
  <c r="P52" i="46"/>
  <c r="E52" i="46"/>
  <c r="S51" i="46"/>
  <c r="R51" i="46"/>
  <c r="Q51" i="46"/>
  <c r="P51" i="46"/>
  <c r="E51" i="46"/>
  <c r="S50" i="46"/>
  <c r="R50" i="46"/>
  <c r="Q50" i="46"/>
  <c r="P50" i="46"/>
  <c r="E50" i="46"/>
  <c r="S49" i="46"/>
  <c r="R49" i="46"/>
  <c r="Q49" i="46"/>
  <c r="P49" i="46"/>
  <c r="E49" i="46"/>
  <c r="S48" i="46"/>
  <c r="R48" i="46"/>
  <c r="Q48" i="46"/>
  <c r="P48" i="46"/>
  <c r="E48" i="46"/>
  <c r="U48" i="46" s="1"/>
  <c r="U47" i="46"/>
  <c r="T47" i="46"/>
  <c r="S47" i="46"/>
  <c r="R47" i="46"/>
  <c r="Q47" i="46"/>
  <c r="P47" i="46"/>
  <c r="E47" i="46"/>
  <c r="T46" i="46"/>
  <c r="S46" i="46"/>
  <c r="R46" i="46"/>
  <c r="Q46" i="46"/>
  <c r="P46" i="46"/>
  <c r="E46" i="46"/>
  <c r="U46" i="46" s="1"/>
  <c r="S45" i="46"/>
  <c r="R45" i="46"/>
  <c r="Q45" i="46"/>
  <c r="P45" i="46"/>
  <c r="E45" i="46"/>
  <c r="S44" i="46"/>
  <c r="R44" i="46"/>
  <c r="Q44" i="46"/>
  <c r="P44" i="46"/>
  <c r="E44" i="46"/>
  <c r="S43" i="46"/>
  <c r="R43" i="46"/>
  <c r="Q43" i="46"/>
  <c r="P43" i="46"/>
  <c r="E43" i="46"/>
  <c r="O41" i="46"/>
  <c r="N41" i="46"/>
  <c r="M41" i="46"/>
  <c r="L41" i="46"/>
  <c r="K41" i="46"/>
  <c r="J41" i="46"/>
  <c r="I41" i="46"/>
  <c r="S41" i="46" s="1"/>
  <c r="H41" i="46"/>
  <c r="R41" i="46" s="1"/>
  <c r="G41" i="46"/>
  <c r="F41" i="46"/>
  <c r="C41" i="46"/>
  <c r="B41" i="46"/>
  <c r="S40" i="46"/>
  <c r="R40" i="46"/>
  <c r="Q40" i="46"/>
  <c r="P40" i="46"/>
  <c r="E40" i="46"/>
  <c r="S39" i="46"/>
  <c r="R39" i="46"/>
  <c r="Q39" i="46"/>
  <c r="P39" i="46"/>
  <c r="E39" i="46"/>
  <c r="S38" i="46"/>
  <c r="R38" i="46"/>
  <c r="Q38" i="46"/>
  <c r="P38" i="46"/>
  <c r="E38" i="46"/>
  <c r="S37" i="46"/>
  <c r="R37" i="46"/>
  <c r="Q37" i="46"/>
  <c r="P37" i="46"/>
  <c r="E37" i="46"/>
  <c r="S36" i="46"/>
  <c r="R36" i="46"/>
  <c r="Q36" i="46"/>
  <c r="P36" i="46"/>
  <c r="E36" i="46"/>
  <c r="O34" i="46"/>
  <c r="N34" i="46"/>
  <c r="M34" i="46"/>
  <c r="L34" i="46"/>
  <c r="K34" i="46"/>
  <c r="J34" i="46"/>
  <c r="I34" i="46"/>
  <c r="S34" i="46" s="1"/>
  <c r="H34" i="46"/>
  <c r="R34" i="46" s="1"/>
  <c r="G34" i="46"/>
  <c r="F34" i="46"/>
  <c r="C34" i="46"/>
  <c r="E34" i="46" s="1"/>
  <c r="B34" i="46"/>
  <c r="S33" i="46"/>
  <c r="R33" i="46"/>
  <c r="Q33" i="46"/>
  <c r="P33" i="46"/>
  <c r="T33" i="46" s="1"/>
  <c r="E33" i="46"/>
  <c r="O31" i="46"/>
  <c r="N31" i="46"/>
  <c r="M31" i="46"/>
  <c r="L31" i="46"/>
  <c r="K31" i="46"/>
  <c r="J31" i="46"/>
  <c r="I31" i="46"/>
  <c r="S31" i="46" s="1"/>
  <c r="H31" i="46"/>
  <c r="R31" i="46" s="1"/>
  <c r="G31" i="46"/>
  <c r="F31" i="46"/>
  <c r="C31" i="46"/>
  <c r="E31" i="46" s="1"/>
  <c r="B31" i="46"/>
  <c r="U30" i="46"/>
  <c r="T30" i="46"/>
  <c r="S30" i="46"/>
  <c r="R30" i="46"/>
  <c r="Q30" i="46"/>
  <c r="P30" i="46"/>
  <c r="E30" i="46"/>
  <c r="T29" i="46"/>
  <c r="S29" i="46"/>
  <c r="R29" i="46"/>
  <c r="Q29" i="46"/>
  <c r="P29" i="46"/>
  <c r="E29" i="46"/>
  <c r="U29" i="46" s="1"/>
  <c r="T28" i="46"/>
  <c r="S28" i="46"/>
  <c r="R28" i="46"/>
  <c r="Q28" i="46"/>
  <c r="P28" i="46"/>
  <c r="E28" i="46"/>
  <c r="U28" i="46" s="1"/>
  <c r="S27" i="46"/>
  <c r="R27" i="46"/>
  <c r="Q27" i="46"/>
  <c r="P27" i="46"/>
  <c r="E27" i="46"/>
  <c r="O25" i="46"/>
  <c r="N25" i="46"/>
  <c r="M25" i="46"/>
  <c r="L25" i="46"/>
  <c r="K25" i="46"/>
  <c r="J25" i="46"/>
  <c r="I25" i="46"/>
  <c r="S25" i="46" s="1"/>
  <c r="H25" i="46"/>
  <c r="R25" i="46" s="1"/>
  <c r="G25" i="46"/>
  <c r="F25" i="46"/>
  <c r="C25" i="46"/>
  <c r="B25" i="46"/>
  <c r="E25" i="46" s="1"/>
  <c r="U24" i="46"/>
  <c r="T24" i="46"/>
  <c r="S24" i="46"/>
  <c r="R24" i="46"/>
  <c r="Q24" i="46"/>
  <c r="P24" i="46"/>
  <c r="E24" i="46"/>
  <c r="S23" i="46"/>
  <c r="R23" i="46"/>
  <c r="Q23" i="46"/>
  <c r="P23" i="46"/>
  <c r="E23" i="46"/>
  <c r="S22" i="46"/>
  <c r="R22" i="46"/>
  <c r="Q22" i="46"/>
  <c r="P22" i="46"/>
  <c r="E22" i="46"/>
  <c r="S21" i="46"/>
  <c r="R21" i="46"/>
  <c r="Q21" i="46"/>
  <c r="P21" i="46"/>
  <c r="E21" i="46"/>
  <c r="U20" i="46"/>
  <c r="T20" i="46"/>
  <c r="S20" i="46"/>
  <c r="R20" i="46"/>
  <c r="Q20" i="46"/>
  <c r="P20" i="46"/>
  <c r="E20" i="46"/>
  <c r="U19" i="46"/>
  <c r="T19" i="46"/>
  <c r="S19" i="46"/>
  <c r="R19" i="46"/>
  <c r="Q19" i="46"/>
  <c r="P19" i="46"/>
  <c r="E19" i="46"/>
  <c r="S18" i="46"/>
  <c r="R18" i="46"/>
  <c r="Q18" i="46"/>
  <c r="P18" i="46"/>
  <c r="E18" i="46"/>
  <c r="O16" i="46"/>
  <c r="N16" i="46"/>
  <c r="M16" i="46"/>
  <c r="L16" i="46"/>
  <c r="K16" i="46"/>
  <c r="J16" i="46"/>
  <c r="I16" i="46"/>
  <c r="S16" i="46" s="1"/>
  <c r="H16" i="46"/>
  <c r="R16" i="46" s="1"/>
  <c r="G16" i="46"/>
  <c r="F16" i="46"/>
  <c r="C16" i="46"/>
  <c r="B16" i="46"/>
  <c r="E16" i="46" s="1"/>
  <c r="T15" i="46"/>
  <c r="S15" i="46"/>
  <c r="R15" i="46"/>
  <c r="Q15" i="46"/>
  <c r="P15" i="46"/>
  <c r="E15" i="46"/>
  <c r="U15" i="46" s="1"/>
  <c r="T14" i="46"/>
  <c r="S14" i="46"/>
  <c r="R14" i="46"/>
  <c r="Q14" i="46"/>
  <c r="P14" i="46"/>
  <c r="E14" i="46"/>
  <c r="U14" i="46" s="1"/>
  <c r="S13" i="46"/>
  <c r="R13" i="46"/>
  <c r="Q13" i="46"/>
  <c r="P13" i="46"/>
  <c r="E13" i="46"/>
  <c r="S12" i="46"/>
  <c r="R12" i="46"/>
  <c r="Q12" i="46"/>
  <c r="P12" i="46"/>
  <c r="E12" i="46"/>
  <c r="S11" i="46"/>
  <c r="R11" i="46"/>
  <c r="Q11" i="46"/>
  <c r="P11" i="46"/>
  <c r="E11" i="46"/>
  <c r="S10" i="46"/>
  <c r="R10" i="46"/>
  <c r="Q10" i="46"/>
  <c r="P10" i="46"/>
  <c r="E10" i="46"/>
  <c r="S9" i="46"/>
  <c r="R9" i="46"/>
  <c r="Q9" i="46"/>
  <c r="P9" i="46"/>
  <c r="E9" i="46"/>
  <c r="U96" i="45"/>
  <c r="T96" i="45"/>
  <c r="S96" i="45"/>
  <c r="R96" i="45"/>
  <c r="Q96" i="45"/>
  <c r="P96" i="45"/>
  <c r="E96" i="45"/>
  <c r="T95" i="45"/>
  <c r="S95" i="45"/>
  <c r="R95" i="45"/>
  <c r="Q95" i="45"/>
  <c r="P95" i="45"/>
  <c r="E95" i="45"/>
  <c r="U95" i="45" s="1"/>
  <c r="U94" i="45"/>
  <c r="T94" i="45"/>
  <c r="S94" i="45"/>
  <c r="R94" i="45"/>
  <c r="Q94" i="45"/>
  <c r="P94" i="45"/>
  <c r="E94" i="45"/>
  <c r="T93" i="45"/>
  <c r="S93" i="45"/>
  <c r="R93" i="45"/>
  <c r="Q93" i="45"/>
  <c r="P93" i="45"/>
  <c r="E93" i="45"/>
  <c r="U93" i="45" s="1"/>
  <c r="S92" i="45"/>
  <c r="R92" i="45"/>
  <c r="Q92" i="45"/>
  <c r="P92" i="45"/>
  <c r="E92" i="45"/>
  <c r="S91" i="45"/>
  <c r="R91" i="45"/>
  <c r="Q91" i="45"/>
  <c r="P91" i="45"/>
  <c r="E91" i="45"/>
  <c r="U90" i="45"/>
  <c r="S90" i="45"/>
  <c r="R90" i="45"/>
  <c r="Q90" i="45"/>
  <c r="P90" i="45"/>
  <c r="E90" i="45"/>
  <c r="T90" i="45" s="1"/>
  <c r="S89" i="45"/>
  <c r="R89" i="45"/>
  <c r="Q89" i="45"/>
  <c r="P89" i="45"/>
  <c r="E89" i="45"/>
  <c r="S88" i="45"/>
  <c r="R88" i="45"/>
  <c r="Q88" i="45"/>
  <c r="P88" i="45"/>
  <c r="E88" i="45"/>
  <c r="S86" i="45"/>
  <c r="R86" i="45"/>
  <c r="Q86" i="45"/>
  <c r="P86" i="45"/>
  <c r="E86" i="45"/>
  <c r="U86" i="45" s="1"/>
  <c r="O74" i="45"/>
  <c r="N74" i="45"/>
  <c r="M74" i="45"/>
  <c r="L74" i="45"/>
  <c r="K74" i="45"/>
  <c r="J74" i="45"/>
  <c r="I74" i="45"/>
  <c r="H74" i="45"/>
  <c r="G74" i="45"/>
  <c r="F74" i="45"/>
  <c r="C74" i="45"/>
  <c r="B74" i="45"/>
  <c r="O73" i="45"/>
  <c r="N73" i="45"/>
  <c r="M73" i="45"/>
  <c r="L73" i="45"/>
  <c r="K73" i="45"/>
  <c r="J73" i="45"/>
  <c r="I73" i="45"/>
  <c r="S73" i="45" s="1"/>
  <c r="H73" i="45"/>
  <c r="R73" i="45" s="1"/>
  <c r="G73" i="45"/>
  <c r="F73" i="45"/>
  <c r="C73" i="45"/>
  <c r="E73" i="45" s="1"/>
  <c r="B73" i="45"/>
  <c r="Q72" i="45"/>
  <c r="O72" i="45"/>
  <c r="N72" i="45"/>
  <c r="M72" i="45"/>
  <c r="L72" i="45"/>
  <c r="K72" i="45"/>
  <c r="J72" i="45"/>
  <c r="I72" i="45"/>
  <c r="S72" i="45" s="1"/>
  <c r="H72" i="45"/>
  <c r="G72" i="45"/>
  <c r="F72" i="45"/>
  <c r="C72" i="45"/>
  <c r="B72" i="45"/>
  <c r="E72" i="45" s="1"/>
  <c r="S71" i="45"/>
  <c r="R71" i="45"/>
  <c r="Q71" i="45"/>
  <c r="P71" i="45"/>
  <c r="E71" i="45"/>
  <c r="S70" i="45"/>
  <c r="R70" i="45"/>
  <c r="Q70" i="45"/>
  <c r="P70" i="45"/>
  <c r="E70" i="45"/>
  <c r="O68" i="45"/>
  <c r="N68" i="45"/>
  <c r="M68" i="45"/>
  <c r="L68" i="45"/>
  <c r="K68" i="45"/>
  <c r="J68" i="45"/>
  <c r="I68" i="45"/>
  <c r="S68" i="45" s="1"/>
  <c r="H68" i="45"/>
  <c r="G68" i="45"/>
  <c r="F68" i="45"/>
  <c r="C68" i="45"/>
  <c r="B68" i="45"/>
  <c r="R67" i="45"/>
  <c r="O67" i="45"/>
  <c r="N67" i="45"/>
  <c r="M67" i="45"/>
  <c r="L67" i="45"/>
  <c r="K67" i="45"/>
  <c r="J67" i="45"/>
  <c r="I67" i="45"/>
  <c r="H67" i="45"/>
  <c r="G67" i="45"/>
  <c r="F67" i="45"/>
  <c r="E67" i="45"/>
  <c r="C67" i="45"/>
  <c r="B67" i="45"/>
  <c r="T66" i="45"/>
  <c r="S66" i="45"/>
  <c r="R66" i="45"/>
  <c r="Q66" i="45"/>
  <c r="P66" i="45"/>
  <c r="E66" i="45"/>
  <c r="U66" i="45" s="1"/>
  <c r="S65" i="45"/>
  <c r="R65" i="45"/>
  <c r="Q65" i="45"/>
  <c r="P65" i="45"/>
  <c r="E65" i="45"/>
  <c r="S64" i="45"/>
  <c r="R64" i="45"/>
  <c r="Q64" i="45"/>
  <c r="P64" i="45"/>
  <c r="E64" i="45"/>
  <c r="U63" i="45"/>
  <c r="T63" i="45"/>
  <c r="S63" i="45"/>
  <c r="R63" i="45"/>
  <c r="Q63" i="45"/>
  <c r="P63" i="45"/>
  <c r="E63" i="45"/>
  <c r="U62" i="45"/>
  <c r="T62" i="45"/>
  <c r="S62" i="45"/>
  <c r="R62" i="45"/>
  <c r="Q62" i="45"/>
  <c r="P62" i="45"/>
  <c r="E62" i="45"/>
  <c r="O60" i="45"/>
  <c r="N60" i="45"/>
  <c r="M60" i="45"/>
  <c r="L60" i="45"/>
  <c r="K60" i="45"/>
  <c r="J60" i="45"/>
  <c r="I60" i="45"/>
  <c r="S60" i="45" s="1"/>
  <c r="H60" i="45"/>
  <c r="R60" i="45" s="1"/>
  <c r="C60" i="45"/>
  <c r="B60" i="45"/>
  <c r="S59" i="45"/>
  <c r="R59" i="45"/>
  <c r="Q59" i="45"/>
  <c r="P59" i="45"/>
  <c r="E59" i="45"/>
  <c r="S58" i="45"/>
  <c r="R58" i="45"/>
  <c r="Q58" i="45"/>
  <c r="P58" i="45"/>
  <c r="E58" i="45"/>
  <c r="U57" i="45"/>
  <c r="S57" i="45"/>
  <c r="R57" i="45"/>
  <c r="Q57" i="45"/>
  <c r="P57" i="45"/>
  <c r="E57" i="45"/>
  <c r="T57" i="45" s="1"/>
  <c r="U56" i="45"/>
  <c r="T56" i="45"/>
  <c r="S56" i="45"/>
  <c r="R56" i="45"/>
  <c r="Q56" i="45"/>
  <c r="P56" i="45"/>
  <c r="E56" i="45"/>
  <c r="O54" i="45"/>
  <c r="N54" i="45"/>
  <c r="M54" i="45"/>
  <c r="L54" i="45"/>
  <c r="K54" i="45"/>
  <c r="J54" i="45"/>
  <c r="I54" i="45"/>
  <c r="H54" i="45"/>
  <c r="G54" i="45"/>
  <c r="F54" i="45"/>
  <c r="C54" i="45"/>
  <c r="B54" i="45"/>
  <c r="S53" i="45"/>
  <c r="R53" i="45"/>
  <c r="Q53" i="45"/>
  <c r="P53" i="45"/>
  <c r="E53" i="45"/>
  <c r="T53" i="45" s="1"/>
  <c r="U52" i="45"/>
  <c r="S52" i="45"/>
  <c r="R52" i="45"/>
  <c r="Q52" i="45"/>
  <c r="P52" i="45"/>
  <c r="T52" i="45" s="1"/>
  <c r="E52" i="45"/>
  <c r="S51" i="45"/>
  <c r="R51" i="45"/>
  <c r="Q51" i="45"/>
  <c r="P51" i="45"/>
  <c r="E51" i="45"/>
  <c r="U50" i="45"/>
  <c r="T50" i="45"/>
  <c r="S50" i="45"/>
  <c r="R50" i="45"/>
  <c r="Q50" i="45"/>
  <c r="P50" i="45"/>
  <c r="E50" i="45"/>
  <c r="S49" i="45"/>
  <c r="R49" i="45"/>
  <c r="Q49" i="45"/>
  <c r="P49" i="45"/>
  <c r="E49" i="45"/>
  <c r="S48" i="45"/>
  <c r="R48" i="45"/>
  <c r="Q48" i="45"/>
  <c r="P48" i="45"/>
  <c r="E48" i="45"/>
  <c r="U47" i="45"/>
  <c r="S47" i="45"/>
  <c r="R47" i="45"/>
  <c r="Q47" i="45"/>
  <c r="P47" i="45"/>
  <c r="E47" i="45"/>
  <c r="T47" i="45" s="1"/>
  <c r="U46" i="45"/>
  <c r="T46" i="45"/>
  <c r="S46" i="45"/>
  <c r="R46" i="45"/>
  <c r="Q46" i="45"/>
  <c r="P46" i="45"/>
  <c r="E46" i="45"/>
  <c r="S45" i="45"/>
  <c r="R45" i="45"/>
  <c r="Q45" i="45"/>
  <c r="P45" i="45"/>
  <c r="E45" i="45"/>
  <c r="S44" i="45"/>
  <c r="R44" i="45"/>
  <c r="Q44" i="45"/>
  <c r="P44" i="45"/>
  <c r="E44" i="45"/>
  <c r="S43" i="45"/>
  <c r="R43" i="45"/>
  <c r="Q43" i="45"/>
  <c r="P43" i="45"/>
  <c r="E43" i="45"/>
  <c r="O41" i="45"/>
  <c r="N41" i="45"/>
  <c r="M41" i="45"/>
  <c r="L41" i="45"/>
  <c r="K41" i="45"/>
  <c r="J41" i="45"/>
  <c r="I41" i="45"/>
  <c r="H41" i="45"/>
  <c r="G41" i="45"/>
  <c r="F41" i="45"/>
  <c r="C41" i="45"/>
  <c r="B41" i="45"/>
  <c r="E41" i="45" s="1"/>
  <c r="U40" i="45"/>
  <c r="T40" i="45"/>
  <c r="S40" i="45"/>
  <c r="R40" i="45"/>
  <c r="Q40" i="45"/>
  <c r="P40" i="45"/>
  <c r="E40" i="45"/>
  <c r="S39" i="45"/>
  <c r="R39" i="45"/>
  <c r="Q39" i="45"/>
  <c r="P39" i="45"/>
  <c r="E39" i="45"/>
  <c r="S38" i="45"/>
  <c r="R38" i="45"/>
  <c r="Q38" i="45"/>
  <c r="P38" i="45"/>
  <c r="E38" i="45"/>
  <c r="S37" i="45"/>
  <c r="R37" i="45"/>
  <c r="Q37" i="45"/>
  <c r="P37" i="45"/>
  <c r="E37" i="45"/>
  <c r="S36" i="45"/>
  <c r="R36" i="45"/>
  <c r="Q36" i="45"/>
  <c r="P36" i="45"/>
  <c r="E36" i="45"/>
  <c r="O34" i="45"/>
  <c r="N34" i="45"/>
  <c r="M34" i="45"/>
  <c r="L34" i="45"/>
  <c r="K34" i="45"/>
  <c r="J34" i="45"/>
  <c r="I34" i="45"/>
  <c r="H34" i="45"/>
  <c r="G34" i="45"/>
  <c r="F34" i="45"/>
  <c r="C34" i="45"/>
  <c r="B34" i="45"/>
  <c r="E34" i="45" s="1"/>
  <c r="U33" i="45"/>
  <c r="S33" i="45"/>
  <c r="R33" i="45"/>
  <c r="Q33" i="45"/>
  <c r="P33" i="45"/>
  <c r="E33" i="45"/>
  <c r="O31" i="45"/>
  <c r="N31" i="45"/>
  <c r="M31" i="45"/>
  <c r="L31" i="45"/>
  <c r="K31" i="45"/>
  <c r="J31" i="45"/>
  <c r="I31" i="45"/>
  <c r="S31" i="45" s="1"/>
  <c r="H31" i="45"/>
  <c r="R31" i="45" s="1"/>
  <c r="G31" i="45"/>
  <c r="F31" i="45"/>
  <c r="C31" i="45"/>
  <c r="B31" i="45"/>
  <c r="E31" i="45" s="1"/>
  <c r="S30" i="45"/>
  <c r="R30" i="45"/>
  <c r="Q30" i="45"/>
  <c r="P30" i="45"/>
  <c r="E30" i="45"/>
  <c r="S29" i="45"/>
  <c r="R29" i="45"/>
  <c r="Q29" i="45"/>
  <c r="P29" i="45"/>
  <c r="E29" i="45"/>
  <c r="U28" i="45"/>
  <c r="S28" i="45"/>
  <c r="R28" i="45"/>
  <c r="Q28" i="45"/>
  <c r="P28" i="45"/>
  <c r="E28" i="45"/>
  <c r="T28" i="45" s="1"/>
  <c r="U27" i="45"/>
  <c r="T27" i="45"/>
  <c r="S27" i="45"/>
  <c r="R27" i="45"/>
  <c r="Q27" i="45"/>
  <c r="P27" i="45"/>
  <c r="E27" i="45"/>
  <c r="Q25" i="45"/>
  <c r="O25" i="45"/>
  <c r="N25" i="45"/>
  <c r="M25" i="45"/>
  <c r="L25" i="45"/>
  <c r="K25" i="45"/>
  <c r="J25" i="45"/>
  <c r="I25" i="45"/>
  <c r="S25" i="45" s="1"/>
  <c r="H25" i="45"/>
  <c r="G25" i="45"/>
  <c r="F25" i="45"/>
  <c r="C25" i="45"/>
  <c r="B25" i="45"/>
  <c r="S24" i="45"/>
  <c r="R24" i="45"/>
  <c r="Q24" i="45"/>
  <c r="P24" i="45"/>
  <c r="E24" i="45"/>
  <c r="U23" i="45"/>
  <c r="S23" i="45"/>
  <c r="R23" i="45"/>
  <c r="Q23" i="45"/>
  <c r="P23" i="45"/>
  <c r="E23" i="45"/>
  <c r="T23" i="45" s="1"/>
  <c r="U22" i="45"/>
  <c r="T22" i="45"/>
  <c r="S22" i="45"/>
  <c r="R22" i="45"/>
  <c r="Q22" i="45"/>
  <c r="P22" i="45"/>
  <c r="E22" i="45"/>
  <c r="S21" i="45"/>
  <c r="R21" i="45"/>
  <c r="Q21" i="45"/>
  <c r="P21" i="45"/>
  <c r="E21" i="45"/>
  <c r="S20" i="45"/>
  <c r="R20" i="45"/>
  <c r="Q20" i="45"/>
  <c r="P20" i="45"/>
  <c r="E20" i="45"/>
  <c r="U19" i="45"/>
  <c r="S19" i="45"/>
  <c r="R19" i="45"/>
  <c r="Q19" i="45"/>
  <c r="P19" i="45"/>
  <c r="E19" i="45"/>
  <c r="T19" i="45" s="1"/>
  <c r="T18" i="45"/>
  <c r="S18" i="45"/>
  <c r="R18" i="45"/>
  <c r="Q18" i="45"/>
  <c r="P18" i="45"/>
  <c r="E18" i="45"/>
  <c r="U18" i="45" s="1"/>
  <c r="O16" i="45"/>
  <c r="N16" i="45"/>
  <c r="M16" i="45"/>
  <c r="L16" i="45"/>
  <c r="K16" i="45"/>
  <c r="J16" i="45"/>
  <c r="I16" i="45"/>
  <c r="S16" i="45" s="1"/>
  <c r="H16" i="45"/>
  <c r="R16" i="45" s="1"/>
  <c r="G16" i="45"/>
  <c r="F16" i="45"/>
  <c r="E16" i="45"/>
  <c r="C16" i="45"/>
  <c r="B16" i="45"/>
  <c r="S15" i="45"/>
  <c r="R15" i="45"/>
  <c r="Q15" i="45"/>
  <c r="P15" i="45"/>
  <c r="E15" i="45"/>
  <c r="S14" i="45"/>
  <c r="R14" i="45"/>
  <c r="Q14" i="45"/>
  <c r="P14" i="45"/>
  <c r="E14" i="45"/>
  <c r="S13" i="45"/>
  <c r="R13" i="45"/>
  <c r="Q13" i="45"/>
  <c r="P13" i="45"/>
  <c r="E13" i="45"/>
  <c r="T12" i="45"/>
  <c r="S12" i="45"/>
  <c r="R12" i="45"/>
  <c r="Q12" i="45"/>
  <c r="P12" i="45"/>
  <c r="E12" i="45"/>
  <c r="U12" i="45" s="1"/>
  <c r="S11" i="45"/>
  <c r="R11" i="45"/>
  <c r="Q11" i="45"/>
  <c r="P11" i="45"/>
  <c r="E11" i="45"/>
  <c r="S10" i="45"/>
  <c r="R10" i="45"/>
  <c r="Q10" i="45"/>
  <c r="P10" i="45"/>
  <c r="E10" i="45"/>
  <c r="T10" i="45" s="1"/>
  <c r="S9" i="45"/>
  <c r="R9" i="45"/>
  <c r="Q9" i="45"/>
  <c r="P9" i="45"/>
  <c r="E9" i="45"/>
  <c r="S96" i="44"/>
  <c r="R96" i="44"/>
  <c r="Q96" i="44"/>
  <c r="P96" i="44"/>
  <c r="E96" i="44"/>
  <c r="T96" i="44" s="1"/>
  <c r="S95" i="44"/>
  <c r="R95" i="44"/>
  <c r="Q95" i="44"/>
  <c r="P95" i="44"/>
  <c r="E95" i="44"/>
  <c r="U94" i="44"/>
  <c r="S94" i="44"/>
  <c r="R94" i="44"/>
  <c r="Q94" i="44"/>
  <c r="P94" i="44"/>
  <c r="E94" i="44"/>
  <c r="T94" i="44" s="1"/>
  <c r="U93" i="44"/>
  <c r="T93" i="44"/>
  <c r="S93" i="44"/>
  <c r="R93" i="44"/>
  <c r="Q93" i="44"/>
  <c r="P93" i="44"/>
  <c r="E93" i="44"/>
  <c r="U92" i="44"/>
  <c r="S92" i="44"/>
  <c r="R92" i="44"/>
  <c r="Q92" i="44"/>
  <c r="P92" i="44"/>
  <c r="E92" i="44"/>
  <c r="T92" i="44" s="1"/>
  <c r="S91" i="44"/>
  <c r="R91" i="44"/>
  <c r="Q91" i="44"/>
  <c r="U91" i="44" s="1"/>
  <c r="P91" i="44"/>
  <c r="T91" i="44" s="1"/>
  <c r="E91" i="44"/>
  <c r="S90" i="44"/>
  <c r="R90" i="44"/>
  <c r="Q90" i="44"/>
  <c r="P90" i="44"/>
  <c r="E90" i="44"/>
  <c r="S89" i="44"/>
  <c r="R89" i="44"/>
  <c r="Q89" i="44"/>
  <c r="P89" i="44"/>
  <c r="E89" i="44"/>
  <c r="U88" i="44"/>
  <c r="S88" i="44"/>
  <c r="R88" i="44"/>
  <c r="Q88" i="44"/>
  <c r="P88" i="44"/>
  <c r="E88" i="44"/>
  <c r="S86" i="44"/>
  <c r="R86" i="44"/>
  <c r="Q86" i="44"/>
  <c r="P86" i="44"/>
  <c r="E86" i="44"/>
  <c r="O74" i="44"/>
  <c r="N74" i="44"/>
  <c r="M74" i="44"/>
  <c r="L74" i="44"/>
  <c r="K74" i="44"/>
  <c r="J74" i="44"/>
  <c r="I74" i="44"/>
  <c r="H74" i="44"/>
  <c r="G74" i="44"/>
  <c r="F74" i="44"/>
  <c r="C74" i="44"/>
  <c r="B74" i="44"/>
  <c r="O73" i="44"/>
  <c r="N73" i="44"/>
  <c r="M73" i="44"/>
  <c r="L73" i="44"/>
  <c r="K73" i="44"/>
  <c r="S73" i="44" s="1"/>
  <c r="J73" i="44"/>
  <c r="I73" i="44"/>
  <c r="H73" i="44"/>
  <c r="R73" i="44" s="1"/>
  <c r="G73" i="44"/>
  <c r="F73" i="44"/>
  <c r="C73" i="44"/>
  <c r="B73" i="44"/>
  <c r="O72" i="44"/>
  <c r="N72" i="44"/>
  <c r="M72" i="44"/>
  <c r="L72" i="44"/>
  <c r="K72" i="44"/>
  <c r="J72" i="44"/>
  <c r="I72" i="44"/>
  <c r="H72" i="44"/>
  <c r="R72" i="44" s="1"/>
  <c r="G72" i="44"/>
  <c r="F72" i="44"/>
  <c r="C72" i="44"/>
  <c r="E72" i="44" s="1"/>
  <c r="B72" i="44"/>
  <c r="S71" i="44"/>
  <c r="R71" i="44"/>
  <c r="Q71" i="44"/>
  <c r="P71" i="44"/>
  <c r="E71" i="44"/>
  <c r="S70" i="44"/>
  <c r="R70" i="44"/>
  <c r="Q70" i="44"/>
  <c r="P70" i="44"/>
  <c r="E70" i="44"/>
  <c r="O68" i="44"/>
  <c r="N68" i="44"/>
  <c r="M68" i="44"/>
  <c r="L68" i="44"/>
  <c r="K68" i="44"/>
  <c r="S68" i="44" s="1"/>
  <c r="J68" i="44"/>
  <c r="I68" i="44"/>
  <c r="H68" i="44"/>
  <c r="G68" i="44"/>
  <c r="F68" i="44"/>
  <c r="C68" i="44"/>
  <c r="B68" i="44"/>
  <c r="O67" i="44"/>
  <c r="N67" i="44"/>
  <c r="M67" i="44"/>
  <c r="L67" i="44"/>
  <c r="K67" i="44"/>
  <c r="J67" i="44"/>
  <c r="I67" i="44"/>
  <c r="S67" i="44" s="1"/>
  <c r="H67" i="44"/>
  <c r="R67" i="44" s="1"/>
  <c r="G67" i="44"/>
  <c r="F67" i="44"/>
  <c r="C67" i="44"/>
  <c r="B67" i="44"/>
  <c r="E67" i="44" s="1"/>
  <c r="T66" i="44"/>
  <c r="S66" i="44"/>
  <c r="R66" i="44"/>
  <c r="Q66" i="44"/>
  <c r="P66" i="44"/>
  <c r="E66" i="44"/>
  <c r="U66" i="44" s="1"/>
  <c r="U65" i="44"/>
  <c r="S65" i="44"/>
  <c r="R65" i="44"/>
  <c r="Q65" i="44"/>
  <c r="P65" i="44"/>
  <c r="E65" i="44"/>
  <c r="T65" i="44" s="1"/>
  <c r="S64" i="44"/>
  <c r="R64" i="44"/>
  <c r="Q64" i="44"/>
  <c r="P64" i="44"/>
  <c r="E64" i="44"/>
  <c r="S63" i="44"/>
  <c r="R63" i="44"/>
  <c r="Q63" i="44"/>
  <c r="P63" i="44"/>
  <c r="E63" i="44"/>
  <c r="U62" i="44"/>
  <c r="S62" i="44"/>
  <c r="R62" i="44"/>
  <c r="Q62" i="44"/>
  <c r="P62" i="44"/>
  <c r="E62" i="44"/>
  <c r="O60" i="44"/>
  <c r="N60" i="44"/>
  <c r="M60" i="44"/>
  <c r="L60" i="44"/>
  <c r="K60" i="44"/>
  <c r="J60" i="44"/>
  <c r="I60" i="44"/>
  <c r="H60" i="44"/>
  <c r="C60" i="44"/>
  <c r="B60" i="44"/>
  <c r="S59" i="44"/>
  <c r="R59" i="44"/>
  <c r="Q59" i="44"/>
  <c r="P59" i="44"/>
  <c r="E59" i="44"/>
  <c r="S58" i="44"/>
  <c r="R58" i="44"/>
  <c r="Q58" i="44"/>
  <c r="P58" i="44"/>
  <c r="E58" i="44"/>
  <c r="U58" i="44" s="1"/>
  <c r="S57" i="44"/>
  <c r="R57" i="44"/>
  <c r="Q57" i="44"/>
  <c r="P57" i="44"/>
  <c r="E57" i="44"/>
  <c r="U57" i="44" s="1"/>
  <c r="S56" i="44"/>
  <c r="R56" i="44"/>
  <c r="Q56" i="44"/>
  <c r="P56" i="44"/>
  <c r="E56" i="44"/>
  <c r="O54" i="44"/>
  <c r="N54" i="44"/>
  <c r="M54" i="44"/>
  <c r="L54" i="44"/>
  <c r="K54" i="44"/>
  <c r="J54" i="44"/>
  <c r="I54" i="44"/>
  <c r="S54" i="44" s="1"/>
  <c r="H54" i="44"/>
  <c r="R54" i="44" s="1"/>
  <c r="G54" i="44"/>
  <c r="F54" i="44"/>
  <c r="C54" i="44"/>
  <c r="B54" i="44"/>
  <c r="E54" i="44" s="1"/>
  <c r="U53" i="44"/>
  <c r="S53" i="44"/>
  <c r="R53" i="44"/>
  <c r="Q53" i="44"/>
  <c r="P53" i="44"/>
  <c r="E53" i="44"/>
  <c r="T53" i="44" s="1"/>
  <c r="S52" i="44"/>
  <c r="R52" i="44"/>
  <c r="Q52" i="44"/>
  <c r="P52" i="44"/>
  <c r="E52" i="44"/>
  <c r="U51" i="44"/>
  <c r="T51" i="44"/>
  <c r="S51" i="44"/>
  <c r="R51" i="44"/>
  <c r="Q51" i="44"/>
  <c r="P51" i="44"/>
  <c r="E51" i="44"/>
  <c r="U50" i="44"/>
  <c r="T50" i="44"/>
  <c r="S50" i="44"/>
  <c r="R50" i="44"/>
  <c r="Q50" i="44"/>
  <c r="P50" i="44"/>
  <c r="E50" i="44"/>
  <c r="S49" i="44"/>
  <c r="R49" i="44"/>
  <c r="Q49" i="44"/>
  <c r="P49" i="44"/>
  <c r="E49" i="44"/>
  <c r="U49" i="44" s="1"/>
  <c r="U48" i="44"/>
  <c r="S48" i="44"/>
  <c r="R48" i="44"/>
  <c r="Q48" i="44"/>
  <c r="P48" i="44"/>
  <c r="E48" i="44"/>
  <c r="T48" i="44" s="1"/>
  <c r="S47" i="44"/>
  <c r="R47" i="44"/>
  <c r="Q47" i="44"/>
  <c r="P47" i="44"/>
  <c r="E47" i="44"/>
  <c r="S46" i="44"/>
  <c r="R46" i="44"/>
  <c r="Q46" i="44"/>
  <c r="P46" i="44"/>
  <c r="E46" i="44"/>
  <c r="S45" i="44"/>
  <c r="R45" i="44"/>
  <c r="Q45" i="44"/>
  <c r="P45" i="44"/>
  <c r="E45" i="44"/>
  <c r="U44" i="44"/>
  <c r="T44" i="44"/>
  <c r="S44" i="44"/>
  <c r="R44" i="44"/>
  <c r="Q44" i="44"/>
  <c r="P44" i="44"/>
  <c r="E44" i="44"/>
  <c r="T43" i="44"/>
  <c r="S43" i="44"/>
  <c r="R43" i="44"/>
  <c r="Q43" i="44"/>
  <c r="P43" i="44"/>
  <c r="E43" i="44"/>
  <c r="U43" i="44" s="1"/>
  <c r="O41" i="44"/>
  <c r="N41" i="44"/>
  <c r="M41" i="44"/>
  <c r="L41" i="44"/>
  <c r="K41" i="44"/>
  <c r="J41" i="44"/>
  <c r="I41" i="44"/>
  <c r="H41" i="44"/>
  <c r="R41" i="44" s="1"/>
  <c r="G41" i="44"/>
  <c r="F41" i="44"/>
  <c r="E41" i="44"/>
  <c r="C41" i="44"/>
  <c r="B41" i="44"/>
  <c r="S40" i="44"/>
  <c r="R40" i="44"/>
  <c r="Q40" i="44"/>
  <c r="P40" i="44"/>
  <c r="E40" i="44"/>
  <c r="S39" i="44"/>
  <c r="R39" i="44"/>
  <c r="Q39" i="44"/>
  <c r="P39" i="44"/>
  <c r="E39" i="44"/>
  <c r="S38" i="44"/>
  <c r="R38" i="44"/>
  <c r="Q38" i="44"/>
  <c r="P38" i="44"/>
  <c r="E38" i="44"/>
  <c r="S37" i="44"/>
  <c r="R37" i="44"/>
  <c r="Q37" i="44"/>
  <c r="P37" i="44"/>
  <c r="E37" i="44"/>
  <c r="U37" i="44" s="1"/>
  <c r="U36" i="44"/>
  <c r="T36" i="44"/>
  <c r="S36" i="44"/>
  <c r="R36" i="44"/>
  <c r="Q36" i="44"/>
  <c r="P36" i="44"/>
  <c r="E36" i="44"/>
  <c r="O34" i="44"/>
  <c r="N34" i="44"/>
  <c r="M34" i="44"/>
  <c r="L34" i="44"/>
  <c r="K34" i="44"/>
  <c r="J34" i="44"/>
  <c r="I34" i="44"/>
  <c r="S34" i="44" s="1"/>
  <c r="H34" i="44"/>
  <c r="R34" i="44" s="1"/>
  <c r="G34" i="44"/>
  <c r="F34" i="44"/>
  <c r="C34" i="44"/>
  <c r="E34" i="44" s="1"/>
  <c r="B34" i="44"/>
  <c r="S33" i="44"/>
  <c r="R33" i="44"/>
  <c r="Q33" i="44"/>
  <c r="P33" i="44"/>
  <c r="E33" i="44"/>
  <c r="O31" i="44"/>
  <c r="N31" i="44"/>
  <c r="M31" i="44"/>
  <c r="L31" i="44"/>
  <c r="K31" i="44"/>
  <c r="J31" i="44"/>
  <c r="I31" i="44"/>
  <c r="S31" i="44" s="1"/>
  <c r="H31" i="44"/>
  <c r="R31" i="44" s="1"/>
  <c r="G31" i="44"/>
  <c r="F31" i="44"/>
  <c r="C31" i="44"/>
  <c r="B31" i="44"/>
  <c r="E31" i="44" s="1"/>
  <c r="U30" i="44"/>
  <c r="T30" i="44"/>
  <c r="S30" i="44"/>
  <c r="R30" i="44"/>
  <c r="Q30" i="44"/>
  <c r="P30" i="44"/>
  <c r="E30" i="44"/>
  <c r="T29" i="44"/>
  <c r="S29" i="44"/>
  <c r="R29" i="44"/>
  <c r="Q29" i="44"/>
  <c r="P29" i="44"/>
  <c r="E29" i="44"/>
  <c r="U29" i="44" s="1"/>
  <c r="S28" i="44"/>
  <c r="R28" i="44"/>
  <c r="Q28" i="44"/>
  <c r="P28" i="44"/>
  <c r="E28" i="44"/>
  <c r="U27" i="44"/>
  <c r="S27" i="44"/>
  <c r="R27" i="44"/>
  <c r="Q27" i="44"/>
  <c r="P27" i="44"/>
  <c r="E27" i="44"/>
  <c r="T27" i="44" s="1"/>
  <c r="O25" i="44"/>
  <c r="N25" i="44"/>
  <c r="M25" i="44"/>
  <c r="L25" i="44"/>
  <c r="K25" i="44"/>
  <c r="J25" i="44"/>
  <c r="I25" i="44"/>
  <c r="H25" i="44"/>
  <c r="R25" i="44" s="1"/>
  <c r="G25" i="44"/>
  <c r="F25" i="44"/>
  <c r="C25" i="44"/>
  <c r="B25" i="44"/>
  <c r="T24" i="44"/>
  <c r="S24" i="44"/>
  <c r="R24" i="44"/>
  <c r="Q24" i="44"/>
  <c r="P24" i="44"/>
  <c r="E24" i="44"/>
  <c r="U24" i="44" s="1"/>
  <c r="S23" i="44"/>
  <c r="R23" i="44"/>
  <c r="Q23" i="44"/>
  <c r="P23" i="44"/>
  <c r="E23" i="44"/>
  <c r="S22" i="44"/>
  <c r="R22" i="44"/>
  <c r="Q22" i="44"/>
  <c r="P22" i="44"/>
  <c r="E22" i="44"/>
  <c r="U21" i="44"/>
  <c r="S21" i="44"/>
  <c r="R21" i="44"/>
  <c r="Q21" i="44"/>
  <c r="P21" i="44"/>
  <c r="E21" i="44"/>
  <c r="T21" i="44" s="1"/>
  <c r="U20" i="44"/>
  <c r="T20" i="44"/>
  <c r="S20" i="44"/>
  <c r="R20" i="44"/>
  <c r="Q20" i="44"/>
  <c r="P20" i="44"/>
  <c r="E20" i="44"/>
  <c r="S19" i="44"/>
  <c r="R19" i="44"/>
  <c r="Q19" i="44"/>
  <c r="P19" i="44"/>
  <c r="E19" i="44"/>
  <c r="S18" i="44"/>
  <c r="R18" i="44"/>
  <c r="Q18" i="44"/>
  <c r="P18" i="44"/>
  <c r="E18" i="44"/>
  <c r="U18" i="44" s="1"/>
  <c r="O16" i="44"/>
  <c r="N16" i="44"/>
  <c r="M16" i="44"/>
  <c r="L16" i="44"/>
  <c r="K16" i="44"/>
  <c r="J16" i="44"/>
  <c r="I16" i="44"/>
  <c r="S16" i="44" s="1"/>
  <c r="H16" i="44"/>
  <c r="R16" i="44" s="1"/>
  <c r="G16" i="44"/>
  <c r="F16" i="44"/>
  <c r="C16" i="44"/>
  <c r="B16" i="44"/>
  <c r="E16" i="44" s="1"/>
  <c r="T15" i="44"/>
  <c r="S15" i="44"/>
  <c r="R15" i="44"/>
  <c r="Q15" i="44"/>
  <c r="P15" i="44"/>
  <c r="E15" i="44"/>
  <c r="U15" i="44" s="1"/>
  <c r="S14" i="44"/>
  <c r="R14" i="44"/>
  <c r="Q14" i="44"/>
  <c r="P14" i="44"/>
  <c r="E14" i="44"/>
  <c r="S13" i="44"/>
  <c r="R13" i="44"/>
  <c r="Q13" i="44"/>
  <c r="P13" i="44"/>
  <c r="E13" i="44"/>
  <c r="S12" i="44"/>
  <c r="R12" i="44"/>
  <c r="Q12" i="44"/>
  <c r="P12" i="44"/>
  <c r="E12" i="44"/>
  <c r="S11" i="44"/>
  <c r="R11" i="44"/>
  <c r="Q11" i="44"/>
  <c r="P11" i="44"/>
  <c r="E11" i="44"/>
  <c r="S10" i="44"/>
  <c r="R10" i="44"/>
  <c r="Q10" i="44"/>
  <c r="P10" i="44"/>
  <c r="E10" i="44"/>
  <c r="U9" i="44"/>
  <c r="T9" i="44"/>
  <c r="S9" i="44"/>
  <c r="R9" i="44"/>
  <c r="Q9" i="44"/>
  <c r="P9" i="44"/>
  <c r="E9" i="44"/>
  <c r="S96" i="43"/>
  <c r="R96" i="43"/>
  <c r="Q96" i="43"/>
  <c r="P96" i="43"/>
  <c r="E96" i="43"/>
  <c r="T95" i="43"/>
  <c r="S95" i="43"/>
  <c r="R95" i="43"/>
  <c r="Q95" i="43"/>
  <c r="P95" i="43"/>
  <c r="E95" i="43"/>
  <c r="U95" i="43" s="1"/>
  <c r="S94" i="43"/>
  <c r="R94" i="43"/>
  <c r="Q94" i="43"/>
  <c r="P94" i="43"/>
  <c r="E94" i="43"/>
  <c r="S93" i="43"/>
  <c r="R93" i="43"/>
  <c r="Q93" i="43"/>
  <c r="P93" i="43"/>
  <c r="E93" i="43"/>
  <c r="U92" i="43"/>
  <c r="S92" i="43"/>
  <c r="R92" i="43"/>
  <c r="Q92" i="43"/>
  <c r="P92" i="43"/>
  <c r="E92" i="43"/>
  <c r="T92" i="43" s="1"/>
  <c r="T91" i="43"/>
  <c r="S91" i="43"/>
  <c r="R91" i="43"/>
  <c r="Q91" i="43"/>
  <c r="U91" i="43" s="1"/>
  <c r="P91" i="43"/>
  <c r="E91" i="43"/>
  <c r="S90" i="43"/>
  <c r="R90" i="43"/>
  <c r="Q90" i="43"/>
  <c r="P90" i="43"/>
  <c r="E90" i="43"/>
  <c r="S89" i="43"/>
  <c r="R89" i="43"/>
  <c r="Q89" i="43"/>
  <c r="P89" i="43"/>
  <c r="E89" i="43"/>
  <c r="U88" i="43"/>
  <c r="S88" i="43"/>
  <c r="R88" i="43"/>
  <c r="Q88" i="43"/>
  <c r="P88" i="43"/>
  <c r="E88" i="43"/>
  <c r="T88" i="43" s="1"/>
  <c r="S86" i="43"/>
  <c r="R86" i="43"/>
  <c r="Q86" i="43"/>
  <c r="P86" i="43"/>
  <c r="E86" i="43"/>
  <c r="O74" i="43"/>
  <c r="N74" i="43"/>
  <c r="M74" i="43"/>
  <c r="L74" i="43"/>
  <c r="K74" i="43"/>
  <c r="J74" i="43"/>
  <c r="I74" i="43"/>
  <c r="H74" i="43"/>
  <c r="R74" i="43" s="1"/>
  <c r="G74" i="43"/>
  <c r="F74" i="43"/>
  <c r="C74" i="43"/>
  <c r="B74" i="43"/>
  <c r="O73" i="43"/>
  <c r="N73" i="43"/>
  <c r="M73" i="43"/>
  <c r="L73" i="43"/>
  <c r="K73" i="43"/>
  <c r="J73" i="43"/>
  <c r="I73" i="43"/>
  <c r="H73" i="43"/>
  <c r="G73" i="43"/>
  <c r="F73" i="43"/>
  <c r="C73" i="43"/>
  <c r="B73" i="43"/>
  <c r="E73" i="43" s="1"/>
  <c r="O72" i="43"/>
  <c r="N72" i="43"/>
  <c r="M72" i="43"/>
  <c r="L72" i="43"/>
  <c r="K72" i="43"/>
  <c r="S72" i="43" s="1"/>
  <c r="J72" i="43"/>
  <c r="I72" i="43"/>
  <c r="H72" i="43"/>
  <c r="R72" i="43" s="1"/>
  <c r="G72" i="43"/>
  <c r="F72" i="43"/>
  <c r="C72" i="43"/>
  <c r="E72" i="43" s="1"/>
  <c r="B72" i="43"/>
  <c r="S71" i="43"/>
  <c r="R71" i="43"/>
  <c r="Q71" i="43"/>
  <c r="P71" i="43"/>
  <c r="E71" i="43"/>
  <c r="S70" i="43"/>
  <c r="R70" i="43"/>
  <c r="Q70" i="43"/>
  <c r="P70" i="43"/>
  <c r="E70" i="43"/>
  <c r="O68" i="43"/>
  <c r="N68" i="43"/>
  <c r="M68" i="43"/>
  <c r="L68" i="43"/>
  <c r="K68" i="43"/>
  <c r="J68" i="43"/>
  <c r="I68" i="43"/>
  <c r="S68" i="43" s="1"/>
  <c r="H68" i="43"/>
  <c r="G68" i="43"/>
  <c r="F68" i="43"/>
  <c r="C68" i="43"/>
  <c r="B68" i="43"/>
  <c r="S67" i="43"/>
  <c r="O67" i="43"/>
  <c r="N67" i="43"/>
  <c r="M67" i="43"/>
  <c r="L67" i="43"/>
  <c r="K67" i="43"/>
  <c r="J67" i="43"/>
  <c r="I67" i="43"/>
  <c r="H67" i="43"/>
  <c r="R67" i="43" s="1"/>
  <c r="G67" i="43"/>
  <c r="F67" i="43"/>
  <c r="C67" i="43"/>
  <c r="E67" i="43" s="1"/>
  <c r="B67" i="43"/>
  <c r="S66" i="43"/>
  <c r="R66" i="43"/>
  <c r="Q66" i="43"/>
  <c r="P66" i="43"/>
  <c r="E66" i="43"/>
  <c r="S65" i="43"/>
  <c r="R65" i="43"/>
  <c r="Q65" i="43"/>
  <c r="P65" i="43"/>
  <c r="E65" i="43"/>
  <c r="U64" i="43"/>
  <c r="S64" i="43"/>
  <c r="R64" i="43"/>
  <c r="Q64" i="43"/>
  <c r="P64" i="43"/>
  <c r="E64" i="43"/>
  <c r="T64" i="43" s="1"/>
  <c r="S63" i="43"/>
  <c r="R63" i="43"/>
  <c r="Q63" i="43"/>
  <c r="P63" i="43"/>
  <c r="E63" i="43"/>
  <c r="S62" i="43"/>
  <c r="R62" i="43"/>
  <c r="Q62" i="43"/>
  <c r="P62" i="43"/>
  <c r="E62" i="43"/>
  <c r="O60" i="43"/>
  <c r="N60" i="43"/>
  <c r="M60" i="43"/>
  <c r="L60" i="43"/>
  <c r="K60" i="43"/>
  <c r="J60" i="43"/>
  <c r="I60" i="43"/>
  <c r="S60" i="43" s="1"/>
  <c r="H60" i="43"/>
  <c r="R60" i="43" s="1"/>
  <c r="C60" i="43"/>
  <c r="B60" i="43"/>
  <c r="S59" i="43"/>
  <c r="R59" i="43"/>
  <c r="Q59" i="43"/>
  <c r="P59" i="43"/>
  <c r="E59" i="43"/>
  <c r="U59" i="43" s="1"/>
  <c r="T58" i="43"/>
  <c r="S58" i="43"/>
  <c r="R58" i="43"/>
  <c r="Q58" i="43"/>
  <c r="P58" i="43"/>
  <c r="E58" i="43"/>
  <c r="U58" i="43" s="1"/>
  <c r="S57" i="43"/>
  <c r="R57" i="43"/>
  <c r="Q57" i="43"/>
  <c r="P57" i="43"/>
  <c r="E57" i="43"/>
  <c r="S56" i="43"/>
  <c r="R56" i="43"/>
  <c r="Q56" i="43"/>
  <c r="P56" i="43"/>
  <c r="E56" i="43"/>
  <c r="O54" i="43"/>
  <c r="N54" i="43"/>
  <c r="M54" i="43"/>
  <c r="L54" i="43"/>
  <c r="K54" i="43"/>
  <c r="J54" i="43"/>
  <c r="I54" i="43"/>
  <c r="H54" i="43"/>
  <c r="G54" i="43"/>
  <c r="F54" i="43"/>
  <c r="C54" i="43"/>
  <c r="B54" i="43"/>
  <c r="E54" i="43" s="1"/>
  <c r="S53" i="43"/>
  <c r="R53" i="43"/>
  <c r="Q53" i="43"/>
  <c r="P53" i="43"/>
  <c r="E53" i="43"/>
  <c r="U52" i="43"/>
  <c r="S52" i="43"/>
  <c r="R52" i="43"/>
  <c r="Q52" i="43"/>
  <c r="P52" i="43"/>
  <c r="E52" i="43"/>
  <c r="T52" i="43" s="1"/>
  <c r="U51" i="43"/>
  <c r="T51" i="43"/>
  <c r="S51" i="43"/>
  <c r="R51" i="43"/>
  <c r="Q51" i="43"/>
  <c r="P51" i="43"/>
  <c r="E51" i="43"/>
  <c r="T50" i="43"/>
  <c r="S50" i="43"/>
  <c r="R50" i="43"/>
  <c r="Q50" i="43"/>
  <c r="P50" i="43"/>
  <c r="E50" i="43"/>
  <c r="U50" i="43" s="1"/>
  <c r="U49" i="43"/>
  <c r="S49" i="43"/>
  <c r="R49" i="43"/>
  <c r="Q49" i="43"/>
  <c r="P49" i="43"/>
  <c r="E49" i="43"/>
  <c r="T49" i="43" s="1"/>
  <c r="S48" i="43"/>
  <c r="R48" i="43"/>
  <c r="Q48" i="43"/>
  <c r="P48" i="43"/>
  <c r="E48" i="43"/>
  <c r="S47" i="43"/>
  <c r="R47" i="43"/>
  <c r="Q47" i="43"/>
  <c r="P47" i="43"/>
  <c r="E47" i="43"/>
  <c r="S46" i="43"/>
  <c r="R46" i="43"/>
  <c r="Q46" i="43"/>
  <c r="P46" i="43"/>
  <c r="E46" i="43"/>
  <c r="S45" i="43"/>
  <c r="R45" i="43"/>
  <c r="Q45" i="43"/>
  <c r="P45" i="43"/>
  <c r="E45" i="43"/>
  <c r="S44" i="43"/>
  <c r="R44" i="43"/>
  <c r="Q44" i="43"/>
  <c r="P44" i="43"/>
  <c r="E44" i="43"/>
  <c r="U44" i="43" s="1"/>
  <c r="U43" i="43"/>
  <c r="T43" i="43"/>
  <c r="S43" i="43"/>
  <c r="R43" i="43"/>
  <c r="Q43" i="43"/>
  <c r="P43" i="43"/>
  <c r="E43" i="43"/>
  <c r="O41" i="43"/>
  <c r="N41" i="43"/>
  <c r="M41" i="43"/>
  <c r="L41" i="43"/>
  <c r="K41" i="43"/>
  <c r="J41" i="43"/>
  <c r="I41" i="43"/>
  <c r="H41" i="43"/>
  <c r="P41" i="43" s="1"/>
  <c r="G41" i="43"/>
  <c r="F41" i="43"/>
  <c r="C41" i="43"/>
  <c r="B41" i="43"/>
  <c r="E41" i="43" s="1"/>
  <c r="U40" i="43"/>
  <c r="T40" i="43"/>
  <c r="S40" i="43"/>
  <c r="R40" i="43"/>
  <c r="Q40" i="43"/>
  <c r="P40" i="43"/>
  <c r="E40" i="43"/>
  <c r="S39" i="43"/>
  <c r="R39" i="43"/>
  <c r="Q39" i="43"/>
  <c r="P39" i="43"/>
  <c r="E39" i="43"/>
  <c r="S38" i="43"/>
  <c r="R38" i="43"/>
  <c r="Q38" i="43"/>
  <c r="P38" i="43"/>
  <c r="E38" i="43"/>
  <c r="T37" i="43"/>
  <c r="S37" i="43"/>
  <c r="R37" i="43"/>
  <c r="Q37" i="43"/>
  <c r="U37" i="43" s="1"/>
  <c r="P37" i="43"/>
  <c r="E37" i="43"/>
  <c r="S36" i="43"/>
  <c r="R36" i="43"/>
  <c r="Q36" i="43"/>
  <c r="P36" i="43"/>
  <c r="E36" i="43"/>
  <c r="O34" i="43"/>
  <c r="N34" i="43"/>
  <c r="M34" i="43"/>
  <c r="L34" i="43"/>
  <c r="K34" i="43"/>
  <c r="J34" i="43"/>
  <c r="I34" i="43"/>
  <c r="H34" i="43"/>
  <c r="G34" i="43"/>
  <c r="F34" i="43"/>
  <c r="C34" i="43"/>
  <c r="B34" i="43"/>
  <c r="S33" i="43"/>
  <c r="R33" i="43"/>
  <c r="Q33" i="43"/>
  <c r="P33" i="43"/>
  <c r="E33" i="43"/>
  <c r="U33" i="43" s="1"/>
  <c r="O31" i="43"/>
  <c r="N31" i="43"/>
  <c r="M31" i="43"/>
  <c r="L31" i="43"/>
  <c r="K31" i="43"/>
  <c r="J31" i="43"/>
  <c r="I31" i="43"/>
  <c r="S31" i="43" s="1"/>
  <c r="H31" i="43"/>
  <c r="R31" i="43" s="1"/>
  <c r="G31" i="43"/>
  <c r="F31" i="43"/>
  <c r="C31" i="43"/>
  <c r="E31" i="43" s="1"/>
  <c r="B31" i="43"/>
  <c r="S30" i="43"/>
  <c r="R30" i="43"/>
  <c r="Q30" i="43"/>
  <c r="P30" i="43"/>
  <c r="E30" i="43"/>
  <c r="S29" i="43"/>
  <c r="R29" i="43"/>
  <c r="Q29" i="43"/>
  <c r="P29" i="43"/>
  <c r="E29" i="43"/>
  <c r="S28" i="43"/>
  <c r="R28" i="43"/>
  <c r="Q28" i="43"/>
  <c r="P28" i="43"/>
  <c r="E28" i="43"/>
  <c r="S27" i="43"/>
  <c r="R27" i="43"/>
  <c r="Q27" i="43"/>
  <c r="P27" i="43"/>
  <c r="E27" i="43"/>
  <c r="S25" i="43"/>
  <c r="O25" i="43"/>
  <c r="N25" i="43"/>
  <c r="M25" i="43"/>
  <c r="L25" i="43"/>
  <c r="K25" i="43"/>
  <c r="J25" i="43"/>
  <c r="I25" i="43"/>
  <c r="H25" i="43"/>
  <c r="G25" i="43"/>
  <c r="F25" i="43"/>
  <c r="C25" i="43"/>
  <c r="B25" i="43"/>
  <c r="U24" i="43"/>
  <c r="S24" i="43"/>
  <c r="R24" i="43"/>
  <c r="Q24" i="43"/>
  <c r="P24" i="43"/>
  <c r="E24" i="43"/>
  <c r="T24" i="43" s="1"/>
  <c r="U23" i="43"/>
  <c r="S23" i="43"/>
  <c r="R23" i="43"/>
  <c r="Q23" i="43"/>
  <c r="P23" i="43"/>
  <c r="E23" i="43"/>
  <c r="T23" i="43" s="1"/>
  <c r="U22" i="43"/>
  <c r="T22" i="43"/>
  <c r="S22" i="43"/>
  <c r="R22" i="43"/>
  <c r="Q22" i="43"/>
  <c r="P22" i="43"/>
  <c r="E22" i="43"/>
  <c r="S21" i="43"/>
  <c r="R21" i="43"/>
  <c r="Q21" i="43"/>
  <c r="P21" i="43"/>
  <c r="E21" i="43"/>
  <c r="S20" i="43"/>
  <c r="R20" i="43"/>
  <c r="Q20" i="43"/>
  <c r="P20" i="43"/>
  <c r="E20" i="43"/>
  <c r="T19" i="43"/>
  <c r="S19" i="43"/>
  <c r="R19" i="43"/>
  <c r="Q19" i="43"/>
  <c r="P19" i="43"/>
  <c r="E19" i="43"/>
  <c r="U19" i="43" s="1"/>
  <c r="S18" i="43"/>
  <c r="R18" i="43"/>
  <c r="Q18" i="43"/>
  <c r="P18" i="43"/>
  <c r="E18" i="43"/>
  <c r="O16" i="43"/>
  <c r="N16" i="43"/>
  <c r="M16" i="43"/>
  <c r="L16" i="43"/>
  <c r="K16" i="43"/>
  <c r="S16" i="43" s="1"/>
  <c r="J16" i="43"/>
  <c r="I16" i="43"/>
  <c r="H16" i="43"/>
  <c r="G16" i="43"/>
  <c r="F16" i="43"/>
  <c r="C16" i="43"/>
  <c r="B16" i="43"/>
  <c r="E16" i="43" s="1"/>
  <c r="S15" i="43"/>
  <c r="R15" i="43"/>
  <c r="Q15" i="43"/>
  <c r="P15" i="43"/>
  <c r="E15" i="43"/>
  <c r="S14" i="43"/>
  <c r="R14" i="43"/>
  <c r="Q14" i="43"/>
  <c r="P14" i="43"/>
  <c r="E14" i="43"/>
  <c r="S13" i="43"/>
  <c r="R13" i="43"/>
  <c r="Q13" i="43"/>
  <c r="P13" i="43"/>
  <c r="E13" i="43"/>
  <c r="S12" i="43"/>
  <c r="R12" i="43"/>
  <c r="Q12" i="43"/>
  <c r="P12" i="43"/>
  <c r="E12" i="43"/>
  <c r="U11" i="43"/>
  <c r="T11" i="43"/>
  <c r="S11" i="43"/>
  <c r="R11" i="43"/>
  <c r="Q11" i="43"/>
  <c r="P11" i="43"/>
  <c r="E11" i="43"/>
  <c r="U10" i="43"/>
  <c r="T10" i="43"/>
  <c r="S10" i="43"/>
  <c r="R10" i="43"/>
  <c r="Q10" i="43"/>
  <c r="P10" i="43"/>
  <c r="E10" i="43"/>
  <c r="T9" i="43"/>
  <c r="S9" i="43"/>
  <c r="R9" i="43"/>
  <c r="Q9" i="43"/>
  <c r="P9" i="43"/>
  <c r="E9" i="43"/>
  <c r="U9" i="43" s="1"/>
  <c r="S96" i="42"/>
  <c r="R96" i="42"/>
  <c r="Q96" i="42"/>
  <c r="P96" i="42"/>
  <c r="E96" i="42"/>
  <c r="S95" i="42"/>
  <c r="R95" i="42"/>
  <c r="Q95" i="42"/>
  <c r="P95" i="42"/>
  <c r="E95" i="42"/>
  <c r="S94" i="42"/>
  <c r="R94" i="42"/>
  <c r="Q94" i="42"/>
  <c r="P94" i="42"/>
  <c r="E94" i="42"/>
  <c r="S93" i="42"/>
  <c r="R93" i="42"/>
  <c r="Q93" i="42"/>
  <c r="P93" i="42"/>
  <c r="E93" i="42"/>
  <c r="S92" i="42"/>
  <c r="R92" i="42"/>
  <c r="Q92" i="42"/>
  <c r="P92" i="42"/>
  <c r="E92" i="42"/>
  <c r="S91" i="42"/>
  <c r="R91" i="42"/>
  <c r="Q91" i="42"/>
  <c r="P91" i="42"/>
  <c r="E91" i="42"/>
  <c r="T91" i="42" s="1"/>
  <c r="U90" i="42"/>
  <c r="T90" i="42"/>
  <c r="S90" i="42"/>
  <c r="R90" i="42"/>
  <c r="Q90" i="42"/>
  <c r="P90" i="42"/>
  <c r="E90" i="42"/>
  <c r="U89" i="42"/>
  <c r="T89" i="42"/>
  <c r="S89" i="42"/>
  <c r="R89" i="42"/>
  <c r="Q89" i="42"/>
  <c r="P89" i="42"/>
  <c r="E89" i="42"/>
  <c r="S88" i="42"/>
  <c r="R88" i="42"/>
  <c r="Q88" i="42"/>
  <c r="P88" i="42"/>
  <c r="E88" i="42"/>
  <c r="U88" i="42" s="1"/>
  <c r="S86" i="42"/>
  <c r="R86" i="42"/>
  <c r="Q86" i="42"/>
  <c r="P86" i="42"/>
  <c r="E86" i="42"/>
  <c r="O74" i="42"/>
  <c r="N74" i="42"/>
  <c r="M74" i="42"/>
  <c r="L74" i="42"/>
  <c r="K74" i="42"/>
  <c r="J74" i="42"/>
  <c r="I74" i="42"/>
  <c r="H74" i="42"/>
  <c r="R74" i="42" s="1"/>
  <c r="G74" i="42"/>
  <c r="F74" i="42"/>
  <c r="C74" i="42"/>
  <c r="B74" i="42"/>
  <c r="O73" i="42"/>
  <c r="N73" i="42"/>
  <c r="M73" i="42"/>
  <c r="L73" i="42"/>
  <c r="K73" i="42"/>
  <c r="J73" i="42"/>
  <c r="I73" i="42"/>
  <c r="H73" i="42"/>
  <c r="R73" i="42" s="1"/>
  <c r="G73" i="42"/>
  <c r="F73" i="42"/>
  <c r="C73" i="42"/>
  <c r="B73" i="42"/>
  <c r="E73" i="42" s="1"/>
  <c r="O72" i="42"/>
  <c r="N72" i="42"/>
  <c r="M72" i="42"/>
  <c r="L72" i="42"/>
  <c r="K72" i="42"/>
  <c r="J72" i="42"/>
  <c r="I72" i="42"/>
  <c r="S72" i="42" s="1"/>
  <c r="H72" i="42"/>
  <c r="R72" i="42" s="1"/>
  <c r="G72" i="42"/>
  <c r="F72" i="42"/>
  <c r="C72" i="42"/>
  <c r="E72" i="42" s="1"/>
  <c r="B72" i="42"/>
  <c r="U71" i="42"/>
  <c r="T71" i="42"/>
  <c r="S71" i="42"/>
  <c r="R71" i="42"/>
  <c r="Q71" i="42"/>
  <c r="P71" i="42"/>
  <c r="E71" i="42"/>
  <c r="S70" i="42"/>
  <c r="R70" i="42"/>
  <c r="Q70" i="42"/>
  <c r="P70" i="42"/>
  <c r="T70" i="42" s="1"/>
  <c r="E70" i="42"/>
  <c r="O68" i="42"/>
  <c r="N68" i="42"/>
  <c r="M68" i="42"/>
  <c r="L68" i="42"/>
  <c r="K68" i="42"/>
  <c r="J68" i="42"/>
  <c r="I68" i="42"/>
  <c r="H68" i="42"/>
  <c r="G68" i="42"/>
  <c r="F68" i="42"/>
  <c r="C68" i="42"/>
  <c r="B68" i="42"/>
  <c r="O67" i="42"/>
  <c r="N67" i="42"/>
  <c r="M67" i="42"/>
  <c r="L67" i="42"/>
  <c r="K67" i="42"/>
  <c r="J67" i="42"/>
  <c r="I67" i="42"/>
  <c r="S67" i="42" s="1"/>
  <c r="H67" i="42"/>
  <c r="R67" i="42" s="1"/>
  <c r="G67" i="42"/>
  <c r="F67" i="42"/>
  <c r="E67" i="42"/>
  <c r="C67" i="42"/>
  <c r="B67" i="42"/>
  <c r="U66" i="42"/>
  <c r="T66" i="42"/>
  <c r="S66" i="42"/>
  <c r="R66" i="42"/>
  <c r="Q66" i="42"/>
  <c r="P66" i="42"/>
  <c r="E66" i="42"/>
  <c r="S65" i="42"/>
  <c r="R65" i="42"/>
  <c r="Q65" i="42"/>
  <c r="P65" i="42"/>
  <c r="E65" i="42"/>
  <c r="S64" i="42"/>
  <c r="R64" i="42"/>
  <c r="Q64" i="42"/>
  <c r="P64" i="42"/>
  <c r="E64" i="42"/>
  <c r="S63" i="42"/>
  <c r="R63" i="42"/>
  <c r="Q63" i="42"/>
  <c r="P63" i="42"/>
  <c r="E63" i="42"/>
  <c r="S62" i="42"/>
  <c r="R62" i="42"/>
  <c r="Q62" i="42"/>
  <c r="P62" i="42"/>
  <c r="E62" i="42"/>
  <c r="U62" i="42" s="1"/>
  <c r="O60" i="42"/>
  <c r="N60" i="42"/>
  <c r="M60" i="42"/>
  <c r="L60" i="42"/>
  <c r="K60" i="42"/>
  <c r="J60" i="42"/>
  <c r="I60" i="42"/>
  <c r="H60" i="42"/>
  <c r="C60" i="42"/>
  <c r="B60" i="42"/>
  <c r="S59" i="42"/>
  <c r="R59" i="42"/>
  <c r="Q59" i="42"/>
  <c r="P59" i="42"/>
  <c r="E59" i="42"/>
  <c r="S58" i="42"/>
  <c r="R58" i="42"/>
  <c r="Q58" i="42"/>
  <c r="P58" i="42"/>
  <c r="E58" i="42"/>
  <c r="U57" i="42"/>
  <c r="S57" i="42"/>
  <c r="R57" i="42"/>
  <c r="Q57" i="42"/>
  <c r="P57" i="42"/>
  <c r="E57" i="42"/>
  <c r="T57" i="42" s="1"/>
  <c r="T56" i="42"/>
  <c r="S56" i="42"/>
  <c r="R56" i="42"/>
  <c r="Q56" i="42"/>
  <c r="P56" i="42"/>
  <c r="E56" i="42"/>
  <c r="U56" i="42" s="1"/>
  <c r="O54" i="42"/>
  <c r="N54" i="42"/>
  <c r="M54" i="42"/>
  <c r="L54" i="42"/>
  <c r="K54" i="42"/>
  <c r="J54" i="42"/>
  <c r="I54" i="42"/>
  <c r="S54" i="42" s="1"/>
  <c r="H54" i="42"/>
  <c r="R54" i="42" s="1"/>
  <c r="G54" i="42"/>
  <c r="F54" i="42"/>
  <c r="E54" i="42"/>
  <c r="C54" i="42"/>
  <c r="B54" i="42"/>
  <c r="S53" i="42"/>
  <c r="R53" i="42"/>
  <c r="Q53" i="42"/>
  <c r="P53" i="42"/>
  <c r="E53" i="42"/>
  <c r="S52" i="42"/>
  <c r="R52" i="42"/>
  <c r="Q52" i="42"/>
  <c r="P52" i="42"/>
  <c r="E52" i="42"/>
  <c r="S51" i="42"/>
  <c r="R51" i="42"/>
  <c r="Q51" i="42"/>
  <c r="P51" i="42"/>
  <c r="E51" i="42"/>
  <c r="S50" i="42"/>
  <c r="R50" i="42"/>
  <c r="Q50" i="42"/>
  <c r="P50" i="42"/>
  <c r="E50" i="42"/>
  <c r="S49" i="42"/>
  <c r="R49" i="42"/>
  <c r="Q49" i="42"/>
  <c r="P49" i="42"/>
  <c r="E49" i="42"/>
  <c r="U48" i="42"/>
  <c r="S48" i="42"/>
  <c r="R48" i="42"/>
  <c r="Q48" i="42"/>
  <c r="P48" i="42"/>
  <c r="E48" i="42"/>
  <c r="T48" i="42" s="1"/>
  <c r="T47" i="42"/>
  <c r="S47" i="42"/>
  <c r="R47" i="42"/>
  <c r="Q47" i="42"/>
  <c r="P47" i="42"/>
  <c r="E47" i="42"/>
  <c r="U47" i="42" s="1"/>
  <c r="U46" i="42"/>
  <c r="S46" i="42"/>
  <c r="R46" i="42"/>
  <c r="Q46" i="42"/>
  <c r="P46" i="42"/>
  <c r="E46" i="42"/>
  <c r="T46" i="42" s="1"/>
  <c r="S45" i="42"/>
  <c r="R45" i="42"/>
  <c r="Q45" i="42"/>
  <c r="P45" i="42"/>
  <c r="E45" i="42"/>
  <c r="S44" i="42"/>
  <c r="R44" i="42"/>
  <c r="Q44" i="42"/>
  <c r="P44" i="42"/>
  <c r="E44" i="42"/>
  <c r="S43" i="42"/>
  <c r="R43" i="42"/>
  <c r="Q43" i="42"/>
  <c r="P43" i="42"/>
  <c r="E43" i="42"/>
  <c r="O41" i="42"/>
  <c r="N41" i="42"/>
  <c r="M41" i="42"/>
  <c r="L41" i="42"/>
  <c r="K41" i="42"/>
  <c r="J41" i="42"/>
  <c r="I41" i="42"/>
  <c r="S41" i="42" s="1"/>
  <c r="H41" i="42"/>
  <c r="R41" i="42" s="1"/>
  <c r="G41" i="42"/>
  <c r="F41" i="42"/>
  <c r="C41" i="42"/>
  <c r="B41" i="42"/>
  <c r="S40" i="42"/>
  <c r="R40" i="42"/>
  <c r="Q40" i="42"/>
  <c r="P40" i="42"/>
  <c r="E40" i="42"/>
  <c r="U39" i="42"/>
  <c r="S39" i="42"/>
  <c r="R39" i="42"/>
  <c r="Q39" i="42"/>
  <c r="P39" i="42"/>
  <c r="E39" i="42"/>
  <c r="T39" i="42" s="1"/>
  <c r="U38" i="42"/>
  <c r="S38" i="42"/>
  <c r="R38" i="42"/>
  <c r="Q38" i="42"/>
  <c r="P38" i="42"/>
  <c r="E38" i="42"/>
  <c r="T38" i="42" s="1"/>
  <c r="S37" i="42"/>
  <c r="R37" i="42"/>
  <c r="Q37" i="42"/>
  <c r="U37" i="42" s="1"/>
  <c r="P37" i="42"/>
  <c r="T37" i="42" s="1"/>
  <c r="E37" i="42"/>
  <c r="S36" i="42"/>
  <c r="R36" i="42"/>
  <c r="Q36" i="42"/>
  <c r="P36" i="42"/>
  <c r="E36" i="42"/>
  <c r="O34" i="42"/>
  <c r="N34" i="42"/>
  <c r="M34" i="42"/>
  <c r="L34" i="42"/>
  <c r="K34" i="42"/>
  <c r="J34" i="42"/>
  <c r="I34" i="42"/>
  <c r="H34" i="42"/>
  <c r="R34" i="42" s="1"/>
  <c r="G34" i="42"/>
  <c r="F34" i="42"/>
  <c r="C34" i="42"/>
  <c r="B34" i="42"/>
  <c r="E34" i="42" s="1"/>
  <c r="T33" i="42"/>
  <c r="S33" i="42"/>
  <c r="R33" i="42"/>
  <c r="Q33" i="42"/>
  <c r="P33" i="42"/>
  <c r="E33" i="42"/>
  <c r="U33" i="42" s="1"/>
  <c r="O31" i="42"/>
  <c r="N31" i="42"/>
  <c r="M31" i="42"/>
  <c r="L31" i="42"/>
  <c r="K31" i="42"/>
  <c r="J31" i="42"/>
  <c r="I31" i="42"/>
  <c r="S31" i="42" s="1"/>
  <c r="H31" i="42"/>
  <c r="R31" i="42" s="1"/>
  <c r="G31" i="42"/>
  <c r="F31" i="42"/>
  <c r="C31" i="42"/>
  <c r="B31" i="42"/>
  <c r="E31" i="42" s="1"/>
  <c r="S30" i="42"/>
  <c r="R30" i="42"/>
  <c r="Q30" i="42"/>
  <c r="P30" i="42"/>
  <c r="E30" i="42"/>
  <c r="T30" i="42" s="1"/>
  <c r="U29" i="42"/>
  <c r="T29" i="42"/>
  <c r="S29" i="42"/>
  <c r="R29" i="42"/>
  <c r="Q29" i="42"/>
  <c r="P29" i="42"/>
  <c r="E29" i="42"/>
  <c r="T28" i="42"/>
  <c r="S28" i="42"/>
  <c r="R28" i="42"/>
  <c r="Q28" i="42"/>
  <c r="P28" i="42"/>
  <c r="E28" i="42"/>
  <c r="U28" i="42" s="1"/>
  <c r="S27" i="42"/>
  <c r="R27" i="42"/>
  <c r="Q27" i="42"/>
  <c r="P27" i="42"/>
  <c r="E27" i="42"/>
  <c r="O25" i="42"/>
  <c r="N25" i="42"/>
  <c r="M25" i="42"/>
  <c r="L25" i="42"/>
  <c r="K25" i="42"/>
  <c r="J25" i="42"/>
  <c r="I25" i="42"/>
  <c r="S25" i="42" s="1"/>
  <c r="H25" i="42"/>
  <c r="R25" i="42" s="1"/>
  <c r="G25" i="42"/>
  <c r="F25" i="42"/>
  <c r="C25" i="42"/>
  <c r="E25" i="42" s="1"/>
  <c r="B25" i="42"/>
  <c r="S24" i="42"/>
  <c r="R24" i="42"/>
  <c r="Q24" i="42"/>
  <c r="P24" i="42"/>
  <c r="E24" i="42"/>
  <c r="S23" i="42"/>
  <c r="R23" i="42"/>
  <c r="Q23" i="42"/>
  <c r="P23" i="42"/>
  <c r="E23" i="42"/>
  <c r="S22" i="42"/>
  <c r="R22" i="42"/>
  <c r="Q22" i="42"/>
  <c r="P22" i="42"/>
  <c r="E22" i="42"/>
  <c r="T21" i="42"/>
  <c r="S21" i="42"/>
  <c r="R21" i="42"/>
  <c r="Q21" i="42"/>
  <c r="P21" i="42"/>
  <c r="E21" i="42"/>
  <c r="U21" i="42" s="1"/>
  <c r="U20" i="42"/>
  <c r="S20" i="42"/>
  <c r="R20" i="42"/>
  <c r="Q20" i="42"/>
  <c r="P20" i="42"/>
  <c r="E20" i="42"/>
  <c r="T20" i="42" s="1"/>
  <c r="U19" i="42"/>
  <c r="T19" i="42"/>
  <c r="S19" i="42"/>
  <c r="R19" i="42"/>
  <c r="Q19" i="42"/>
  <c r="P19" i="42"/>
  <c r="E19" i="42"/>
  <c r="S18" i="42"/>
  <c r="R18" i="42"/>
  <c r="Q18" i="42"/>
  <c r="P18" i="42"/>
  <c r="E18" i="42"/>
  <c r="O16" i="42"/>
  <c r="N16" i="42"/>
  <c r="M16" i="42"/>
  <c r="L16" i="42"/>
  <c r="K16" i="42"/>
  <c r="J16" i="42"/>
  <c r="I16" i="42"/>
  <c r="S16" i="42" s="1"/>
  <c r="H16" i="42"/>
  <c r="R16" i="42" s="1"/>
  <c r="G16" i="42"/>
  <c r="F16" i="42"/>
  <c r="C16" i="42"/>
  <c r="E16" i="42" s="1"/>
  <c r="B16" i="42"/>
  <c r="U15" i="42"/>
  <c r="T15" i="42"/>
  <c r="S15" i="42"/>
  <c r="R15" i="42"/>
  <c r="Q15" i="42"/>
  <c r="P15" i="42"/>
  <c r="E15" i="42"/>
  <c r="S14" i="42"/>
  <c r="R14" i="42"/>
  <c r="Q14" i="42"/>
  <c r="P14" i="42"/>
  <c r="E14" i="42"/>
  <c r="U14" i="42" s="1"/>
  <c r="S13" i="42"/>
  <c r="R13" i="42"/>
  <c r="Q13" i="42"/>
  <c r="P13" i="42"/>
  <c r="E13" i="42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S9" i="42"/>
  <c r="R9" i="42"/>
  <c r="Q9" i="42"/>
  <c r="P9" i="42"/>
  <c r="E9" i="42"/>
  <c r="S96" i="41"/>
  <c r="R96" i="41"/>
  <c r="Q96" i="41"/>
  <c r="P96" i="41"/>
  <c r="E96" i="41"/>
  <c r="U95" i="41"/>
  <c r="T95" i="41"/>
  <c r="S95" i="41"/>
  <c r="R95" i="41"/>
  <c r="Q95" i="41"/>
  <c r="P95" i="41"/>
  <c r="E95" i="41"/>
  <c r="S94" i="41"/>
  <c r="R94" i="41"/>
  <c r="Q94" i="41"/>
  <c r="P94" i="41"/>
  <c r="E94" i="41"/>
  <c r="S93" i="41"/>
  <c r="R93" i="41"/>
  <c r="Q93" i="41"/>
  <c r="P93" i="41"/>
  <c r="E93" i="41"/>
  <c r="S92" i="41"/>
  <c r="R92" i="41"/>
  <c r="Q92" i="41"/>
  <c r="P92" i="41"/>
  <c r="E92" i="41"/>
  <c r="S91" i="41"/>
  <c r="R91" i="41"/>
  <c r="Q91" i="41"/>
  <c r="P91" i="41"/>
  <c r="E91" i="41"/>
  <c r="S90" i="41"/>
  <c r="R90" i="41"/>
  <c r="Q90" i="41"/>
  <c r="P90" i="41"/>
  <c r="E90" i="41"/>
  <c r="S89" i="41"/>
  <c r="R89" i="41"/>
  <c r="Q89" i="41"/>
  <c r="P89" i="41"/>
  <c r="E89" i="41"/>
  <c r="U88" i="41"/>
  <c r="S88" i="41"/>
  <c r="R88" i="41"/>
  <c r="Q88" i="41"/>
  <c r="P88" i="41"/>
  <c r="E88" i="41"/>
  <c r="T88" i="41" s="1"/>
  <c r="U86" i="41"/>
  <c r="S86" i="41"/>
  <c r="R86" i="41"/>
  <c r="Q86" i="41"/>
  <c r="P86" i="41"/>
  <c r="E86" i="41"/>
  <c r="T86" i="41" s="1"/>
  <c r="O74" i="41"/>
  <c r="N74" i="41"/>
  <c r="M74" i="41"/>
  <c r="L74" i="41"/>
  <c r="K74" i="41"/>
  <c r="J74" i="41"/>
  <c r="I74" i="41"/>
  <c r="H74" i="41"/>
  <c r="R74" i="41" s="1"/>
  <c r="G74" i="41"/>
  <c r="F74" i="41"/>
  <c r="C74" i="41"/>
  <c r="B74" i="41"/>
  <c r="O73" i="41"/>
  <c r="N73" i="41"/>
  <c r="M73" i="41"/>
  <c r="L73" i="41"/>
  <c r="K73" i="41"/>
  <c r="J73" i="41"/>
  <c r="I73" i="41"/>
  <c r="S73" i="41" s="1"/>
  <c r="H73" i="41"/>
  <c r="R73" i="41" s="1"/>
  <c r="G73" i="41"/>
  <c r="F73" i="41"/>
  <c r="C73" i="41"/>
  <c r="B73" i="41"/>
  <c r="E73" i="41" s="1"/>
  <c r="O72" i="41"/>
  <c r="N72" i="41"/>
  <c r="M72" i="41"/>
  <c r="L72" i="41"/>
  <c r="K72" i="41"/>
  <c r="J72" i="41"/>
  <c r="I72" i="41"/>
  <c r="S72" i="41" s="1"/>
  <c r="H72" i="41"/>
  <c r="R72" i="41" s="1"/>
  <c r="G72" i="41"/>
  <c r="F72" i="41"/>
  <c r="C72" i="41"/>
  <c r="B72" i="41"/>
  <c r="S71" i="41"/>
  <c r="R71" i="41"/>
  <c r="Q71" i="41"/>
  <c r="P71" i="41"/>
  <c r="E71" i="41"/>
  <c r="S70" i="41"/>
  <c r="R70" i="41"/>
  <c r="Q70" i="41"/>
  <c r="P70" i="41"/>
  <c r="E70" i="41"/>
  <c r="O68" i="41"/>
  <c r="N68" i="41"/>
  <c r="M68" i="41"/>
  <c r="L68" i="41"/>
  <c r="K68" i="41"/>
  <c r="J68" i="41"/>
  <c r="I68" i="41"/>
  <c r="H68" i="41"/>
  <c r="G68" i="41"/>
  <c r="F68" i="41"/>
  <c r="C68" i="41"/>
  <c r="B68" i="41"/>
  <c r="E68" i="41" s="1"/>
  <c r="O67" i="41"/>
  <c r="N67" i="41"/>
  <c r="M67" i="41"/>
  <c r="L67" i="41"/>
  <c r="K67" i="41"/>
  <c r="J67" i="41"/>
  <c r="I67" i="41"/>
  <c r="S67" i="41" s="1"/>
  <c r="H67" i="41"/>
  <c r="R67" i="41" s="1"/>
  <c r="G67" i="41"/>
  <c r="F67" i="41"/>
  <c r="C67" i="41"/>
  <c r="B67" i="41"/>
  <c r="E67" i="41" s="1"/>
  <c r="U66" i="41"/>
  <c r="T66" i="41"/>
  <c r="S66" i="41"/>
  <c r="R66" i="41"/>
  <c r="Q66" i="41"/>
  <c r="P66" i="41"/>
  <c r="E66" i="41"/>
  <c r="U65" i="41"/>
  <c r="T65" i="41"/>
  <c r="S65" i="41"/>
  <c r="R65" i="41"/>
  <c r="Q65" i="41"/>
  <c r="P65" i="41"/>
  <c r="E65" i="41"/>
  <c r="T64" i="41"/>
  <c r="S64" i="41"/>
  <c r="R64" i="41"/>
  <c r="Q64" i="41"/>
  <c r="P64" i="41"/>
  <c r="E64" i="41"/>
  <c r="U64" i="41" s="1"/>
  <c r="T63" i="41"/>
  <c r="S63" i="41"/>
  <c r="R63" i="41"/>
  <c r="Q63" i="41"/>
  <c r="P63" i="41"/>
  <c r="E63" i="41"/>
  <c r="U63" i="41" s="1"/>
  <c r="S62" i="41"/>
  <c r="R62" i="41"/>
  <c r="Q62" i="41"/>
  <c r="P62" i="41"/>
  <c r="E62" i="41"/>
  <c r="O60" i="41"/>
  <c r="N60" i="41"/>
  <c r="M60" i="41"/>
  <c r="L60" i="41"/>
  <c r="K60" i="41"/>
  <c r="J60" i="41"/>
  <c r="I60" i="41"/>
  <c r="S60" i="41" s="1"/>
  <c r="H60" i="41"/>
  <c r="R60" i="41" s="1"/>
  <c r="C60" i="41"/>
  <c r="B60" i="41"/>
  <c r="S59" i="41"/>
  <c r="R59" i="41"/>
  <c r="Q59" i="41"/>
  <c r="P59" i="41"/>
  <c r="E59" i="41"/>
  <c r="U58" i="41"/>
  <c r="S58" i="41"/>
  <c r="R58" i="41"/>
  <c r="Q58" i="41"/>
  <c r="P58" i="41"/>
  <c r="E58" i="41"/>
  <c r="T58" i="41" s="1"/>
  <c r="T57" i="41"/>
  <c r="S57" i="41"/>
  <c r="R57" i="41"/>
  <c r="Q57" i="41"/>
  <c r="P57" i="41"/>
  <c r="E57" i="41"/>
  <c r="U57" i="41" s="1"/>
  <c r="U56" i="41"/>
  <c r="S56" i="41"/>
  <c r="R56" i="41"/>
  <c r="Q56" i="41"/>
  <c r="P56" i="41"/>
  <c r="E56" i="41"/>
  <c r="T56" i="41" s="1"/>
  <c r="O54" i="41"/>
  <c r="N54" i="41"/>
  <c r="M54" i="41"/>
  <c r="L54" i="41"/>
  <c r="K54" i="41"/>
  <c r="J54" i="41"/>
  <c r="I54" i="41"/>
  <c r="H54" i="41"/>
  <c r="G54" i="41"/>
  <c r="F54" i="41"/>
  <c r="C54" i="41"/>
  <c r="B54" i="41"/>
  <c r="U53" i="41"/>
  <c r="T53" i="41"/>
  <c r="S53" i="41"/>
  <c r="R53" i="41"/>
  <c r="Q53" i="41"/>
  <c r="P53" i="41"/>
  <c r="E53" i="41"/>
  <c r="T52" i="41"/>
  <c r="S52" i="41"/>
  <c r="R52" i="41"/>
  <c r="Q52" i="41"/>
  <c r="P52" i="41"/>
  <c r="E52" i="41"/>
  <c r="T51" i="41"/>
  <c r="S51" i="41"/>
  <c r="R51" i="41"/>
  <c r="Q51" i="41"/>
  <c r="P51" i="41"/>
  <c r="E51" i="41"/>
  <c r="U51" i="41" s="1"/>
  <c r="S50" i="41"/>
  <c r="R50" i="41"/>
  <c r="Q50" i="41"/>
  <c r="P50" i="41"/>
  <c r="E50" i="41"/>
  <c r="S49" i="41"/>
  <c r="R49" i="41"/>
  <c r="Q49" i="41"/>
  <c r="P49" i="41"/>
  <c r="E49" i="41"/>
  <c r="U48" i="41"/>
  <c r="S48" i="41"/>
  <c r="R48" i="41"/>
  <c r="Q48" i="41"/>
  <c r="P48" i="41"/>
  <c r="E48" i="41"/>
  <c r="T48" i="41" s="1"/>
  <c r="S47" i="41"/>
  <c r="R47" i="41"/>
  <c r="Q47" i="41"/>
  <c r="P47" i="41"/>
  <c r="E47" i="41"/>
  <c r="S46" i="41"/>
  <c r="R46" i="41"/>
  <c r="Q46" i="41"/>
  <c r="P46" i="41"/>
  <c r="E46" i="41"/>
  <c r="U45" i="41"/>
  <c r="S45" i="41"/>
  <c r="R45" i="41"/>
  <c r="Q45" i="41"/>
  <c r="P45" i="41"/>
  <c r="E45" i="41"/>
  <c r="T45" i="41" s="1"/>
  <c r="U44" i="41"/>
  <c r="T44" i="41"/>
  <c r="S44" i="41"/>
  <c r="R44" i="41"/>
  <c r="Q44" i="41"/>
  <c r="P44" i="41"/>
  <c r="E44" i="41"/>
  <c r="T43" i="41"/>
  <c r="S43" i="41"/>
  <c r="R43" i="41"/>
  <c r="Q43" i="41"/>
  <c r="P43" i="41"/>
  <c r="E43" i="41"/>
  <c r="U43" i="41" s="1"/>
  <c r="O41" i="41"/>
  <c r="N41" i="41"/>
  <c r="M41" i="41"/>
  <c r="L41" i="41"/>
  <c r="K41" i="41"/>
  <c r="J41" i="41"/>
  <c r="I41" i="41"/>
  <c r="H41" i="41"/>
  <c r="R41" i="41" s="1"/>
  <c r="G41" i="41"/>
  <c r="F41" i="41"/>
  <c r="C41" i="41"/>
  <c r="B41" i="41"/>
  <c r="E41" i="41" s="1"/>
  <c r="S40" i="41"/>
  <c r="R40" i="41"/>
  <c r="Q40" i="41"/>
  <c r="P40" i="41"/>
  <c r="E40" i="41"/>
  <c r="S39" i="41"/>
  <c r="R39" i="41"/>
  <c r="Q39" i="41"/>
  <c r="P39" i="41"/>
  <c r="E39" i="41"/>
  <c r="S38" i="41"/>
  <c r="R38" i="41"/>
  <c r="Q38" i="41"/>
  <c r="P38" i="41"/>
  <c r="E38" i="41"/>
  <c r="S37" i="41"/>
  <c r="R37" i="41"/>
  <c r="Q37" i="41"/>
  <c r="P37" i="41"/>
  <c r="E37" i="41"/>
  <c r="U36" i="41"/>
  <c r="T36" i="41"/>
  <c r="S36" i="41"/>
  <c r="R36" i="41"/>
  <c r="Q36" i="41"/>
  <c r="P36" i="41"/>
  <c r="E36" i="41"/>
  <c r="O34" i="41"/>
  <c r="Q34" i="41" s="1"/>
  <c r="N34" i="41"/>
  <c r="M34" i="41"/>
  <c r="L34" i="41"/>
  <c r="K34" i="41"/>
  <c r="J34" i="41"/>
  <c r="I34" i="41"/>
  <c r="H34" i="41"/>
  <c r="G34" i="41"/>
  <c r="F34" i="41"/>
  <c r="C34" i="41"/>
  <c r="B34" i="41"/>
  <c r="E34" i="41" s="1"/>
  <c r="S33" i="41"/>
  <c r="R33" i="41"/>
  <c r="Q33" i="41"/>
  <c r="U33" i="41" s="1"/>
  <c r="P33" i="41"/>
  <c r="T33" i="41" s="1"/>
  <c r="E33" i="41"/>
  <c r="O31" i="41"/>
  <c r="N31" i="41"/>
  <c r="M31" i="41"/>
  <c r="Q31" i="41" s="1"/>
  <c r="L31" i="41"/>
  <c r="K31" i="41"/>
  <c r="J31" i="41"/>
  <c r="I31" i="41"/>
  <c r="S31" i="41" s="1"/>
  <c r="H31" i="41"/>
  <c r="G31" i="41"/>
  <c r="F31" i="41"/>
  <c r="C31" i="41"/>
  <c r="B31" i="41"/>
  <c r="E31" i="41" s="1"/>
  <c r="S30" i="41"/>
  <c r="R30" i="41"/>
  <c r="Q30" i="41"/>
  <c r="P30" i="41"/>
  <c r="E30" i="41"/>
  <c r="U29" i="41"/>
  <c r="S29" i="41"/>
  <c r="R29" i="41"/>
  <c r="Q29" i="41"/>
  <c r="P29" i="41"/>
  <c r="E29" i="41"/>
  <c r="T29" i="41" s="1"/>
  <c r="U28" i="41"/>
  <c r="T28" i="41"/>
  <c r="S28" i="41"/>
  <c r="R28" i="41"/>
  <c r="Q28" i="41"/>
  <c r="P28" i="41"/>
  <c r="E28" i="41"/>
  <c r="U27" i="41"/>
  <c r="T27" i="41"/>
  <c r="S27" i="41"/>
  <c r="R27" i="41"/>
  <c r="Q27" i="41"/>
  <c r="P27" i="41"/>
  <c r="E27" i="41"/>
  <c r="O25" i="41"/>
  <c r="N25" i="41"/>
  <c r="M25" i="41"/>
  <c r="L25" i="41"/>
  <c r="K25" i="41"/>
  <c r="J25" i="41"/>
  <c r="I25" i="41"/>
  <c r="S25" i="41" s="1"/>
  <c r="H25" i="41"/>
  <c r="R25" i="41" s="1"/>
  <c r="G25" i="41"/>
  <c r="F25" i="41"/>
  <c r="E25" i="41"/>
  <c r="C25" i="41"/>
  <c r="B25" i="41"/>
  <c r="S24" i="41"/>
  <c r="R24" i="41"/>
  <c r="Q24" i="41"/>
  <c r="P24" i="41"/>
  <c r="E24" i="41"/>
  <c r="S23" i="41"/>
  <c r="R23" i="41"/>
  <c r="Q23" i="41"/>
  <c r="P23" i="41"/>
  <c r="E23" i="41"/>
  <c r="S22" i="41"/>
  <c r="R22" i="41"/>
  <c r="Q22" i="41"/>
  <c r="P22" i="41"/>
  <c r="E22" i="41"/>
  <c r="S21" i="41"/>
  <c r="R21" i="41"/>
  <c r="Q21" i="41"/>
  <c r="P21" i="41"/>
  <c r="E21" i="41"/>
  <c r="S20" i="41"/>
  <c r="R20" i="41"/>
  <c r="Q20" i="41"/>
  <c r="P20" i="41"/>
  <c r="E20" i="41"/>
  <c r="S19" i="41"/>
  <c r="R19" i="41"/>
  <c r="Q19" i="41"/>
  <c r="P19" i="41"/>
  <c r="E19" i="41"/>
  <c r="S18" i="41"/>
  <c r="R18" i="41"/>
  <c r="Q18" i="41"/>
  <c r="U18" i="41" s="1"/>
  <c r="P18" i="41"/>
  <c r="E18" i="41"/>
  <c r="T18" i="41" s="1"/>
  <c r="O16" i="41"/>
  <c r="N16" i="41"/>
  <c r="M16" i="41"/>
  <c r="L16" i="41"/>
  <c r="K16" i="41"/>
  <c r="S16" i="41" s="1"/>
  <c r="J16" i="41"/>
  <c r="I16" i="41"/>
  <c r="H16" i="41"/>
  <c r="G16" i="41"/>
  <c r="F16" i="41"/>
  <c r="C16" i="41"/>
  <c r="B16" i="41"/>
  <c r="E16" i="41" s="1"/>
  <c r="U15" i="41"/>
  <c r="S15" i="41"/>
  <c r="R15" i="41"/>
  <c r="Q15" i="41"/>
  <c r="P15" i="41"/>
  <c r="E15" i="41"/>
  <c r="T15" i="41" s="1"/>
  <c r="T14" i="41"/>
  <c r="S14" i="41"/>
  <c r="R14" i="41"/>
  <c r="Q14" i="41"/>
  <c r="P14" i="41"/>
  <c r="E14" i="41"/>
  <c r="U14" i="41" s="1"/>
  <c r="U13" i="41"/>
  <c r="S13" i="41"/>
  <c r="R13" i="41"/>
  <c r="Q13" i="41"/>
  <c r="P13" i="41"/>
  <c r="E13" i="41"/>
  <c r="T13" i="41" s="1"/>
  <c r="S12" i="41"/>
  <c r="R12" i="41"/>
  <c r="Q12" i="41"/>
  <c r="P12" i="41"/>
  <c r="E12" i="41"/>
  <c r="S11" i="41"/>
  <c r="R11" i="41"/>
  <c r="Q11" i="41"/>
  <c r="P11" i="41"/>
  <c r="E11" i="41"/>
  <c r="S10" i="41"/>
  <c r="R10" i="41"/>
  <c r="Q10" i="41"/>
  <c r="P10" i="41"/>
  <c r="E10" i="41"/>
  <c r="S9" i="41"/>
  <c r="R9" i="41"/>
  <c r="Q9" i="41"/>
  <c r="P9" i="41"/>
  <c r="E9" i="41"/>
  <c r="U9" i="41" s="1"/>
  <c r="U96" i="40"/>
  <c r="S96" i="40"/>
  <c r="R96" i="40"/>
  <c r="Q96" i="40"/>
  <c r="P96" i="40"/>
  <c r="T96" i="40" s="1"/>
  <c r="E96" i="40"/>
  <c r="S95" i="40"/>
  <c r="R95" i="40"/>
  <c r="Q95" i="40"/>
  <c r="P95" i="40"/>
  <c r="E95" i="40"/>
  <c r="U94" i="40"/>
  <c r="T94" i="40"/>
  <c r="S94" i="40"/>
  <c r="R94" i="40"/>
  <c r="Q94" i="40"/>
  <c r="P94" i="40"/>
  <c r="E94" i="40"/>
  <c r="S93" i="40"/>
  <c r="R93" i="40"/>
  <c r="Q93" i="40"/>
  <c r="P93" i="40"/>
  <c r="E93" i="40"/>
  <c r="S92" i="40"/>
  <c r="R92" i="40"/>
  <c r="Q92" i="40"/>
  <c r="P92" i="40"/>
  <c r="E92" i="40"/>
  <c r="S91" i="40"/>
  <c r="R91" i="40"/>
  <c r="Q91" i="40"/>
  <c r="P91" i="40"/>
  <c r="E91" i="40"/>
  <c r="S90" i="40"/>
  <c r="R90" i="40"/>
  <c r="Q90" i="40"/>
  <c r="P90" i="40"/>
  <c r="E90" i="40"/>
  <c r="S89" i="40"/>
  <c r="R89" i="40"/>
  <c r="Q89" i="40"/>
  <c r="P89" i="40"/>
  <c r="E89" i="40"/>
  <c r="U88" i="40"/>
  <c r="T88" i="40"/>
  <c r="S88" i="40"/>
  <c r="R88" i="40"/>
  <c r="Q88" i="40"/>
  <c r="P88" i="40"/>
  <c r="E88" i="40"/>
  <c r="U86" i="40"/>
  <c r="S86" i="40"/>
  <c r="R86" i="40"/>
  <c r="Q86" i="40"/>
  <c r="P86" i="40"/>
  <c r="E86" i="40"/>
  <c r="T86" i="40" s="1"/>
  <c r="O74" i="40"/>
  <c r="N74" i="40"/>
  <c r="M74" i="40"/>
  <c r="L74" i="40"/>
  <c r="K74" i="40"/>
  <c r="J74" i="40"/>
  <c r="I74" i="40"/>
  <c r="H74" i="40"/>
  <c r="G74" i="40"/>
  <c r="F74" i="40"/>
  <c r="C74" i="40"/>
  <c r="B74" i="40"/>
  <c r="O73" i="40"/>
  <c r="N73" i="40"/>
  <c r="M73" i="40"/>
  <c r="L73" i="40"/>
  <c r="K73" i="40"/>
  <c r="J73" i="40"/>
  <c r="I73" i="40"/>
  <c r="S73" i="40" s="1"/>
  <c r="H73" i="40"/>
  <c r="P73" i="40" s="1"/>
  <c r="G73" i="40"/>
  <c r="F73" i="40"/>
  <c r="C73" i="40"/>
  <c r="E73" i="40" s="1"/>
  <c r="B73" i="40"/>
  <c r="O72" i="40"/>
  <c r="N72" i="40"/>
  <c r="M72" i="40"/>
  <c r="L72" i="40"/>
  <c r="K72" i="40"/>
  <c r="J72" i="40"/>
  <c r="I72" i="40"/>
  <c r="S72" i="40" s="1"/>
  <c r="H72" i="40"/>
  <c r="R72" i="40" s="1"/>
  <c r="G72" i="40"/>
  <c r="F72" i="40"/>
  <c r="C72" i="40"/>
  <c r="B72" i="40"/>
  <c r="S71" i="40"/>
  <c r="R71" i="40"/>
  <c r="Q71" i="40"/>
  <c r="P71" i="40"/>
  <c r="E71" i="40"/>
  <c r="S70" i="40"/>
  <c r="R70" i="40"/>
  <c r="Q70" i="40"/>
  <c r="P70" i="40"/>
  <c r="E70" i="40"/>
  <c r="U70" i="40" s="1"/>
  <c r="O68" i="40"/>
  <c r="N68" i="40"/>
  <c r="M68" i="40"/>
  <c r="L68" i="40"/>
  <c r="K68" i="40"/>
  <c r="J68" i="40"/>
  <c r="I68" i="40"/>
  <c r="H68" i="40"/>
  <c r="G68" i="40"/>
  <c r="F68" i="40"/>
  <c r="C68" i="40"/>
  <c r="B68" i="40"/>
  <c r="O67" i="40"/>
  <c r="N67" i="40"/>
  <c r="M67" i="40"/>
  <c r="L67" i="40"/>
  <c r="K67" i="40"/>
  <c r="J67" i="40"/>
  <c r="I67" i="40"/>
  <c r="H67" i="40"/>
  <c r="G67" i="40"/>
  <c r="F67" i="40"/>
  <c r="C67" i="40"/>
  <c r="B67" i="40"/>
  <c r="S66" i="40"/>
  <c r="R66" i="40"/>
  <c r="Q66" i="40"/>
  <c r="P66" i="40"/>
  <c r="E66" i="40"/>
  <c r="S65" i="40"/>
  <c r="R65" i="40"/>
  <c r="Q65" i="40"/>
  <c r="P65" i="40"/>
  <c r="E65" i="40"/>
  <c r="T64" i="40"/>
  <c r="S64" i="40"/>
  <c r="R64" i="40"/>
  <c r="Q64" i="40"/>
  <c r="P64" i="40"/>
  <c r="E64" i="40"/>
  <c r="U64" i="40" s="1"/>
  <c r="U63" i="40"/>
  <c r="S63" i="40"/>
  <c r="R63" i="40"/>
  <c r="Q63" i="40"/>
  <c r="P63" i="40"/>
  <c r="E63" i="40"/>
  <c r="T63" i="40" s="1"/>
  <c r="U62" i="40"/>
  <c r="T62" i="40"/>
  <c r="S62" i="40"/>
  <c r="R62" i="40"/>
  <c r="Q62" i="40"/>
  <c r="P62" i="40"/>
  <c r="E62" i="40"/>
  <c r="O60" i="40"/>
  <c r="N60" i="40"/>
  <c r="M60" i="40"/>
  <c r="L60" i="40"/>
  <c r="K60" i="40"/>
  <c r="J60" i="40"/>
  <c r="I60" i="40"/>
  <c r="S60" i="40" s="1"/>
  <c r="H60" i="40"/>
  <c r="C60" i="40"/>
  <c r="B60" i="40"/>
  <c r="S59" i="40"/>
  <c r="R59" i="40"/>
  <c r="Q59" i="40"/>
  <c r="P59" i="40"/>
  <c r="E59" i="40"/>
  <c r="S58" i="40"/>
  <c r="R58" i="40"/>
  <c r="Q58" i="40"/>
  <c r="P58" i="40"/>
  <c r="E58" i="40"/>
  <c r="U57" i="40"/>
  <c r="S57" i="40"/>
  <c r="R57" i="40"/>
  <c r="Q57" i="40"/>
  <c r="P57" i="40"/>
  <c r="E57" i="40"/>
  <c r="T57" i="40" s="1"/>
  <c r="U56" i="40"/>
  <c r="S56" i="40"/>
  <c r="R56" i="40"/>
  <c r="Q56" i="40"/>
  <c r="P56" i="40"/>
  <c r="E56" i="40"/>
  <c r="T56" i="40" s="1"/>
  <c r="O54" i="40"/>
  <c r="N54" i="40"/>
  <c r="M54" i="40"/>
  <c r="L54" i="40"/>
  <c r="K54" i="40"/>
  <c r="J54" i="40"/>
  <c r="I54" i="40"/>
  <c r="S54" i="40" s="1"/>
  <c r="H54" i="40"/>
  <c r="R54" i="40" s="1"/>
  <c r="G54" i="40"/>
  <c r="F54" i="40"/>
  <c r="C54" i="40"/>
  <c r="B54" i="40"/>
  <c r="U53" i="40"/>
  <c r="T53" i="40"/>
  <c r="S53" i="40"/>
  <c r="R53" i="40"/>
  <c r="Q53" i="40"/>
  <c r="P53" i="40"/>
  <c r="E53" i="40"/>
  <c r="U52" i="40"/>
  <c r="T52" i="40"/>
  <c r="S52" i="40"/>
  <c r="R52" i="40"/>
  <c r="Q52" i="40"/>
  <c r="P52" i="40"/>
  <c r="E52" i="40"/>
  <c r="T51" i="40"/>
  <c r="S51" i="40"/>
  <c r="R51" i="40"/>
  <c r="Q51" i="40"/>
  <c r="P51" i="40"/>
  <c r="E51" i="40"/>
  <c r="U51" i="40" s="1"/>
  <c r="U50" i="40"/>
  <c r="S50" i="40"/>
  <c r="R50" i="40"/>
  <c r="Q50" i="40"/>
  <c r="P50" i="40"/>
  <c r="E50" i="40"/>
  <c r="T50" i="40" s="1"/>
  <c r="S49" i="40"/>
  <c r="R49" i="40"/>
  <c r="Q49" i="40"/>
  <c r="P49" i="40"/>
  <c r="E49" i="40"/>
  <c r="S48" i="40"/>
  <c r="R48" i="40"/>
  <c r="Q48" i="40"/>
  <c r="P48" i="40"/>
  <c r="E48" i="40"/>
  <c r="S47" i="40"/>
  <c r="R47" i="40"/>
  <c r="Q47" i="40"/>
  <c r="P47" i="40"/>
  <c r="E47" i="40"/>
  <c r="T47" i="40" s="1"/>
  <c r="S46" i="40"/>
  <c r="R46" i="40"/>
  <c r="Q46" i="40"/>
  <c r="P46" i="40"/>
  <c r="E46" i="40"/>
  <c r="S45" i="40"/>
  <c r="R45" i="40"/>
  <c r="Q45" i="40"/>
  <c r="P45" i="40"/>
  <c r="E45" i="40"/>
  <c r="S44" i="40"/>
  <c r="R44" i="40"/>
  <c r="Q44" i="40"/>
  <c r="P44" i="40"/>
  <c r="E44" i="40"/>
  <c r="U43" i="40"/>
  <c r="T43" i="40"/>
  <c r="S43" i="40"/>
  <c r="R43" i="40"/>
  <c r="Q43" i="40"/>
  <c r="P43" i="40"/>
  <c r="E43" i="40"/>
  <c r="O41" i="40"/>
  <c r="N41" i="40"/>
  <c r="M41" i="40"/>
  <c r="L41" i="40"/>
  <c r="K41" i="40"/>
  <c r="J41" i="40"/>
  <c r="I41" i="40"/>
  <c r="S41" i="40" s="1"/>
  <c r="H41" i="40"/>
  <c r="R41" i="40" s="1"/>
  <c r="G41" i="40"/>
  <c r="F41" i="40"/>
  <c r="C41" i="40"/>
  <c r="B41" i="40"/>
  <c r="E41" i="40" s="1"/>
  <c r="S40" i="40"/>
  <c r="R40" i="40"/>
  <c r="Q40" i="40"/>
  <c r="P40" i="40"/>
  <c r="E40" i="40"/>
  <c r="U39" i="40"/>
  <c r="T39" i="40"/>
  <c r="S39" i="40"/>
  <c r="R39" i="40"/>
  <c r="Q39" i="40"/>
  <c r="P39" i="40"/>
  <c r="E39" i="40"/>
  <c r="S38" i="40"/>
  <c r="R38" i="40"/>
  <c r="Q38" i="40"/>
  <c r="P38" i="40"/>
  <c r="E38" i="40"/>
  <c r="U38" i="40" s="1"/>
  <c r="S37" i="40"/>
  <c r="R37" i="40"/>
  <c r="Q37" i="40"/>
  <c r="P37" i="40"/>
  <c r="E37" i="40"/>
  <c r="U36" i="40"/>
  <c r="S36" i="40"/>
  <c r="R36" i="40"/>
  <c r="Q36" i="40"/>
  <c r="P36" i="40"/>
  <c r="E36" i="40"/>
  <c r="O34" i="40"/>
  <c r="N34" i="40"/>
  <c r="M34" i="40"/>
  <c r="L34" i="40"/>
  <c r="K34" i="40"/>
  <c r="S34" i="40" s="1"/>
  <c r="J34" i="40"/>
  <c r="I34" i="40"/>
  <c r="H34" i="40"/>
  <c r="P34" i="40" s="1"/>
  <c r="G34" i="40"/>
  <c r="F34" i="40"/>
  <c r="C34" i="40"/>
  <c r="B34" i="40"/>
  <c r="E34" i="40" s="1"/>
  <c r="S33" i="40"/>
  <c r="R33" i="40"/>
  <c r="Q33" i="40"/>
  <c r="P33" i="40"/>
  <c r="E33" i="40"/>
  <c r="T33" i="40" s="1"/>
  <c r="O31" i="40"/>
  <c r="N31" i="40"/>
  <c r="M31" i="40"/>
  <c r="L31" i="40"/>
  <c r="K31" i="40"/>
  <c r="J31" i="40"/>
  <c r="I31" i="40"/>
  <c r="S31" i="40" s="1"/>
  <c r="H31" i="40"/>
  <c r="R31" i="40" s="1"/>
  <c r="G31" i="40"/>
  <c r="F31" i="40"/>
  <c r="C31" i="40"/>
  <c r="B31" i="40"/>
  <c r="S30" i="40"/>
  <c r="R30" i="40"/>
  <c r="Q30" i="40"/>
  <c r="P30" i="40"/>
  <c r="E30" i="40"/>
  <c r="U29" i="40"/>
  <c r="S29" i="40"/>
  <c r="R29" i="40"/>
  <c r="Q29" i="40"/>
  <c r="P29" i="40"/>
  <c r="E29" i="40"/>
  <c r="T29" i="40" s="1"/>
  <c r="S28" i="40"/>
  <c r="R28" i="40"/>
  <c r="Q28" i="40"/>
  <c r="P28" i="40"/>
  <c r="E28" i="40"/>
  <c r="S27" i="40"/>
  <c r="R27" i="40"/>
  <c r="Q27" i="40"/>
  <c r="P27" i="40"/>
  <c r="E27" i="40"/>
  <c r="Q25" i="40"/>
  <c r="O25" i="40"/>
  <c r="N25" i="40"/>
  <c r="M25" i="40"/>
  <c r="L25" i="40"/>
  <c r="K25" i="40"/>
  <c r="J25" i="40"/>
  <c r="I25" i="40"/>
  <c r="S25" i="40" s="1"/>
  <c r="H25" i="40"/>
  <c r="R25" i="40" s="1"/>
  <c r="G25" i="40"/>
  <c r="F25" i="40"/>
  <c r="C25" i="40"/>
  <c r="B25" i="40"/>
  <c r="E25" i="40" s="1"/>
  <c r="T24" i="40"/>
  <c r="S24" i="40"/>
  <c r="R24" i="40"/>
  <c r="Q24" i="40"/>
  <c r="P24" i="40"/>
  <c r="E24" i="40"/>
  <c r="U24" i="40" s="1"/>
  <c r="U23" i="40"/>
  <c r="S23" i="40"/>
  <c r="R23" i="40"/>
  <c r="Q23" i="40"/>
  <c r="P23" i="40"/>
  <c r="E23" i="40"/>
  <c r="T23" i="40" s="1"/>
  <c r="U22" i="40"/>
  <c r="T22" i="40"/>
  <c r="S22" i="40"/>
  <c r="R22" i="40"/>
  <c r="Q22" i="40"/>
  <c r="P22" i="40"/>
  <c r="E22" i="40"/>
  <c r="S21" i="40"/>
  <c r="R21" i="40"/>
  <c r="Q21" i="40"/>
  <c r="P21" i="40"/>
  <c r="E21" i="40"/>
  <c r="S20" i="40"/>
  <c r="R20" i="40"/>
  <c r="Q20" i="40"/>
  <c r="P20" i="40"/>
  <c r="E20" i="40"/>
  <c r="S19" i="40"/>
  <c r="R19" i="40"/>
  <c r="Q19" i="40"/>
  <c r="P19" i="40"/>
  <c r="E19" i="40"/>
  <c r="T19" i="40" s="1"/>
  <c r="S18" i="40"/>
  <c r="R18" i="40"/>
  <c r="Q18" i="40"/>
  <c r="P18" i="40"/>
  <c r="E18" i="40"/>
  <c r="O16" i="40"/>
  <c r="N16" i="40"/>
  <c r="M16" i="40"/>
  <c r="L16" i="40"/>
  <c r="K16" i="40"/>
  <c r="J16" i="40"/>
  <c r="R16" i="40" s="1"/>
  <c r="I16" i="40"/>
  <c r="S16" i="40" s="1"/>
  <c r="H16" i="40"/>
  <c r="G16" i="40"/>
  <c r="F16" i="40"/>
  <c r="C16" i="40"/>
  <c r="B16" i="40"/>
  <c r="S15" i="40"/>
  <c r="R15" i="40"/>
  <c r="Q15" i="40"/>
  <c r="P15" i="40"/>
  <c r="E15" i="40"/>
  <c r="S14" i="40"/>
  <c r="R14" i="40"/>
  <c r="Q14" i="40"/>
  <c r="P14" i="40"/>
  <c r="E14" i="40"/>
  <c r="U13" i="40"/>
  <c r="S13" i="40"/>
  <c r="R13" i="40"/>
  <c r="Q13" i="40"/>
  <c r="P13" i="40"/>
  <c r="E13" i="40"/>
  <c r="T13" i="40" s="1"/>
  <c r="T12" i="40"/>
  <c r="S12" i="40"/>
  <c r="R12" i="40"/>
  <c r="Q12" i="40"/>
  <c r="P12" i="40"/>
  <c r="E12" i="40"/>
  <c r="U12" i="40" s="1"/>
  <c r="U11" i="40"/>
  <c r="S11" i="40"/>
  <c r="R11" i="40"/>
  <c r="Q11" i="40"/>
  <c r="P11" i="40"/>
  <c r="E11" i="40"/>
  <c r="T11" i="40" s="1"/>
  <c r="S10" i="40"/>
  <c r="R10" i="40"/>
  <c r="Q10" i="40"/>
  <c r="P10" i="40"/>
  <c r="E10" i="40"/>
  <c r="S9" i="40"/>
  <c r="R9" i="40"/>
  <c r="Q9" i="40"/>
  <c r="P9" i="40"/>
  <c r="E9" i="40"/>
  <c r="S96" i="39"/>
  <c r="R96" i="39"/>
  <c r="Q96" i="39"/>
  <c r="P96" i="39"/>
  <c r="E96" i="39"/>
  <c r="T96" i="39" s="1"/>
  <c r="U95" i="39"/>
  <c r="T95" i="39"/>
  <c r="S95" i="39"/>
  <c r="R95" i="39"/>
  <c r="Q95" i="39"/>
  <c r="P95" i="39"/>
  <c r="E95" i="39"/>
  <c r="S94" i="39"/>
  <c r="R94" i="39"/>
  <c r="Q94" i="39"/>
  <c r="P94" i="39"/>
  <c r="E94" i="39"/>
  <c r="S93" i="39"/>
  <c r="R93" i="39"/>
  <c r="Q93" i="39"/>
  <c r="P93" i="39"/>
  <c r="E93" i="39"/>
  <c r="U92" i="39"/>
  <c r="T92" i="39"/>
  <c r="S92" i="39"/>
  <c r="R92" i="39"/>
  <c r="Q92" i="39"/>
  <c r="P92" i="39"/>
  <c r="E92" i="39"/>
  <c r="S91" i="39"/>
  <c r="R91" i="39"/>
  <c r="Q91" i="39"/>
  <c r="P91" i="39"/>
  <c r="E91" i="39"/>
  <c r="S90" i="39"/>
  <c r="R90" i="39"/>
  <c r="Q90" i="39"/>
  <c r="P90" i="39"/>
  <c r="E90" i="39"/>
  <c r="U90" i="39" s="1"/>
  <c r="S89" i="39"/>
  <c r="R89" i="39"/>
  <c r="Q89" i="39"/>
  <c r="P89" i="39"/>
  <c r="E89" i="39"/>
  <c r="S88" i="39"/>
  <c r="R88" i="39"/>
  <c r="Q88" i="39"/>
  <c r="P88" i="39"/>
  <c r="E88" i="39"/>
  <c r="U88" i="39" s="1"/>
  <c r="S86" i="39"/>
  <c r="R86" i="39"/>
  <c r="Q86" i="39"/>
  <c r="P86" i="39"/>
  <c r="E86" i="39"/>
  <c r="O74" i="39"/>
  <c r="N74" i="39"/>
  <c r="M74" i="39"/>
  <c r="L74" i="39"/>
  <c r="K74" i="39"/>
  <c r="J74" i="39"/>
  <c r="I74" i="39"/>
  <c r="S74" i="39" s="1"/>
  <c r="H74" i="39"/>
  <c r="G74" i="39"/>
  <c r="F74" i="39"/>
  <c r="C74" i="39"/>
  <c r="B74" i="39"/>
  <c r="O73" i="39"/>
  <c r="N73" i="39"/>
  <c r="M73" i="39"/>
  <c r="L73" i="39"/>
  <c r="K73" i="39"/>
  <c r="J73" i="39"/>
  <c r="I73" i="39"/>
  <c r="S73" i="39" s="1"/>
  <c r="H73" i="39"/>
  <c r="R73" i="39" s="1"/>
  <c r="G73" i="39"/>
  <c r="F73" i="39"/>
  <c r="C73" i="39"/>
  <c r="B73" i="39"/>
  <c r="E73" i="39" s="1"/>
  <c r="O72" i="39"/>
  <c r="N72" i="39"/>
  <c r="M72" i="39"/>
  <c r="L72" i="39"/>
  <c r="K72" i="39"/>
  <c r="J72" i="39"/>
  <c r="I72" i="39"/>
  <c r="S72" i="39" s="1"/>
  <c r="H72" i="39"/>
  <c r="P72" i="39" s="1"/>
  <c r="G72" i="39"/>
  <c r="F72" i="39"/>
  <c r="C72" i="39"/>
  <c r="B72" i="39"/>
  <c r="E72" i="39" s="1"/>
  <c r="S71" i="39"/>
  <c r="R71" i="39"/>
  <c r="Q71" i="39"/>
  <c r="P71" i="39"/>
  <c r="E71" i="39"/>
  <c r="T71" i="39" s="1"/>
  <c r="U70" i="39"/>
  <c r="S70" i="39"/>
  <c r="R70" i="39"/>
  <c r="Q70" i="39"/>
  <c r="P70" i="39"/>
  <c r="E70" i="39"/>
  <c r="T70" i="39" s="1"/>
  <c r="O68" i="39"/>
  <c r="N68" i="39"/>
  <c r="M68" i="39"/>
  <c r="L68" i="39"/>
  <c r="K68" i="39"/>
  <c r="J68" i="39"/>
  <c r="I68" i="39"/>
  <c r="H68" i="39"/>
  <c r="G68" i="39"/>
  <c r="F68" i="39"/>
  <c r="C68" i="39"/>
  <c r="B68" i="39"/>
  <c r="O67" i="39"/>
  <c r="N67" i="39"/>
  <c r="M67" i="39"/>
  <c r="L67" i="39"/>
  <c r="K67" i="39"/>
  <c r="J67" i="39"/>
  <c r="I67" i="39"/>
  <c r="H67" i="39"/>
  <c r="R67" i="39" s="1"/>
  <c r="G67" i="39"/>
  <c r="F67" i="39"/>
  <c r="C67" i="39"/>
  <c r="B67" i="39"/>
  <c r="U66" i="39"/>
  <c r="S66" i="39"/>
  <c r="R66" i="39"/>
  <c r="Q66" i="39"/>
  <c r="P66" i="39"/>
  <c r="E66" i="39"/>
  <c r="T66" i="39" s="1"/>
  <c r="U65" i="39"/>
  <c r="S65" i="39"/>
  <c r="R65" i="39"/>
  <c r="Q65" i="39"/>
  <c r="P65" i="39"/>
  <c r="E65" i="39"/>
  <c r="T65" i="39" s="1"/>
  <c r="S64" i="39"/>
  <c r="R64" i="39"/>
  <c r="Q64" i="39"/>
  <c r="P64" i="39"/>
  <c r="E64" i="39"/>
  <c r="S63" i="39"/>
  <c r="R63" i="39"/>
  <c r="Q63" i="39"/>
  <c r="P63" i="39"/>
  <c r="E63" i="39"/>
  <c r="S62" i="39"/>
  <c r="R62" i="39"/>
  <c r="Q62" i="39"/>
  <c r="P62" i="39"/>
  <c r="E62" i="39"/>
  <c r="O60" i="39"/>
  <c r="N60" i="39"/>
  <c r="M60" i="39"/>
  <c r="L60" i="39"/>
  <c r="K60" i="39"/>
  <c r="J60" i="39"/>
  <c r="I60" i="39"/>
  <c r="S60" i="39" s="1"/>
  <c r="H60" i="39"/>
  <c r="R60" i="39" s="1"/>
  <c r="C60" i="39"/>
  <c r="B60" i="39"/>
  <c r="E60" i="39" s="1"/>
  <c r="S59" i="39"/>
  <c r="R59" i="39"/>
  <c r="Q59" i="39"/>
  <c r="P59" i="39"/>
  <c r="E59" i="39"/>
  <c r="U59" i="39" s="1"/>
  <c r="S58" i="39"/>
  <c r="R58" i="39"/>
  <c r="Q58" i="39"/>
  <c r="P58" i="39"/>
  <c r="E58" i="39"/>
  <c r="U57" i="39"/>
  <c r="S57" i="39"/>
  <c r="R57" i="39"/>
  <c r="Q57" i="39"/>
  <c r="P57" i="39"/>
  <c r="E57" i="39"/>
  <c r="T57" i="39" s="1"/>
  <c r="S56" i="39"/>
  <c r="R56" i="39"/>
  <c r="Q56" i="39"/>
  <c r="P56" i="39"/>
  <c r="E56" i="39"/>
  <c r="O54" i="39"/>
  <c r="N54" i="39"/>
  <c r="M54" i="39"/>
  <c r="L54" i="39"/>
  <c r="K54" i="39"/>
  <c r="J54" i="39"/>
  <c r="I54" i="39"/>
  <c r="S54" i="39" s="1"/>
  <c r="H54" i="39"/>
  <c r="R54" i="39" s="1"/>
  <c r="G54" i="39"/>
  <c r="F54" i="39"/>
  <c r="C54" i="39"/>
  <c r="B54" i="39"/>
  <c r="E54" i="39" s="1"/>
  <c r="S53" i="39"/>
  <c r="R53" i="39"/>
  <c r="Q53" i="39"/>
  <c r="P53" i="39"/>
  <c r="E53" i="39"/>
  <c r="U52" i="39"/>
  <c r="S52" i="39"/>
  <c r="R52" i="39"/>
  <c r="Q52" i="39"/>
  <c r="P52" i="39"/>
  <c r="E52" i="39"/>
  <c r="T52" i="39" s="1"/>
  <c r="S51" i="39"/>
  <c r="R51" i="39"/>
  <c r="Q51" i="39"/>
  <c r="P51" i="39"/>
  <c r="E51" i="39"/>
  <c r="S50" i="39"/>
  <c r="R50" i="39"/>
  <c r="Q50" i="39"/>
  <c r="P50" i="39"/>
  <c r="E50" i="39"/>
  <c r="U49" i="39"/>
  <c r="S49" i="39"/>
  <c r="R49" i="39"/>
  <c r="Q49" i="39"/>
  <c r="P49" i="39"/>
  <c r="E49" i="39"/>
  <c r="T49" i="39" s="1"/>
  <c r="S48" i="39"/>
  <c r="R48" i="39"/>
  <c r="Q48" i="39"/>
  <c r="P48" i="39"/>
  <c r="E48" i="39"/>
  <c r="S47" i="39"/>
  <c r="R47" i="39"/>
  <c r="Q47" i="39"/>
  <c r="P47" i="39"/>
  <c r="E47" i="39"/>
  <c r="S46" i="39"/>
  <c r="R46" i="39"/>
  <c r="Q46" i="39"/>
  <c r="P46" i="39"/>
  <c r="E46" i="39"/>
  <c r="T46" i="39" s="1"/>
  <c r="U45" i="39"/>
  <c r="T45" i="39"/>
  <c r="S45" i="39"/>
  <c r="R45" i="39"/>
  <c r="Q45" i="39"/>
  <c r="P45" i="39"/>
  <c r="E45" i="39"/>
  <c r="S44" i="39"/>
  <c r="R44" i="39"/>
  <c r="Q44" i="39"/>
  <c r="P44" i="39"/>
  <c r="E44" i="39"/>
  <c r="T43" i="39"/>
  <c r="S43" i="39"/>
  <c r="R43" i="39"/>
  <c r="Q43" i="39"/>
  <c r="P43" i="39"/>
  <c r="E43" i="39"/>
  <c r="U43" i="39" s="1"/>
  <c r="O41" i="39"/>
  <c r="N41" i="39"/>
  <c r="M41" i="39"/>
  <c r="L41" i="39"/>
  <c r="K41" i="39"/>
  <c r="J41" i="39"/>
  <c r="I41" i="39"/>
  <c r="S41" i="39" s="1"/>
  <c r="H41" i="39"/>
  <c r="R41" i="39" s="1"/>
  <c r="G41" i="39"/>
  <c r="F41" i="39"/>
  <c r="C41" i="39"/>
  <c r="B41" i="39"/>
  <c r="S40" i="39"/>
  <c r="R40" i="39"/>
  <c r="Q40" i="39"/>
  <c r="P40" i="39"/>
  <c r="E40" i="39"/>
  <c r="U39" i="39"/>
  <c r="S39" i="39"/>
  <c r="R39" i="39"/>
  <c r="Q39" i="39"/>
  <c r="P39" i="39"/>
  <c r="E39" i="39"/>
  <c r="T39" i="39" s="1"/>
  <c r="T38" i="39"/>
  <c r="S38" i="39"/>
  <c r="R38" i="39"/>
  <c r="Q38" i="39"/>
  <c r="P38" i="39"/>
  <c r="E38" i="39"/>
  <c r="U38" i="39" s="1"/>
  <c r="S37" i="39"/>
  <c r="R37" i="39"/>
  <c r="Q37" i="39"/>
  <c r="P37" i="39"/>
  <c r="E37" i="39"/>
  <c r="S36" i="39"/>
  <c r="R36" i="39"/>
  <c r="Q36" i="39"/>
  <c r="P36" i="39"/>
  <c r="E36" i="39"/>
  <c r="O34" i="39"/>
  <c r="Q34" i="39" s="1"/>
  <c r="N34" i="39"/>
  <c r="M34" i="39"/>
  <c r="L34" i="39"/>
  <c r="K34" i="39"/>
  <c r="J34" i="39"/>
  <c r="I34" i="39"/>
  <c r="S34" i="39" s="1"/>
  <c r="H34" i="39"/>
  <c r="R34" i="39" s="1"/>
  <c r="G34" i="39"/>
  <c r="F34" i="39"/>
  <c r="C34" i="39"/>
  <c r="B34" i="39"/>
  <c r="E34" i="39" s="1"/>
  <c r="S33" i="39"/>
  <c r="R33" i="39"/>
  <c r="Q33" i="39"/>
  <c r="P33" i="39"/>
  <c r="E33" i="39"/>
  <c r="O31" i="39"/>
  <c r="N31" i="39"/>
  <c r="M31" i="39"/>
  <c r="L31" i="39"/>
  <c r="K31" i="39"/>
  <c r="J31" i="39"/>
  <c r="I31" i="39"/>
  <c r="S31" i="39" s="1"/>
  <c r="H31" i="39"/>
  <c r="G31" i="39"/>
  <c r="F31" i="39"/>
  <c r="C31" i="39"/>
  <c r="B31" i="39"/>
  <c r="E31" i="39" s="1"/>
  <c r="S30" i="39"/>
  <c r="R30" i="39"/>
  <c r="Q30" i="39"/>
  <c r="P30" i="39"/>
  <c r="E30" i="39"/>
  <c r="U30" i="39" s="1"/>
  <c r="U29" i="39"/>
  <c r="S29" i="39"/>
  <c r="R29" i="39"/>
  <c r="Q29" i="39"/>
  <c r="P29" i="39"/>
  <c r="E29" i="39"/>
  <c r="T29" i="39" s="1"/>
  <c r="S28" i="39"/>
  <c r="R28" i="39"/>
  <c r="Q28" i="39"/>
  <c r="P28" i="39"/>
  <c r="E28" i="39"/>
  <c r="S27" i="39"/>
  <c r="R27" i="39"/>
  <c r="Q27" i="39"/>
  <c r="P27" i="39"/>
  <c r="E27" i="39"/>
  <c r="O25" i="39"/>
  <c r="N25" i="39"/>
  <c r="M25" i="39"/>
  <c r="L25" i="39"/>
  <c r="K25" i="39"/>
  <c r="J25" i="39"/>
  <c r="I25" i="39"/>
  <c r="S25" i="39" s="1"/>
  <c r="H25" i="39"/>
  <c r="R25" i="39" s="1"/>
  <c r="G25" i="39"/>
  <c r="F25" i="39"/>
  <c r="E25" i="39"/>
  <c r="C25" i="39"/>
  <c r="B25" i="39"/>
  <c r="S24" i="39"/>
  <c r="R24" i="39"/>
  <c r="Q24" i="39"/>
  <c r="P24" i="39"/>
  <c r="E24" i="39"/>
  <c r="S23" i="39"/>
  <c r="R23" i="39"/>
  <c r="Q23" i="39"/>
  <c r="P23" i="39"/>
  <c r="E23" i="39"/>
  <c r="S22" i="39"/>
  <c r="R22" i="39"/>
  <c r="Q22" i="39"/>
  <c r="P22" i="39"/>
  <c r="E22" i="39"/>
  <c r="U21" i="39"/>
  <c r="T21" i="39"/>
  <c r="S21" i="39"/>
  <c r="R21" i="39"/>
  <c r="Q21" i="39"/>
  <c r="P21" i="39"/>
  <c r="E21" i="39"/>
  <c r="S20" i="39"/>
  <c r="R20" i="39"/>
  <c r="Q20" i="39"/>
  <c r="P20" i="39"/>
  <c r="E20" i="39"/>
  <c r="T19" i="39"/>
  <c r="S19" i="39"/>
  <c r="R19" i="39"/>
  <c r="Q19" i="39"/>
  <c r="P19" i="39"/>
  <c r="E19" i="39"/>
  <c r="U19" i="39" s="1"/>
  <c r="U18" i="39"/>
  <c r="S18" i="39"/>
  <c r="R18" i="39"/>
  <c r="Q18" i="39"/>
  <c r="P18" i="39"/>
  <c r="E18" i="39"/>
  <c r="T18" i="39" s="1"/>
  <c r="O16" i="39"/>
  <c r="N16" i="39"/>
  <c r="M16" i="39"/>
  <c r="L16" i="39"/>
  <c r="K16" i="39"/>
  <c r="J16" i="39"/>
  <c r="I16" i="39"/>
  <c r="S16" i="39" s="1"/>
  <c r="H16" i="39"/>
  <c r="G16" i="39"/>
  <c r="F16" i="39"/>
  <c r="C16" i="39"/>
  <c r="B16" i="39"/>
  <c r="U15" i="39"/>
  <c r="S15" i="39"/>
  <c r="R15" i="39"/>
  <c r="Q15" i="39"/>
  <c r="P15" i="39"/>
  <c r="E15" i="39"/>
  <c r="T15" i="39" s="1"/>
  <c r="S14" i="39"/>
  <c r="R14" i="39"/>
  <c r="Q14" i="39"/>
  <c r="P14" i="39"/>
  <c r="E14" i="39"/>
  <c r="T14" i="39" s="1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S10" i="39"/>
  <c r="R10" i="39"/>
  <c r="Q10" i="39"/>
  <c r="U10" i="39" s="1"/>
  <c r="P10" i="39"/>
  <c r="T10" i="39" s="1"/>
  <c r="E10" i="39"/>
  <c r="S9" i="39"/>
  <c r="R9" i="39"/>
  <c r="Q9" i="39"/>
  <c r="P9" i="39"/>
  <c r="E9" i="39"/>
  <c r="T96" i="38"/>
  <c r="S96" i="38"/>
  <c r="R96" i="38"/>
  <c r="Q96" i="38"/>
  <c r="P96" i="38"/>
  <c r="E96" i="38"/>
  <c r="U96" i="38" s="1"/>
  <c r="U95" i="38"/>
  <c r="S95" i="38"/>
  <c r="R95" i="38"/>
  <c r="Q95" i="38"/>
  <c r="P95" i="38"/>
  <c r="E95" i="38"/>
  <c r="T95" i="38" s="1"/>
  <c r="S94" i="38"/>
  <c r="R94" i="38"/>
  <c r="Q94" i="38"/>
  <c r="P94" i="38"/>
  <c r="E94" i="38"/>
  <c r="U94" i="38" s="1"/>
  <c r="S93" i="38"/>
  <c r="R93" i="38"/>
  <c r="Q93" i="38"/>
  <c r="P93" i="38"/>
  <c r="E93" i="38"/>
  <c r="S92" i="38"/>
  <c r="R92" i="38"/>
  <c r="Q92" i="38"/>
  <c r="P92" i="38"/>
  <c r="E92" i="38"/>
  <c r="S91" i="38"/>
  <c r="R91" i="38"/>
  <c r="Q91" i="38"/>
  <c r="P91" i="38"/>
  <c r="E91" i="38"/>
  <c r="T91" i="38" s="1"/>
  <c r="S90" i="38"/>
  <c r="R90" i="38"/>
  <c r="Q90" i="38"/>
  <c r="P90" i="38"/>
  <c r="E90" i="38"/>
  <c r="S89" i="38"/>
  <c r="R89" i="38"/>
  <c r="Q89" i="38"/>
  <c r="P89" i="38"/>
  <c r="E89" i="38"/>
  <c r="U88" i="38"/>
  <c r="T88" i="38"/>
  <c r="S88" i="38"/>
  <c r="R88" i="38"/>
  <c r="Q88" i="38"/>
  <c r="P88" i="38"/>
  <c r="E88" i="38"/>
  <c r="S86" i="38"/>
  <c r="R86" i="38"/>
  <c r="Q86" i="38"/>
  <c r="P86" i="38"/>
  <c r="E86" i="38"/>
  <c r="T86" i="38" s="1"/>
  <c r="O74" i="38"/>
  <c r="N74" i="38"/>
  <c r="M74" i="38"/>
  <c r="L74" i="38"/>
  <c r="K74" i="38"/>
  <c r="J74" i="38"/>
  <c r="I74" i="38"/>
  <c r="H74" i="38"/>
  <c r="G74" i="38"/>
  <c r="F74" i="38"/>
  <c r="C74" i="38"/>
  <c r="B74" i="38"/>
  <c r="E74" i="38" s="1"/>
  <c r="O73" i="38"/>
  <c r="N73" i="38"/>
  <c r="M73" i="38"/>
  <c r="L73" i="38"/>
  <c r="K73" i="38"/>
  <c r="J73" i="38"/>
  <c r="I73" i="38"/>
  <c r="H73" i="38"/>
  <c r="R73" i="38" s="1"/>
  <c r="G73" i="38"/>
  <c r="F73" i="38"/>
  <c r="C73" i="38"/>
  <c r="B73" i="38"/>
  <c r="E73" i="38" s="1"/>
  <c r="O72" i="38"/>
  <c r="N72" i="38"/>
  <c r="M72" i="38"/>
  <c r="L72" i="38"/>
  <c r="K72" i="38"/>
  <c r="J72" i="38"/>
  <c r="I72" i="38"/>
  <c r="H72" i="38"/>
  <c r="G72" i="38"/>
  <c r="F72" i="38"/>
  <c r="C72" i="38"/>
  <c r="B72" i="38"/>
  <c r="E72" i="38" s="1"/>
  <c r="U71" i="38"/>
  <c r="T71" i="38"/>
  <c r="S71" i="38"/>
  <c r="R71" i="38"/>
  <c r="Q71" i="38"/>
  <c r="P71" i="38"/>
  <c r="E71" i="38"/>
  <c r="U70" i="38"/>
  <c r="T70" i="38"/>
  <c r="S70" i="38"/>
  <c r="R70" i="38"/>
  <c r="Q70" i="38"/>
  <c r="P70" i="38"/>
  <c r="E70" i="38"/>
  <c r="O68" i="38"/>
  <c r="N68" i="38"/>
  <c r="M68" i="38"/>
  <c r="L68" i="38"/>
  <c r="K68" i="38"/>
  <c r="J68" i="38"/>
  <c r="I68" i="38"/>
  <c r="S68" i="38" s="1"/>
  <c r="H68" i="38"/>
  <c r="G68" i="38"/>
  <c r="F68" i="38"/>
  <c r="C68" i="38"/>
  <c r="B68" i="38"/>
  <c r="O67" i="38"/>
  <c r="N67" i="38"/>
  <c r="M67" i="38"/>
  <c r="L67" i="38"/>
  <c r="K67" i="38"/>
  <c r="J67" i="38"/>
  <c r="I67" i="38"/>
  <c r="S67" i="38" s="1"/>
  <c r="H67" i="38"/>
  <c r="R67" i="38" s="1"/>
  <c r="G67" i="38"/>
  <c r="F67" i="38"/>
  <c r="C67" i="38"/>
  <c r="B67" i="38"/>
  <c r="E67" i="38" s="1"/>
  <c r="S66" i="38"/>
  <c r="R66" i="38"/>
  <c r="Q66" i="38"/>
  <c r="P66" i="38"/>
  <c r="E66" i="38"/>
  <c r="U66" i="38" s="1"/>
  <c r="S65" i="38"/>
  <c r="R65" i="38"/>
  <c r="Q65" i="38"/>
  <c r="P65" i="38"/>
  <c r="E65" i="38"/>
  <c r="S64" i="38"/>
  <c r="R64" i="38"/>
  <c r="Q64" i="38"/>
  <c r="P64" i="38"/>
  <c r="E64" i="38"/>
  <c r="T63" i="38"/>
  <c r="S63" i="38"/>
  <c r="R63" i="38"/>
  <c r="Q63" i="38"/>
  <c r="P63" i="38"/>
  <c r="E63" i="38"/>
  <c r="U63" i="38" s="1"/>
  <c r="S62" i="38"/>
  <c r="R62" i="38"/>
  <c r="Q62" i="38"/>
  <c r="P62" i="38"/>
  <c r="E62" i="38"/>
  <c r="O60" i="38"/>
  <c r="N60" i="38"/>
  <c r="M60" i="38"/>
  <c r="L60" i="38"/>
  <c r="K60" i="38"/>
  <c r="J60" i="38"/>
  <c r="I60" i="38"/>
  <c r="S60" i="38" s="1"/>
  <c r="H60" i="38"/>
  <c r="R60" i="38" s="1"/>
  <c r="C60" i="38"/>
  <c r="B60" i="38"/>
  <c r="E60" i="38" s="1"/>
  <c r="S59" i="38"/>
  <c r="R59" i="38"/>
  <c r="Q59" i="38"/>
  <c r="P59" i="38"/>
  <c r="E59" i="38"/>
  <c r="T59" i="38" s="1"/>
  <c r="S58" i="38"/>
  <c r="R58" i="38"/>
  <c r="Q58" i="38"/>
  <c r="P58" i="38"/>
  <c r="E58" i="38"/>
  <c r="U57" i="38"/>
  <c r="T57" i="38"/>
  <c r="S57" i="38"/>
  <c r="R57" i="38"/>
  <c r="Q57" i="38"/>
  <c r="P57" i="38"/>
  <c r="E57" i="38"/>
  <c r="U56" i="38"/>
  <c r="T56" i="38"/>
  <c r="S56" i="38"/>
  <c r="R56" i="38"/>
  <c r="Q56" i="38"/>
  <c r="P56" i="38"/>
  <c r="E56" i="38"/>
  <c r="O54" i="38"/>
  <c r="N54" i="38"/>
  <c r="M54" i="38"/>
  <c r="L54" i="38"/>
  <c r="K54" i="38"/>
  <c r="J54" i="38"/>
  <c r="I54" i="38"/>
  <c r="S54" i="38" s="1"/>
  <c r="H54" i="38"/>
  <c r="R54" i="38" s="1"/>
  <c r="G54" i="38"/>
  <c r="F54" i="38"/>
  <c r="C54" i="38"/>
  <c r="B54" i="38"/>
  <c r="E54" i="38" s="1"/>
  <c r="S53" i="38"/>
  <c r="R53" i="38"/>
  <c r="Q53" i="38"/>
  <c r="P53" i="38"/>
  <c r="E53" i="38"/>
  <c r="U52" i="38"/>
  <c r="S52" i="38"/>
  <c r="R52" i="38"/>
  <c r="Q52" i="38"/>
  <c r="P52" i="38"/>
  <c r="E52" i="38"/>
  <c r="T52" i="38" s="1"/>
  <c r="T51" i="38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8" i="38"/>
  <c r="S48" i="38"/>
  <c r="R48" i="38"/>
  <c r="Q48" i="38"/>
  <c r="P48" i="38"/>
  <c r="E48" i="38"/>
  <c r="T48" i="38" s="1"/>
  <c r="T47" i="38"/>
  <c r="S47" i="38"/>
  <c r="R47" i="38"/>
  <c r="Q47" i="38"/>
  <c r="P47" i="38"/>
  <c r="E47" i="38"/>
  <c r="U47" i="38" s="1"/>
  <c r="S46" i="38"/>
  <c r="R46" i="38"/>
  <c r="Q46" i="38"/>
  <c r="P46" i="38"/>
  <c r="E46" i="38"/>
  <c r="U45" i="38"/>
  <c r="T45" i="38"/>
  <c r="S45" i="38"/>
  <c r="R45" i="38"/>
  <c r="Q45" i="38"/>
  <c r="P45" i="38"/>
  <c r="E45" i="38"/>
  <c r="U44" i="38"/>
  <c r="S44" i="38"/>
  <c r="R44" i="38"/>
  <c r="Q44" i="38"/>
  <c r="P44" i="38"/>
  <c r="E44" i="38"/>
  <c r="T44" i="38" s="1"/>
  <c r="S43" i="38"/>
  <c r="R43" i="38"/>
  <c r="Q43" i="38"/>
  <c r="P43" i="38"/>
  <c r="E43" i="38"/>
  <c r="T43" i="38" s="1"/>
  <c r="O41" i="38"/>
  <c r="N41" i="38"/>
  <c r="M41" i="38"/>
  <c r="L41" i="38"/>
  <c r="K41" i="38"/>
  <c r="J41" i="38"/>
  <c r="I41" i="38"/>
  <c r="H41" i="38"/>
  <c r="R41" i="38" s="1"/>
  <c r="G41" i="38"/>
  <c r="F41" i="38"/>
  <c r="C41" i="38"/>
  <c r="B41" i="38"/>
  <c r="E41" i="38" s="1"/>
  <c r="U40" i="38"/>
  <c r="S40" i="38"/>
  <c r="R40" i="38"/>
  <c r="Q40" i="38"/>
  <c r="P40" i="38"/>
  <c r="E40" i="38"/>
  <c r="T40" i="38" s="1"/>
  <c r="S39" i="38"/>
  <c r="R39" i="38"/>
  <c r="Q39" i="38"/>
  <c r="P39" i="38"/>
  <c r="E39" i="38"/>
  <c r="S38" i="38"/>
  <c r="R38" i="38"/>
  <c r="Q38" i="38"/>
  <c r="P38" i="38"/>
  <c r="E38" i="38"/>
  <c r="S37" i="38"/>
  <c r="R37" i="38"/>
  <c r="Q37" i="38"/>
  <c r="P37" i="38"/>
  <c r="E37" i="38"/>
  <c r="S36" i="38"/>
  <c r="R36" i="38"/>
  <c r="Q36" i="38"/>
  <c r="U36" i="38" s="1"/>
  <c r="P36" i="38"/>
  <c r="T36" i="38" s="1"/>
  <c r="E36" i="38"/>
  <c r="O34" i="38"/>
  <c r="N34" i="38"/>
  <c r="M34" i="38"/>
  <c r="Q34" i="38" s="1"/>
  <c r="L34" i="38"/>
  <c r="K34" i="38"/>
  <c r="J34" i="38"/>
  <c r="I34" i="38"/>
  <c r="S34" i="38" s="1"/>
  <c r="H34" i="38"/>
  <c r="G34" i="38"/>
  <c r="F34" i="38"/>
  <c r="C34" i="38"/>
  <c r="B34" i="38"/>
  <c r="E34" i="38" s="1"/>
  <c r="S33" i="38"/>
  <c r="R33" i="38"/>
  <c r="Q33" i="38"/>
  <c r="P33" i="38"/>
  <c r="E33" i="38"/>
  <c r="Q31" i="38"/>
  <c r="O31" i="38"/>
  <c r="N31" i="38"/>
  <c r="M31" i="38"/>
  <c r="L31" i="38"/>
  <c r="K31" i="38"/>
  <c r="J31" i="38"/>
  <c r="I31" i="38"/>
  <c r="S31" i="38" s="1"/>
  <c r="H31" i="38"/>
  <c r="P31" i="38" s="1"/>
  <c r="G31" i="38"/>
  <c r="F31" i="38"/>
  <c r="C31" i="38"/>
  <c r="B31" i="38"/>
  <c r="E31" i="38" s="1"/>
  <c r="S30" i="38"/>
  <c r="R30" i="38"/>
  <c r="Q30" i="38"/>
  <c r="P30" i="38"/>
  <c r="E30" i="38"/>
  <c r="U30" i="38" s="1"/>
  <c r="U29" i="38"/>
  <c r="T29" i="38"/>
  <c r="S29" i="38"/>
  <c r="R29" i="38"/>
  <c r="Q29" i="38"/>
  <c r="P29" i="38"/>
  <c r="E29" i="38"/>
  <c r="S28" i="38"/>
  <c r="R28" i="38"/>
  <c r="Q28" i="38"/>
  <c r="P28" i="38"/>
  <c r="E28" i="38"/>
  <c r="S27" i="38"/>
  <c r="R27" i="38"/>
  <c r="Q27" i="38"/>
  <c r="P27" i="38"/>
  <c r="E27" i="38"/>
  <c r="O25" i="38"/>
  <c r="N25" i="38"/>
  <c r="M25" i="38"/>
  <c r="L25" i="38"/>
  <c r="K25" i="38"/>
  <c r="J25" i="38"/>
  <c r="I25" i="38"/>
  <c r="S25" i="38" s="1"/>
  <c r="H25" i="38"/>
  <c r="R25" i="38" s="1"/>
  <c r="G25" i="38"/>
  <c r="F25" i="38"/>
  <c r="C25" i="38"/>
  <c r="B25" i="38"/>
  <c r="E25" i="38" s="1"/>
  <c r="S24" i="38"/>
  <c r="R24" i="38"/>
  <c r="Q24" i="38"/>
  <c r="P24" i="38"/>
  <c r="E24" i="38"/>
  <c r="S23" i="38"/>
  <c r="R23" i="38"/>
  <c r="Q23" i="38"/>
  <c r="P23" i="38"/>
  <c r="E23" i="38"/>
  <c r="S22" i="38"/>
  <c r="R22" i="38"/>
  <c r="Q22" i="38"/>
  <c r="P22" i="38"/>
  <c r="E22" i="38"/>
  <c r="S21" i="38"/>
  <c r="R21" i="38"/>
  <c r="Q21" i="38"/>
  <c r="P21" i="38"/>
  <c r="E21" i="38"/>
  <c r="S20" i="38"/>
  <c r="R20" i="38"/>
  <c r="Q20" i="38"/>
  <c r="P20" i="38"/>
  <c r="E20" i="38"/>
  <c r="S19" i="38"/>
  <c r="R19" i="38"/>
  <c r="Q19" i="38"/>
  <c r="P19" i="38"/>
  <c r="E19" i="38"/>
  <c r="U18" i="38"/>
  <c r="T18" i="38"/>
  <c r="S18" i="38"/>
  <c r="R18" i="38"/>
  <c r="Q18" i="38"/>
  <c r="P18" i="38"/>
  <c r="E18" i="38"/>
  <c r="O16" i="38"/>
  <c r="N16" i="38"/>
  <c r="M16" i="38"/>
  <c r="L16" i="38"/>
  <c r="K16" i="38"/>
  <c r="J16" i="38"/>
  <c r="I16" i="38"/>
  <c r="H16" i="38"/>
  <c r="G16" i="38"/>
  <c r="F16" i="38"/>
  <c r="C16" i="38"/>
  <c r="B16" i="38"/>
  <c r="S15" i="38"/>
  <c r="R15" i="38"/>
  <c r="Q15" i="38"/>
  <c r="P15" i="38"/>
  <c r="E15" i="38"/>
  <c r="S14" i="38"/>
  <c r="R14" i="38"/>
  <c r="Q14" i="38"/>
  <c r="P14" i="38"/>
  <c r="E14" i="38"/>
  <c r="U13" i="38"/>
  <c r="S13" i="38"/>
  <c r="R13" i="38"/>
  <c r="Q13" i="38"/>
  <c r="P13" i="38"/>
  <c r="E13" i="38"/>
  <c r="T13" i="38" s="1"/>
  <c r="U12" i="38"/>
  <c r="T12" i="38"/>
  <c r="S12" i="38"/>
  <c r="R12" i="38"/>
  <c r="Q12" i="38"/>
  <c r="P12" i="38"/>
  <c r="E12" i="38"/>
  <c r="S11" i="38"/>
  <c r="R11" i="38"/>
  <c r="Q11" i="38"/>
  <c r="P11" i="38"/>
  <c r="E11" i="38"/>
  <c r="S10" i="38"/>
  <c r="R10" i="38"/>
  <c r="Q10" i="38"/>
  <c r="P10" i="38"/>
  <c r="E10" i="38"/>
  <c r="U9" i="38"/>
  <c r="S9" i="38"/>
  <c r="R9" i="38"/>
  <c r="Q9" i="38"/>
  <c r="P9" i="38"/>
  <c r="E9" i="38"/>
  <c r="T96" i="37"/>
  <c r="S96" i="37"/>
  <c r="R96" i="37"/>
  <c r="Q96" i="37"/>
  <c r="P96" i="37"/>
  <c r="E96" i="37"/>
  <c r="U96" i="37" s="1"/>
  <c r="S95" i="37"/>
  <c r="R95" i="37"/>
  <c r="Q95" i="37"/>
  <c r="P95" i="37"/>
  <c r="E95" i="37"/>
  <c r="U95" i="37" s="1"/>
  <c r="U94" i="37"/>
  <c r="T94" i="37"/>
  <c r="S94" i="37"/>
  <c r="R94" i="37"/>
  <c r="Q94" i="37"/>
  <c r="P94" i="37"/>
  <c r="E94" i="37"/>
  <c r="S93" i="37"/>
  <c r="R93" i="37"/>
  <c r="Q93" i="37"/>
  <c r="P93" i="37"/>
  <c r="E93" i="37"/>
  <c r="S92" i="37"/>
  <c r="R92" i="37"/>
  <c r="Q92" i="37"/>
  <c r="P92" i="37"/>
  <c r="E92" i="37"/>
  <c r="S91" i="37"/>
  <c r="R91" i="37"/>
  <c r="Q91" i="37"/>
  <c r="P91" i="37"/>
  <c r="E91" i="37"/>
  <c r="S90" i="37"/>
  <c r="R90" i="37"/>
  <c r="Q90" i="37"/>
  <c r="P90" i="37"/>
  <c r="E90" i="37"/>
  <c r="S89" i="37"/>
  <c r="R89" i="37"/>
  <c r="Q89" i="37"/>
  <c r="P89" i="37"/>
  <c r="E89" i="37"/>
  <c r="U88" i="37"/>
  <c r="T88" i="37"/>
  <c r="S88" i="37"/>
  <c r="R88" i="37"/>
  <c r="Q88" i="37"/>
  <c r="P88" i="37"/>
  <c r="E88" i="37"/>
  <c r="U86" i="37"/>
  <c r="T86" i="37"/>
  <c r="S86" i="37"/>
  <c r="R86" i="37"/>
  <c r="Q86" i="37"/>
  <c r="P86" i="37"/>
  <c r="E86" i="37"/>
  <c r="O74" i="37"/>
  <c r="N74" i="37"/>
  <c r="M74" i="37"/>
  <c r="L74" i="37"/>
  <c r="K74" i="37"/>
  <c r="J74" i="37"/>
  <c r="I74" i="37"/>
  <c r="S74" i="37" s="1"/>
  <c r="H74" i="37"/>
  <c r="G74" i="37"/>
  <c r="F74" i="37"/>
  <c r="C74" i="37"/>
  <c r="B74" i="37"/>
  <c r="O73" i="37"/>
  <c r="N73" i="37"/>
  <c r="M73" i="37"/>
  <c r="L73" i="37"/>
  <c r="K73" i="37"/>
  <c r="Q73" i="37" s="1"/>
  <c r="J73" i="37"/>
  <c r="I73" i="37"/>
  <c r="H73" i="37"/>
  <c r="G73" i="37"/>
  <c r="F73" i="37"/>
  <c r="C73" i="37"/>
  <c r="B73" i="37"/>
  <c r="E73" i="37" s="1"/>
  <c r="O72" i="37"/>
  <c r="N72" i="37"/>
  <c r="M72" i="37"/>
  <c r="L72" i="37"/>
  <c r="K72" i="37"/>
  <c r="J72" i="37"/>
  <c r="I72" i="37"/>
  <c r="H72" i="37"/>
  <c r="G72" i="37"/>
  <c r="F72" i="37"/>
  <c r="C72" i="37"/>
  <c r="B72" i="37"/>
  <c r="U71" i="37"/>
  <c r="S71" i="37"/>
  <c r="R71" i="37"/>
  <c r="Q71" i="37"/>
  <c r="P71" i="37"/>
  <c r="E71" i="37"/>
  <c r="T71" i="37" s="1"/>
  <c r="S70" i="37"/>
  <c r="R70" i="37"/>
  <c r="Q70" i="37"/>
  <c r="P70" i="37"/>
  <c r="E70" i="37"/>
  <c r="O68" i="37"/>
  <c r="N68" i="37"/>
  <c r="M68" i="37"/>
  <c r="L68" i="37"/>
  <c r="K68" i="37"/>
  <c r="J68" i="37"/>
  <c r="I68" i="37"/>
  <c r="H68" i="37"/>
  <c r="G68" i="37"/>
  <c r="F68" i="37"/>
  <c r="C68" i="37"/>
  <c r="B68" i="37"/>
  <c r="O67" i="37"/>
  <c r="N67" i="37"/>
  <c r="M67" i="37"/>
  <c r="L67" i="37"/>
  <c r="K67" i="37"/>
  <c r="J67" i="37"/>
  <c r="I67" i="37"/>
  <c r="S67" i="37" s="1"/>
  <c r="H67" i="37"/>
  <c r="R67" i="37" s="1"/>
  <c r="G67" i="37"/>
  <c r="F67" i="37"/>
  <c r="C67" i="37"/>
  <c r="B67" i="37"/>
  <c r="E67" i="37" s="1"/>
  <c r="S66" i="37"/>
  <c r="R66" i="37"/>
  <c r="Q66" i="37"/>
  <c r="P66" i="37"/>
  <c r="E66" i="37"/>
  <c r="S65" i="37"/>
  <c r="R65" i="37"/>
  <c r="Q65" i="37"/>
  <c r="P65" i="37"/>
  <c r="E65" i="37"/>
  <c r="U64" i="37"/>
  <c r="S64" i="37"/>
  <c r="R64" i="37"/>
  <c r="Q64" i="37"/>
  <c r="P64" i="37"/>
  <c r="E64" i="37"/>
  <c r="T64" i="37" s="1"/>
  <c r="U63" i="37"/>
  <c r="T63" i="37"/>
  <c r="S63" i="37"/>
  <c r="R63" i="37"/>
  <c r="Q63" i="37"/>
  <c r="P63" i="37"/>
  <c r="E63" i="37"/>
  <c r="U62" i="37"/>
  <c r="S62" i="37"/>
  <c r="R62" i="37"/>
  <c r="Q62" i="37"/>
  <c r="P62" i="37"/>
  <c r="E62" i="37"/>
  <c r="T62" i="37" s="1"/>
  <c r="O60" i="37"/>
  <c r="N60" i="37"/>
  <c r="M60" i="37"/>
  <c r="L60" i="37"/>
  <c r="K60" i="37"/>
  <c r="J60" i="37"/>
  <c r="I60" i="37"/>
  <c r="S60" i="37" s="1"/>
  <c r="H60" i="37"/>
  <c r="R60" i="37" s="1"/>
  <c r="C60" i="37"/>
  <c r="E60" i="37" s="1"/>
  <c r="B60" i="37"/>
  <c r="S59" i="37"/>
  <c r="R59" i="37"/>
  <c r="Q59" i="37"/>
  <c r="P59" i="37"/>
  <c r="E59" i="37"/>
  <c r="S58" i="37"/>
  <c r="R58" i="37"/>
  <c r="Q58" i="37"/>
  <c r="P58" i="37"/>
  <c r="E58" i="37"/>
  <c r="U57" i="37"/>
  <c r="S57" i="37"/>
  <c r="R57" i="37"/>
  <c r="Q57" i="37"/>
  <c r="P57" i="37"/>
  <c r="E57" i="37"/>
  <c r="T57" i="37" s="1"/>
  <c r="U56" i="37"/>
  <c r="T56" i="37"/>
  <c r="S56" i="37"/>
  <c r="R56" i="37"/>
  <c r="Q56" i="37"/>
  <c r="P56" i="37"/>
  <c r="E56" i="37"/>
  <c r="O54" i="37"/>
  <c r="N54" i="37"/>
  <c r="M54" i="37"/>
  <c r="L54" i="37"/>
  <c r="K54" i="37"/>
  <c r="J54" i="37"/>
  <c r="I54" i="37"/>
  <c r="S54" i="37" s="1"/>
  <c r="H54" i="37"/>
  <c r="G54" i="37"/>
  <c r="F54" i="37"/>
  <c r="C54" i="37"/>
  <c r="B54" i="37"/>
  <c r="S53" i="37"/>
  <c r="R53" i="37"/>
  <c r="Q53" i="37"/>
  <c r="P53" i="37"/>
  <c r="E53" i="37"/>
  <c r="S52" i="37"/>
  <c r="R52" i="37"/>
  <c r="Q52" i="37"/>
  <c r="P52" i="37"/>
  <c r="E52" i="37"/>
  <c r="S51" i="37"/>
  <c r="R51" i="37"/>
  <c r="Q51" i="37"/>
  <c r="P51" i="37"/>
  <c r="E51" i="37"/>
  <c r="U50" i="37"/>
  <c r="S50" i="37"/>
  <c r="R50" i="37"/>
  <c r="Q50" i="37"/>
  <c r="P50" i="37"/>
  <c r="E50" i="37"/>
  <c r="T50" i="37" s="1"/>
  <c r="U49" i="37"/>
  <c r="T49" i="37"/>
  <c r="S49" i="37"/>
  <c r="R49" i="37"/>
  <c r="Q49" i="37"/>
  <c r="P49" i="37"/>
  <c r="E49" i="37"/>
  <c r="S48" i="37"/>
  <c r="R48" i="37"/>
  <c r="Q48" i="37"/>
  <c r="P48" i="37"/>
  <c r="E48" i="37"/>
  <c r="S47" i="37"/>
  <c r="R47" i="37"/>
  <c r="Q47" i="37"/>
  <c r="P47" i="37"/>
  <c r="E47" i="37"/>
  <c r="U46" i="37"/>
  <c r="S46" i="37"/>
  <c r="R46" i="37"/>
  <c r="Q46" i="37"/>
  <c r="P46" i="37"/>
  <c r="E46" i="37"/>
  <c r="T46" i="37" s="1"/>
  <c r="S45" i="37"/>
  <c r="R45" i="37"/>
  <c r="Q45" i="37"/>
  <c r="P45" i="37"/>
  <c r="E45" i="37"/>
  <c r="U45" i="37" s="1"/>
  <c r="U44" i="37"/>
  <c r="T44" i="37"/>
  <c r="S44" i="37"/>
  <c r="R44" i="37"/>
  <c r="Q44" i="37"/>
  <c r="P44" i="37"/>
  <c r="E44" i="37"/>
  <c r="S43" i="37"/>
  <c r="R43" i="37"/>
  <c r="Q43" i="37"/>
  <c r="P43" i="37"/>
  <c r="E43" i="37"/>
  <c r="O41" i="37"/>
  <c r="N41" i="37"/>
  <c r="M41" i="37"/>
  <c r="L41" i="37"/>
  <c r="K41" i="37"/>
  <c r="J41" i="37"/>
  <c r="I41" i="37"/>
  <c r="S41" i="37" s="1"/>
  <c r="H41" i="37"/>
  <c r="R41" i="37" s="1"/>
  <c r="G41" i="37"/>
  <c r="F41" i="37"/>
  <c r="C41" i="37"/>
  <c r="B41" i="37"/>
  <c r="E41" i="37" s="1"/>
  <c r="U40" i="37"/>
  <c r="T40" i="37"/>
  <c r="S40" i="37"/>
  <c r="R40" i="37"/>
  <c r="Q40" i="37"/>
  <c r="P40" i="37"/>
  <c r="E40" i="37"/>
  <c r="U39" i="37"/>
  <c r="S39" i="37"/>
  <c r="R39" i="37"/>
  <c r="Q39" i="37"/>
  <c r="P39" i="37"/>
  <c r="E39" i="37"/>
  <c r="T39" i="37" s="1"/>
  <c r="S38" i="37"/>
  <c r="R38" i="37"/>
  <c r="Q38" i="37"/>
  <c r="P38" i="37"/>
  <c r="E38" i="37"/>
  <c r="S37" i="37"/>
  <c r="R37" i="37"/>
  <c r="Q37" i="37"/>
  <c r="P37" i="37"/>
  <c r="E37" i="37"/>
  <c r="S36" i="37"/>
  <c r="R36" i="37"/>
  <c r="Q36" i="37"/>
  <c r="P36" i="37"/>
  <c r="E36" i="37"/>
  <c r="O34" i="37"/>
  <c r="N34" i="37"/>
  <c r="M34" i="37"/>
  <c r="L34" i="37"/>
  <c r="K34" i="37"/>
  <c r="S34" i="37" s="1"/>
  <c r="J34" i="37"/>
  <c r="I34" i="37"/>
  <c r="H34" i="37"/>
  <c r="G34" i="37"/>
  <c r="F34" i="37"/>
  <c r="C34" i="37"/>
  <c r="B34" i="37"/>
  <c r="E34" i="37" s="1"/>
  <c r="S33" i="37"/>
  <c r="R33" i="37"/>
  <c r="Q33" i="37"/>
  <c r="P33" i="37"/>
  <c r="E33" i="37"/>
  <c r="S31" i="37"/>
  <c r="O31" i="37"/>
  <c r="N31" i="37"/>
  <c r="M31" i="37"/>
  <c r="L31" i="37"/>
  <c r="K31" i="37"/>
  <c r="J31" i="37"/>
  <c r="I31" i="37"/>
  <c r="H31" i="37"/>
  <c r="R31" i="37" s="1"/>
  <c r="G31" i="37"/>
  <c r="F31" i="37"/>
  <c r="C31" i="37"/>
  <c r="B31" i="37"/>
  <c r="E31" i="37" s="1"/>
  <c r="S30" i="37"/>
  <c r="R30" i="37"/>
  <c r="Q30" i="37"/>
  <c r="P30" i="37"/>
  <c r="E30" i="37"/>
  <c r="S29" i="37"/>
  <c r="R29" i="37"/>
  <c r="Q29" i="37"/>
  <c r="P29" i="37"/>
  <c r="E29" i="37"/>
  <c r="T29" i="37" s="1"/>
  <c r="T28" i="37"/>
  <c r="S28" i="37"/>
  <c r="R28" i="37"/>
  <c r="Q28" i="37"/>
  <c r="P28" i="37"/>
  <c r="E28" i="37"/>
  <c r="U28" i="37" s="1"/>
  <c r="S27" i="37"/>
  <c r="R27" i="37"/>
  <c r="Q27" i="37"/>
  <c r="P27" i="37"/>
  <c r="E27" i="37"/>
  <c r="O25" i="37"/>
  <c r="N25" i="37"/>
  <c r="M25" i="37"/>
  <c r="L25" i="37"/>
  <c r="K25" i="37"/>
  <c r="J25" i="37"/>
  <c r="I25" i="37"/>
  <c r="S25" i="37" s="1"/>
  <c r="H25" i="37"/>
  <c r="R25" i="37" s="1"/>
  <c r="G25" i="37"/>
  <c r="F25" i="37"/>
  <c r="C25" i="37"/>
  <c r="B25" i="37"/>
  <c r="E25" i="37" s="1"/>
  <c r="T24" i="37"/>
  <c r="S24" i="37"/>
  <c r="R24" i="37"/>
  <c r="Q24" i="37"/>
  <c r="P24" i="37"/>
  <c r="E24" i="37"/>
  <c r="U24" i="37" s="1"/>
  <c r="S23" i="37"/>
  <c r="R23" i="37"/>
  <c r="Q23" i="37"/>
  <c r="P23" i="37"/>
  <c r="E23" i="37"/>
  <c r="U23" i="37" s="1"/>
  <c r="S22" i="37"/>
  <c r="R22" i="37"/>
  <c r="Q22" i="37"/>
  <c r="P22" i="37"/>
  <c r="E22" i="37"/>
  <c r="S21" i="37"/>
  <c r="R21" i="37"/>
  <c r="Q21" i="37"/>
  <c r="P21" i="37"/>
  <c r="E21" i="37"/>
  <c r="S20" i="37"/>
  <c r="R20" i="37"/>
  <c r="Q20" i="37"/>
  <c r="P20" i="37"/>
  <c r="E20" i="37"/>
  <c r="S19" i="37"/>
  <c r="R19" i="37"/>
  <c r="Q19" i="37"/>
  <c r="P19" i="37"/>
  <c r="E19" i="37"/>
  <c r="S18" i="37"/>
  <c r="R18" i="37"/>
  <c r="Q18" i="37"/>
  <c r="P18" i="37"/>
  <c r="E18" i="37"/>
  <c r="T18" i="37" s="1"/>
  <c r="O16" i="37"/>
  <c r="N16" i="37"/>
  <c r="M16" i="37"/>
  <c r="L16" i="37"/>
  <c r="K16" i="37"/>
  <c r="J16" i="37"/>
  <c r="I16" i="37"/>
  <c r="Q16" i="37" s="1"/>
  <c r="H16" i="37"/>
  <c r="G16" i="37"/>
  <c r="F16" i="37"/>
  <c r="C16" i="37"/>
  <c r="B16" i="37"/>
  <c r="E16" i="37" s="1"/>
  <c r="S15" i="37"/>
  <c r="R15" i="37"/>
  <c r="Q15" i="37"/>
  <c r="P15" i="37"/>
  <c r="E15" i="37"/>
  <c r="T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U11" i="37"/>
  <c r="S11" i="37"/>
  <c r="R11" i="37"/>
  <c r="Q11" i="37"/>
  <c r="P11" i="37"/>
  <c r="E11" i="37"/>
  <c r="T11" i="37" s="1"/>
  <c r="S10" i="37"/>
  <c r="R10" i="37"/>
  <c r="Q10" i="37"/>
  <c r="U10" i="37" s="1"/>
  <c r="P10" i="37"/>
  <c r="E10" i="37"/>
  <c r="S9" i="37"/>
  <c r="R9" i="37"/>
  <c r="Q9" i="37"/>
  <c r="P9" i="37"/>
  <c r="E9" i="37"/>
  <c r="S96" i="36"/>
  <c r="R96" i="36"/>
  <c r="Q96" i="36"/>
  <c r="P96" i="36"/>
  <c r="E96" i="36"/>
  <c r="S95" i="36"/>
  <c r="R95" i="36"/>
  <c r="Q95" i="36"/>
  <c r="P95" i="36"/>
  <c r="E95" i="36"/>
  <c r="T95" i="36" s="1"/>
  <c r="T94" i="36"/>
  <c r="S94" i="36"/>
  <c r="R94" i="36"/>
  <c r="Q94" i="36"/>
  <c r="P94" i="36"/>
  <c r="E94" i="36"/>
  <c r="U94" i="36" s="1"/>
  <c r="S93" i="36"/>
  <c r="R93" i="36"/>
  <c r="Q93" i="36"/>
  <c r="P93" i="36"/>
  <c r="E93" i="36"/>
  <c r="S92" i="36"/>
  <c r="R92" i="36"/>
  <c r="Q92" i="36"/>
  <c r="P92" i="36"/>
  <c r="E92" i="36"/>
  <c r="S91" i="36"/>
  <c r="R91" i="36"/>
  <c r="Q91" i="36"/>
  <c r="U91" i="36" s="1"/>
  <c r="P91" i="36"/>
  <c r="E91" i="36"/>
  <c r="T91" i="36" s="1"/>
  <c r="U90" i="36"/>
  <c r="T90" i="36"/>
  <c r="S90" i="36"/>
  <c r="R90" i="36"/>
  <c r="Q90" i="36"/>
  <c r="P90" i="36"/>
  <c r="E90" i="36"/>
  <c r="S89" i="36"/>
  <c r="R89" i="36"/>
  <c r="Q89" i="36"/>
  <c r="P89" i="36"/>
  <c r="E89" i="36"/>
  <c r="S88" i="36"/>
  <c r="R88" i="36"/>
  <c r="Q88" i="36"/>
  <c r="P88" i="36"/>
  <c r="E88" i="36"/>
  <c r="S86" i="36"/>
  <c r="R86" i="36"/>
  <c r="Q86" i="36"/>
  <c r="P86" i="36"/>
  <c r="E86" i="36"/>
  <c r="T86" i="36" s="1"/>
  <c r="O74" i="36"/>
  <c r="N74" i="36"/>
  <c r="M74" i="36"/>
  <c r="L74" i="36"/>
  <c r="K74" i="36"/>
  <c r="J74" i="36"/>
  <c r="I74" i="36"/>
  <c r="H74" i="36"/>
  <c r="G74" i="36"/>
  <c r="F74" i="36"/>
  <c r="C74" i="36"/>
  <c r="B74" i="36"/>
  <c r="O73" i="36"/>
  <c r="N73" i="36"/>
  <c r="M73" i="36"/>
  <c r="L73" i="36"/>
  <c r="K73" i="36"/>
  <c r="J73" i="36"/>
  <c r="I73" i="36"/>
  <c r="H73" i="36"/>
  <c r="R73" i="36" s="1"/>
  <c r="G73" i="36"/>
  <c r="F73" i="36"/>
  <c r="C73" i="36"/>
  <c r="B73" i="36"/>
  <c r="E73" i="36" s="1"/>
  <c r="O72" i="36"/>
  <c r="N72" i="36"/>
  <c r="M72" i="36"/>
  <c r="L72" i="36"/>
  <c r="K72" i="36"/>
  <c r="J72" i="36"/>
  <c r="I72" i="36"/>
  <c r="H72" i="36"/>
  <c r="G72" i="36"/>
  <c r="F72" i="36"/>
  <c r="C72" i="36"/>
  <c r="B72" i="36"/>
  <c r="S71" i="36"/>
  <c r="R71" i="36"/>
  <c r="Q71" i="36"/>
  <c r="P71" i="36"/>
  <c r="E71" i="36"/>
  <c r="S70" i="36"/>
  <c r="R70" i="36"/>
  <c r="Q70" i="36"/>
  <c r="P70" i="36"/>
  <c r="E70" i="36"/>
  <c r="O68" i="36"/>
  <c r="N68" i="36"/>
  <c r="M68" i="36"/>
  <c r="L68" i="36"/>
  <c r="K68" i="36"/>
  <c r="J68" i="36"/>
  <c r="I68" i="36"/>
  <c r="S68" i="36" s="1"/>
  <c r="H68" i="36"/>
  <c r="G68" i="36"/>
  <c r="F68" i="36"/>
  <c r="C68" i="36"/>
  <c r="B68" i="36"/>
  <c r="O67" i="36"/>
  <c r="N67" i="36"/>
  <c r="M67" i="36"/>
  <c r="L67" i="36"/>
  <c r="K67" i="36"/>
  <c r="J67" i="36"/>
  <c r="I67" i="36"/>
  <c r="S67" i="36" s="1"/>
  <c r="H67" i="36"/>
  <c r="R67" i="36" s="1"/>
  <c r="G67" i="36"/>
  <c r="F67" i="36"/>
  <c r="C67" i="36"/>
  <c r="B67" i="36"/>
  <c r="S66" i="36"/>
  <c r="R66" i="36"/>
  <c r="Q66" i="36"/>
  <c r="P66" i="36"/>
  <c r="E66" i="36"/>
  <c r="S65" i="36"/>
  <c r="R65" i="36"/>
  <c r="Q65" i="36"/>
  <c r="P65" i="36"/>
  <c r="E65" i="36"/>
  <c r="S64" i="36"/>
  <c r="R64" i="36"/>
  <c r="Q64" i="36"/>
  <c r="P64" i="36"/>
  <c r="E64" i="36"/>
  <c r="S63" i="36"/>
  <c r="R63" i="36"/>
  <c r="Q63" i="36"/>
  <c r="P63" i="36"/>
  <c r="E63" i="36"/>
  <c r="S62" i="36"/>
  <c r="R62" i="36"/>
  <c r="Q62" i="36"/>
  <c r="P62" i="36"/>
  <c r="E62" i="36"/>
  <c r="O60" i="36"/>
  <c r="N60" i="36"/>
  <c r="M60" i="36"/>
  <c r="L60" i="36"/>
  <c r="K60" i="36"/>
  <c r="J60" i="36"/>
  <c r="I60" i="36"/>
  <c r="S60" i="36" s="1"/>
  <c r="H60" i="36"/>
  <c r="C60" i="36"/>
  <c r="B60" i="36"/>
  <c r="E60" i="36" s="1"/>
  <c r="S59" i="36"/>
  <c r="R59" i="36"/>
  <c r="Q59" i="36"/>
  <c r="P59" i="36"/>
  <c r="E59" i="36"/>
  <c r="T59" i="36" s="1"/>
  <c r="U58" i="36"/>
  <c r="T58" i="36"/>
  <c r="S58" i="36"/>
  <c r="R58" i="36"/>
  <c r="Q58" i="36"/>
  <c r="P58" i="36"/>
  <c r="E58" i="36"/>
  <c r="S57" i="36"/>
  <c r="R57" i="36"/>
  <c r="Q57" i="36"/>
  <c r="P57" i="36"/>
  <c r="E57" i="36"/>
  <c r="S56" i="36"/>
  <c r="R56" i="36"/>
  <c r="Q56" i="36"/>
  <c r="P56" i="36"/>
  <c r="E56" i="36"/>
  <c r="O54" i="36"/>
  <c r="N54" i="36"/>
  <c r="M54" i="36"/>
  <c r="L54" i="36"/>
  <c r="K54" i="36"/>
  <c r="J54" i="36"/>
  <c r="I54" i="36"/>
  <c r="S54" i="36" s="1"/>
  <c r="H54" i="36"/>
  <c r="R54" i="36" s="1"/>
  <c r="G54" i="36"/>
  <c r="F54" i="36"/>
  <c r="C54" i="36"/>
  <c r="E54" i="36" s="1"/>
  <c r="B54" i="36"/>
  <c r="S53" i="36"/>
  <c r="R53" i="36"/>
  <c r="Q53" i="36"/>
  <c r="P53" i="36"/>
  <c r="E53" i="36"/>
  <c r="S52" i="36"/>
  <c r="R52" i="36"/>
  <c r="Q52" i="36"/>
  <c r="P52" i="36"/>
  <c r="E52" i="36"/>
  <c r="U51" i="36"/>
  <c r="T51" i="36"/>
  <c r="S51" i="36"/>
  <c r="R51" i="36"/>
  <c r="Q51" i="36"/>
  <c r="P51" i="36"/>
  <c r="E51" i="36"/>
  <c r="U50" i="36"/>
  <c r="T50" i="36"/>
  <c r="S50" i="36"/>
  <c r="R50" i="36"/>
  <c r="Q50" i="36"/>
  <c r="P50" i="36"/>
  <c r="E50" i="36"/>
  <c r="U49" i="36"/>
  <c r="T49" i="36"/>
  <c r="S49" i="36"/>
  <c r="R49" i="36"/>
  <c r="Q49" i="36"/>
  <c r="P49" i="36"/>
  <c r="E49" i="36"/>
  <c r="S48" i="36"/>
  <c r="R48" i="36"/>
  <c r="Q48" i="36"/>
  <c r="P48" i="36"/>
  <c r="E48" i="36"/>
  <c r="T48" i="36" s="1"/>
  <c r="S47" i="36"/>
  <c r="R47" i="36"/>
  <c r="Q47" i="36"/>
  <c r="P47" i="36"/>
  <c r="E47" i="36"/>
  <c r="S46" i="36"/>
  <c r="R46" i="36"/>
  <c r="Q46" i="36"/>
  <c r="P46" i="36"/>
  <c r="E46" i="36"/>
  <c r="S45" i="36"/>
  <c r="R45" i="36"/>
  <c r="Q45" i="36"/>
  <c r="P45" i="36"/>
  <c r="E45" i="36"/>
  <c r="S44" i="36"/>
  <c r="R44" i="36"/>
  <c r="Q44" i="36"/>
  <c r="P44" i="36"/>
  <c r="E44" i="36"/>
  <c r="U43" i="36"/>
  <c r="T43" i="36"/>
  <c r="S43" i="36"/>
  <c r="R43" i="36"/>
  <c r="Q43" i="36"/>
  <c r="P43" i="36"/>
  <c r="E43" i="36"/>
  <c r="O41" i="36"/>
  <c r="N41" i="36"/>
  <c r="M41" i="36"/>
  <c r="L41" i="36"/>
  <c r="K41" i="36"/>
  <c r="J41" i="36"/>
  <c r="I41" i="36"/>
  <c r="H41" i="36"/>
  <c r="G41" i="36"/>
  <c r="F41" i="36"/>
  <c r="C41" i="36"/>
  <c r="B41" i="36"/>
  <c r="E41" i="36" s="1"/>
  <c r="T40" i="36"/>
  <c r="S40" i="36"/>
  <c r="R40" i="36"/>
  <c r="Q40" i="36"/>
  <c r="P40" i="36"/>
  <c r="E40" i="36"/>
  <c r="U40" i="36" s="1"/>
  <c r="S39" i="36"/>
  <c r="R39" i="36"/>
  <c r="Q39" i="36"/>
  <c r="P39" i="36"/>
  <c r="E39" i="36"/>
  <c r="S38" i="36"/>
  <c r="R38" i="36"/>
  <c r="Q38" i="36"/>
  <c r="P38" i="36"/>
  <c r="E38" i="36"/>
  <c r="S37" i="36"/>
  <c r="R37" i="36"/>
  <c r="Q37" i="36"/>
  <c r="U37" i="36" s="1"/>
  <c r="P37" i="36"/>
  <c r="E37" i="36"/>
  <c r="T37" i="36" s="1"/>
  <c r="S36" i="36"/>
  <c r="R36" i="36"/>
  <c r="Q36" i="36"/>
  <c r="U36" i="36" s="1"/>
  <c r="P36" i="36"/>
  <c r="T36" i="36" s="1"/>
  <c r="E36" i="36"/>
  <c r="O34" i="36"/>
  <c r="N34" i="36"/>
  <c r="M34" i="36"/>
  <c r="L34" i="36"/>
  <c r="K34" i="36"/>
  <c r="J34" i="36"/>
  <c r="I34" i="36"/>
  <c r="H34" i="36"/>
  <c r="G34" i="36"/>
  <c r="F34" i="36"/>
  <c r="C34" i="36"/>
  <c r="B34" i="36"/>
  <c r="E34" i="36" s="1"/>
  <c r="S33" i="36"/>
  <c r="R33" i="36"/>
  <c r="Q33" i="36"/>
  <c r="U33" i="36" s="1"/>
  <c r="P33" i="36"/>
  <c r="T33" i="36" s="1"/>
  <c r="E33" i="36"/>
  <c r="O31" i="36"/>
  <c r="N31" i="36"/>
  <c r="M31" i="36"/>
  <c r="L31" i="36"/>
  <c r="K31" i="36"/>
  <c r="J31" i="36"/>
  <c r="I31" i="36"/>
  <c r="S31" i="36" s="1"/>
  <c r="H31" i="36"/>
  <c r="R31" i="36" s="1"/>
  <c r="G31" i="36"/>
  <c r="F31" i="36"/>
  <c r="C31" i="36"/>
  <c r="E31" i="36" s="1"/>
  <c r="B31" i="36"/>
  <c r="S30" i="36"/>
  <c r="R30" i="36"/>
  <c r="Q30" i="36"/>
  <c r="P30" i="36"/>
  <c r="E30" i="36"/>
  <c r="S29" i="36"/>
  <c r="R29" i="36"/>
  <c r="Q29" i="36"/>
  <c r="P29" i="36"/>
  <c r="E29" i="36"/>
  <c r="S28" i="36"/>
  <c r="R28" i="36"/>
  <c r="Q28" i="36"/>
  <c r="P28" i="36"/>
  <c r="E28" i="36"/>
  <c r="S27" i="36"/>
  <c r="R27" i="36"/>
  <c r="Q27" i="36"/>
  <c r="P27" i="36"/>
  <c r="E27" i="36"/>
  <c r="O25" i="36"/>
  <c r="N25" i="36"/>
  <c r="M25" i="36"/>
  <c r="L25" i="36"/>
  <c r="K25" i="36"/>
  <c r="J25" i="36"/>
  <c r="I25" i="36"/>
  <c r="H25" i="36"/>
  <c r="R25" i="36" s="1"/>
  <c r="G25" i="36"/>
  <c r="F25" i="36"/>
  <c r="C25" i="36"/>
  <c r="B25" i="36"/>
  <c r="E25" i="36" s="1"/>
  <c r="S24" i="36"/>
  <c r="R24" i="36"/>
  <c r="Q24" i="36"/>
  <c r="P24" i="36"/>
  <c r="E24" i="36"/>
  <c r="T24" i="36" s="1"/>
  <c r="T23" i="36"/>
  <c r="S23" i="36"/>
  <c r="R23" i="36"/>
  <c r="Q23" i="36"/>
  <c r="P23" i="36"/>
  <c r="E23" i="36"/>
  <c r="U23" i="36" s="1"/>
  <c r="S22" i="36"/>
  <c r="R22" i="36"/>
  <c r="Q22" i="36"/>
  <c r="P22" i="36"/>
  <c r="E22" i="36"/>
  <c r="S21" i="36"/>
  <c r="R21" i="36"/>
  <c r="Q21" i="36"/>
  <c r="P21" i="36"/>
  <c r="E21" i="36"/>
  <c r="U20" i="36"/>
  <c r="S20" i="36"/>
  <c r="R20" i="36"/>
  <c r="Q20" i="36"/>
  <c r="P20" i="36"/>
  <c r="E20" i="36"/>
  <c r="T20" i="36" s="1"/>
  <c r="U19" i="36"/>
  <c r="T19" i="36"/>
  <c r="S19" i="36"/>
  <c r="R19" i="36"/>
  <c r="Q19" i="36"/>
  <c r="P19" i="36"/>
  <c r="E19" i="36"/>
  <c r="S18" i="36"/>
  <c r="R18" i="36"/>
  <c r="Q18" i="36"/>
  <c r="P18" i="36"/>
  <c r="E18" i="36"/>
  <c r="O16" i="36"/>
  <c r="N16" i="36"/>
  <c r="M16" i="36"/>
  <c r="L16" i="36"/>
  <c r="K16" i="36"/>
  <c r="J16" i="36"/>
  <c r="I16" i="36"/>
  <c r="H16" i="36"/>
  <c r="G16" i="36"/>
  <c r="F16" i="36"/>
  <c r="C16" i="36"/>
  <c r="B16" i="36"/>
  <c r="S15" i="36"/>
  <c r="R15" i="36"/>
  <c r="Q15" i="36"/>
  <c r="P15" i="36"/>
  <c r="E15" i="36"/>
  <c r="S14" i="36"/>
  <c r="R14" i="36"/>
  <c r="Q14" i="36"/>
  <c r="P14" i="36"/>
  <c r="E14" i="36"/>
  <c r="S13" i="36"/>
  <c r="R13" i="36"/>
  <c r="Q13" i="36"/>
  <c r="P13" i="36"/>
  <c r="E13" i="36"/>
  <c r="U12" i="36"/>
  <c r="S12" i="36"/>
  <c r="R12" i="36"/>
  <c r="Q12" i="36"/>
  <c r="P12" i="36"/>
  <c r="E12" i="36"/>
  <c r="T12" i="36" s="1"/>
  <c r="U11" i="36"/>
  <c r="T11" i="36"/>
  <c r="S11" i="36"/>
  <c r="R11" i="36"/>
  <c r="Q11" i="36"/>
  <c r="P11" i="36"/>
  <c r="E11" i="36"/>
  <c r="U10" i="36"/>
  <c r="T10" i="36"/>
  <c r="S10" i="36"/>
  <c r="R10" i="36"/>
  <c r="Q10" i="36"/>
  <c r="P10" i="36"/>
  <c r="E10" i="36"/>
  <c r="U9" i="36"/>
  <c r="T9" i="36"/>
  <c r="S9" i="36"/>
  <c r="R9" i="36"/>
  <c r="Q9" i="36"/>
  <c r="P9" i="36"/>
  <c r="E9" i="36"/>
  <c r="S96" i="35"/>
  <c r="R96" i="35"/>
  <c r="Q96" i="35"/>
  <c r="P96" i="35"/>
  <c r="E96" i="35"/>
  <c r="U96" i="35" s="1"/>
  <c r="S95" i="35"/>
  <c r="R95" i="35"/>
  <c r="Q95" i="35"/>
  <c r="P95" i="35"/>
  <c r="E95" i="35"/>
  <c r="S94" i="35"/>
  <c r="R94" i="35"/>
  <c r="Q94" i="35"/>
  <c r="P94" i="35"/>
  <c r="E94" i="35"/>
  <c r="S93" i="35"/>
  <c r="R93" i="35"/>
  <c r="Q93" i="35"/>
  <c r="P93" i="35"/>
  <c r="E93" i="35"/>
  <c r="T93" i="35" s="1"/>
  <c r="T92" i="35"/>
  <c r="S92" i="35"/>
  <c r="R92" i="35"/>
  <c r="Q92" i="35"/>
  <c r="P92" i="35"/>
  <c r="E92" i="35"/>
  <c r="U92" i="35" s="1"/>
  <c r="S91" i="35"/>
  <c r="R91" i="35"/>
  <c r="Q91" i="35"/>
  <c r="P91" i="35"/>
  <c r="E91" i="35"/>
  <c r="S90" i="35"/>
  <c r="R90" i="35"/>
  <c r="Q90" i="35"/>
  <c r="P90" i="35"/>
  <c r="E90" i="35"/>
  <c r="U89" i="35"/>
  <c r="S89" i="35"/>
  <c r="R89" i="35"/>
  <c r="Q89" i="35"/>
  <c r="P89" i="35"/>
  <c r="E89" i="35"/>
  <c r="T89" i="35" s="1"/>
  <c r="U88" i="35"/>
  <c r="T88" i="35"/>
  <c r="S88" i="35"/>
  <c r="R88" i="35"/>
  <c r="Q88" i="35"/>
  <c r="P88" i="35"/>
  <c r="E88" i="35"/>
  <c r="S86" i="35"/>
  <c r="R86" i="35"/>
  <c r="Q86" i="35"/>
  <c r="P86" i="35"/>
  <c r="E86" i="35"/>
  <c r="O74" i="35"/>
  <c r="N74" i="35"/>
  <c r="M74" i="35"/>
  <c r="L74" i="35"/>
  <c r="K74" i="35"/>
  <c r="J74" i="35"/>
  <c r="I74" i="35"/>
  <c r="H74" i="35"/>
  <c r="G74" i="35"/>
  <c r="F74" i="35"/>
  <c r="C74" i="35"/>
  <c r="B74" i="35"/>
  <c r="O73" i="35"/>
  <c r="N73" i="35"/>
  <c r="M73" i="35"/>
  <c r="L73" i="35"/>
  <c r="K73" i="35"/>
  <c r="J73" i="35"/>
  <c r="I73" i="35"/>
  <c r="S73" i="35" s="1"/>
  <c r="H73" i="35"/>
  <c r="R73" i="35" s="1"/>
  <c r="G73" i="35"/>
  <c r="F73" i="35"/>
  <c r="E73" i="35"/>
  <c r="C73" i="35"/>
  <c r="B73" i="35"/>
  <c r="O72" i="35"/>
  <c r="N72" i="35"/>
  <c r="M72" i="35"/>
  <c r="L72" i="35"/>
  <c r="K72" i="35"/>
  <c r="J72" i="35"/>
  <c r="I72" i="35"/>
  <c r="S72" i="35" s="1"/>
  <c r="H72" i="35"/>
  <c r="G72" i="35"/>
  <c r="F72" i="35"/>
  <c r="C72" i="35"/>
  <c r="B72" i="35"/>
  <c r="S71" i="35"/>
  <c r="R71" i="35"/>
  <c r="Q71" i="35"/>
  <c r="P71" i="35"/>
  <c r="E71" i="35"/>
  <c r="S70" i="35"/>
  <c r="R70" i="35"/>
  <c r="Q70" i="35"/>
  <c r="U70" i="35" s="1"/>
  <c r="P70" i="35"/>
  <c r="E70" i="35"/>
  <c r="O68" i="35"/>
  <c r="N68" i="35"/>
  <c r="M68" i="35"/>
  <c r="L68" i="35"/>
  <c r="K68" i="35"/>
  <c r="J68" i="35"/>
  <c r="I68" i="35"/>
  <c r="H68" i="35"/>
  <c r="G68" i="35"/>
  <c r="F68" i="35"/>
  <c r="C68" i="35"/>
  <c r="B68" i="35"/>
  <c r="E68" i="35" s="1"/>
  <c r="O67" i="35"/>
  <c r="N67" i="35"/>
  <c r="M67" i="35"/>
  <c r="L67" i="35"/>
  <c r="K67" i="35"/>
  <c r="J67" i="35"/>
  <c r="I67" i="35"/>
  <c r="S67" i="35" s="1"/>
  <c r="H67" i="35"/>
  <c r="R67" i="35" s="1"/>
  <c r="G67" i="35"/>
  <c r="F67" i="35"/>
  <c r="C67" i="35"/>
  <c r="B67" i="35"/>
  <c r="E67" i="35" s="1"/>
  <c r="T66" i="35"/>
  <c r="S66" i="35"/>
  <c r="R66" i="35"/>
  <c r="Q66" i="35"/>
  <c r="P66" i="35"/>
  <c r="E66" i="35"/>
  <c r="U66" i="35" s="1"/>
  <c r="S65" i="35"/>
  <c r="R65" i="35"/>
  <c r="Q65" i="35"/>
  <c r="P65" i="35"/>
  <c r="E65" i="35"/>
  <c r="U65" i="35" s="1"/>
  <c r="S64" i="35"/>
  <c r="R64" i="35"/>
  <c r="Q64" i="35"/>
  <c r="P64" i="35"/>
  <c r="E64" i="35"/>
  <c r="S63" i="35"/>
  <c r="R63" i="35"/>
  <c r="Q63" i="35"/>
  <c r="P63" i="35"/>
  <c r="E63" i="35"/>
  <c r="S62" i="35"/>
  <c r="R62" i="35"/>
  <c r="Q62" i="35"/>
  <c r="P62" i="35"/>
  <c r="E62" i="35"/>
  <c r="O60" i="35"/>
  <c r="N60" i="35"/>
  <c r="M60" i="35"/>
  <c r="L60" i="35"/>
  <c r="K60" i="35"/>
  <c r="J60" i="35"/>
  <c r="I60" i="35"/>
  <c r="S60" i="35" s="1"/>
  <c r="H60" i="35"/>
  <c r="R60" i="35" s="1"/>
  <c r="C60" i="35"/>
  <c r="B60" i="35"/>
  <c r="S59" i="35"/>
  <c r="R59" i="35"/>
  <c r="Q59" i="35"/>
  <c r="P59" i="35"/>
  <c r="E59" i="35"/>
  <c r="U59" i="35" s="1"/>
  <c r="S58" i="35"/>
  <c r="R58" i="35"/>
  <c r="Q58" i="35"/>
  <c r="P58" i="35"/>
  <c r="E58" i="35"/>
  <c r="U58" i="35" s="1"/>
  <c r="U57" i="35"/>
  <c r="T57" i="35"/>
  <c r="S57" i="35"/>
  <c r="R57" i="35"/>
  <c r="Q57" i="35"/>
  <c r="P57" i="35"/>
  <c r="E57" i="35"/>
  <c r="T56" i="35"/>
  <c r="S56" i="35"/>
  <c r="R56" i="35"/>
  <c r="Q56" i="35"/>
  <c r="P56" i="35"/>
  <c r="E56" i="35"/>
  <c r="U56" i="35" s="1"/>
  <c r="O54" i="35"/>
  <c r="N54" i="35"/>
  <c r="M54" i="35"/>
  <c r="L54" i="35"/>
  <c r="K54" i="35"/>
  <c r="J54" i="35"/>
  <c r="I54" i="35"/>
  <c r="S54" i="35" s="1"/>
  <c r="H54" i="35"/>
  <c r="R54" i="35" s="1"/>
  <c r="G54" i="35"/>
  <c r="F54" i="35"/>
  <c r="C54" i="35"/>
  <c r="B54" i="35"/>
  <c r="E54" i="35" s="1"/>
  <c r="U53" i="35"/>
  <c r="S53" i="35"/>
  <c r="R53" i="35"/>
  <c r="Q53" i="35"/>
  <c r="P53" i="35"/>
  <c r="E53" i="35"/>
  <c r="T53" i="35" s="1"/>
  <c r="S52" i="35"/>
  <c r="R52" i="35"/>
  <c r="Q52" i="35"/>
  <c r="P52" i="35"/>
  <c r="E52" i="35"/>
  <c r="S51" i="35"/>
  <c r="R51" i="35"/>
  <c r="Q51" i="35"/>
  <c r="P51" i="35"/>
  <c r="E51" i="35"/>
  <c r="S50" i="35"/>
  <c r="R50" i="35"/>
  <c r="Q50" i="35"/>
  <c r="P50" i="35"/>
  <c r="E50" i="35"/>
  <c r="U49" i="35"/>
  <c r="T49" i="35"/>
  <c r="S49" i="35"/>
  <c r="R49" i="35"/>
  <c r="Q49" i="35"/>
  <c r="P49" i="35"/>
  <c r="E49" i="35"/>
  <c r="S48" i="35"/>
  <c r="R48" i="35"/>
  <c r="Q48" i="35"/>
  <c r="P48" i="35"/>
  <c r="E48" i="35"/>
  <c r="U48" i="35" s="1"/>
  <c r="T47" i="35"/>
  <c r="S47" i="35"/>
  <c r="R47" i="35"/>
  <c r="Q47" i="35"/>
  <c r="P47" i="35"/>
  <c r="E47" i="35"/>
  <c r="U47" i="35" s="1"/>
  <c r="S46" i="35"/>
  <c r="R46" i="35"/>
  <c r="Q46" i="35"/>
  <c r="P46" i="35"/>
  <c r="E46" i="35"/>
  <c r="S45" i="35"/>
  <c r="R45" i="35"/>
  <c r="Q45" i="35"/>
  <c r="P45" i="35"/>
  <c r="E45" i="35"/>
  <c r="S44" i="35"/>
  <c r="R44" i="35"/>
  <c r="Q44" i="35"/>
  <c r="P44" i="35"/>
  <c r="E44" i="35"/>
  <c r="S43" i="35"/>
  <c r="R43" i="35"/>
  <c r="Q43" i="35"/>
  <c r="P43" i="35"/>
  <c r="E43" i="35"/>
  <c r="O41" i="35"/>
  <c r="N41" i="35"/>
  <c r="M41" i="35"/>
  <c r="L41" i="35"/>
  <c r="K41" i="35"/>
  <c r="S41" i="35" s="1"/>
  <c r="J41" i="35"/>
  <c r="I41" i="35"/>
  <c r="H41" i="35"/>
  <c r="G41" i="35"/>
  <c r="F41" i="35"/>
  <c r="C41" i="35"/>
  <c r="B41" i="35"/>
  <c r="S40" i="35"/>
  <c r="R40" i="35"/>
  <c r="Q40" i="35"/>
  <c r="P40" i="35"/>
  <c r="E40" i="35"/>
  <c r="S39" i="35"/>
  <c r="R39" i="35"/>
  <c r="Q39" i="35"/>
  <c r="P39" i="35"/>
  <c r="E39" i="35"/>
  <c r="S38" i="35"/>
  <c r="R38" i="35"/>
  <c r="Q38" i="35"/>
  <c r="P38" i="35"/>
  <c r="E38" i="35"/>
  <c r="S37" i="35"/>
  <c r="R37" i="35"/>
  <c r="Q37" i="35"/>
  <c r="P37" i="35"/>
  <c r="E37" i="35"/>
  <c r="U36" i="35"/>
  <c r="T36" i="35"/>
  <c r="S36" i="35"/>
  <c r="R36" i="35"/>
  <c r="Q36" i="35"/>
  <c r="P36" i="35"/>
  <c r="E36" i="35"/>
  <c r="O34" i="35"/>
  <c r="Q34" i="35" s="1"/>
  <c r="N34" i="35"/>
  <c r="M34" i="35"/>
  <c r="L34" i="35"/>
  <c r="K34" i="35"/>
  <c r="J34" i="35"/>
  <c r="I34" i="35"/>
  <c r="S34" i="35" s="1"/>
  <c r="H34" i="35"/>
  <c r="R34" i="35" s="1"/>
  <c r="G34" i="35"/>
  <c r="F34" i="35"/>
  <c r="C34" i="35"/>
  <c r="B34" i="35"/>
  <c r="E34" i="35" s="1"/>
  <c r="S33" i="35"/>
  <c r="R33" i="35"/>
  <c r="Q33" i="35"/>
  <c r="P33" i="35"/>
  <c r="T33" i="35" s="1"/>
  <c r="E33" i="35"/>
  <c r="O31" i="35"/>
  <c r="N31" i="35"/>
  <c r="M31" i="35"/>
  <c r="L31" i="35"/>
  <c r="K31" i="35"/>
  <c r="J31" i="35"/>
  <c r="I31" i="35"/>
  <c r="S31" i="35" s="1"/>
  <c r="H31" i="35"/>
  <c r="R31" i="35" s="1"/>
  <c r="G31" i="35"/>
  <c r="F31" i="35"/>
  <c r="C31" i="35"/>
  <c r="B31" i="35"/>
  <c r="U30" i="35"/>
  <c r="T30" i="35"/>
  <c r="S30" i="35"/>
  <c r="R30" i="35"/>
  <c r="Q30" i="35"/>
  <c r="P30" i="35"/>
  <c r="E30" i="35"/>
  <c r="U29" i="35"/>
  <c r="T29" i="35"/>
  <c r="S29" i="35"/>
  <c r="R29" i="35"/>
  <c r="Q29" i="35"/>
  <c r="P29" i="35"/>
  <c r="E29" i="35"/>
  <c r="S28" i="35"/>
  <c r="R28" i="35"/>
  <c r="Q28" i="35"/>
  <c r="P28" i="35"/>
  <c r="E28" i="35"/>
  <c r="U28" i="35" s="1"/>
  <c r="S27" i="35"/>
  <c r="R27" i="35"/>
  <c r="Q27" i="35"/>
  <c r="P27" i="35"/>
  <c r="E27" i="35"/>
  <c r="O25" i="35"/>
  <c r="N25" i="35"/>
  <c r="M25" i="35"/>
  <c r="L25" i="35"/>
  <c r="K25" i="35"/>
  <c r="J25" i="35"/>
  <c r="I25" i="35"/>
  <c r="S25" i="35" s="1"/>
  <c r="H25" i="35"/>
  <c r="R25" i="35" s="1"/>
  <c r="G25" i="35"/>
  <c r="F25" i="35"/>
  <c r="E25" i="35"/>
  <c r="C25" i="35"/>
  <c r="B25" i="35"/>
  <c r="S24" i="35"/>
  <c r="R24" i="35"/>
  <c r="Q24" i="35"/>
  <c r="P24" i="35"/>
  <c r="E24" i="35"/>
  <c r="S23" i="35"/>
  <c r="R23" i="35"/>
  <c r="Q23" i="35"/>
  <c r="P23" i="35"/>
  <c r="E23" i="35"/>
  <c r="U22" i="35"/>
  <c r="S22" i="35"/>
  <c r="R22" i="35"/>
  <c r="Q22" i="35"/>
  <c r="P22" i="35"/>
  <c r="E22" i="35"/>
  <c r="T22" i="35" s="1"/>
  <c r="U21" i="35"/>
  <c r="T21" i="35"/>
  <c r="S21" i="35"/>
  <c r="R21" i="35"/>
  <c r="Q21" i="35"/>
  <c r="P21" i="35"/>
  <c r="E21" i="35"/>
  <c r="S20" i="35"/>
  <c r="R20" i="35"/>
  <c r="Q20" i="35"/>
  <c r="P20" i="35"/>
  <c r="E20" i="35"/>
  <c r="U20" i="35" s="1"/>
  <c r="T19" i="35"/>
  <c r="S19" i="35"/>
  <c r="R19" i="35"/>
  <c r="Q19" i="35"/>
  <c r="P19" i="35"/>
  <c r="E19" i="35"/>
  <c r="U19" i="35" s="1"/>
  <c r="S18" i="35"/>
  <c r="R18" i="35"/>
  <c r="Q18" i="35"/>
  <c r="P18" i="35"/>
  <c r="E18" i="35"/>
  <c r="O16" i="35"/>
  <c r="N16" i="35"/>
  <c r="M16" i="35"/>
  <c r="L16" i="35"/>
  <c r="K16" i="35"/>
  <c r="J16" i="35"/>
  <c r="I16" i="35"/>
  <c r="S16" i="35" s="1"/>
  <c r="H16" i="35"/>
  <c r="G16" i="35"/>
  <c r="F16" i="35"/>
  <c r="C16" i="35"/>
  <c r="B16" i="35"/>
  <c r="E16" i="35" s="1"/>
  <c r="U15" i="35"/>
  <c r="T15" i="35"/>
  <c r="S15" i="35"/>
  <c r="R15" i="35"/>
  <c r="Q15" i="35"/>
  <c r="P15" i="35"/>
  <c r="E15" i="35"/>
  <c r="S14" i="35"/>
  <c r="R14" i="35"/>
  <c r="Q14" i="35"/>
  <c r="P14" i="35"/>
  <c r="E14" i="35"/>
  <c r="U14" i="35" s="1"/>
  <c r="S13" i="35"/>
  <c r="R13" i="35"/>
  <c r="Q13" i="35"/>
  <c r="P13" i="35"/>
  <c r="E13" i="35"/>
  <c r="S12" i="35"/>
  <c r="R12" i="35"/>
  <c r="Q12" i="35"/>
  <c r="P12" i="35"/>
  <c r="E12" i="35"/>
  <c r="S11" i="35"/>
  <c r="R11" i="35"/>
  <c r="Q11" i="35"/>
  <c r="P11" i="35"/>
  <c r="E11" i="35"/>
  <c r="S10" i="35"/>
  <c r="R10" i="35"/>
  <c r="Q10" i="35"/>
  <c r="P10" i="35"/>
  <c r="E10" i="35"/>
  <c r="S9" i="35"/>
  <c r="R9" i="35"/>
  <c r="Q9" i="35"/>
  <c r="P9" i="35"/>
  <c r="E9" i="35"/>
  <c r="S96" i="34"/>
  <c r="R96" i="34"/>
  <c r="Q96" i="34"/>
  <c r="P96" i="34"/>
  <c r="E96" i="34"/>
  <c r="U95" i="34"/>
  <c r="T95" i="34"/>
  <c r="S95" i="34"/>
  <c r="R95" i="34"/>
  <c r="Q95" i="34"/>
  <c r="P95" i="34"/>
  <c r="E95" i="34"/>
  <c r="U94" i="34"/>
  <c r="T94" i="34"/>
  <c r="S94" i="34"/>
  <c r="R94" i="34"/>
  <c r="Q94" i="34"/>
  <c r="P94" i="34"/>
  <c r="E94" i="34"/>
  <c r="S93" i="34"/>
  <c r="R93" i="34"/>
  <c r="Q93" i="34"/>
  <c r="P93" i="34"/>
  <c r="E93" i="34"/>
  <c r="S92" i="34"/>
  <c r="R92" i="34"/>
  <c r="Q92" i="34"/>
  <c r="P92" i="34"/>
  <c r="E92" i="34"/>
  <c r="U91" i="34"/>
  <c r="S91" i="34"/>
  <c r="R91" i="34"/>
  <c r="Q91" i="34"/>
  <c r="P91" i="34"/>
  <c r="E91" i="34"/>
  <c r="T91" i="34" s="1"/>
  <c r="U90" i="34"/>
  <c r="T90" i="34"/>
  <c r="S90" i="34"/>
  <c r="R90" i="34"/>
  <c r="Q90" i="34"/>
  <c r="P90" i="34"/>
  <c r="E90" i="34"/>
  <c r="S89" i="34"/>
  <c r="R89" i="34"/>
  <c r="Q89" i="34"/>
  <c r="P89" i="34"/>
  <c r="E89" i="34"/>
  <c r="U89" i="34" s="1"/>
  <c r="T88" i="34"/>
  <c r="S88" i="34"/>
  <c r="R88" i="34"/>
  <c r="Q88" i="34"/>
  <c r="P88" i="34"/>
  <c r="E88" i="34"/>
  <c r="U88" i="34" s="1"/>
  <c r="S86" i="34"/>
  <c r="R86" i="34"/>
  <c r="Q86" i="34"/>
  <c r="P86" i="34"/>
  <c r="E86" i="34"/>
  <c r="U86" i="34" s="1"/>
  <c r="O74" i="34"/>
  <c r="N74" i="34"/>
  <c r="M74" i="34"/>
  <c r="L74" i="34"/>
  <c r="K74" i="34"/>
  <c r="J74" i="34"/>
  <c r="I74" i="34"/>
  <c r="S74" i="34" s="1"/>
  <c r="H74" i="34"/>
  <c r="G74" i="34"/>
  <c r="F74" i="34"/>
  <c r="C74" i="34"/>
  <c r="B74" i="34"/>
  <c r="O73" i="34"/>
  <c r="N73" i="34"/>
  <c r="M73" i="34"/>
  <c r="L73" i="34"/>
  <c r="K73" i="34"/>
  <c r="J73" i="34"/>
  <c r="I73" i="34"/>
  <c r="H73" i="34"/>
  <c r="G73" i="34"/>
  <c r="F73" i="34"/>
  <c r="C73" i="34"/>
  <c r="B73" i="34"/>
  <c r="E73" i="34" s="1"/>
  <c r="O72" i="34"/>
  <c r="N72" i="34"/>
  <c r="M72" i="34"/>
  <c r="L72" i="34"/>
  <c r="K72" i="34"/>
  <c r="J72" i="34"/>
  <c r="I72" i="34"/>
  <c r="S72" i="34" s="1"/>
  <c r="H72" i="34"/>
  <c r="R72" i="34" s="1"/>
  <c r="G72" i="34"/>
  <c r="F72" i="34"/>
  <c r="C72" i="34"/>
  <c r="B72" i="34"/>
  <c r="E72" i="34" s="1"/>
  <c r="S71" i="34"/>
  <c r="R71" i="34"/>
  <c r="Q71" i="34"/>
  <c r="P71" i="34"/>
  <c r="E71" i="34"/>
  <c r="U71" i="34" s="1"/>
  <c r="S70" i="34"/>
  <c r="R70" i="34"/>
  <c r="Q70" i="34"/>
  <c r="P70" i="34"/>
  <c r="E70" i="34"/>
  <c r="O68" i="34"/>
  <c r="N68" i="34"/>
  <c r="M68" i="34"/>
  <c r="L68" i="34"/>
  <c r="K68" i="34"/>
  <c r="J68" i="34"/>
  <c r="I68" i="34"/>
  <c r="H68" i="34"/>
  <c r="G68" i="34"/>
  <c r="F68" i="34"/>
  <c r="C68" i="34"/>
  <c r="B68" i="34"/>
  <c r="E68" i="34" s="1"/>
  <c r="O67" i="34"/>
  <c r="N67" i="34"/>
  <c r="M67" i="34"/>
  <c r="L67" i="34"/>
  <c r="K67" i="34"/>
  <c r="J67" i="34"/>
  <c r="I67" i="34"/>
  <c r="S67" i="34" s="1"/>
  <c r="H67" i="34"/>
  <c r="R67" i="34" s="1"/>
  <c r="G67" i="34"/>
  <c r="F67" i="34"/>
  <c r="C67" i="34"/>
  <c r="B67" i="34"/>
  <c r="S66" i="34"/>
  <c r="R66" i="34"/>
  <c r="Q66" i="34"/>
  <c r="P66" i="34"/>
  <c r="E66" i="34"/>
  <c r="U65" i="34"/>
  <c r="S65" i="34"/>
  <c r="R65" i="34"/>
  <c r="Q65" i="34"/>
  <c r="P65" i="34"/>
  <c r="E65" i="34"/>
  <c r="T65" i="34" s="1"/>
  <c r="U64" i="34"/>
  <c r="T64" i="34"/>
  <c r="S64" i="34"/>
  <c r="R64" i="34"/>
  <c r="Q64" i="34"/>
  <c r="P64" i="34"/>
  <c r="E64" i="34"/>
  <c r="U63" i="34"/>
  <c r="T63" i="34"/>
  <c r="S63" i="34"/>
  <c r="R63" i="34"/>
  <c r="Q63" i="34"/>
  <c r="P63" i="34"/>
  <c r="E63" i="34"/>
  <c r="S62" i="34"/>
  <c r="R62" i="34"/>
  <c r="Q62" i="34"/>
  <c r="P62" i="34"/>
  <c r="E62" i="34"/>
  <c r="O60" i="34"/>
  <c r="N60" i="34"/>
  <c r="M60" i="34"/>
  <c r="L60" i="34"/>
  <c r="K60" i="34"/>
  <c r="J60" i="34"/>
  <c r="I60" i="34"/>
  <c r="S60" i="34" s="1"/>
  <c r="H60" i="34"/>
  <c r="R60" i="34" s="1"/>
  <c r="C60" i="34"/>
  <c r="B60" i="34"/>
  <c r="S59" i="34"/>
  <c r="R59" i="34"/>
  <c r="Q59" i="34"/>
  <c r="P59" i="34"/>
  <c r="E59" i="34"/>
  <c r="T59" i="34" s="1"/>
  <c r="S58" i="34"/>
  <c r="R58" i="34"/>
  <c r="Q58" i="34"/>
  <c r="P58" i="34"/>
  <c r="E58" i="34"/>
  <c r="U58" i="34" s="1"/>
  <c r="U57" i="34"/>
  <c r="T57" i="34"/>
  <c r="S57" i="34"/>
  <c r="R57" i="34"/>
  <c r="Q57" i="34"/>
  <c r="P57" i="34"/>
  <c r="E57" i="34"/>
  <c r="U56" i="34"/>
  <c r="T56" i="34"/>
  <c r="S56" i="34"/>
  <c r="R56" i="34"/>
  <c r="Q56" i="34"/>
  <c r="P56" i="34"/>
  <c r="E56" i="34"/>
  <c r="O54" i="34"/>
  <c r="N54" i="34"/>
  <c r="M54" i="34"/>
  <c r="L54" i="34"/>
  <c r="K54" i="34"/>
  <c r="J54" i="34"/>
  <c r="I54" i="34"/>
  <c r="H54" i="34"/>
  <c r="G54" i="34"/>
  <c r="F54" i="34"/>
  <c r="C54" i="34"/>
  <c r="B54" i="34"/>
  <c r="E54" i="34" s="1"/>
  <c r="U53" i="34"/>
  <c r="S53" i="34"/>
  <c r="R53" i="34"/>
  <c r="Q53" i="34"/>
  <c r="P53" i="34"/>
  <c r="E53" i="34"/>
  <c r="T53" i="34" s="1"/>
  <c r="S52" i="34"/>
  <c r="R52" i="34"/>
  <c r="Q52" i="34"/>
  <c r="U52" i="34" s="1"/>
  <c r="P52" i="34"/>
  <c r="E52" i="34"/>
  <c r="S51" i="34"/>
  <c r="R51" i="34"/>
  <c r="Q51" i="34"/>
  <c r="P51" i="34"/>
  <c r="E51" i="34"/>
  <c r="U51" i="34" s="1"/>
  <c r="S50" i="34"/>
  <c r="R50" i="34"/>
  <c r="Q50" i="34"/>
  <c r="P50" i="34"/>
  <c r="E50" i="34"/>
  <c r="S49" i="34"/>
  <c r="R49" i="34"/>
  <c r="Q49" i="34"/>
  <c r="P49" i="34"/>
  <c r="E49" i="34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S45" i="34"/>
  <c r="R45" i="34"/>
  <c r="Q45" i="34"/>
  <c r="P45" i="34"/>
  <c r="E45" i="34"/>
  <c r="S44" i="34"/>
  <c r="R44" i="34"/>
  <c r="Q44" i="34"/>
  <c r="U44" i="34" s="1"/>
  <c r="P44" i="34"/>
  <c r="E44" i="34"/>
  <c r="T44" i="34" s="1"/>
  <c r="U43" i="34"/>
  <c r="T43" i="34"/>
  <c r="S43" i="34"/>
  <c r="R43" i="34"/>
  <c r="Q43" i="34"/>
  <c r="P43" i="34"/>
  <c r="E43" i="34"/>
  <c r="O41" i="34"/>
  <c r="N41" i="34"/>
  <c r="M41" i="34"/>
  <c r="L41" i="34"/>
  <c r="K41" i="34"/>
  <c r="J41" i="34"/>
  <c r="I41" i="34"/>
  <c r="S41" i="34" s="1"/>
  <c r="H41" i="34"/>
  <c r="R41" i="34" s="1"/>
  <c r="G41" i="34"/>
  <c r="F41" i="34"/>
  <c r="C41" i="34"/>
  <c r="E41" i="34" s="1"/>
  <c r="B41" i="34"/>
  <c r="S40" i="34"/>
  <c r="R40" i="34"/>
  <c r="Q40" i="34"/>
  <c r="P40" i="34"/>
  <c r="E40" i="34"/>
  <c r="S39" i="34"/>
  <c r="R39" i="34"/>
  <c r="Q39" i="34"/>
  <c r="P39" i="34"/>
  <c r="E39" i="34"/>
  <c r="S38" i="34"/>
  <c r="R38" i="34"/>
  <c r="Q38" i="34"/>
  <c r="P38" i="34"/>
  <c r="E38" i="34"/>
  <c r="S37" i="34"/>
  <c r="R37" i="34"/>
  <c r="Q37" i="34"/>
  <c r="P37" i="34"/>
  <c r="E37" i="34"/>
  <c r="U36" i="34"/>
  <c r="T36" i="34"/>
  <c r="S36" i="34"/>
  <c r="R36" i="34"/>
  <c r="Q36" i="34"/>
  <c r="P36" i="34"/>
  <c r="E36" i="34"/>
  <c r="S34" i="34"/>
  <c r="O34" i="34"/>
  <c r="N34" i="34"/>
  <c r="M34" i="34"/>
  <c r="L34" i="34"/>
  <c r="K34" i="34"/>
  <c r="J34" i="34"/>
  <c r="I34" i="34"/>
  <c r="H34" i="34"/>
  <c r="G34" i="34"/>
  <c r="F34" i="34"/>
  <c r="C34" i="34"/>
  <c r="B34" i="34"/>
  <c r="E34" i="34" s="1"/>
  <c r="S33" i="34"/>
  <c r="R33" i="34"/>
  <c r="Q33" i="34"/>
  <c r="P33" i="34"/>
  <c r="T33" i="34" s="1"/>
  <c r="E33" i="34"/>
  <c r="O31" i="34"/>
  <c r="N31" i="34"/>
  <c r="M31" i="34"/>
  <c r="L31" i="34"/>
  <c r="K31" i="34"/>
  <c r="J31" i="34"/>
  <c r="I31" i="34"/>
  <c r="S31" i="34" s="1"/>
  <c r="H31" i="34"/>
  <c r="G31" i="34"/>
  <c r="F31" i="34"/>
  <c r="C31" i="34"/>
  <c r="B31" i="34"/>
  <c r="E31" i="34" s="1"/>
  <c r="U30" i="34"/>
  <c r="T30" i="34"/>
  <c r="S30" i="34"/>
  <c r="R30" i="34"/>
  <c r="Q30" i="34"/>
  <c r="P30" i="34"/>
  <c r="E30" i="34"/>
  <c r="U29" i="34"/>
  <c r="T29" i="34"/>
  <c r="S29" i="34"/>
  <c r="R29" i="34"/>
  <c r="Q29" i="34"/>
  <c r="P29" i="34"/>
  <c r="E29" i="34"/>
  <c r="U28" i="34"/>
  <c r="T28" i="34"/>
  <c r="S28" i="34"/>
  <c r="R28" i="34"/>
  <c r="Q28" i="34"/>
  <c r="P28" i="34"/>
  <c r="E28" i="34"/>
  <c r="U27" i="34"/>
  <c r="S27" i="34"/>
  <c r="R27" i="34"/>
  <c r="Q27" i="34"/>
  <c r="P27" i="34"/>
  <c r="E27" i="34"/>
  <c r="T27" i="34" s="1"/>
  <c r="O25" i="34"/>
  <c r="N25" i="34"/>
  <c r="M25" i="34"/>
  <c r="L25" i="34"/>
  <c r="K25" i="34"/>
  <c r="J25" i="34"/>
  <c r="I25" i="34"/>
  <c r="S25" i="34" s="1"/>
  <c r="H25" i="34"/>
  <c r="R25" i="34" s="1"/>
  <c r="G25" i="34"/>
  <c r="F25" i="34"/>
  <c r="C25" i="34"/>
  <c r="B25" i="34"/>
  <c r="U24" i="34"/>
  <c r="S24" i="34"/>
  <c r="R24" i="34"/>
  <c r="Q24" i="34"/>
  <c r="P24" i="34"/>
  <c r="E24" i="34"/>
  <c r="T24" i="34" s="1"/>
  <c r="S23" i="34"/>
  <c r="R23" i="34"/>
  <c r="Q23" i="34"/>
  <c r="P23" i="34"/>
  <c r="E23" i="34"/>
  <c r="U23" i="34" s="1"/>
  <c r="S22" i="34"/>
  <c r="R22" i="34"/>
  <c r="Q22" i="34"/>
  <c r="P22" i="34"/>
  <c r="E22" i="34"/>
  <c r="S21" i="34"/>
  <c r="R21" i="34"/>
  <c r="Q21" i="34"/>
  <c r="P21" i="34"/>
  <c r="E21" i="34"/>
  <c r="S20" i="34"/>
  <c r="R20" i="34"/>
  <c r="Q20" i="34"/>
  <c r="P20" i="34"/>
  <c r="E20" i="34"/>
  <c r="T20" i="34" s="1"/>
  <c r="T19" i="34"/>
  <c r="S19" i="34"/>
  <c r="R19" i="34"/>
  <c r="Q19" i="34"/>
  <c r="P19" i="34"/>
  <c r="E19" i="34"/>
  <c r="U19" i="34" s="1"/>
  <c r="S18" i="34"/>
  <c r="R18" i="34"/>
  <c r="Q18" i="34"/>
  <c r="P18" i="34"/>
  <c r="E18" i="34"/>
  <c r="O16" i="34"/>
  <c r="N16" i="34"/>
  <c r="M16" i="34"/>
  <c r="L16" i="34"/>
  <c r="K16" i="34"/>
  <c r="J16" i="34"/>
  <c r="R16" i="34" s="1"/>
  <c r="I16" i="34"/>
  <c r="S16" i="34" s="1"/>
  <c r="H16" i="34"/>
  <c r="G16" i="34"/>
  <c r="F16" i="34"/>
  <c r="C16" i="34"/>
  <c r="B16" i="34"/>
  <c r="E16" i="34" s="1"/>
  <c r="U15" i="34"/>
  <c r="T15" i="34"/>
  <c r="S15" i="34"/>
  <c r="R15" i="34"/>
  <c r="Q15" i="34"/>
  <c r="P15" i="34"/>
  <c r="E15" i="34"/>
  <c r="S14" i="34"/>
  <c r="R14" i="34"/>
  <c r="Q14" i="34"/>
  <c r="P14" i="34"/>
  <c r="E14" i="34"/>
  <c r="U14" i="34" s="1"/>
  <c r="S13" i="34"/>
  <c r="R13" i="34"/>
  <c r="Q13" i="34"/>
  <c r="P13" i="34"/>
  <c r="E13" i="34"/>
  <c r="S12" i="34"/>
  <c r="R12" i="34"/>
  <c r="Q12" i="34"/>
  <c r="P12" i="34"/>
  <c r="E12" i="34"/>
  <c r="S11" i="34"/>
  <c r="R11" i="34"/>
  <c r="Q11" i="34"/>
  <c r="P11" i="34"/>
  <c r="E11" i="34"/>
  <c r="S10" i="34"/>
  <c r="R10" i="34"/>
  <c r="Q10" i="34"/>
  <c r="P10" i="34"/>
  <c r="E10" i="34"/>
  <c r="S9" i="34"/>
  <c r="R9" i="34"/>
  <c r="Q9" i="34"/>
  <c r="P9" i="34"/>
  <c r="E9" i="34"/>
  <c r="U9" i="34" s="1"/>
  <c r="U96" i="33"/>
  <c r="S96" i="33"/>
  <c r="R96" i="33"/>
  <c r="Q96" i="33"/>
  <c r="P96" i="33"/>
  <c r="E96" i="33"/>
  <c r="T96" i="33" s="1"/>
  <c r="U95" i="33"/>
  <c r="T95" i="33"/>
  <c r="S95" i="33"/>
  <c r="R95" i="33"/>
  <c r="Q95" i="33"/>
  <c r="P95" i="33"/>
  <c r="E95" i="33"/>
  <c r="U94" i="33"/>
  <c r="T94" i="33"/>
  <c r="S94" i="33"/>
  <c r="R94" i="33"/>
  <c r="Q94" i="33"/>
  <c r="P94" i="33"/>
  <c r="E94" i="33"/>
  <c r="S93" i="33"/>
  <c r="R93" i="33"/>
  <c r="Q93" i="33"/>
  <c r="P93" i="33"/>
  <c r="E93" i="33"/>
  <c r="T93" i="33" s="1"/>
  <c r="T92" i="33"/>
  <c r="S92" i="33"/>
  <c r="R92" i="33"/>
  <c r="Q92" i="33"/>
  <c r="P92" i="33"/>
  <c r="E92" i="33"/>
  <c r="U92" i="33" s="1"/>
  <c r="S91" i="33"/>
  <c r="R91" i="33"/>
  <c r="Q91" i="33"/>
  <c r="P91" i="33"/>
  <c r="E91" i="33"/>
  <c r="S90" i="33"/>
  <c r="R90" i="33"/>
  <c r="Q90" i="33"/>
  <c r="P90" i="33"/>
  <c r="E90" i="33"/>
  <c r="U89" i="33"/>
  <c r="S89" i="33"/>
  <c r="R89" i="33"/>
  <c r="Q89" i="33"/>
  <c r="P89" i="33"/>
  <c r="E89" i="33"/>
  <c r="T89" i="33" s="1"/>
  <c r="S88" i="33"/>
  <c r="R88" i="33"/>
  <c r="Q88" i="33"/>
  <c r="P88" i="33"/>
  <c r="E88" i="33"/>
  <c r="S86" i="33"/>
  <c r="R86" i="33"/>
  <c r="Q86" i="33"/>
  <c r="P86" i="33"/>
  <c r="E86" i="33"/>
  <c r="U86" i="33" s="1"/>
  <c r="O74" i="33"/>
  <c r="N74" i="33"/>
  <c r="M74" i="33"/>
  <c r="L74" i="33"/>
  <c r="K74" i="33"/>
  <c r="J74" i="33"/>
  <c r="I74" i="33"/>
  <c r="H74" i="33"/>
  <c r="G74" i="33"/>
  <c r="F74" i="33"/>
  <c r="C74" i="33"/>
  <c r="B74" i="33"/>
  <c r="O73" i="33"/>
  <c r="N73" i="33"/>
  <c r="M73" i="33"/>
  <c r="L73" i="33"/>
  <c r="K73" i="33"/>
  <c r="Q73" i="33" s="1"/>
  <c r="J73" i="33"/>
  <c r="I73" i="33"/>
  <c r="H73" i="33"/>
  <c r="G73" i="33"/>
  <c r="F73" i="33"/>
  <c r="C73" i="33"/>
  <c r="B73" i="33"/>
  <c r="E73" i="33" s="1"/>
  <c r="O72" i="33"/>
  <c r="N72" i="33"/>
  <c r="M72" i="33"/>
  <c r="L72" i="33"/>
  <c r="K72" i="33"/>
  <c r="J72" i="33"/>
  <c r="I72" i="33"/>
  <c r="H72" i="33"/>
  <c r="G72" i="33"/>
  <c r="F72" i="33"/>
  <c r="C72" i="33"/>
  <c r="B72" i="33"/>
  <c r="S71" i="33"/>
  <c r="R71" i="33"/>
  <c r="Q71" i="33"/>
  <c r="P71" i="33"/>
  <c r="E71" i="33"/>
  <c r="T71" i="33" s="1"/>
  <c r="S70" i="33"/>
  <c r="R70" i="33"/>
  <c r="Q70" i="33"/>
  <c r="P70" i="33"/>
  <c r="E70" i="33"/>
  <c r="O68" i="33"/>
  <c r="N68" i="33"/>
  <c r="M68" i="33"/>
  <c r="L68" i="33"/>
  <c r="K68" i="33"/>
  <c r="J68" i="33"/>
  <c r="I68" i="33"/>
  <c r="H68" i="33"/>
  <c r="G68" i="33"/>
  <c r="F68" i="33"/>
  <c r="C68" i="33"/>
  <c r="B68" i="33"/>
  <c r="E68" i="33" s="1"/>
  <c r="O67" i="33"/>
  <c r="N67" i="33"/>
  <c r="M67" i="33"/>
  <c r="L67" i="33"/>
  <c r="K67" i="33"/>
  <c r="J67" i="33"/>
  <c r="I67" i="33"/>
  <c r="S67" i="33" s="1"/>
  <c r="H67" i="33"/>
  <c r="R67" i="33" s="1"/>
  <c r="G67" i="33"/>
  <c r="F67" i="33"/>
  <c r="C67" i="33"/>
  <c r="B67" i="33"/>
  <c r="E67" i="33" s="1"/>
  <c r="S66" i="33"/>
  <c r="R66" i="33"/>
  <c r="Q66" i="33"/>
  <c r="P66" i="33"/>
  <c r="E66" i="33"/>
  <c r="S65" i="33"/>
  <c r="R65" i="33"/>
  <c r="Q65" i="33"/>
  <c r="P65" i="33"/>
  <c r="E65" i="33"/>
  <c r="S64" i="33"/>
  <c r="R64" i="33"/>
  <c r="Q64" i="33"/>
  <c r="P64" i="33"/>
  <c r="E64" i="33"/>
  <c r="U63" i="33"/>
  <c r="T63" i="33"/>
  <c r="S63" i="33"/>
  <c r="R63" i="33"/>
  <c r="Q63" i="33"/>
  <c r="P63" i="33"/>
  <c r="E63" i="33"/>
  <c r="U62" i="33"/>
  <c r="T62" i="33"/>
  <c r="S62" i="33"/>
  <c r="R62" i="33"/>
  <c r="Q62" i="33"/>
  <c r="P62" i="33"/>
  <c r="E62" i="33"/>
  <c r="O60" i="33"/>
  <c r="N60" i="33"/>
  <c r="M60" i="33"/>
  <c r="L60" i="33"/>
  <c r="K60" i="33"/>
  <c r="J60" i="33"/>
  <c r="I60" i="33"/>
  <c r="S60" i="33" s="1"/>
  <c r="H60" i="33"/>
  <c r="R60" i="33" s="1"/>
  <c r="C60" i="33"/>
  <c r="B60" i="33"/>
  <c r="S59" i="33"/>
  <c r="R59" i="33"/>
  <c r="Q59" i="33"/>
  <c r="P59" i="33"/>
  <c r="E59" i="33"/>
  <c r="S58" i="33"/>
  <c r="R58" i="33"/>
  <c r="Q58" i="33"/>
  <c r="P58" i="33"/>
  <c r="E58" i="33"/>
  <c r="S57" i="33"/>
  <c r="R57" i="33"/>
  <c r="Q57" i="33"/>
  <c r="P57" i="33"/>
  <c r="E57" i="33"/>
  <c r="T57" i="33" s="1"/>
  <c r="U56" i="33"/>
  <c r="T56" i="33"/>
  <c r="S56" i="33"/>
  <c r="R56" i="33"/>
  <c r="Q56" i="33"/>
  <c r="P56" i="33"/>
  <c r="E56" i="33"/>
  <c r="O54" i="33"/>
  <c r="N54" i="33"/>
  <c r="M54" i="33"/>
  <c r="L54" i="33"/>
  <c r="K54" i="33"/>
  <c r="J54" i="33"/>
  <c r="I54" i="33"/>
  <c r="S54" i="33" s="1"/>
  <c r="H54" i="33"/>
  <c r="R54" i="33" s="1"/>
  <c r="G54" i="33"/>
  <c r="F54" i="33"/>
  <c r="C54" i="33"/>
  <c r="B54" i="33"/>
  <c r="S53" i="33"/>
  <c r="R53" i="33"/>
  <c r="Q53" i="33"/>
  <c r="P53" i="33"/>
  <c r="E53" i="33"/>
  <c r="S52" i="33"/>
  <c r="R52" i="33"/>
  <c r="Q52" i="33"/>
  <c r="P52" i="33"/>
  <c r="E52" i="33"/>
  <c r="S51" i="33"/>
  <c r="R51" i="33"/>
  <c r="Q51" i="33"/>
  <c r="P51" i="33"/>
  <c r="E51" i="33"/>
  <c r="U50" i="33"/>
  <c r="T50" i="33"/>
  <c r="S50" i="33"/>
  <c r="R50" i="33"/>
  <c r="Q50" i="33"/>
  <c r="P50" i="33"/>
  <c r="E50" i="33"/>
  <c r="U49" i="33"/>
  <c r="T49" i="33"/>
  <c r="S49" i="33"/>
  <c r="R49" i="33"/>
  <c r="Q49" i="33"/>
  <c r="P49" i="33"/>
  <c r="E49" i="33"/>
  <c r="S48" i="33"/>
  <c r="R48" i="33"/>
  <c r="Q48" i="33"/>
  <c r="P48" i="33"/>
  <c r="E48" i="33"/>
  <c r="S47" i="33"/>
  <c r="R47" i="33"/>
  <c r="Q47" i="33"/>
  <c r="P47" i="33"/>
  <c r="E47" i="33"/>
  <c r="S46" i="33"/>
  <c r="R46" i="33"/>
  <c r="Q46" i="33"/>
  <c r="P46" i="33"/>
  <c r="E46" i="33"/>
  <c r="S45" i="33"/>
  <c r="R45" i="33"/>
  <c r="Q45" i="33"/>
  <c r="P45" i="33"/>
  <c r="E45" i="33"/>
  <c r="S44" i="33"/>
  <c r="R44" i="33"/>
  <c r="Q44" i="33"/>
  <c r="P44" i="33"/>
  <c r="E44" i="33"/>
  <c r="U44" i="33" s="1"/>
  <c r="U43" i="33"/>
  <c r="T43" i="33"/>
  <c r="S43" i="33"/>
  <c r="R43" i="33"/>
  <c r="Q43" i="33"/>
  <c r="P43" i="33"/>
  <c r="E43" i="33"/>
  <c r="Q41" i="33"/>
  <c r="O41" i="33"/>
  <c r="N41" i="33"/>
  <c r="M41" i="33"/>
  <c r="L41" i="33"/>
  <c r="K41" i="33"/>
  <c r="J41" i="33"/>
  <c r="I41" i="33"/>
  <c r="S41" i="33" s="1"/>
  <c r="H41" i="33"/>
  <c r="G41" i="33"/>
  <c r="F41" i="33"/>
  <c r="C41" i="33"/>
  <c r="B41" i="33"/>
  <c r="S40" i="33"/>
  <c r="R40" i="33"/>
  <c r="Q40" i="33"/>
  <c r="P40" i="33"/>
  <c r="E40" i="33"/>
  <c r="U40" i="33" s="1"/>
  <c r="T39" i="33"/>
  <c r="S39" i="33"/>
  <c r="R39" i="33"/>
  <c r="Q39" i="33"/>
  <c r="P39" i="33"/>
  <c r="E39" i="33"/>
  <c r="U39" i="33" s="1"/>
  <c r="S38" i="33"/>
  <c r="R38" i="33"/>
  <c r="Q38" i="33"/>
  <c r="P38" i="33"/>
  <c r="E38" i="33"/>
  <c r="S37" i="33"/>
  <c r="R37" i="33"/>
  <c r="Q37" i="33"/>
  <c r="P37" i="33"/>
  <c r="E37" i="33"/>
  <c r="S36" i="33"/>
  <c r="R36" i="33"/>
  <c r="Q36" i="33"/>
  <c r="P36" i="33"/>
  <c r="E36" i="33"/>
  <c r="O34" i="33"/>
  <c r="N34" i="33"/>
  <c r="M34" i="33"/>
  <c r="L34" i="33"/>
  <c r="K34" i="33"/>
  <c r="J34" i="33"/>
  <c r="I34" i="33"/>
  <c r="H34" i="33"/>
  <c r="G34" i="33"/>
  <c r="F34" i="33"/>
  <c r="C34" i="33"/>
  <c r="B34" i="33"/>
  <c r="E34" i="33" s="1"/>
  <c r="T33" i="33"/>
  <c r="S33" i="33"/>
  <c r="R33" i="33"/>
  <c r="Q33" i="33"/>
  <c r="P33" i="33"/>
  <c r="E33" i="33"/>
  <c r="O31" i="33"/>
  <c r="N31" i="33"/>
  <c r="M31" i="33"/>
  <c r="Q31" i="33" s="1"/>
  <c r="L31" i="33"/>
  <c r="K31" i="33"/>
  <c r="J31" i="33"/>
  <c r="I31" i="33"/>
  <c r="S31" i="33" s="1"/>
  <c r="H31" i="33"/>
  <c r="R31" i="33" s="1"/>
  <c r="G31" i="33"/>
  <c r="F31" i="33"/>
  <c r="E31" i="33"/>
  <c r="C31" i="33"/>
  <c r="B31" i="33"/>
  <c r="S30" i="33"/>
  <c r="R30" i="33"/>
  <c r="Q30" i="33"/>
  <c r="P30" i="33"/>
  <c r="E30" i="33"/>
  <c r="S29" i="33"/>
  <c r="R29" i="33"/>
  <c r="Q29" i="33"/>
  <c r="P29" i="33"/>
  <c r="E29" i="33"/>
  <c r="T29" i="33" s="1"/>
  <c r="S28" i="33"/>
  <c r="R28" i="33"/>
  <c r="Q28" i="33"/>
  <c r="P28" i="33"/>
  <c r="E28" i="33"/>
  <c r="U28" i="33" s="1"/>
  <c r="T27" i="33"/>
  <c r="S27" i="33"/>
  <c r="R27" i="33"/>
  <c r="Q27" i="33"/>
  <c r="P27" i="33"/>
  <c r="E27" i="33"/>
  <c r="U27" i="33" s="1"/>
  <c r="O25" i="33"/>
  <c r="N25" i="33"/>
  <c r="M25" i="33"/>
  <c r="L25" i="33"/>
  <c r="K25" i="33"/>
  <c r="J25" i="33"/>
  <c r="I25" i="33"/>
  <c r="S25" i="33" s="1"/>
  <c r="H25" i="33"/>
  <c r="R25" i="33" s="1"/>
  <c r="G25" i="33"/>
  <c r="F25" i="33"/>
  <c r="C25" i="33"/>
  <c r="B25" i="33"/>
  <c r="E25" i="33" s="1"/>
  <c r="U24" i="33"/>
  <c r="T24" i="33"/>
  <c r="S24" i="33"/>
  <c r="R24" i="33"/>
  <c r="Q24" i="33"/>
  <c r="P24" i="33"/>
  <c r="E24" i="33"/>
  <c r="U23" i="33"/>
  <c r="T23" i="33"/>
  <c r="S23" i="33"/>
  <c r="R23" i="33"/>
  <c r="Q23" i="33"/>
  <c r="P23" i="33"/>
  <c r="E23" i="33"/>
  <c r="S22" i="33"/>
  <c r="R22" i="33"/>
  <c r="Q22" i="33"/>
  <c r="P22" i="33"/>
  <c r="E22" i="33"/>
  <c r="U22" i="33" s="1"/>
  <c r="T21" i="33"/>
  <c r="S21" i="33"/>
  <c r="R21" i="33"/>
  <c r="Q21" i="33"/>
  <c r="P21" i="33"/>
  <c r="E21" i="33"/>
  <c r="U21" i="33" s="1"/>
  <c r="S20" i="33"/>
  <c r="R20" i="33"/>
  <c r="Q20" i="33"/>
  <c r="P20" i="33"/>
  <c r="E20" i="33"/>
  <c r="T20" i="33" s="1"/>
  <c r="T19" i="33"/>
  <c r="S19" i="33"/>
  <c r="R19" i="33"/>
  <c r="Q19" i="33"/>
  <c r="P19" i="33"/>
  <c r="E19" i="33"/>
  <c r="U19" i="33" s="1"/>
  <c r="S18" i="33"/>
  <c r="R18" i="33"/>
  <c r="Q18" i="33"/>
  <c r="P18" i="33"/>
  <c r="E18" i="33"/>
  <c r="T18" i="33" s="1"/>
  <c r="O16" i="33"/>
  <c r="N16" i="33"/>
  <c r="M16" i="33"/>
  <c r="L16" i="33"/>
  <c r="K16" i="33"/>
  <c r="J16" i="33"/>
  <c r="I16" i="33"/>
  <c r="S16" i="33" s="1"/>
  <c r="H16" i="33"/>
  <c r="G16" i="33"/>
  <c r="F16" i="33"/>
  <c r="E16" i="33"/>
  <c r="C16" i="33"/>
  <c r="B16" i="33"/>
  <c r="S15" i="33"/>
  <c r="R15" i="33"/>
  <c r="Q15" i="33"/>
  <c r="P15" i="33"/>
  <c r="E15" i="33"/>
  <c r="S14" i="33"/>
  <c r="R14" i="33"/>
  <c r="Q14" i="33"/>
  <c r="P14" i="33"/>
  <c r="E14" i="33"/>
  <c r="S13" i="33"/>
  <c r="R13" i="33"/>
  <c r="Q13" i="33"/>
  <c r="P13" i="33"/>
  <c r="E13" i="33"/>
  <c r="S12" i="33"/>
  <c r="R12" i="33"/>
  <c r="Q12" i="33"/>
  <c r="P12" i="33"/>
  <c r="E12" i="33"/>
  <c r="U11" i="33"/>
  <c r="S11" i="33"/>
  <c r="R11" i="33"/>
  <c r="Q11" i="33"/>
  <c r="P11" i="33"/>
  <c r="E11" i="33"/>
  <c r="T11" i="33" s="1"/>
  <c r="T10" i="33"/>
  <c r="S10" i="33"/>
  <c r="R10" i="33"/>
  <c r="Q10" i="33"/>
  <c r="U10" i="33" s="1"/>
  <c r="P10" i="33"/>
  <c r="E10" i="33"/>
  <c r="S9" i="33"/>
  <c r="R9" i="33"/>
  <c r="Q9" i="33"/>
  <c r="P9" i="33"/>
  <c r="E9" i="33"/>
  <c r="S96" i="32"/>
  <c r="R96" i="32"/>
  <c r="Q96" i="32"/>
  <c r="P96" i="32"/>
  <c r="E96" i="32"/>
  <c r="U96" i="32" s="1"/>
  <c r="U95" i="32"/>
  <c r="S95" i="32"/>
  <c r="R95" i="32"/>
  <c r="Q95" i="32"/>
  <c r="P95" i="32"/>
  <c r="E95" i="32"/>
  <c r="T95" i="32" s="1"/>
  <c r="U94" i="32"/>
  <c r="T94" i="32"/>
  <c r="S94" i="32"/>
  <c r="R94" i="32"/>
  <c r="Q94" i="32"/>
  <c r="P94" i="32"/>
  <c r="E94" i="32"/>
  <c r="S93" i="32"/>
  <c r="R93" i="32"/>
  <c r="Q93" i="32"/>
  <c r="P93" i="32"/>
  <c r="E93" i="32"/>
  <c r="U93" i="32" s="1"/>
  <c r="T92" i="32"/>
  <c r="S92" i="32"/>
  <c r="R92" i="32"/>
  <c r="Q92" i="32"/>
  <c r="P92" i="32"/>
  <c r="E92" i="32"/>
  <c r="U92" i="32" s="1"/>
  <c r="S91" i="32"/>
  <c r="R91" i="32"/>
  <c r="Q91" i="32"/>
  <c r="P91" i="32"/>
  <c r="E91" i="32"/>
  <c r="U90" i="32"/>
  <c r="T90" i="32"/>
  <c r="S90" i="32"/>
  <c r="R90" i="32"/>
  <c r="Q90" i="32"/>
  <c r="P90" i="32"/>
  <c r="E90" i="32"/>
  <c r="U89" i="32"/>
  <c r="S89" i="32"/>
  <c r="R89" i="32"/>
  <c r="Q89" i="32"/>
  <c r="P89" i="32"/>
  <c r="E89" i="32"/>
  <c r="T89" i="32" s="1"/>
  <c r="T88" i="32"/>
  <c r="S88" i="32"/>
  <c r="R88" i="32"/>
  <c r="Q88" i="32"/>
  <c r="P88" i="32"/>
  <c r="E88" i="32"/>
  <c r="S86" i="32"/>
  <c r="R86" i="32"/>
  <c r="Q86" i="32"/>
  <c r="P86" i="32"/>
  <c r="E86" i="32"/>
  <c r="O74" i="32"/>
  <c r="N74" i="32"/>
  <c r="M74" i="32"/>
  <c r="L74" i="32"/>
  <c r="K74" i="32"/>
  <c r="J74" i="32"/>
  <c r="I74" i="32"/>
  <c r="S74" i="32" s="1"/>
  <c r="H74" i="32"/>
  <c r="G74" i="32"/>
  <c r="F74" i="32"/>
  <c r="C74" i="32"/>
  <c r="B74" i="32"/>
  <c r="O73" i="32"/>
  <c r="N73" i="32"/>
  <c r="M73" i="32"/>
  <c r="L73" i="32"/>
  <c r="K73" i="32"/>
  <c r="J73" i="32"/>
  <c r="I73" i="32"/>
  <c r="H73" i="32"/>
  <c r="R73" i="32" s="1"/>
  <c r="G73" i="32"/>
  <c r="F73" i="32"/>
  <c r="C73" i="32"/>
  <c r="B73" i="32"/>
  <c r="O72" i="32"/>
  <c r="N72" i="32"/>
  <c r="M72" i="32"/>
  <c r="L72" i="32"/>
  <c r="K72" i="32"/>
  <c r="J72" i="32"/>
  <c r="I72" i="32"/>
  <c r="S72" i="32" s="1"/>
  <c r="H72" i="32"/>
  <c r="G72" i="32"/>
  <c r="F72" i="32"/>
  <c r="E72" i="32"/>
  <c r="C72" i="32"/>
  <c r="B72" i="32"/>
  <c r="S71" i="32"/>
  <c r="R71" i="32"/>
  <c r="Q71" i="32"/>
  <c r="P71" i="32"/>
  <c r="E71" i="32"/>
  <c r="T71" i="32" s="1"/>
  <c r="S70" i="32"/>
  <c r="R70" i="32"/>
  <c r="Q70" i="32"/>
  <c r="P70" i="32"/>
  <c r="E70" i="32"/>
  <c r="O68" i="32"/>
  <c r="N68" i="32"/>
  <c r="M68" i="32"/>
  <c r="L68" i="32"/>
  <c r="K68" i="32"/>
  <c r="J68" i="32"/>
  <c r="I68" i="32"/>
  <c r="H68" i="32"/>
  <c r="G68" i="32"/>
  <c r="F68" i="32"/>
  <c r="C68" i="32"/>
  <c r="B68" i="32"/>
  <c r="O67" i="32"/>
  <c r="N67" i="32"/>
  <c r="M67" i="32"/>
  <c r="L67" i="32"/>
  <c r="K67" i="32"/>
  <c r="J67" i="32"/>
  <c r="I67" i="32"/>
  <c r="S67" i="32" s="1"/>
  <c r="H67" i="32"/>
  <c r="R67" i="32" s="1"/>
  <c r="G67" i="32"/>
  <c r="F67" i="32"/>
  <c r="C67" i="32"/>
  <c r="E67" i="32" s="1"/>
  <c r="B67" i="32"/>
  <c r="S66" i="32"/>
  <c r="R66" i="32"/>
  <c r="Q66" i="32"/>
  <c r="P66" i="32"/>
  <c r="E66" i="32"/>
  <c r="T65" i="32"/>
  <c r="S65" i="32"/>
  <c r="R65" i="32"/>
  <c r="Q65" i="32"/>
  <c r="P65" i="32"/>
  <c r="E65" i="32"/>
  <c r="U65" i="32" s="1"/>
  <c r="S64" i="32"/>
  <c r="R64" i="32"/>
  <c r="Q64" i="32"/>
  <c r="P64" i="32"/>
  <c r="E64" i="32"/>
  <c r="T64" i="32" s="1"/>
  <c r="S63" i="32"/>
  <c r="R63" i="32"/>
  <c r="Q63" i="32"/>
  <c r="P63" i="32"/>
  <c r="E63" i="32"/>
  <c r="S62" i="32"/>
  <c r="R62" i="32"/>
  <c r="Q62" i="32"/>
  <c r="P62" i="32"/>
  <c r="E62" i="32"/>
  <c r="O60" i="32"/>
  <c r="N60" i="32"/>
  <c r="M60" i="32"/>
  <c r="L60" i="32"/>
  <c r="K60" i="32"/>
  <c r="J60" i="32"/>
  <c r="I60" i="32"/>
  <c r="S60" i="32" s="1"/>
  <c r="H60" i="32"/>
  <c r="R60" i="32" s="1"/>
  <c r="C60" i="32"/>
  <c r="B60" i="32"/>
  <c r="S59" i="32"/>
  <c r="R59" i="32"/>
  <c r="Q59" i="32"/>
  <c r="P59" i="32"/>
  <c r="E59" i="32"/>
  <c r="S58" i="32"/>
  <c r="R58" i="32"/>
  <c r="Q58" i="32"/>
  <c r="P58" i="32"/>
  <c r="E58" i="32"/>
  <c r="U57" i="32"/>
  <c r="S57" i="32"/>
  <c r="R57" i="32"/>
  <c r="Q57" i="32"/>
  <c r="P57" i="32"/>
  <c r="E57" i="32"/>
  <c r="T57" i="32" s="1"/>
  <c r="S56" i="32"/>
  <c r="R56" i="32"/>
  <c r="Q56" i="32"/>
  <c r="P56" i="32"/>
  <c r="E56" i="32"/>
  <c r="O54" i="32"/>
  <c r="N54" i="32"/>
  <c r="M54" i="32"/>
  <c r="L54" i="32"/>
  <c r="K54" i="32"/>
  <c r="Q54" i="32" s="1"/>
  <c r="J54" i="32"/>
  <c r="I54" i="32"/>
  <c r="S54" i="32" s="1"/>
  <c r="H54" i="32"/>
  <c r="R54" i="32" s="1"/>
  <c r="G54" i="32"/>
  <c r="F54" i="32"/>
  <c r="C54" i="32"/>
  <c r="B54" i="32"/>
  <c r="E54" i="32" s="1"/>
  <c r="S53" i="32"/>
  <c r="R53" i="32"/>
  <c r="Q53" i="32"/>
  <c r="P53" i="32"/>
  <c r="E53" i="32"/>
  <c r="U53" i="32" s="1"/>
  <c r="S52" i="32"/>
  <c r="R52" i="32"/>
  <c r="Q52" i="32"/>
  <c r="P52" i="32"/>
  <c r="E52" i="32"/>
  <c r="T52" i="32" s="1"/>
  <c r="S51" i="32"/>
  <c r="R51" i="32"/>
  <c r="Q51" i="32"/>
  <c r="P51" i="32"/>
  <c r="E51" i="32"/>
  <c r="U50" i="32"/>
  <c r="T50" i="32"/>
  <c r="S50" i="32"/>
  <c r="R50" i="32"/>
  <c r="Q50" i="32"/>
  <c r="P50" i="32"/>
  <c r="E50" i="32"/>
  <c r="T49" i="32"/>
  <c r="S49" i="32"/>
  <c r="R49" i="32"/>
  <c r="Q49" i="32"/>
  <c r="P49" i="32"/>
  <c r="E49" i="32"/>
  <c r="U49" i="32" s="1"/>
  <c r="S48" i="32"/>
  <c r="R48" i="32"/>
  <c r="Q48" i="32"/>
  <c r="P48" i="32"/>
  <c r="E48" i="32"/>
  <c r="S47" i="32"/>
  <c r="R47" i="32"/>
  <c r="Q47" i="32"/>
  <c r="P47" i="32"/>
  <c r="E47" i="32"/>
  <c r="S46" i="32"/>
  <c r="R46" i="32"/>
  <c r="Q46" i="32"/>
  <c r="P46" i="32"/>
  <c r="E46" i="32"/>
  <c r="S45" i="32"/>
  <c r="R45" i="32"/>
  <c r="Q45" i="32"/>
  <c r="P45" i="32"/>
  <c r="E45" i="32"/>
  <c r="U44" i="32"/>
  <c r="S44" i="32"/>
  <c r="R44" i="32"/>
  <c r="Q44" i="32"/>
  <c r="P44" i="32"/>
  <c r="E44" i="32"/>
  <c r="S43" i="32"/>
  <c r="R43" i="32"/>
  <c r="Q43" i="32"/>
  <c r="P43" i="32"/>
  <c r="E43" i="32"/>
  <c r="O41" i="32"/>
  <c r="N41" i="32"/>
  <c r="M41" i="32"/>
  <c r="L41" i="32"/>
  <c r="K41" i="32"/>
  <c r="J41" i="32"/>
  <c r="I41" i="32"/>
  <c r="S41" i="32" s="1"/>
  <c r="H41" i="32"/>
  <c r="R41" i="32" s="1"/>
  <c r="G41" i="32"/>
  <c r="F41" i="32"/>
  <c r="C41" i="32"/>
  <c r="B41" i="32"/>
  <c r="E41" i="32" s="1"/>
  <c r="S40" i="32"/>
  <c r="R40" i="32"/>
  <c r="Q40" i="32"/>
  <c r="P40" i="32"/>
  <c r="E40" i="32"/>
  <c r="S39" i="32"/>
  <c r="R39" i="32"/>
  <c r="Q39" i="32"/>
  <c r="P39" i="32"/>
  <c r="E39" i="32"/>
  <c r="S38" i="32"/>
  <c r="R38" i="32"/>
  <c r="Q38" i="32"/>
  <c r="P38" i="32"/>
  <c r="E38" i="32"/>
  <c r="U37" i="32"/>
  <c r="S37" i="32"/>
  <c r="R37" i="32"/>
  <c r="Q37" i="32"/>
  <c r="P37" i="32"/>
  <c r="T37" i="32" s="1"/>
  <c r="E37" i="32"/>
  <c r="U36" i="32"/>
  <c r="S36" i="32"/>
  <c r="R36" i="32"/>
  <c r="Q36" i="32"/>
  <c r="P36" i="32"/>
  <c r="E36" i="32"/>
  <c r="T36" i="32" s="1"/>
  <c r="O34" i="32"/>
  <c r="N34" i="32"/>
  <c r="M34" i="32"/>
  <c r="L34" i="32"/>
  <c r="K34" i="32"/>
  <c r="J34" i="32"/>
  <c r="I34" i="32"/>
  <c r="S34" i="32" s="1"/>
  <c r="H34" i="32"/>
  <c r="R34" i="32" s="1"/>
  <c r="G34" i="32"/>
  <c r="F34" i="32"/>
  <c r="C34" i="32"/>
  <c r="B34" i="32"/>
  <c r="S33" i="32"/>
  <c r="R33" i="32"/>
  <c r="Q33" i="32"/>
  <c r="U33" i="32" s="1"/>
  <c r="P33" i="32"/>
  <c r="T33" i="32" s="1"/>
  <c r="E33" i="32"/>
  <c r="O31" i="32"/>
  <c r="N31" i="32"/>
  <c r="M31" i="32"/>
  <c r="L31" i="32"/>
  <c r="K31" i="32"/>
  <c r="J31" i="32"/>
  <c r="I31" i="32"/>
  <c r="S31" i="32" s="1"/>
  <c r="H31" i="32"/>
  <c r="R31" i="32" s="1"/>
  <c r="G31" i="32"/>
  <c r="F31" i="32"/>
  <c r="E31" i="32"/>
  <c r="C31" i="32"/>
  <c r="B31" i="32"/>
  <c r="U30" i="32"/>
  <c r="T30" i="32"/>
  <c r="S30" i="32"/>
  <c r="R30" i="32"/>
  <c r="Q30" i="32"/>
  <c r="P30" i="32"/>
  <c r="E30" i="32"/>
  <c r="S29" i="32"/>
  <c r="R29" i="32"/>
  <c r="Q29" i="32"/>
  <c r="P29" i="32"/>
  <c r="E29" i="32"/>
  <c r="T29" i="32" s="1"/>
  <c r="S28" i="32"/>
  <c r="R28" i="32"/>
  <c r="Q28" i="32"/>
  <c r="P28" i="32"/>
  <c r="E28" i="32"/>
  <c r="U27" i="32"/>
  <c r="S27" i="32"/>
  <c r="R27" i="32"/>
  <c r="Q27" i="32"/>
  <c r="P27" i="32"/>
  <c r="E27" i="32"/>
  <c r="T27" i="32" s="1"/>
  <c r="S25" i="32"/>
  <c r="O25" i="32"/>
  <c r="N25" i="32"/>
  <c r="M25" i="32"/>
  <c r="L25" i="32"/>
  <c r="K25" i="32"/>
  <c r="J25" i="32"/>
  <c r="I25" i="32"/>
  <c r="H25" i="32"/>
  <c r="R25" i="32" s="1"/>
  <c r="G25" i="32"/>
  <c r="F25" i="32"/>
  <c r="E25" i="32"/>
  <c r="C25" i="32"/>
  <c r="B25" i="32"/>
  <c r="S24" i="32"/>
  <c r="R24" i="32"/>
  <c r="Q24" i="32"/>
  <c r="P24" i="32"/>
  <c r="E24" i="32"/>
  <c r="S23" i="32"/>
  <c r="R23" i="32"/>
  <c r="Q23" i="32"/>
  <c r="P23" i="32"/>
  <c r="E23" i="32"/>
  <c r="S22" i="32"/>
  <c r="R22" i="32"/>
  <c r="Q22" i="32"/>
  <c r="P22" i="32"/>
  <c r="E22" i="32"/>
  <c r="S21" i="32"/>
  <c r="R21" i="32"/>
  <c r="Q21" i="32"/>
  <c r="P21" i="32"/>
  <c r="E21" i="32"/>
  <c r="S20" i="32"/>
  <c r="R20" i="32"/>
  <c r="Q20" i="32"/>
  <c r="P20" i="32"/>
  <c r="E20" i="32"/>
  <c r="T20" i="32" s="1"/>
  <c r="U19" i="32"/>
  <c r="T19" i="32"/>
  <c r="S19" i="32"/>
  <c r="R19" i="32"/>
  <c r="Q19" i="32"/>
  <c r="P19" i="32"/>
  <c r="E19" i="32"/>
  <c r="U18" i="32"/>
  <c r="S18" i="32"/>
  <c r="R18" i="32"/>
  <c r="Q18" i="32"/>
  <c r="P18" i="32"/>
  <c r="E18" i="32"/>
  <c r="T18" i="32" s="1"/>
  <c r="O16" i="32"/>
  <c r="N16" i="32"/>
  <c r="M16" i="32"/>
  <c r="L16" i="32"/>
  <c r="K16" i="32"/>
  <c r="J16" i="32"/>
  <c r="I16" i="32"/>
  <c r="H16" i="32"/>
  <c r="R16" i="32" s="1"/>
  <c r="G16" i="32"/>
  <c r="F16" i="32"/>
  <c r="C16" i="32"/>
  <c r="E16" i="32" s="1"/>
  <c r="B16" i="32"/>
  <c r="S15" i="32"/>
  <c r="R15" i="32"/>
  <c r="Q15" i="32"/>
  <c r="P15" i="32"/>
  <c r="E15" i="32"/>
  <c r="T15" i="32" s="1"/>
  <c r="T14" i="32"/>
  <c r="S14" i="32"/>
  <c r="R14" i="32"/>
  <c r="Q14" i="32"/>
  <c r="P14" i="32"/>
  <c r="E14" i="32"/>
  <c r="U14" i="32" s="1"/>
  <c r="S13" i="32"/>
  <c r="R13" i="32"/>
  <c r="Q13" i="32"/>
  <c r="P13" i="32"/>
  <c r="E13" i="32"/>
  <c r="S12" i="32"/>
  <c r="R12" i="32"/>
  <c r="Q12" i="32"/>
  <c r="P12" i="32"/>
  <c r="E12" i="32"/>
  <c r="S11" i="32"/>
  <c r="R11" i="32"/>
  <c r="Q11" i="32"/>
  <c r="P11" i="32"/>
  <c r="E11" i="32"/>
  <c r="S10" i="32"/>
  <c r="R10" i="32"/>
  <c r="Q10" i="32"/>
  <c r="U10" i="32" s="1"/>
  <c r="P10" i="32"/>
  <c r="E10" i="32"/>
  <c r="S9" i="32"/>
  <c r="R9" i="32"/>
  <c r="Q9" i="32"/>
  <c r="P9" i="32"/>
  <c r="E9" i="32"/>
  <c r="U9" i="32" s="1"/>
  <c r="S96" i="31"/>
  <c r="R96" i="31"/>
  <c r="Q96" i="31"/>
  <c r="U96" i="31" s="1"/>
  <c r="P96" i="31"/>
  <c r="E96" i="31"/>
  <c r="T96" i="31" s="1"/>
  <c r="S95" i="31"/>
  <c r="R95" i="31"/>
  <c r="Q95" i="31"/>
  <c r="P95" i="31"/>
  <c r="E95" i="31"/>
  <c r="T95" i="31" s="1"/>
  <c r="S94" i="31"/>
  <c r="R94" i="31"/>
  <c r="Q94" i="31"/>
  <c r="P94" i="31"/>
  <c r="E94" i="31"/>
  <c r="S93" i="31"/>
  <c r="R93" i="31"/>
  <c r="Q93" i="31"/>
  <c r="P93" i="31"/>
  <c r="E93" i="31"/>
  <c r="T93" i="31" s="1"/>
  <c r="U92" i="31"/>
  <c r="T92" i="31"/>
  <c r="S92" i="31"/>
  <c r="R92" i="31"/>
  <c r="Q92" i="31"/>
  <c r="P92" i="31"/>
  <c r="E92" i="31"/>
  <c r="S91" i="31"/>
  <c r="R91" i="31"/>
  <c r="Q91" i="31"/>
  <c r="P91" i="31"/>
  <c r="E91" i="31"/>
  <c r="U91" i="31" s="1"/>
  <c r="T90" i="31"/>
  <c r="S90" i="31"/>
  <c r="R90" i="31"/>
  <c r="Q90" i="31"/>
  <c r="P90" i="31"/>
  <c r="E90" i="31"/>
  <c r="U90" i="31" s="1"/>
  <c r="U89" i="31"/>
  <c r="T89" i="31"/>
  <c r="S89" i="31"/>
  <c r="R89" i="31"/>
  <c r="Q89" i="31"/>
  <c r="P89" i="31"/>
  <c r="E89" i="31"/>
  <c r="U88" i="31"/>
  <c r="T88" i="31"/>
  <c r="S88" i="31"/>
  <c r="R88" i="31"/>
  <c r="Q88" i="31"/>
  <c r="P88" i="31"/>
  <c r="E88" i="31"/>
  <c r="S86" i="31"/>
  <c r="R86" i="31"/>
  <c r="Q86" i="31"/>
  <c r="P86" i="31"/>
  <c r="E86" i="31"/>
  <c r="O74" i="31"/>
  <c r="N74" i="31"/>
  <c r="M74" i="31"/>
  <c r="L74" i="31"/>
  <c r="K74" i="31"/>
  <c r="J74" i="31"/>
  <c r="I74" i="31"/>
  <c r="H74" i="31"/>
  <c r="G74" i="31"/>
  <c r="F74" i="31"/>
  <c r="C74" i="31"/>
  <c r="B74" i="31"/>
  <c r="O73" i="31"/>
  <c r="N73" i="31"/>
  <c r="M73" i="31"/>
  <c r="L73" i="31"/>
  <c r="K73" i="31"/>
  <c r="J73" i="31"/>
  <c r="I73" i="31"/>
  <c r="H73" i="31"/>
  <c r="R73" i="31" s="1"/>
  <c r="G73" i="31"/>
  <c r="F73" i="31"/>
  <c r="C73" i="31"/>
  <c r="B73" i="31"/>
  <c r="Q72" i="31"/>
  <c r="O72" i="31"/>
  <c r="N72" i="31"/>
  <c r="M72" i="31"/>
  <c r="L72" i="31"/>
  <c r="K72" i="31"/>
  <c r="J72" i="31"/>
  <c r="R72" i="31" s="1"/>
  <c r="I72" i="31"/>
  <c r="S72" i="31" s="1"/>
  <c r="H72" i="31"/>
  <c r="G72" i="31"/>
  <c r="F72" i="31"/>
  <c r="C72" i="31"/>
  <c r="B72" i="31"/>
  <c r="E72" i="31" s="1"/>
  <c r="T71" i="31"/>
  <c r="S71" i="31"/>
  <c r="R71" i="31"/>
  <c r="Q71" i="31"/>
  <c r="P71" i="31"/>
  <c r="E71" i="31"/>
  <c r="U71" i="31" s="1"/>
  <c r="S70" i="31"/>
  <c r="R70" i="31"/>
  <c r="Q70" i="31"/>
  <c r="U70" i="31" s="1"/>
  <c r="P70" i="31"/>
  <c r="T70" i="31" s="1"/>
  <c r="E70" i="31"/>
  <c r="O68" i="31"/>
  <c r="N68" i="31"/>
  <c r="M68" i="31"/>
  <c r="L68" i="31"/>
  <c r="K68" i="31"/>
  <c r="J68" i="31"/>
  <c r="I68" i="31"/>
  <c r="H68" i="31"/>
  <c r="G68" i="31"/>
  <c r="F68" i="31"/>
  <c r="C68" i="31"/>
  <c r="B68" i="31"/>
  <c r="O67" i="31"/>
  <c r="N67" i="31"/>
  <c r="M67" i="31"/>
  <c r="L67" i="31"/>
  <c r="K67" i="31"/>
  <c r="J67" i="31"/>
  <c r="I67" i="31"/>
  <c r="S67" i="31" s="1"/>
  <c r="H67" i="31"/>
  <c r="R67" i="31" s="1"/>
  <c r="G67" i="31"/>
  <c r="F67" i="31"/>
  <c r="C67" i="31"/>
  <c r="B67" i="31"/>
  <c r="S66" i="31"/>
  <c r="R66" i="31"/>
  <c r="Q66" i="31"/>
  <c r="P66" i="31"/>
  <c r="E66" i="31"/>
  <c r="U65" i="31"/>
  <c r="T65" i="31"/>
  <c r="S65" i="31"/>
  <c r="R65" i="31"/>
  <c r="Q65" i="31"/>
  <c r="P65" i="31"/>
  <c r="E65" i="31"/>
  <c r="U64" i="31"/>
  <c r="S64" i="31"/>
  <c r="R64" i="31"/>
  <c r="Q64" i="31"/>
  <c r="P64" i="31"/>
  <c r="E64" i="31"/>
  <c r="T64" i="31" s="1"/>
  <c r="T63" i="31"/>
  <c r="S63" i="31"/>
  <c r="R63" i="31"/>
  <c r="Q63" i="31"/>
  <c r="P63" i="31"/>
  <c r="E63" i="31"/>
  <c r="U63" i="31" s="1"/>
  <c r="S62" i="31"/>
  <c r="R62" i="31"/>
  <c r="Q62" i="31"/>
  <c r="P62" i="31"/>
  <c r="E62" i="31"/>
  <c r="U62" i="31" s="1"/>
  <c r="S60" i="31"/>
  <c r="O60" i="31"/>
  <c r="N60" i="31"/>
  <c r="M60" i="31"/>
  <c r="L60" i="31"/>
  <c r="K60" i="31"/>
  <c r="J60" i="31"/>
  <c r="I60" i="31"/>
  <c r="H60" i="31"/>
  <c r="R60" i="31" s="1"/>
  <c r="C60" i="31"/>
  <c r="B60" i="31"/>
  <c r="U59" i="31"/>
  <c r="T59" i="31"/>
  <c r="S59" i="31"/>
  <c r="R59" i="31"/>
  <c r="Q59" i="31"/>
  <c r="P59" i="31"/>
  <c r="E59" i="31"/>
  <c r="S58" i="31"/>
  <c r="R58" i="31"/>
  <c r="Q58" i="31"/>
  <c r="P58" i="31"/>
  <c r="E58" i="31"/>
  <c r="S57" i="31"/>
  <c r="R57" i="31"/>
  <c r="Q57" i="31"/>
  <c r="P57" i="31"/>
  <c r="E57" i="31"/>
  <c r="U56" i="31"/>
  <c r="S56" i="31"/>
  <c r="R56" i="31"/>
  <c r="Q56" i="31"/>
  <c r="P56" i="31"/>
  <c r="E56" i="31"/>
  <c r="T56" i="31" s="1"/>
  <c r="O54" i="31"/>
  <c r="N54" i="31"/>
  <c r="M54" i="31"/>
  <c r="L54" i="31"/>
  <c r="K54" i="31"/>
  <c r="J54" i="31"/>
  <c r="I54" i="31"/>
  <c r="S54" i="31" s="1"/>
  <c r="H54" i="31"/>
  <c r="R54" i="31" s="1"/>
  <c r="G54" i="31"/>
  <c r="F54" i="31"/>
  <c r="C54" i="31"/>
  <c r="B54" i="31"/>
  <c r="E54" i="31" s="1"/>
  <c r="U53" i="31"/>
  <c r="T53" i="31"/>
  <c r="S53" i="31"/>
  <c r="R53" i="31"/>
  <c r="Q53" i="31"/>
  <c r="P53" i="31"/>
  <c r="E53" i="31"/>
  <c r="S52" i="31"/>
  <c r="R52" i="31"/>
  <c r="Q52" i="31"/>
  <c r="P52" i="31"/>
  <c r="E52" i="31"/>
  <c r="T51" i="31"/>
  <c r="S51" i="31"/>
  <c r="R51" i="31"/>
  <c r="Q51" i="31"/>
  <c r="P51" i="31"/>
  <c r="E51" i="31"/>
  <c r="U51" i="31" s="1"/>
  <c r="U50" i="31"/>
  <c r="S50" i="31"/>
  <c r="R50" i="31"/>
  <c r="Q50" i="31"/>
  <c r="P50" i="31"/>
  <c r="E50" i="31"/>
  <c r="T50" i="31" s="1"/>
  <c r="U49" i="31"/>
  <c r="T49" i="31"/>
  <c r="S49" i="31"/>
  <c r="R49" i="31"/>
  <c r="Q49" i="31"/>
  <c r="P49" i="31"/>
  <c r="E49" i="31"/>
  <c r="S48" i="31"/>
  <c r="R48" i="31"/>
  <c r="Q48" i="31"/>
  <c r="P48" i="31"/>
  <c r="E48" i="31"/>
  <c r="S47" i="31"/>
  <c r="R47" i="31"/>
  <c r="Q47" i="31"/>
  <c r="P47" i="31"/>
  <c r="E47" i="31"/>
  <c r="S46" i="31"/>
  <c r="R46" i="31"/>
  <c r="Q46" i="31"/>
  <c r="P46" i="31"/>
  <c r="E46" i="31"/>
  <c r="T45" i="31"/>
  <c r="S45" i="31"/>
  <c r="R45" i="31"/>
  <c r="Q45" i="31"/>
  <c r="P45" i="31"/>
  <c r="E45" i="31"/>
  <c r="U45" i="31" s="1"/>
  <c r="U44" i="31"/>
  <c r="S44" i="31"/>
  <c r="R44" i="31"/>
  <c r="Q44" i="31"/>
  <c r="P44" i="31"/>
  <c r="E44" i="31"/>
  <c r="S43" i="31"/>
  <c r="R43" i="31"/>
  <c r="Q43" i="31"/>
  <c r="P43" i="31"/>
  <c r="E43" i="31"/>
  <c r="O41" i="31"/>
  <c r="N41" i="31"/>
  <c r="M41" i="31"/>
  <c r="L41" i="31"/>
  <c r="K41" i="31"/>
  <c r="J41" i="31"/>
  <c r="I41" i="31"/>
  <c r="S41" i="31" s="1"/>
  <c r="H41" i="31"/>
  <c r="R41" i="31" s="1"/>
  <c r="G41" i="31"/>
  <c r="F41" i="31"/>
  <c r="C41" i="31"/>
  <c r="B41" i="31"/>
  <c r="E41" i="31" s="1"/>
  <c r="S40" i="31"/>
  <c r="R40" i="31"/>
  <c r="Q40" i="31"/>
  <c r="P40" i="31"/>
  <c r="E40" i="31"/>
  <c r="S39" i="31"/>
  <c r="R39" i="31"/>
  <c r="Q39" i="31"/>
  <c r="P39" i="31"/>
  <c r="E39" i="31"/>
  <c r="T39" i="31" s="1"/>
  <c r="U38" i="31"/>
  <c r="T38" i="31"/>
  <c r="S38" i="31"/>
  <c r="R38" i="31"/>
  <c r="Q38" i="31"/>
  <c r="P38" i="31"/>
  <c r="E38" i="31"/>
  <c r="S37" i="31"/>
  <c r="R37" i="31"/>
  <c r="Q37" i="31"/>
  <c r="P37" i="31"/>
  <c r="E37" i="31"/>
  <c r="U37" i="31" s="1"/>
  <c r="T36" i="31"/>
  <c r="S36" i="31"/>
  <c r="R36" i="31"/>
  <c r="Q36" i="31"/>
  <c r="P36" i="31"/>
  <c r="E36" i="31"/>
  <c r="U36" i="31" s="1"/>
  <c r="O34" i="31"/>
  <c r="N34" i="31"/>
  <c r="M34" i="31"/>
  <c r="L34" i="31"/>
  <c r="K34" i="31"/>
  <c r="J34" i="31"/>
  <c r="I34" i="31"/>
  <c r="S34" i="31" s="1"/>
  <c r="H34" i="31"/>
  <c r="R34" i="31" s="1"/>
  <c r="G34" i="31"/>
  <c r="F34" i="31"/>
  <c r="C34" i="31"/>
  <c r="B34" i="31"/>
  <c r="E34" i="31" s="1"/>
  <c r="S33" i="31"/>
  <c r="R33" i="31"/>
  <c r="Q33" i="31"/>
  <c r="P33" i="31"/>
  <c r="E33" i="31"/>
  <c r="T33" i="31" s="1"/>
  <c r="O31" i="31"/>
  <c r="N31" i="31"/>
  <c r="M31" i="31"/>
  <c r="L31" i="31"/>
  <c r="K31" i="31"/>
  <c r="J31" i="31"/>
  <c r="I31" i="31"/>
  <c r="S31" i="31" s="1"/>
  <c r="H31" i="31"/>
  <c r="R31" i="31" s="1"/>
  <c r="G31" i="31"/>
  <c r="F31" i="31"/>
  <c r="C31" i="31"/>
  <c r="B31" i="31"/>
  <c r="E31" i="31" s="1"/>
  <c r="U30" i="31"/>
  <c r="T30" i="31"/>
  <c r="S30" i="31"/>
  <c r="R30" i="31"/>
  <c r="Q30" i="31"/>
  <c r="P30" i="31"/>
  <c r="E30" i="31"/>
  <c r="S29" i="31"/>
  <c r="R29" i="31"/>
  <c r="Q29" i="31"/>
  <c r="P29" i="31"/>
  <c r="E29" i="31"/>
  <c r="S28" i="31"/>
  <c r="R28" i="31"/>
  <c r="Q28" i="31"/>
  <c r="P28" i="31"/>
  <c r="E28" i="31"/>
  <c r="S27" i="31"/>
  <c r="R27" i="31"/>
  <c r="Q27" i="31"/>
  <c r="P27" i="31"/>
  <c r="E27" i="31"/>
  <c r="O25" i="31"/>
  <c r="N25" i="31"/>
  <c r="M25" i="31"/>
  <c r="L25" i="31"/>
  <c r="K25" i="31"/>
  <c r="J25" i="31"/>
  <c r="I25" i="31"/>
  <c r="S25" i="31" s="1"/>
  <c r="H25" i="31"/>
  <c r="R25" i="31" s="1"/>
  <c r="G25" i="31"/>
  <c r="F25" i="31"/>
  <c r="C25" i="31"/>
  <c r="E25" i="31" s="1"/>
  <c r="B25" i="31"/>
  <c r="S24" i="31"/>
  <c r="R24" i="31"/>
  <c r="Q24" i="31"/>
  <c r="P24" i="31"/>
  <c r="E24" i="31"/>
  <c r="T23" i="31"/>
  <c r="S23" i="31"/>
  <c r="R23" i="31"/>
  <c r="Q23" i="31"/>
  <c r="P23" i="31"/>
  <c r="E23" i="31"/>
  <c r="U23" i="31" s="1"/>
  <c r="U22" i="31"/>
  <c r="S22" i="31"/>
  <c r="R22" i="31"/>
  <c r="Q22" i="31"/>
  <c r="P22" i="31"/>
  <c r="E22" i="31"/>
  <c r="T22" i="31" s="1"/>
  <c r="S21" i="31"/>
  <c r="R21" i="31"/>
  <c r="Q21" i="31"/>
  <c r="P21" i="31"/>
  <c r="E21" i="31"/>
  <c r="S20" i="31"/>
  <c r="R20" i="31"/>
  <c r="Q20" i="31"/>
  <c r="P20" i="31"/>
  <c r="E20" i="31"/>
  <c r="S19" i="31"/>
  <c r="R19" i="31"/>
  <c r="Q19" i="31"/>
  <c r="P19" i="31"/>
  <c r="E19" i="31"/>
  <c r="S18" i="31"/>
  <c r="R18" i="31"/>
  <c r="Q18" i="31"/>
  <c r="P18" i="31"/>
  <c r="E18" i="31"/>
  <c r="O16" i="31"/>
  <c r="N16" i="31"/>
  <c r="M16" i="31"/>
  <c r="L16" i="31"/>
  <c r="K16" i="31"/>
  <c r="S16" i="31" s="1"/>
  <c r="J16" i="31"/>
  <c r="I16" i="31"/>
  <c r="H16" i="31"/>
  <c r="G16" i="31"/>
  <c r="F16" i="31"/>
  <c r="C16" i="31"/>
  <c r="B16" i="31"/>
  <c r="U15" i="31"/>
  <c r="S15" i="31"/>
  <c r="R15" i="31"/>
  <c r="Q15" i="31"/>
  <c r="P15" i="31"/>
  <c r="E15" i="31"/>
  <c r="T15" i="31" s="1"/>
  <c r="U14" i="31"/>
  <c r="T14" i="31"/>
  <c r="S14" i="31"/>
  <c r="R14" i="31"/>
  <c r="Q14" i="31"/>
  <c r="P14" i="31"/>
  <c r="E14" i="31"/>
  <c r="U13" i="31"/>
  <c r="T13" i="31"/>
  <c r="S13" i="31"/>
  <c r="R13" i="31"/>
  <c r="Q13" i="31"/>
  <c r="P13" i="31"/>
  <c r="E13" i="31"/>
  <c r="S12" i="31"/>
  <c r="R12" i="31"/>
  <c r="Q12" i="31"/>
  <c r="P12" i="31"/>
  <c r="E12" i="31"/>
  <c r="S11" i="31"/>
  <c r="R11" i="31"/>
  <c r="Q11" i="31"/>
  <c r="P11" i="31"/>
  <c r="E11" i="31"/>
  <c r="S10" i="31"/>
  <c r="R10" i="31"/>
  <c r="Q10" i="31"/>
  <c r="P10" i="31"/>
  <c r="E10" i="31"/>
  <c r="S9" i="31"/>
  <c r="R9" i="31"/>
  <c r="Q9" i="31"/>
  <c r="P9" i="31"/>
  <c r="E9" i="31"/>
  <c r="U9" i="31" s="1"/>
  <c r="U96" i="30"/>
  <c r="S96" i="30"/>
  <c r="R96" i="30"/>
  <c r="Q96" i="30"/>
  <c r="P96" i="30"/>
  <c r="E96" i="30"/>
  <c r="T96" i="30" s="1"/>
  <c r="U95" i="30"/>
  <c r="T95" i="30"/>
  <c r="S95" i="30"/>
  <c r="R95" i="30"/>
  <c r="Q95" i="30"/>
  <c r="P95" i="30"/>
  <c r="E95" i="30"/>
  <c r="S94" i="30"/>
  <c r="R94" i="30"/>
  <c r="Q94" i="30"/>
  <c r="P94" i="30"/>
  <c r="E94" i="30"/>
  <c r="T93" i="30"/>
  <c r="S93" i="30"/>
  <c r="R93" i="30"/>
  <c r="Q93" i="30"/>
  <c r="P93" i="30"/>
  <c r="E93" i="30"/>
  <c r="U93" i="30" s="1"/>
  <c r="U92" i="30"/>
  <c r="T92" i="30"/>
  <c r="S92" i="30"/>
  <c r="R92" i="30"/>
  <c r="Q92" i="30"/>
  <c r="P92" i="30"/>
  <c r="E92" i="30"/>
  <c r="S91" i="30"/>
  <c r="R91" i="30"/>
  <c r="Q91" i="30"/>
  <c r="P91" i="30"/>
  <c r="E91" i="30"/>
  <c r="S90" i="30"/>
  <c r="R90" i="30"/>
  <c r="Q90" i="30"/>
  <c r="P90" i="30"/>
  <c r="E90" i="30"/>
  <c r="U89" i="30"/>
  <c r="S89" i="30"/>
  <c r="R89" i="30"/>
  <c r="Q89" i="30"/>
  <c r="P89" i="30"/>
  <c r="E89" i="30"/>
  <c r="T89" i="30" s="1"/>
  <c r="U88" i="30"/>
  <c r="T88" i="30"/>
  <c r="S88" i="30"/>
  <c r="R88" i="30"/>
  <c r="Q88" i="30"/>
  <c r="P88" i="30"/>
  <c r="E88" i="30"/>
  <c r="S86" i="30"/>
  <c r="R86" i="30"/>
  <c r="Q86" i="30"/>
  <c r="P86" i="30"/>
  <c r="E86" i="30"/>
  <c r="O74" i="30"/>
  <c r="N74" i="30"/>
  <c r="M74" i="30"/>
  <c r="L74" i="30"/>
  <c r="K74" i="30"/>
  <c r="J74" i="30"/>
  <c r="I74" i="30"/>
  <c r="S74" i="30" s="1"/>
  <c r="H74" i="30"/>
  <c r="R74" i="30" s="1"/>
  <c r="G74" i="30"/>
  <c r="F74" i="30"/>
  <c r="C74" i="30"/>
  <c r="B74" i="30"/>
  <c r="E74" i="30" s="1"/>
  <c r="O73" i="30"/>
  <c r="N73" i="30"/>
  <c r="M73" i="30"/>
  <c r="L73" i="30"/>
  <c r="K73" i="30"/>
  <c r="J73" i="30"/>
  <c r="I73" i="30"/>
  <c r="H73" i="30"/>
  <c r="R73" i="30" s="1"/>
  <c r="G73" i="30"/>
  <c r="F73" i="30"/>
  <c r="C73" i="30"/>
  <c r="B73" i="30"/>
  <c r="O72" i="30"/>
  <c r="N72" i="30"/>
  <c r="M72" i="30"/>
  <c r="L72" i="30"/>
  <c r="K72" i="30"/>
  <c r="J72" i="30"/>
  <c r="I72" i="30"/>
  <c r="H72" i="30"/>
  <c r="G72" i="30"/>
  <c r="F72" i="30"/>
  <c r="C72" i="30"/>
  <c r="B72" i="30"/>
  <c r="E72" i="30" s="1"/>
  <c r="U71" i="30"/>
  <c r="S71" i="30"/>
  <c r="R71" i="30"/>
  <c r="Q71" i="30"/>
  <c r="P71" i="30"/>
  <c r="E71" i="30"/>
  <c r="T71" i="30" s="1"/>
  <c r="T70" i="30"/>
  <c r="S70" i="30"/>
  <c r="R70" i="30"/>
  <c r="Q70" i="30"/>
  <c r="P70" i="30"/>
  <c r="E70" i="30"/>
  <c r="U70" i="30" s="1"/>
  <c r="O68" i="30"/>
  <c r="N68" i="30"/>
  <c r="M68" i="30"/>
  <c r="L68" i="30"/>
  <c r="K68" i="30"/>
  <c r="J68" i="30"/>
  <c r="I68" i="30"/>
  <c r="H68" i="30"/>
  <c r="G68" i="30"/>
  <c r="F68" i="30"/>
  <c r="C68" i="30"/>
  <c r="B68" i="30"/>
  <c r="S67" i="30"/>
  <c r="O67" i="30"/>
  <c r="N67" i="30"/>
  <c r="M67" i="30"/>
  <c r="L67" i="30"/>
  <c r="K67" i="30"/>
  <c r="J67" i="30"/>
  <c r="I67" i="30"/>
  <c r="H67" i="30"/>
  <c r="G67" i="30"/>
  <c r="F67" i="30"/>
  <c r="C67" i="30"/>
  <c r="B67" i="30"/>
  <c r="U66" i="30"/>
  <c r="S66" i="30"/>
  <c r="R66" i="30"/>
  <c r="Q66" i="30"/>
  <c r="P66" i="30"/>
  <c r="E66" i="30"/>
  <c r="T66" i="30" s="1"/>
  <c r="U65" i="30"/>
  <c r="T65" i="30"/>
  <c r="S65" i="30"/>
  <c r="R65" i="30"/>
  <c r="Q65" i="30"/>
  <c r="P65" i="30"/>
  <c r="E65" i="30"/>
  <c r="U64" i="30"/>
  <c r="T64" i="30"/>
  <c r="S64" i="30"/>
  <c r="R64" i="30"/>
  <c r="Q64" i="30"/>
  <c r="P64" i="30"/>
  <c r="E64" i="30"/>
  <c r="S63" i="30"/>
  <c r="R63" i="30"/>
  <c r="Q63" i="30"/>
  <c r="P63" i="30"/>
  <c r="E63" i="30"/>
  <c r="S62" i="30"/>
  <c r="R62" i="30"/>
  <c r="Q62" i="30"/>
  <c r="P62" i="30"/>
  <c r="E62" i="30"/>
  <c r="O60" i="30"/>
  <c r="N60" i="30"/>
  <c r="M60" i="30"/>
  <c r="L60" i="30"/>
  <c r="K60" i="30"/>
  <c r="J60" i="30"/>
  <c r="I60" i="30"/>
  <c r="S60" i="30" s="1"/>
  <c r="H60" i="30"/>
  <c r="R60" i="30" s="1"/>
  <c r="E60" i="30"/>
  <c r="C60" i="30"/>
  <c r="B60" i="30"/>
  <c r="S59" i="30"/>
  <c r="R59" i="30"/>
  <c r="Q59" i="30"/>
  <c r="P59" i="30"/>
  <c r="E59" i="30"/>
  <c r="S58" i="30"/>
  <c r="R58" i="30"/>
  <c r="Q58" i="30"/>
  <c r="P58" i="30"/>
  <c r="E58" i="30"/>
  <c r="U57" i="30"/>
  <c r="S57" i="30"/>
  <c r="R57" i="30"/>
  <c r="Q57" i="30"/>
  <c r="P57" i="30"/>
  <c r="E57" i="30"/>
  <c r="T57" i="30" s="1"/>
  <c r="U56" i="30"/>
  <c r="T56" i="30"/>
  <c r="S56" i="30"/>
  <c r="R56" i="30"/>
  <c r="Q56" i="30"/>
  <c r="P56" i="30"/>
  <c r="E56" i="30"/>
  <c r="O54" i="30"/>
  <c r="N54" i="30"/>
  <c r="M54" i="30"/>
  <c r="L54" i="30"/>
  <c r="K54" i="30"/>
  <c r="J54" i="30"/>
  <c r="I54" i="30"/>
  <c r="S54" i="30" s="1"/>
  <c r="H54" i="30"/>
  <c r="R54" i="30" s="1"/>
  <c r="G54" i="30"/>
  <c r="F54" i="30"/>
  <c r="C54" i="30"/>
  <c r="B54" i="30"/>
  <c r="U53" i="30"/>
  <c r="T53" i="30"/>
  <c r="S53" i="30"/>
  <c r="R53" i="30"/>
  <c r="Q53" i="30"/>
  <c r="P53" i="30"/>
  <c r="E53" i="30"/>
  <c r="T52" i="30"/>
  <c r="S52" i="30"/>
  <c r="R52" i="30"/>
  <c r="Q52" i="30"/>
  <c r="P52" i="30"/>
  <c r="E52" i="30"/>
  <c r="U52" i="30" s="1"/>
  <c r="U51" i="30"/>
  <c r="T51" i="30"/>
  <c r="S51" i="30"/>
  <c r="R51" i="30"/>
  <c r="Q51" i="30"/>
  <c r="P51" i="30"/>
  <c r="E51" i="30"/>
  <c r="U50" i="30"/>
  <c r="T50" i="30"/>
  <c r="S50" i="30"/>
  <c r="R50" i="30"/>
  <c r="Q50" i="30"/>
  <c r="P50" i="30"/>
  <c r="E50" i="30"/>
  <c r="S49" i="30"/>
  <c r="R49" i="30"/>
  <c r="Q49" i="30"/>
  <c r="P49" i="30"/>
  <c r="E49" i="30"/>
  <c r="S48" i="30"/>
  <c r="R48" i="30"/>
  <c r="Q48" i="30"/>
  <c r="P48" i="30"/>
  <c r="E48" i="30"/>
  <c r="S47" i="30"/>
  <c r="R47" i="30"/>
  <c r="Q47" i="30"/>
  <c r="P47" i="30"/>
  <c r="E47" i="30"/>
  <c r="S46" i="30"/>
  <c r="R46" i="30"/>
  <c r="Q46" i="30"/>
  <c r="P46" i="30"/>
  <c r="E46" i="30"/>
  <c r="S45" i="30"/>
  <c r="R45" i="30"/>
  <c r="Q45" i="30"/>
  <c r="P45" i="30"/>
  <c r="E45" i="30"/>
  <c r="S44" i="30"/>
  <c r="R44" i="30"/>
  <c r="Q44" i="30"/>
  <c r="P44" i="30"/>
  <c r="E44" i="30"/>
  <c r="U43" i="30"/>
  <c r="T43" i="30"/>
  <c r="S43" i="30"/>
  <c r="R43" i="30"/>
  <c r="Q43" i="30"/>
  <c r="P43" i="30"/>
  <c r="E43" i="30"/>
  <c r="O41" i="30"/>
  <c r="N41" i="30"/>
  <c r="M41" i="30"/>
  <c r="L41" i="30"/>
  <c r="K41" i="30"/>
  <c r="J41" i="30"/>
  <c r="I41" i="30"/>
  <c r="S41" i="30" s="1"/>
  <c r="H41" i="30"/>
  <c r="R41" i="30" s="1"/>
  <c r="G41" i="30"/>
  <c r="F41" i="30"/>
  <c r="C41" i="30"/>
  <c r="B41" i="30"/>
  <c r="S40" i="30"/>
  <c r="R40" i="30"/>
  <c r="Q40" i="30"/>
  <c r="P40" i="30"/>
  <c r="E40" i="30"/>
  <c r="S39" i="30"/>
  <c r="R39" i="30"/>
  <c r="Q39" i="30"/>
  <c r="P39" i="30"/>
  <c r="E39" i="30"/>
  <c r="U38" i="30"/>
  <c r="S38" i="30"/>
  <c r="R38" i="30"/>
  <c r="Q38" i="30"/>
  <c r="P38" i="30"/>
  <c r="E38" i="30"/>
  <c r="T38" i="30" s="1"/>
  <c r="S37" i="30"/>
  <c r="R37" i="30"/>
  <c r="Q37" i="30"/>
  <c r="P37" i="30"/>
  <c r="E37" i="30"/>
  <c r="S36" i="30"/>
  <c r="R36" i="30"/>
  <c r="Q36" i="30"/>
  <c r="P36" i="30"/>
  <c r="E36" i="30"/>
  <c r="O34" i="30"/>
  <c r="N34" i="30"/>
  <c r="M34" i="30"/>
  <c r="L34" i="30"/>
  <c r="K34" i="30"/>
  <c r="J34" i="30"/>
  <c r="I34" i="30"/>
  <c r="H34" i="30"/>
  <c r="G34" i="30"/>
  <c r="F34" i="30"/>
  <c r="C34" i="30"/>
  <c r="B34" i="30"/>
  <c r="E34" i="30" s="1"/>
  <c r="S33" i="30"/>
  <c r="R33" i="30"/>
  <c r="Q33" i="30"/>
  <c r="P33" i="30"/>
  <c r="E33" i="30"/>
  <c r="S31" i="30"/>
  <c r="O31" i="30"/>
  <c r="N31" i="30"/>
  <c r="M31" i="30"/>
  <c r="L31" i="30"/>
  <c r="K31" i="30"/>
  <c r="J31" i="30"/>
  <c r="I31" i="30"/>
  <c r="H31" i="30"/>
  <c r="R31" i="30" s="1"/>
  <c r="G31" i="30"/>
  <c r="F31" i="30"/>
  <c r="C31" i="30"/>
  <c r="B31" i="30"/>
  <c r="S30" i="30"/>
  <c r="R30" i="30"/>
  <c r="Q30" i="30"/>
  <c r="P30" i="30"/>
  <c r="E30" i="30"/>
  <c r="U29" i="30"/>
  <c r="S29" i="30"/>
  <c r="R29" i="30"/>
  <c r="Q29" i="30"/>
  <c r="P29" i="30"/>
  <c r="E29" i="30"/>
  <c r="T29" i="30" s="1"/>
  <c r="S28" i="30"/>
  <c r="R28" i="30"/>
  <c r="Q28" i="30"/>
  <c r="P28" i="30"/>
  <c r="E28" i="30"/>
  <c r="S27" i="30"/>
  <c r="R27" i="30"/>
  <c r="Q27" i="30"/>
  <c r="P27" i="30"/>
  <c r="E27" i="30"/>
  <c r="O25" i="30"/>
  <c r="N25" i="30"/>
  <c r="M25" i="30"/>
  <c r="L25" i="30"/>
  <c r="K25" i="30"/>
  <c r="J25" i="30"/>
  <c r="I25" i="30"/>
  <c r="S25" i="30" s="1"/>
  <c r="H25" i="30"/>
  <c r="R25" i="30" s="1"/>
  <c r="G25" i="30"/>
  <c r="F25" i="30"/>
  <c r="C25" i="30"/>
  <c r="B25" i="30"/>
  <c r="E25" i="30" s="1"/>
  <c r="U24" i="30"/>
  <c r="T24" i="30"/>
  <c r="S24" i="30"/>
  <c r="R24" i="30"/>
  <c r="Q24" i="30"/>
  <c r="P24" i="30"/>
  <c r="E24" i="30"/>
  <c r="U23" i="30"/>
  <c r="T23" i="30"/>
  <c r="S23" i="30"/>
  <c r="R23" i="30"/>
  <c r="Q23" i="30"/>
  <c r="P23" i="30"/>
  <c r="E23" i="30"/>
  <c r="S22" i="30"/>
  <c r="R22" i="30"/>
  <c r="Q22" i="30"/>
  <c r="P22" i="30"/>
  <c r="E22" i="30"/>
  <c r="S21" i="30"/>
  <c r="R21" i="30"/>
  <c r="Q21" i="30"/>
  <c r="P21" i="30"/>
  <c r="E21" i="30"/>
  <c r="S20" i="30"/>
  <c r="R20" i="30"/>
  <c r="Q20" i="30"/>
  <c r="P20" i="30"/>
  <c r="E20" i="30"/>
  <c r="S19" i="30"/>
  <c r="R19" i="30"/>
  <c r="Q19" i="30"/>
  <c r="P19" i="30"/>
  <c r="E19" i="30"/>
  <c r="S18" i="30"/>
  <c r="R18" i="30"/>
  <c r="Q18" i="30"/>
  <c r="P18" i="30"/>
  <c r="E18" i="30"/>
  <c r="S16" i="30"/>
  <c r="O16" i="30"/>
  <c r="N16" i="30"/>
  <c r="M16" i="30"/>
  <c r="L16" i="30"/>
  <c r="K16" i="30"/>
  <c r="J16" i="30"/>
  <c r="I16" i="30"/>
  <c r="H16" i="30"/>
  <c r="G16" i="30"/>
  <c r="F16" i="30"/>
  <c r="C16" i="30"/>
  <c r="B16" i="30"/>
  <c r="U15" i="30"/>
  <c r="S15" i="30"/>
  <c r="R15" i="30"/>
  <c r="Q15" i="30"/>
  <c r="P15" i="30"/>
  <c r="E15" i="30"/>
  <c r="T15" i="30" s="1"/>
  <c r="U14" i="30"/>
  <c r="T14" i="30"/>
  <c r="S14" i="30"/>
  <c r="R14" i="30"/>
  <c r="Q14" i="30"/>
  <c r="P14" i="30"/>
  <c r="E14" i="30"/>
  <c r="U13" i="30"/>
  <c r="T13" i="30"/>
  <c r="S13" i="30"/>
  <c r="R13" i="30"/>
  <c r="Q13" i="30"/>
  <c r="P13" i="30"/>
  <c r="E13" i="30"/>
  <c r="S12" i="30"/>
  <c r="R12" i="30"/>
  <c r="Q12" i="30"/>
  <c r="P12" i="30"/>
  <c r="E12" i="30"/>
  <c r="S11" i="30"/>
  <c r="R11" i="30"/>
  <c r="Q11" i="30"/>
  <c r="P11" i="30"/>
  <c r="E11" i="30"/>
  <c r="S10" i="30"/>
  <c r="R10" i="30"/>
  <c r="Q10" i="30"/>
  <c r="P10" i="30"/>
  <c r="E10" i="30"/>
  <c r="S9" i="30"/>
  <c r="R9" i="30"/>
  <c r="Q9" i="30"/>
  <c r="P9" i="30"/>
  <c r="E9" i="30"/>
  <c r="S96" i="29"/>
  <c r="R96" i="29"/>
  <c r="Q96" i="29"/>
  <c r="P96" i="29"/>
  <c r="E96" i="29"/>
  <c r="U95" i="29"/>
  <c r="S95" i="29"/>
  <c r="R95" i="29"/>
  <c r="Q95" i="29"/>
  <c r="P95" i="29"/>
  <c r="E95" i="29"/>
  <c r="T95" i="29" s="1"/>
  <c r="T94" i="29"/>
  <c r="S94" i="29"/>
  <c r="R94" i="29"/>
  <c r="Q94" i="29"/>
  <c r="P94" i="29"/>
  <c r="E94" i="29"/>
  <c r="U94" i="29" s="1"/>
  <c r="U93" i="29"/>
  <c r="T93" i="29"/>
  <c r="S93" i="29"/>
  <c r="R93" i="29"/>
  <c r="Q93" i="29"/>
  <c r="P93" i="29"/>
  <c r="E93" i="29"/>
  <c r="U92" i="29"/>
  <c r="T92" i="29"/>
  <c r="S92" i="29"/>
  <c r="R92" i="29"/>
  <c r="Q92" i="29"/>
  <c r="P92" i="29"/>
  <c r="E92" i="29"/>
  <c r="S91" i="29"/>
  <c r="R91" i="29"/>
  <c r="Q91" i="29"/>
  <c r="P91" i="29"/>
  <c r="E91" i="29"/>
  <c r="T91" i="29" s="1"/>
  <c r="U90" i="29"/>
  <c r="S90" i="29"/>
  <c r="R90" i="29"/>
  <c r="Q90" i="29"/>
  <c r="P90" i="29"/>
  <c r="E90" i="29"/>
  <c r="T90" i="29" s="1"/>
  <c r="S89" i="29"/>
  <c r="R89" i="29"/>
  <c r="Q89" i="29"/>
  <c r="P89" i="29"/>
  <c r="E89" i="29"/>
  <c r="S88" i="29"/>
  <c r="R88" i="29"/>
  <c r="Q88" i="29"/>
  <c r="P88" i="29"/>
  <c r="E88" i="29"/>
  <c r="S86" i="29"/>
  <c r="R86" i="29"/>
  <c r="Q86" i="29"/>
  <c r="P86" i="29"/>
  <c r="E86" i="29"/>
  <c r="T86" i="29" s="1"/>
  <c r="O74" i="29"/>
  <c r="N74" i="29"/>
  <c r="M74" i="29"/>
  <c r="L74" i="29"/>
  <c r="K74" i="29"/>
  <c r="J74" i="29"/>
  <c r="I74" i="29"/>
  <c r="H74" i="29"/>
  <c r="G74" i="29"/>
  <c r="F74" i="29"/>
  <c r="C74" i="29"/>
  <c r="B74" i="29"/>
  <c r="O73" i="29"/>
  <c r="N73" i="29"/>
  <c r="M73" i="29"/>
  <c r="L73" i="29"/>
  <c r="K73" i="29"/>
  <c r="J73" i="29"/>
  <c r="I73" i="29"/>
  <c r="H73" i="29"/>
  <c r="G73" i="29"/>
  <c r="F73" i="29"/>
  <c r="C73" i="29"/>
  <c r="B73" i="29"/>
  <c r="O72" i="29"/>
  <c r="N72" i="29"/>
  <c r="M72" i="29"/>
  <c r="L72" i="29"/>
  <c r="K72" i="29"/>
  <c r="J72" i="29"/>
  <c r="I72" i="29"/>
  <c r="S72" i="29" s="1"/>
  <c r="H72" i="29"/>
  <c r="G72" i="29"/>
  <c r="F72" i="29"/>
  <c r="C72" i="29"/>
  <c r="E72" i="29" s="1"/>
  <c r="B72" i="29"/>
  <c r="S71" i="29"/>
  <c r="R71" i="29"/>
  <c r="Q71" i="29"/>
  <c r="P71" i="29"/>
  <c r="E71" i="29"/>
  <c r="S70" i="29"/>
  <c r="R70" i="29"/>
  <c r="Q70" i="29"/>
  <c r="P70" i="29"/>
  <c r="E70" i="29"/>
  <c r="S68" i="29"/>
  <c r="O68" i="29"/>
  <c r="N68" i="29"/>
  <c r="M68" i="29"/>
  <c r="L68" i="29"/>
  <c r="K68" i="29"/>
  <c r="J68" i="29"/>
  <c r="I68" i="29"/>
  <c r="H68" i="29"/>
  <c r="R68" i="29" s="1"/>
  <c r="G68" i="29"/>
  <c r="F68" i="29"/>
  <c r="C68" i="29"/>
  <c r="B68" i="29"/>
  <c r="E68" i="29" s="1"/>
  <c r="O67" i="29"/>
  <c r="N67" i="29"/>
  <c r="M67" i="29"/>
  <c r="L67" i="29"/>
  <c r="K67" i="29"/>
  <c r="J67" i="29"/>
  <c r="I67" i="29"/>
  <c r="S67" i="29" s="1"/>
  <c r="H67" i="29"/>
  <c r="R67" i="29" s="1"/>
  <c r="G67" i="29"/>
  <c r="F67" i="29"/>
  <c r="C67" i="29"/>
  <c r="B67" i="29"/>
  <c r="S66" i="29"/>
  <c r="R66" i="29"/>
  <c r="Q66" i="29"/>
  <c r="P66" i="29"/>
  <c r="E66" i="29"/>
  <c r="S65" i="29"/>
  <c r="R65" i="29"/>
  <c r="Q65" i="29"/>
  <c r="P65" i="29"/>
  <c r="E65" i="29"/>
  <c r="S64" i="29"/>
  <c r="R64" i="29"/>
  <c r="Q64" i="29"/>
  <c r="P64" i="29"/>
  <c r="E64" i="29"/>
  <c r="T63" i="29"/>
  <c r="S63" i="29"/>
  <c r="R63" i="29"/>
  <c r="Q63" i="29"/>
  <c r="P63" i="29"/>
  <c r="E63" i="29"/>
  <c r="U63" i="29" s="1"/>
  <c r="U62" i="29"/>
  <c r="T62" i="29"/>
  <c r="S62" i="29"/>
  <c r="R62" i="29"/>
  <c r="Q62" i="29"/>
  <c r="P62" i="29"/>
  <c r="E62" i="29"/>
  <c r="O60" i="29"/>
  <c r="N60" i="29"/>
  <c r="M60" i="29"/>
  <c r="L60" i="29"/>
  <c r="K60" i="29"/>
  <c r="J60" i="29"/>
  <c r="I60" i="29"/>
  <c r="S60" i="29" s="1"/>
  <c r="H60" i="29"/>
  <c r="R60" i="29" s="1"/>
  <c r="C60" i="29"/>
  <c r="B60" i="29"/>
  <c r="E60" i="29" s="1"/>
  <c r="S59" i="29"/>
  <c r="R59" i="29"/>
  <c r="Q59" i="29"/>
  <c r="P59" i="29"/>
  <c r="E59" i="29"/>
  <c r="U59" i="29" s="1"/>
  <c r="S58" i="29"/>
  <c r="R58" i="29"/>
  <c r="Q58" i="29"/>
  <c r="P58" i="29"/>
  <c r="E58" i="29"/>
  <c r="S57" i="29"/>
  <c r="R57" i="29"/>
  <c r="Q57" i="29"/>
  <c r="P57" i="29"/>
  <c r="E57" i="29"/>
  <c r="S56" i="29"/>
  <c r="R56" i="29"/>
  <c r="Q56" i="29"/>
  <c r="P56" i="29"/>
  <c r="E56" i="29"/>
  <c r="O54" i="29"/>
  <c r="N54" i="29"/>
  <c r="M54" i="29"/>
  <c r="L54" i="29"/>
  <c r="K54" i="29"/>
  <c r="J54" i="29"/>
  <c r="I54" i="29"/>
  <c r="S54" i="29" s="1"/>
  <c r="H54" i="29"/>
  <c r="R54" i="29" s="1"/>
  <c r="G54" i="29"/>
  <c r="F54" i="29"/>
  <c r="C54" i="29"/>
  <c r="B54" i="29"/>
  <c r="S53" i="29"/>
  <c r="R53" i="29"/>
  <c r="Q53" i="29"/>
  <c r="P53" i="29"/>
  <c r="E53" i="29"/>
  <c r="S52" i="29"/>
  <c r="R52" i="29"/>
  <c r="Q52" i="29"/>
  <c r="P52" i="29"/>
  <c r="E52" i="29"/>
  <c r="S51" i="29"/>
  <c r="R51" i="29"/>
  <c r="Q51" i="29"/>
  <c r="P51" i="29"/>
  <c r="E51" i="29"/>
  <c r="U50" i="29"/>
  <c r="S50" i="29"/>
  <c r="R50" i="29"/>
  <c r="Q50" i="29"/>
  <c r="P50" i="29"/>
  <c r="E50" i="29"/>
  <c r="T50" i="29" s="1"/>
  <c r="U49" i="29"/>
  <c r="T49" i="29"/>
  <c r="S49" i="29"/>
  <c r="R49" i="29"/>
  <c r="Q49" i="29"/>
  <c r="P49" i="29"/>
  <c r="E49" i="29"/>
  <c r="S48" i="29"/>
  <c r="R48" i="29"/>
  <c r="Q48" i="29"/>
  <c r="P48" i="29"/>
  <c r="E48" i="29"/>
  <c r="U48" i="29" s="1"/>
  <c r="U47" i="29"/>
  <c r="T47" i="29"/>
  <c r="S47" i="29"/>
  <c r="R47" i="29"/>
  <c r="Q47" i="29"/>
  <c r="P47" i="29"/>
  <c r="E47" i="29"/>
  <c r="S46" i="29"/>
  <c r="R46" i="29"/>
  <c r="Q46" i="29"/>
  <c r="P46" i="29"/>
  <c r="E46" i="29"/>
  <c r="S45" i="29"/>
  <c r="R45" i="29"/>
  <c r="Q45" i="29"/>
  <c r="P45" i="29"/>
  <c r="E45" i="29"/>
  <c r="U44" i="29"/>
  <c r="S44" i="29"/>
  <c r="R44" i="29"/>
  <c r="Q44" i="29"/>
  <c r="P44" i="29"/>
  <c r="E44" i="29"/>
  <c r="S43" i="29"/>
  <c r="R43" i="29"/>
  <c r="Q43" i="29"/>
  <c r="P43" i="29"/>
  <c r="E43" i="29"/>
  <c r="O41" i="29"/>
  <c r="N41" i="29"/>
  <c r="M41" i="29"/>
  <c r="L41" i="29"/>
  <c r="K41" i="29"/>
  <c r="J41" i="29"/>
  <c r="I41" i="29"/>
  <c r="Q41" i="29" s="1"/>
  <c r="H41" i="29"/>
  <c r="G41" i="29"/>
  <c r="F41" i="29"/>
  <c r="C41" i="29"/>
  <c r="B41" i="29"/>
  <c r="E41" i="29" s="1"/>
  <c r="U40" i="29"/>
  <c r="T40" i="29"/>
  <c r="S40" i="29"/>
  <c r="R40" i="29"/>
  <c r="Q40" i="29"/>
  <c r="P40" i="29"/>
  <c r="E40" i="29"/>
  <c r="U39" i="29"/>
  <c r="S39" i="29"/>
  <c r="R39" i="29"/>
  <c r="Q39" i="29"/>
  <c r="P39" i="29"/>
  <c r="E39" i="29"/>
  <c r="T39" i="29" s="1"/>
  <c r="T38" i="29"/>
  <c r="S38" i="29"/>
  <c r="R38" i="29"/>
  <c r="Q38" i="29"/>
  <c r="P38" i="29"/>
  <c r="E38" i="29"/>
  <c r="U38" i="29" s="1"/>
  <c r="T37" i="29"/>
  <c r="S37" i="29"/>
  <c r="R37" i="29"/>
  <c r="Q37" i="29"/>
  <c r="U37" i="29" s="1"/>
  <c r="P37" i="29"/>
  <c r="E37" i="29"/>
  <c r="S36" i="29"/>
  <c r="R36" i="29"/>
  <c r="Q36" i="29"/>
  <c r="P36" i="29"/>
  <c r="E36" i="29"/>
  <c r="O34" i="29"/>
  <c r="N34" i="29"/>
  <c r="M34" i="29"/>
  <c r="L34" i="29"/>
  <c r="K34" i="29"/>
  <c r="J34" i="29"/>
  <c r="I34" i="29"/>
  <c r="H34" i="29"/>
  <c r="R34" i="29" s="1"/>
  <c r="G34" i="29"/>
  <c r="F34" i="29"/>
  <c r="C34" i="29"/>
  <c r="B34" i="29"/>
  <c r="E34" i="29" s="1"/>
  <c r="S33" i="29"/>
  <c r="R33" i="29"/>
  <c r="Q33" i="29"/>
  <c r="P33" i="29"/>
  <c r="E33" i="29"/>
  <c r="O31" i="29"/>
  <c r="N31" i="29"/>
  <c r="M31" i="29"/>
  <c r="L31" i="29"/>
  <c r="K31" i="29"/>
  <c r="J31" i="29"/>
  <c r="I31" i="29"/>
  <c r="S31" i="29" s="1"/>
  <c r="H31" i="29"/>
  <c r="R31" i="29" s="1"/>
  <c r="G31" i="29"/>
  <c r="F31" i="29"/>
  <c r="C31" i="29"/>
  <c r="E31" i="29" s="1"/>
  <c r="B31" i="29"/>
  <c r="T30" i="29"/>
  <c r="S30" i="29"/>
  <c r="R30" i="29"/>
  <c r="Q30" i="29"/>
  <c r="P30" i="29"/>
  <c r="E30" i="29"/>
  <c r="U30" i="29" s="1"/>
  <c r="S29" i="29"/>
  <c r="R29" i="29"/>
  <c r="Q29" i="29"/>
  <c r="P29" i="29"/>
  <c r="E29" i="29"/>
  <c r="S28" i="29"/>
  <c r="R28" i="29"/>
  <c r="Q28" i="29"/>
  <c r="P28" i="29"/>
  <c r="E28" i="29"/>
  <c r="U27" i="29"/>
  <c r="S27" i="29"/>
  <c r="R27" i="29"/>
  <c r="Q27" i="29"/>
  <c r="P27" i="29"/>
  <c r="E27" i="29"/>
  <c r="T27" i="29" s="1"/>
  <c r="O25" i="29"/>
  <c r="N25" i="29"/>
  <c r="M25" i="29"/>
  <c r="L25" i="29"/>
  <c r="K25" i="29"/>
  <c r="J25" i="29"/>
  <c r="I25" i="29"/>
  <c r="H25" i="29"/>
  <c r="R25" i="29" s="1"/>
  <c r="G25" i="29"/>
  <c r="F25" i="29"/>
  <c r="C25" i="29"/>
  <c r="B25" i="29"/>
  <c r="E25" i="29" s="1"/>
  <c r="S24" i="29"/>
  <c r="R24" i="29"/>
  <c r="Q24" i="29"/>
  <c r="P24" i="29"/>
  <c r="E24" i="29"/>
  <c r="S23" i="29"/>
  <c r="R23" i="29"/>
  <c r="Q23" i="29"/>
  <c r="P23" i="29"/>
  <c r="E23" i="29"/>
  <c r="S22" i="29"/>
  <c r="R22" i="29"/>
  <c r="Q22" i="29"/>
  <c r="P22" i="29"/>
  <c r="E22" i="29"/>
  <c r="U21" i="29"/>
  <c r="T21" i="29"/>
  <c r="S21" i="29"/>
  <c r="R21" i="29"/>
  <c r="Q21" i="29"/>
  <c r="P21" i="29"/>
  <c r="E21" i="29"/>
  <c r="U20" i="29"/>
  <c r="S20" i="29"/>
  <c r="R20" i="29"/>
  <c r="Q20" i="29"/>
  <c r="P20" i="29"/>
  <c r="E20" i="29"/>
  <c r="T20" i="29" s="1"/>
  <c r="T19" i="29"/>
  <c r="S19" i="29"/>
  <c r="R19" i="29"/>
  <c r="Q19" i="29"/>
  <c r="P19" i="29"/>
  <c r="E19" i="29"/>
  <c r="U19" i="29" s="1"/>
  <c r="S18" i="29"/>
  <c r="R18" i="29"/>
  <c r="Q18" i="29"/>
  <c r="P18" i="29"/>
  <c r="E18" i="29"/>
  <c r="O16" i="29"/>
  <c r="N16" i="29"/>
  <c r="M16" i="29"/>
  <c r="L16" i="29"/>
  <c r="K16" i="29"/>
  <c r="J16" i="29"/>
  <c r="I16" i="29"/>
  <c r="S16" i="29" s="1"/>
  <c r="H16" i="29"/>
  <c r="G16" i="29"/>
  <c r="F16" i="29"/>
  <c r="C16" i="29"/>
  <c r="B16" i="29"/>
  <c r="S15" i="29"/>
  <c r="R15" i="29"/>
  <c r="Q15" i="29"/>
  <c r="P15" i="29"/>
  <c r="E15" i="29"/>
  <c r="S14" i="29"/>
  <c r="R14" i="29"/>
  <c r="Q14" i="29"/>
  <c r="P14" i="29"/>
  <c r="E14" i="29"/>
  <c r="U13" i="29"/>
  <c r="S13" i="29"/>
  <c r="R13" i="29"/>
  <c r="Q13" i="29"/>
  <c r="P13" i="29"/>
  <c r="E13" i="29"/>
  <c r="T13" i="29" s="1"/>
  <c r="T12" i="29"/>
  <c r="S12" i="29"/>
  <c r="R12" i="29"/>
  <c r="Q12" i="29"/>
  <c r="P12" i="29"/>
  <c r="E12" i="29"/>
  <c r="U12" i="29" s="1"/>
  <c r="U11" i="29"/>
  <c r="T11" i="29"/>
  <c r="S11" i="29"/>
  <c r="R11" i="29"/>
  <c r="Q11" i="29"/>
  <c r="P11" i="29"/>
  <c r="E11" i="29"/>
  <c r="S10" i="29"/>
  <c r="R10" i="29"/>
  <c r="Q10" i="29"/>
  <c r="U10" i="29" s="1"/>
  <c r="P10" i="29"/>
  <c r="T10" i="29" s="1"/>
  <c r="E10" i="29"/>
  <c r="S9" i="29"/>
  <c r="R9" i="29"/>
  <c r="Q9" i="29"/>
  <c r="P9" i="29"/>
  <c r="E9" i="29"/>
  <c r="S96" i="28"/>
  <c r="R96" i="28"/>
  <c r="Q96" i="28"/>
  <c r="P96" i="28"/>
  <c r="E96" i="28"/>
  <c r="S95" i="28"/>
  <c r="R95" i="28"/>
  <c r="Q95" i="28"/>
  <c r="P95" i="28"/>
  <c r="E95" i="28"/>
  <c r="S94" i="28"/>
  <c r="R94" i="28"/>
  <c r="Q94" i="28"/>
  <c r="P94" i="28"/>
  <c r="E94" i="28"/>
  <c r="S93" i="28"/>
  <c r="R93" i="28"/>
  <c r="Q93" i="28"/>
  <c r="P93" i="28"/>
  <c r="E93" i="28"/>
  <c r="S92" i="28"/>
  <c r="R92" i="28"/>
  <c r="Q92" i="28"/>
  <c r="P92" i="28"/>
  <c r="E92" i="28"/>
  <c r="U91" i="28"/>
  <c r="T91" i="28"/>
  <c r="S91" i="28"/>
  <c r="R91" i="28"/>
  <c r="Q91" i="28"/>
  <c r="P91" i="28"/>
  <c r="E91" i="28"/>
  <c r="U90" i="28"/>
  <c r="T90" i="28"/>
  <c r="S90" i="28"/>
  <c r="R90" i="28"/>
  <c r="Q90" i="28"/>
  <c r="P90" i="28"/>
  <c r="E90" i="28"/>
  <c r="T89" i="28"/>
  <c r="S89" i="28"/>
  <c r="R89" i="28"/>
  <c r="Q89" i="28"/>
  <c r="P89" i="28"/>
  <c r="E89" i="28"/>
  <c r="U89" i="28" s="1"/>
  <c r="U88" i="28"/>
  <c r="T88" i="28"/>
  <c r="S88" i="28"/>
  <c r="R88" i="28"/>
  <c r="Q88" i="28"/>
  <c r="P88" i="28"/>
  <c r="E88" i="28"/>
  <c r="S86" i="28"/>
  <c r="R86" i="28"/>
  <c r="Q86" i="28"/>
  <c r="P86" i="28"/>
  <c r="E86" i="28"/>
  <c r="O74" i="28"/>
  <c r="N74" i="28"/>
  <c r="M74" i="28"/>
  <c r="L74" i="28"/>
  <c r="K74" i="28"/>
  <c r="J74" i="28"/>
  <c r="I74" i="28"/>
  <c r="S74" i="28" s="1"/>
  <c r="H74" i="28"/>
  <c r="G74" i="28"/>
  <c r="F74" i="28"/>
  <c r="C74" i="28"/>
  <c r="B74" i="28"/>
  <c r="O73" i="28"/>
  <c r="N73" i="28"/>
  <c r="M73" i="28"/>
  <c r="L73" i="28"/>
  <c r="K73" i="28"/>
  <c r="J73" i="28"/>
  <c r="I73" i="28"/>
  <c r="S73" i="28" s="1"/>
  <c r="H73" i="28"/>
  <c r="R73" i="28" s="1"/>
  <c r="G73" i="28"/>
  <c r="F73" i="28"/>
  <c r="C73" i="28"/>
  <c r="E73" i="28" s="1"/>
  <c r="B73" i="28"/>
  <c r="O72" i="28"/>
  <c r="N72" i="28"/>
  <c r="M72" i="28"/>
  <c r="L72" i="28"/>
  <c r="K72" i="28"/>
  <c r="J72" i="28"/>
  <c r="I72" i="28"/>
  <c r="S72" i="28" s="1"/>
  <c r="H72" i="28"/>
  <c r="G72" i="28"/>
  <c r="F72" i="28"/>
  <c r="C72" i="28"/>
  <c r="B72" i="28"/>
  <c r="E72" i="28" s="1"/>
  <c r="T71" i="28"/>
  <c r="S71" i="28"/>
  <c r="R71" i="28"/>
  <c r="Q71" i="28"/>
  <c r="P71" i="28"/>
  <c r="E71" i="28"/>
  <c r="U71" i="28" s="1"/>
  <c r="S70" i="28"/>
  <c r="R70" i="28"/>
  <c r="Q70" i="28"/>
  <c r="P70" i="28"/>
  <c r="E70" i="28"/>
  <c r="O68" i="28"/>
  <c r="N68" i="28"/>
  <c r="M68" i="28"/>
  <c r="L68" i="28"/>
  <c r="K68" i="28"/>
  <c r="J68" i="28"/>
  <c r="I68" i="28"/>
  <c r="S68" i="28" s="1"/>
  <c r="H68" i="28"/>
  <c r="G68" i="28"/>
  <c r="F68" i="28"/>
  <c r="C68" i="28"/>
  <c r="B68" i="28"/>
  <c r="E68" i="28" s="1"/>
  <c r="O67" i="28"/>
  <c r="N67" i="28"/>
  <c r="M67" i="28"/>
  <c r="L67" i="28"/>
  <c r="K67" i="28"/>
  <c r="J67" i="28"/>
  <c r="I67" i="28"/>
  <c r="S67" i="28" s="1"/>
  <c r="H67" i="28"/>
  <c r="R67" i="28" s="1"/>
  <c r="G67" i="28"/>
  <c r="F67" i="28"/>
  <c r="C67" i="28"/>
  <c r="B67" i="28"/>
  <c r="E67" i="28" s="1"/>
  <c r="S66" i="28"/>
  <c r="R66" i="28"/>
  <c r="Q66" i="28"/>
  <c r="P66" i="28"/>
  <c r="E66" i="28"/>
  <c r="U65" i="28"/>
  <c r="S65" i="28"/>
  <c r="R65" i="28"/>
  <c r="Q65" i="28"/>
  <c r="P65" i="28"/>
  <c r="E65" i="28"/>
  <c r="T65" i="28" s="1"/>
  <c r="S64" i="28"/>
  <c r="R64" i="28"/>
  <c r="Q64" i="28"/>
  <c r="P64" i="28"/>
  <c r="E64" i="28"/>
  <c r="S63" i="28"/>
  <c r="R63" i="28"/>
  <c r="Q63" i="28"/>
  <c r="P63" i="28"/>
  <c r="E63" i="28"/>
  <c r="S62" i="28"/>
  <c r="R62" i="28"/>
  <c r="Q62" i="28"/>
  <c r="P62" i="28"/>
  <c r="E62" i="28"/>
  <c r="U62" i="28" s="1"/>
  <c r="O60" i="28"/>
  <c r="N60" i="28"/>
  <c r="M60" i="28"/>
  <c r="L60" i="28"/>
  <c r="K60" i="28"/>
  <c r="J60" i="28"/>
  <c r="I60" i="28"/>
  <c r="H60" i="28"/>
  <c r="C60" i="28"/>
  <c r="B60" i="28"/>
  <c r="E60" i="28" s="1"/>
  <c r="S59" i="28"/>
  <c r="R59" i="28"/>
  <c r="Q59" i="28"/>
  <c r="P59" i="28"/>
  <c r="E59" i="28"/>
  <c r="S58" i="28"/>
  <c r="R58" i="28"/>
  <c r="Q58" i="28"/>
  <c r="P58" i="28"/>
  <c r="E58" i="28"/>
  <c r="U58" i="28" s="1"/>
  <c r="T57" i="28"/>
  <c r="S57" i="28"/>
  <c r="R57" i="28"/>
  <c r="Q57" i="28"/>
  <c r="P57" i="28"/>
  <c r="E57" i="28"/>
  <c r="U57" i="28" s="1"/>
  <c r="U56" i="28"/>
  <c r="S56" i="28"/>
  <c r="R56" i="28"/>
  <c r="Q56" i="28"/>
  <c r="P56" i="28"/>
  <c r="E56" i="28"/>
  <c r="T56" i="28" s="1"/>
  <c r="O54" i="28"/>
  <c r="N54" i="28"/>
  <c r="M54" i="28"/>
  <c r="L54" i="28"/>
  <c r="K54" i="28"/>
  <c r="J54" i="28"/>
  <c r="I54" i="28"/>
  <c r="S54" i="28" s="1"/>
  <c r="H54" i="28"/>
  <c r="G54" i="28"/>
  <c r="F54" i="28"/>
  <c r="C54" i="28"/>
  <c r="B54" i="28"/>
  <c r="U53" i="28"/>
  <c r="S53" i="28"/>
  <c r="R53" i="28"/>
  <c r="Q53" i="28"/>
  <c r="P53" i="28"/>
  <c r="E53" i="28"/>
  <c r="T53" i="28" s="1"/>
  <c r="S52" i="28"/>
  <c r="R52" i="28"/>
  <c r="Q52" i="28"/>
  <c r="P52" i="28"/>
  <c r="E52" i="28"/>
  <c r="S51" i="28"/>
  <c r="R51" i="28"/>
  <c r="Q51" i="28"/>
  <c r="P51" i="28"/>
  <c r="E51" i="28"/>
  <c r="S50" i="28"/>
  <c r="R50" i="28"/>
  <c r="Q50" i="28"/>
  <c r="P50" i="28"/>
  <c r="E50" i="28"/>
  <c r="U49" i="28"/>
  <c r="T49" i="28"/>
  <c r="S49" i="28"/>
  <c r="R49" i="28"/>
  <c r="Q49" i="28"/>
  <c r="P49" i="28"/>
  <c r="E49" i="28"/>
  <c r="S48" i="28"/>
  <c r="R48" i="28"/>
  <c r="Q48" i="28"/>
  <c r="P48" i="28"/>
  <c r="E48" i="28"/>
  <c r="U48" i="28" s="1"/>
  <c r="U47" i="28"/>
  <c r="T47" i="28"/>
  <c r="S47" i="28"/>
  <c r="R47" i="28"/>
  <c r="Q47" i="28"/>
  <c r="P47" i="28"/>
  <c r="E47" i="28"/>
  <c r="T46" i="28"/>
  <c r="S46" i="28"/>
  <c r="R46" i="28"/>
  <c r="Q46" i="28"/>
  <c r="P46" i="28"/>
  <c r="E46" i="28"/>
  <c r="U46" i="28" s="1"/>
  <c r="S45" i="28"/>
  <c r="R45" i="28"/>
  <c r="Q45" i="28"/>
  <c r="P45" i="28"/>
  <c r="E45" i="28"/>
  <c r="S44" i="28"/>
  <c r="R44" i="28"/>
  <c r="Q44" i="28"/>
  <c r="P44" i="28"/>
  <c r="E44" i="28"/>
  <c r="S43" i="28"/>
  <c r="R43" i="28"/>
  <c r="Q43" i="28"/>
  <c r="P43" i="28"/>
  <c r="E43" i="28"/>
  <c r="O41" i="28"/>
  <c r="N41" i="28"/>
  <c r="M41" i="28"/>
  <c r="L41" i="28"/>
  <c r="K41" i="28"/>
  <c r="J41" i="28"/>
  <c r="I41" i="28"/>
  <c r="S41" i="28" s="1"/>
  <c r="H41" i="28"/>
  <c r="R41" i="28" s="1"/>
  <c r="G41" i="28"/>
  <c r="F41" i="28"/>
  <c r="C41" i="28"/>
  <c r="B41" i="28"/>
  <c r="E41" i="28" s="1"/>
  <c r="S40" i="28"/>
  <c r="R40" i="28"/>
  <c r="Q40" i="28"/>
  <c r="P40" i="28"/>
  <c r="E40" i="28"/>
  <c r="U39" i="28"/>
  <c r="S39" i="28"/>
  <c r="R39" i="28"/>
  <c r="Q39" i="28"/>
  <c r="P39" i="28"/>
  <c r="E39" i="28"/>
  <c r="T39" i="28" s="1"/>
  <c r="S38" i="28"/>
  <c r="R38" i="28"/>
  <c r="Q38" i="28"/>
  <c r="P38" i="28"/>
  <c r="E38" i="28"/>
  <c r="S37" i="28"/>
  <c r="R37" i="28"/>
  <c r="Q37" i="28"/>
  <c r="P37" i="28"/>
  <c r="E37" i="28"/>
  <c r="U36" i="28"/>
  <c r="S36" i="28"/>
  <c r="R36" i="28"/>
  <c r="Q36" i="28"/>
  <c r="P36" i="28"/>
  <c r="E36" i="28"/>
  <c r="T36" i="28" s="1"/>
  <c r="O34" i="28"/>
  <c r="N34" i="28"/>
  <c r="M34" i="28"/>
  <c r="L34" i="28"/>
  <c r="K34" i="28"/>
  <c r="J34" i="28"/>
  <c r="I34" i="28"/>
  <c r="S34" i="28" s="1"/>
  <c r="H34" i="28"/>
  <c r="G34" i="28"/>
  <c r="F34" i="28"/>
  <c r="C34" i="28"/>
  <c r="B34" i="28"/>
  <c r="U33" i="28"/>
  <c r="T33" i="28"/>
  <c r="S33" i="28"/>
  <c r="R33" i="28"/>
  <c r="Q33" i="28"/>
  <c r="P33" i="28"/>
  <c r="E33" i="28"/>
  <c r="O31" i="28"/>
  <c r="N31" i="28"/>
  <c r="M31" i="28"/>
  <c r="L31" i="28"/>
  <c r="K31" i="28"/>
  <c r="J31" i="28"/>
  <c r="I31" i="28"/>
  <c r="S31" i="28" s="1"/>
  <c r="H31" i="28"/>
  <c r="G31" i="28"/>
  <c r="F31" i="28"/>
  <c r="C31" i="28"/>
  <c r="B31" i="28"/>
  <c r="S30" i="28"/>
  <c r="R30" i="28"/>
  <c r="Q30" i="28"/>
  <c r="P30" i="28"/>
  <c r="E30" i="28"/>
  <c r="S29" i="28"/>
  <c r="R29" i="28"/>
  <c r="Q29" i="28"/>
  <c r="P29" i="28"/>
  <c r="E29" i="28"/>
  <c r="U28" i="28"/>
  <c r="T28" i="28"/>
  <c r="S28" i="28"/>
  <c r="R28" i="28"/>
  <c r="Q28" i="28"/>
  <c r="P28" i="28"/>
  <c r="E28" i="28"/>
  <c r="S27" i="28"/>
  <c r="R27" i="28"/>
  <c r="Q27" i="28"/>
  <c r="P27" i="28"/>
  <c r="E27" i="28"/>
  <c r="O25" i="28"/>
  <c r="N25" i="28"/>
  <c r="M25" i="28"/>
  <c r="L25" i="28"/>
  <c r="K25" i="28"/>
  <c r="J25" i="28"/>
  <c r="I25" i="28"/>
  <c r="S25" i="28" s="1"/>
  <c r="H25" i="28"/>
  <c r="R25" i="28" s="1"/>
  <c r="G25" i="28"/>
  <c r="F25" i="28"/>
  <c r="C25" i="28"/>
  <c r="B25" i="28"/>
  <c r="E25" i="28" s="1"/>
  <c r="S24" i="28"/>
  <c r="R24" i="28"/>
  <c r="Q24" i="28"/>
  <c r="P24" i="28"/>
  <c r="E24" i="28"/>
  <c r="S23" i="28"/>
  <c r="R23" i="28"/>
  <c r="Q23" i="28"/>
  <c r="P23" i="28"/>
  <c r="E23" i="28"/>
  <c r="S22" i="28"/>
  <c r="R22" i="28"/>
  <c r="Q22" i="28"/>
  <c r="P22" i="28"/>
  <c r="E22" i="28"/>
  <c r="S21" i="28"/>
  <c r="R21" i="28"/>
  <c r="Q21" i="28"/>
  <c r="P21" i="28"/>
  <c r="E21" i="28"/>
  <c r="U21" i="28" s="1"/>
  <c r="S20" i="28"/>
  <c r="R20" i="28"/>
  <c r="Q20" i="28"/>
  <c r="U20" i="28" s="1"/>
  <c r="P20" i="28"/>
  <c r="T20" i="28" s="1"/>
  <c r="E20" i="28"/>
  <c r="U19" i="28"/>
  <c r="T19" i="28"/>
  <c r="S19" i="28"/>
  <c r="R19" i="28"/>
  <c r="Q19" i="28"/>
  <c r="P19" i="28"/>
  <c r="E19" i="28"/>
  <c r="S18" i="28"/>
  <c r="R18" i="28"/>
  <c r="Q18" i="28"/>
  <c r="P18" i="28"/>
  <c r="E18" i="28"/>
  <c r="O16" i="28"/>
  <c r="N16" i="28"/>
  <c r="M16" i="28"/>
  <c r="L16" i="28"/>
  <c r="K16" i="28"/>
  <c r="J16" i="28"/>
  <c r="I16" i="28"/>
  <c r="S16" i="28" s="1"/>
  <c r="H16" i="28"/>
  <c r="R16" i="28" s="1"/>
  <c r="G16" i="28"/>
  <c r="F16" i="28"/>
  <c r="C16" i="28"/>
  <c r="B16" i="28"/>
  <c r="E16" i="28" s="1"/>
  <c r="T15" i="28"/>
  <c r="S15" i="28"/>
  <c r="R15" i="28"/>
  <c r="Q15" i="28"/>
  <c r="P15" i="28"/>
  <c r="E15" i="28"/>
  <c r="U15" i="28" s="1"/>
  <c r="U14" i="28"/>
  <c r="T14" i="28"/>
  <c r="S14" i="28"/>
  <c r="R14" i="28"/>
  <c r="Q14" i="28"/>
  <c r="P14" i="28"/>
  <c r="E14" i="28"/>
  <c r="S13" i="28"/>
  <c r="R13" i="28"/>
  <c r="Q13" i="28"/>
  <c r="P13" i="28"/>
  <c r="E13" i="28"/>
  <c r="S12" i="28"/>
  <c r="R12" i="28"/>
  <c r="Q12" i="28"/>
  <c r="P12" i="28"/>
  <c r="E12" i="28"/>
  <c r="U11" i="28"/>
  <c r="S11" i="28"/>
  <c r="R11" i="28"/>
  <c r="Q11" i="28"/>
  <c r="P11" i="28"/>
  <c r="E11" i="28"/>
  <c r="T11" i="28" s="1"/>
  <c r="S10" i="28"/>
  <c r="R10" i="28"/>
  <c r="Q10" i="28"/>
  <c r="U10" i="28" s="1"/>
  <c r="P10" i="28"/>
  <c r="T10" i="28" s="1"/>
  <c r="E10" i="28"/>
  <c r="T9" i="28"/>
  <c r="S9" i="28"/>
  <c r="R9" i="28"/>
  <c r="Q9" i="28"/>
  <c r="P9" i="28"/>
  <c r="E9" i="28"/>
  <c r="U9" i="28" s="1"/>
  <c r="S96" i="27"/>
  <c r="R96" i="27"/>
  <c r="Q96" i="27"/>
  <c r="P96" i="27"/>
  <c r="E96" i="27"/>
  <c r="S95" i="27"/>
  <c r="R95" i="27"/>
  <c r="Q95" i="27"/>
  <c r="P95" i="27"/>
  <c r="E95" i="27"/>
  <c r="U94" i="27"/>
  <c r="T94" i="27"/>
  <c r="S94" i="27"/>
  <c r="R94" i="27"/>
  <c r="Q94" i="27"/>
  <c r="P94" i="27"/>
  <c r="E94" i="27"/>
  <c r="S93" i="27"/>
  <c r="R93" i="27"/>
  <c r="Q93" i="27"/>
  <c r="P93" i="27"/>
  <c r="E93" i="27"/>
  <c r="S92" i="27"/>
  <c r="R92" i="27"/>
  <c r="Q92" i="27"/>
  <c r="P92" i="27"/>
  <c r="E92" i="27"/>
  <c r="S91" i="27"/>
  <c r="R91" i="27"/>
  <c r="Q91" i="27"/>
  <c r="U91" i="27" s="1"/>
  <c r="P91" i="27"/>
  <c r="E91" i="27"/>
  <c r="U90" i="27"/>
  <c r="S90" i="27"/>
  <c r="R90" i="27"/>
  <c r="Q90" i="27"/>
  <c r="P90" i="27"/>
  <c r="E90" i="27"/>
  <c r="T90" i="27" s="1"/>
  <c r="T89" i="27"/>
  <c r="S89" i="27"/>
  <c r="R89" i="27"/>
  <c r="Q89" i="27"/>
  <c r="P89" i="27"/>
  <c r="E89" i="27"/>
  <c r="U89" i="27" s="1"/>
  <c r="U88" i="27"/>
  <c r="T88" i="27"/>
  <c r="S88" i="27"/>
  <c r="R88" i="27"/>
  <c r="Q88" i="27"/>
  <c r="P88" i="27"/>
  <c r="E88" i="27"/>
  <c r="S86" i="27"/>
  <c r="R86" i="27"/>
  <c r="Q86" i="27"/>
  <c r="P86" i="27"/>
  <c r="E86" i="27"/>
  <c r="U86" i="27" s="1"/>
  <c r="O74" i="27"/>
  <c r="N74" i="27"/>
  <c r="M74" i="27"/>
  <c r="L74" i="27"/>
  <c r="K74" i="27"/>
  <c r="J74" i="27"/>
  <c r="I74" i="27"/>
  <c r="H74" i="27"/>
  <c r="G74" i="27"/>
  <c r="F74" i="27"/>
  <c r="C74" i="27"/>
  <c r="B74" i="27"/>
  <c r="E74" i="27" s="1"/>
  <c r="O73" i="27"/>
  <c r="N73" i="27"/>
  <c r="M73" i="27"/>
  <c r="L73" i="27"/>
  <c r="K73" i="27"/>
  <c r="J73" i="27"/>
  <c r="I73" i="27"/>
  <c r="H73" i="27"/>
  <c r="R73" i="27" s="1"/>
  <c r="G73" i="27"/>
  <c r="F73" i="27"/>
  <c r="C73" i="27"/>
  <c r="B73" i="27"/>
  <c r="E73" i="27" s="1"/>
  <c r="O72" i="27"/>
  <c r="N72" i="27"/>
  <c r="M72" i="27"/>
  <c r="L72" i="27"/>
  <c r="K72" i="27"/>
  <c r="J72" i="27"/>
  <c r="I72" i="27"/>
  <c r="S72" i="27" s="1"/>
  <c r="H72" i="27"/>
  <c r="R72" i="27" s="1"/>
  <c r="G72" i="27"/>
  <c r="F72" i="27"/>
  <c r="C72" i="27"/>
  <c r="B72" i="27"/>
  <c r="E72" i="27" s="1"/>
  <c r="U71" i="27"/>
  <c r="S71" i="27"/>
  <c r="R71" i="27"/>
  <c r="Q71" i="27"/>
  <c r="P71" i="27"/>
  <c r="E71" i="27"/>
  <c r="T71" i="27" s="1"/>
  <c r="T70" i="27"/>
  <c r="S70" i="27"/>
  <c r="R70" i="27"/>
  <c r="Q70" i="27"/>
  <c r="U70" i="27" s="1"/>
  <c r="P70" i="27"/>
  <c r="E70" i="27"/>
  <c r="O68" i="27"/>
  <c r="N68" i="27"/>
  <c r="M68" i="27"/>
  <c r="L68" i="27"/>
  <c r="K68" i="27"/>
  <c r="J68" i="27"/>
  <c r="I68" i="27"/>
  <c r="H68" i="27"/>
  <c r="G68" i="27"/>
  <c r="F68" i="27"/>
  <c r="C68" i="27"/>
  <c r="B68" i="27"/>
  <c r="O67" i="27"/>
  <c r="N67" i="27"/>
  <c r="M67" i="27"/>
  <c r="L67" i="27"/>
  <c r="K67" i="27"/>
  <c r="J67" i="27"/>
  <c r="I67" i="27"/>
  <c r="S67" i="27" s="1"/>
  <c r="H67" i="27"/>
  <c r="R67" i="27" s="1"/>
  <c r="G67" i="27"/>
  <c r="F67" i="27"/>
  <c r="C67" i="27"/>
  <c r="B67" i="27"/>
  <c r="S66" i="27"/>
  <c r="R66" i="27"/>
  <c r="Q66" i="27"/>
  <c r="P66" i="27"/>
  <c r="E66" i="27"/>
  <c r="S65" i="27"/>
  <c r="R65" i="27"/>
  <c r="Q65" i="27"/>
  <c r="P65" i="27"/>
  <c r="E65" i="27"/>
  <c r="U64" i="27"/>
  <c r="S64" i="27"/>
  <c r="R64" i="27"/>
  <c r="Q64" i="27"/>
  <c r="P64" i="27"/>
  <c r="E64" i="27"/>
  <c r="T64" i="27" s="1"/>
  <c r="U63" i="27"/>
  <c r="T63" i="27"/>
  <c r="S63" i="27"/>
  <c r="R63" i="27"/>
  <c r="Q63" i="27"/>
  <c r="P63" i="27"/>
  <c r="E63" i="27"/>
  <c r="S62" i="27"/>
  <c r="R62" i="27"/>
  <c r="Q62" i="27"/>
  <c r="P62" i="27"/>
  <c r="E62" i="27"/>
  <c r="O60" i="27"/>
  <c r="N60" i="27"/>
  <c r="M60" i="27"/>
  <c r="L60" i="27"/>
  <c r="K60" i="27"/>
  <c r="J60" i="27"/>
  <c r="I60" i="27"/>
  <c r="S60" i="27" s="1"/>
  <c r="H60" i="27"/>
  <c r="R60" i="27" s="1"/>
  <c r="E60" i="27"/>
  <c r="C60" i="27"/>
  <c r="B60" i="27"/>
  <c r="S59" i="27"/>
  <c r="R59" i="27"/>
  <c r="Q59" i="27"/>
  <c r="P59" i="27"/>
  <c r="E59" i="27"/>
  <c r="T59" i="27" s="1"/>
  <c r="S58" i="27"/>
  <c r="R58" i="27"/>
  <c r="Q58" i="27"/>
  <c r="P58" i="27"/>
  <c r="E58" i="27"/>
  <c r="U57" i="27"/>
  <c r="S57" i="27"/>
  <c r="R57" i="27"/>
  <c r="Q57" i="27"/>
  <c r="P57" i="27"/>
  <c r="E57" i="27"/>
  <c r="T57" i="27" s="1"/>
  <c r="U56" i="27"/>
  <c r="T56" i="27"/>
  <c r="S56" i="27"/>
  <c r="R56" i="27"/>
  <c r="Q56" i="27"/>
  <c r="P56" i="27"/>
  <c r="E56" i="27"/>
  <c r="O54" i="27"/>
  <c r="N54" i="27"/>
  <c r="M54" i="27"/>
  <c r="L54" i="27"/>
  <c r="K54" i="27"/>
  <c r="J54" i="27"/>
  <c r="I54" i="27"/>
  <c r="S54" i="27" s="1"/>
  <c r="H54" i="27"/>
  <c r="R54" i="27" s="1"/>
  <c r="G54" i="27"/>
  <c r="F54" i="27"/>
  <c r="C54" i="27"/>
  <c r="B54" i="27"/>
  <c r="T53" i="27"/>
  <c r="S53" i="27"/>
  <c r="R53" i="27"/>
  <c r="Q53" i="27"/>
  <c r="P53" i="27"/>
  <c r="E53" i="27"/>
  <c r="U53" i="27" s="1"/>
  <c r="S52" i="27"/>
  <c r="R52" i="27"/>
  <c r="Q52" i="27"/>
  <c r="P52" i="27"/>
  <c r="E52" i="27"/>
  <c r="U51" i="27"/>
  <c r="S51" i="27"/>
  <c r="R51" i="27"/>
  <c r="Q51" i="27"/>
  <c r="P51" i="27"/>
  <c r="E51" i="27"/>
  <c r="T51" i="27" s="1"/>
  <c r="S50" i="27"/>
  <c r="R50" i="27"/>
  <c r="Q50" i="27"/>
  <c r="P50" i="27"/>
  <c r="E50" i="27"/>
  <c r="S49" i="27"/>
  <c r="R49" i="27"/>
  <c r="Q49" i="27"/>
  <c r="P49" i="27"/>
  <c r="E49" i="27"/>
  <c r="S48" i="27"/>
  <c r="R48" i="27"/>
  <c r="Q48" i="27"/>
  <c r="P48" i="27"/>
  <c r="E48" i="27"/>
  <c r="S47" i="27"/>
  <c r="R47" i="27"/>
  <c r="Q47" i="27"/>
  <c r="P47" i="27"/>
  <c r="E47" i="27"/>
  <c r="U46" i="27"/>
  <c r="S46" i="27"/>
  <c r="R46" i="27"/>
  <c r="Q46" i="27"/>
  <c r="P46" i="27"/>
  <c r="E46" i="27"/>
  <c r="T46" i="27" s="1"/>
  <c r="U45" i="27"/>
  <c r="T45" i="27"/>
  <c r="S45" i="27"/>
  <c r="R45" i="27"/>
  <c r="Q45" i="27"/>
  <c r="P45" i="27"/>
  <c r="E45" i="27"/>
  <c r="S44" i="27"/>
  <c r="R44" i="27"/>
  <c r="Q44" i="27"/>
  <c r="P44" i="27"/>
  <c r="E44" i="27"/>
  <c r="U44" i="27" s="1"/>
  <c r="S43" i="27"/>
  <c r="R43" i="27"/>
  <c r="Q43" i="27"/>
  <c r="P43" i="27"/>
  <c r="E43" i="27"/>
  <c r="O41" i="27"/>
  <c r="N41" i="27"/>
  <c r="M41" i="27"/>
  <c r="L41" i="27"/>
  <c r="K41" i="27"/>
  <c r="J41" i="27"/>
  <c r="I41" i="27"/>
  <c r="S41" i="27" s="1"/>
  <c r="H41" i="27"/>
  <c r="R41" i="27" s="1"/>
  <c r="G41" i="27"/>
  <c r="F41" i="27"/>
  <c r="C41" i="27"/>
  <c r="B41" i="27"/>
  <c r="T40" i="27"/>
  <c r="S40" i="27"/>
  <c r="R40" i="27"/>
  <c r="Q40" i="27"/>
  <c r="P40" i="27"/>
  <c r="E40" i="27"/>
  <c r="U40" i="27" s="1"/>
  <c r="S39" i="27"/>
  <c r="R39" i="27"/>
  <c r="Q39" i="27"/>
  <c r="P39" i="27"/>
  <c r="E39" i="27"/>
  <c r="S38" i="27"/>
  <c r="R38" i="27"/>
  <c r="Q38" i="27"/>
  <c r="P38" i="27"/>
  <c r="E38" i="27"/>
  <c r="U37" i="27"/>
  <c r="S37" i="27"/>
  <c r="R37" i="27"/>
  <c r="Q37" i="27"/>
  <c r="P37" i="27"/>
  <c r="E37" i="27"/>
  <c r="S36" i="27"/>
  <c r="R36" i="27"/>
  <c r="Q36" i="27"/>
  <c r="P36" i="27"/>
  <c r="E36" i="27"/>
  <c r="O34" i="27"/>
  <c r="N34" i="27"/>
  <c r="M34" i="27"/>
  <c r="L34" i="27"/>
  <c r="K34" i="27"/>
  <c r="J34" i="27"/>
  <c r="R34" i="27" s="1"/>
  <c r="I34" i="27"/>
  <c r="H34" i="27"/>
  <c r="G34" i="27"/>
  <c r="F34" i="27"/>
  <c r="C34" i="27"/>
  <c r="B34" i="27"/>
  <c r="T33" i="27"/>
  <c r="S33" i="27"/>
  <c r="R33" i="27"/>
  <c r="Q33" i="27"/>
  <c r="P33" i="27"/>
  <c r="E33" i="27"/>
  <c r="U33" i="27" s="1"/>
  <c r="Q31" i="27"/>
  <c r="O31" i="27"/>
  <c r="N31" i="27"/>
  <c r="M31" i="27"/>
  <c r="L31" i="27"/>
  <c r="K31" i="27"/>
  <c r="J31" i="27"/>
  <c r="I31" i="27"/>
  <c r="S31" i="27" s="1"/>
  <c r="H31" i="27"/>
  <c r="G31" i="27"/>
  <c r="F31" i="27"/>
  <c r="C31" i="27"/>
  <c r="B31" i="27"/>
  <c r="S30" i="27"/>
  <c r="R30" i="27"/>
  <c r="Q30" i="27"/>
  <c r="P30" i="27"/>
  <c r="E30" i="27"/>
  <c r="U30" i="27" s="1"/>
  <c r="U29" i="27"/>
  <c r="S29" i="27"/>
  <c r="R29" i="27"/>
  <c r="Q29" i="27"/>
  <c r="P29" i="27"/>
  <c r="E29" i="27"/>
  <c r="T29" i="27" s="1"/>
  <c r="U28" i="27"/>
  <c r="T28" i="27"/>
  <c r="S28" i="27"/>
  <c r="R28" i="27"/>
  <c r="Q28" i="27"/>
  <c r="P28" i="27"/>
  <c r="E28" i="27"/>
  <c r="U27" i="27"/>
  <c r="T27" i="27"/>
  <c r="S27" i="27"/>
  <c r="R27" i="27"/>
  <c r="Q27" i="27"/>
  <c r="P27" i="27"/>
  <c r="E27" i="27"/>
  <c r="O25" i="27"/>
  <c r="N25" i="27"/>
  <c r="M25" i="27"/>
  <c r="L25" i="27"/>
  <c r="K25" i="27"/>
  <c r="J25" i="27"/>
  <c r="I25" i="27"/>
  <c r="H25" i="27"/>
  <c r="R25" i="27" s="1"/>
  <c r="G25" i="27"/>
  <c r="F25" i="27"/>
  <c r="C25" i="27"/>
  <c r="B25" i="27"/>
  <c r="T24" i="27"/>
  <c r="S24" i="27"/>
  <c r="R24" i="27"/>
  <c r="Q24" i="27"/>
  <c r="P24" i="27"/>
  <c r="E24" i="27"/>
  <c r="U24" i="27" s="1"/>
  <c r="S23" i="27"/>
  <c r="R23" i="27"/>
  <c r="Q23" i="27"/>
  <c r="P23" i="27"/>
  <c r="E23" i="27"/>
  <c r="S22" i="27"/>
  <c r="R22" i="27"/>
  <c r="Q22" i="27"/>
  <c r="P22" i="27"/>
  <c r="E22" i="27"/>
  <c r="S21" i="27"/>
  <c r="R21" i="27"/>
  <c r="Q21" i="27"/>
  <c r="P21" i="27"/>
  <c r="E21" i="27"/>
  <c r="S20" i="27"/>
  <c r="R20" i="27"/>
  <c r="Q20" i="27"/>
  <c r="P20" i="27"/>
  <c r="E20" i="27"/>
  <c r="S19" i="27"/>
  <c r="R19" i="27"/>
  <c r="Q19" i="27"/>
  <c r="P19" i="27"/>
  <c r="E19" i="27"/>
  <c r="U19" i="27" s="1"/>
  <c r="T18" i="27"/>
  <c r="S18" i="27"/>
  <c r="R18" i="27"/>
  <c r="Q18" i="27"/>
  <c r="P18" i="27"/>
  <c r="E18" i="27"/>
  <c r="U18" i="27" s="1"/>
  <c r="O16" i="27"/>
  <c r="N16" i="27"/>
  <c r="M16" i="27"/>
  <c r="L16" i="27"/>
  <c r="K16" i="27"/>
  <c r="J16" i="27"/>
  <c r="I16" i="27"/>
  <c r="H16" i="27"/>
  <c r="R16" i="27" s="1"/>
  <c r="G16" i="27"/>
  <c r="F16" i="27"/>
  <c r="C16" i="27"/>
  <c r="B16" i="27"/>
  <c r="E16" i="27" s="1"/>
  <c r="S15" i="27"/>
  <c r="R15" i="27"/>
  <c r="Q15" i="27"/>
  <c r="P15" i="27"/>
  <c r="E15" i="27"/>
  <c r="T15" i="27" s="1"/>
  <c r="U14" i="27"/>
  <c r="T14" i="27"/>
  <c r="S14" i="27"/>
  <c r="R14" i="27"/>
  <c r="Q14" i="27"/>
  <c r="P14" i="27"/>
  <c r="E14" i="27"/>
  <c r="U13" i="27"/>
  <c r="T13" i="27"/>
  <c r="S13" i="27"/>
  <c r="R13" i="27"/>
  <c r="Q13" i="27"/>
  <c r="P13" i="27"/>
  <c r="E13" i="27"/>
  <c r="S12" i="27"/>
  <c r="R12" i="27"/>
  <c r="Q12" i="27"/>
  <c r="P12" i="27"/>
  <c r="E12" i="27"/>
  <c r="S11" i="27"/>
  <c r="R11" i="27"/>
  <c r="Q11" i="27"/>
  <c r="P11" i="27"/>
  <c r="E11" i="27"/>
  <c r="S10" i="27"/>
  <c r="R10" i="27"/>
  <c r="Q10" i="27"/>
  <c r="P10" i="27"/>
  <c r="E10" i="27"/>
  <c r="S9" i="27"/>
  <c r="R9" i="27"/>
  <c r="Q9" i="27"/>
  <c r="P9" i="27"/>
  <c r="E9" i="27"/>
  <c r="U9" i="27" s="1"/>
  <c r="S96" i="26"/>
  <c r="R96" i="26"/>
  <c r="Q96" i="26"/>
  <c r="P96" i="26"/>
  <c r="E96" i="26"/>
  <c r="U96" i="26" s="1"/>
  <c r="S95" i="26"/>
  <c r="R95" i="26"/>
  <c r="Q95" i="26"/>
  <c r="P95" i="26"/>
  <c r="E95" i="26"/>
  <c r="S94" i="26"/>
  <c r="R94" i="26"/>
  <c r="Q94" i="26"/>
  <c r="P94" i="26"/>
  <c r="E94" i="26"/>
  <c r="U93" i="26"/>
  <c r="T93" i="26"/>
  <c r="S93" i="26"/>
  <c r="R93" i="26"/>
  <c r="Q93" i="26"/>
  <c r="P93" i="26"/>
  <c r="E93" i="26"/>
  <c r="U92" i="26"/>
  <c r="S92" i="26"/>
  <c r="R92" i="26"/>
  <c r="Q92" i="26"/>
  <c r="P92" i="26"/>
  <c r="E92" i="26"/>
  <c r="T92" i="26" s="1"/>
  <c r="S91" i="26"/>
  <c r="R91" i="26"/>
  <c r="Q91" i="26"/>
  <c r="P91" i="26"/>
  <c r="E91" i="26"/>
  <c r="S90" i="26"/>
  <c r="R90" i="26"/>
  <c r="Q90" i="26"/>
  <c r="P90" i="26"/>
  <c r="E90" i="26"/>
  <c r="S89" i="26"/>
  <c r="R89" i="26"/>
  <c r="Q89" i="26"/>
  <c r="P89" i="26"/>
  <c r="E89" i="26"/>
  <c r="T88" i="26"/>
  <c r="S88" i="26"/>
  <c r="R88" i="26"/>
  <c r="Q88" i="26"/>
  <c r="P88" i="26"/>
  <c r="E88" i="26"/>
  <c r="U88" i="26" s="1"/>
  <c r="S86" i="26"/>
  <c r="R86" i="26"/>
  <c r="Q86" i="26"/>
  <c r="P86" i="26"/>
  <c r="E86" i="26"/>
  <c r="U86" i="26" s="1"/>
  <c r="O74" i="26"/>
  <c r="N74" i="26"/>
  <c r="M74" i="26"/>
  <c r="L74" i="26"/>
  <c r="K74" i="26"/>
  <c r="J74" i="26"/>
  <c r="I74" i="26"/>
  <c r="S74" i="26" s="1"/>
  <c r="H74" i="26"/>
  <c r="G74" i="26"/>
  <c r="F74" i="26"/>
  <c r="C74" i="26"/>
  <c r="B74" i="26"/>
  <c r="O73" i="26"/>
  <c r="Q73" i="26" s="1"/>
  <c r="N73" i="26"/>
  <c r="M73" i="26"/>
  <c r="L73" i="26"/>
  <c r="K73" i="26"/>
  <c r="J73" i="26"/>
  <c r="I73" i="26"/>
  <c r="H73" i="26"/>
  <c r="G73" i="26"/>
  <c r="F73" i="26"/>
  <c r="C73" i="26"/>
  <c r="B73" i="26"/>
  <c r="O72" i="26"/>
  <c r="N72" i="26"/>
  <c r="M72" i="26"/>
  <c r="L72" i="26"/>
  <c r="K72" i="26"/>
  <c r="S72" i="26" s="1"/>
  <c r="J72" i="26"/>
  <c r="R72" i="26" s="1"/>
  <c r="I72" i="26"/>
  <c r="H72" i="26"/>
  <c r="G72" i="26"/>
  <c r="F72" i="26"/>
  <c r="C72" i="26"/>
  <c r="B72" i="26"/>
  <c r="E72" i="26" s="1"/>
  <c r="U71" i="26"/>
  <c r="S71" i="26"/>
  <c r="R71" i="26"/>
  <c r="Q71" i="26"/>
  <c r="P71" i="26"/>
  <c r="E71" i="26"/>
  <c r="T71" i="26" s="1"/>
  <c r="T70" i="26"/>
  <c r="S70" i="26"/>
  <c r="R70" i="26"/>
  <c r="Q70" i="26"/>
  <c r="P70" i="26"/>
  <c r="E70" i="26"/>
  <c r="U70" i="26" s="1"/>
  <c r="O68" i="26"/>
  <c r="N68" i="26"/>
  <c r="M68" i="26"/>
  <c r="L68" i="26"/>
  <c r="K68" i="26"/>
  <c r="J68" i="26"/>
  <c r="I68" i="26"/>
  <c r="H68" i="26"/>
  <c r="R68" i="26" s="1"/>
  <c r="G68" i="26"/>
  <c r="F68" i="26"/>
  <c r="C68" i="26"/>
  <c r="B68" i="26"/>
  <c r="S67" i="26"/>
  <c r="O67" i="26"/>
  <c r="N67" i="26"/>
  <c r="M67" i="26"/>
  <c r="L67" i="26"/>
  <c r="K67" i="26"/>
  <c r="J67" i="26"/>
  <c r="I67" i="26"/>
  <c r="H67" i="26"/>
  <c r="G67" i="26"/>
  <c r="F67" i="26"/>
  <c r="C67" i="26"/>
  <c r="B67" i="26"/>
  <c r="E67" i="26" s="1"/>
  <c r="U66" i="26"/>
  <c r="S66" i="26"/>
  <c r="R66" i="26"/>
  <c r="Q66" i="26"/>
  <c r="P66" i="26"/>
  <c r="E66" i="26"/>
  <c r="T66" i="26" s="1"/>
  <c r="S65" i="26"/>
  <c r="R65" i="26"/>
  <c r="Q65" i="26"/>
  <c r="P65" i="26"/>
  <c r="E65" i="26"/>
  <c r="T64" i="26"/>
  <c r="S64" i="26"/>
  <c r="R64" i="26"/>
  <c r="Q64" i="26"/>
  <c r="P64" i="26"/>
  <c r="E64" i="26"/>
  <c r="U64" i="26" s="1"/>
  <c r="S63" i="26"/>
  <c r="R63" i="26"/>
  <c r="Q63" i="26"/>
  <c r="P63" i="26"/>
  <c r="E63" i="26"/>
  <c r="S62" i="26"/>
  <c r="R62" i="26"/>
  <c r="Q62" i="26"/>
  <c r="P62" i="26"/>
  <c r="E62" i="26"/>
  <c r="O60" i="26"/>
  <c r="N60" i="26"/>
  <c r="M60" i="26"/>
  <c r="L60" i="26"/>
  <c r="K60" i="26"/>
  <c r="J60" i="26"/>
  <c r="I60" i="26"/>
  <c r="S60" i="26" s="1"/>
  <c r="H60" i="26"/>
  <c r="R60" i="26" s="1"/>
  <c r="C60" i="26"/>
  <c r="B60" i="26"/>
  <c r="S59" i="26"/>
  <c r="R59" i="26"/>
  <c r="Q59" i="26"/>
  <c r="P59" i="26"/>
  <c r="E59" i="26"/>
  <c r="S58" i="26"/>
  <c r="R58" i="26"/>
  <c r="Q58" i="26"/>
  <c r="P58" i="26"/>
  <c r="E58" i="26"/>
  <c r="U57" i="26"/>
  <c r="S57" i="26"/>
  <c r="R57" i="26"/>
  <c r="Q57" i="26"/>
  <c r="P57" i="26"/>
  <c r="E57" i="26"/>
  <c r="T57" i="26" s="1"/>
  <c r="S56" i="26"/>
  <c r="R56" i="26"/>
  <c r="Q56" i="26"/>
  <c r="P56" i="26"/>
  <c r="E56" i="26"/>
  <c r="O54" i="26"/>
  <c r="N54" i="26"/>
  <c r="M54" i="26"/>
  <c r="L54" i="26"/>
  <c r="K54" i="26"/>
  <c r="J54" i="26"/>
  <c r="I54" i="26"/>
  <c r="H54" i="26"/>
  <c r="R54" i="26" s="1"/>
  <c r="G54" i="26"/>
  <c r="F54" i="26"/>
  <c r="C54" i="26"/>
  <c r="B54" i="26"/>
  <c r="T53" i="26"/>
  <c r="S53" i="26"/>
  <c r="R53" i="26"/>
  <c r="Q53" i="26"/>
  <c r="P53" i="26"/>
  <c r="E53" i="26"/>
  <c r="U53" i="26" s="1"/>
  <c r="S52" i="26"/>
  <c r="R52" i="26"/>
  <c r="Q52" i="26"/>
  <c r="P52" i="26"/>
  <c r="E52" i="26"/>
  <c r="S51" i="26"/>
  <c r="R51" i="26"/>
  <c r="Q51" i="26"/>
  <c r="P51" i="26"/>
  <c r="E51" i="26"/>
  <c r="T51" i="26" s="1"/>
  <c r="U50" i="26"/>
  <c r="T50" i="26"/>
  <c r="S50" i="26"/>
  <c r="R50" i="26"/>
  <c r="Q50" i="26"/>
  <c r="P50" i="26"/>
  <c r="E50" i="26"/>
  <c r="U49" i="26"/>
  <c r="T49" i="26"/>
  <c r="S49" i="26"/>
  <c r="R49" i="26"/>
  <c r="Q49" i="26"/>
  <c r="P49" i="26"/>
  <c r="E49" i="26"/>
  <c r="S48" i="26"/>
  <c r="R48" i="26"/>
  <c r="Q48" i="26"/>
  <c r="P48" i="26"/>
  <c r="E48" i="26"/>
  <c r="S47" i="26"/>
  <c r="R47" i="26"/>
  <c r="Q47" i="26"/>
  <c r="P47" i="26"/>
  <c r="E47" i="26"/>
  <c r="U46" i="26"/>
  <c r="S46" i="26"/>
  <c r="R46" i="26"/>
  <c r="Q46" i="26"/>
  <c r="P46" i="26"/>
  <c r="E46" i="26"/>
  <c r="T46" i="26" s="1"/>
  <c r="S45" i="26"/>
  <c r="R45" i="26"/>
  <c r="Q45" i="26"/>
  <c r="P45" i="26"/>
  <c r="E45" i="26"/>
  <c r="T44" i="26"/>
  <c r="S44" i="26"/>
  <c r="R44" i="26"/>
  <c r="Q44" i="26"/>
  <c r="P44" i="26"/>
  <c r="E44" i="26"/>
  <c r="U44" i="26" s="1"/>
  <c r="S43" i="26"/>
  <c r="R43" i="26"/>
  <c r="Q43" i="26"/>
  <c r="P43" i="26"/>
  <c r="E43" i="26"/>
  <c r="O41" i="26"/>
  <c r="N41" i="26"/>
  <c r="M41" i="26"/>
  <c r="L41" i="26"/>
  <c r="K41" i="26"/>
  <c r="J41" i="26"/>
  <c r="I41" i="26"/>
  <c r="H41" i="26"/>
  <c r="R41" i="26" s="1"/>
  <c r="G41" i="26"/>
  <c r="F41" i="26"/>
  <c r="C41" i="26"/>
  <c r="B41" i="26"/>
  <c r="E41" i="26" s="1"/>
  <c r="U40" i="26"/>
  <c r="S40" i="26"/>
  <c r="R40" i="26"/>
  <c r="Q40" i="26"/>
  <c r="P40" i="26"/>
  <c r="E40" i="26"/>
  <c r="T40" i="26" s="1"/>
  <c r="U39" i="26"/>
  <c r="T39" i="26"/>
  <c r="S39" i="26"/>
  <c r="R39" i="26"/>
  <c r="Q39" i="26"/>
  <c r="P39" i="26"/>
  <c r="E39" i="26"/>
  <c r="T38" i="26"/>
  <c r="S38" i="26"/>
  <c r="R38" i="26"/>
  <c r="Q38" i="26"/>
  <c r="P38" i="26"/>
  <c r="E38" i="26"/>
  <c r="U38" i="26" s="1"/>
  <c r="S37" i="26"/>
  <c r="R37" i="26"/>
  <c r="Q37" i="26"/>
  <c r="P37" i="26"/>
  <c r="E37" i="26"/>
  <c r="S36" i="26"/>
  <c r="R36" i="26"/>
  <c r="Q36" i="26"/>
  <c r="P36" i="26"/>
  <c r="E36" i="26"/>
  <c r="S34" i="26"/>
  <c r="O34" i="26"/>
  <c r="N34" i="26"/>
  <c r="M34" i="26"/>
  <c r="L34" i="26"/>
  <c r="K34" i="26"/>
  <c r="J34" i="26"/>
  <c r="I34" i="26"/>
  <c r="H34" i="26"/>
  <c r="R34" i="26" s="1"/>
  <c r="G34" i="26"/>
  <c r="F34" i="26"/>
  <c r="C34" i="26"/>
  <c r="B34" i="26"/>
  <c r="S33" i="26"/>
  <c r="R33" i="26"/>
  <c r="Q33" i="26"/>
  <c r="P33" i="26"/>
  <c r="E33" i="26"/>
  <c r="O31" i="26"/>
  <c r="N31" i="26"/>
  <c r="M31" i="26"/>
  <c r="L31" i="26"/>
  <c r="K31" i="26"/>
  <c r="J31" i="26"/>
  <c r="I31" i="26"/>
  <c r="H31" i="26"/>
  <c r="R31" i="26" s="1"/>
  <c r="G31" i="26"/>
  <c r="F31" i="26"/>
  <c r="C31" i="26"/>
  <c r="E31" i="26" s="1"/>
  <c r="B31" i="26"/>
  <c r="S30" i="26"/>
  <c r="R30" i="26"/>
  <c r="Q30" i="26"/>
  <c r="P30" i="26"/>
  <c r="E30" i="26"/>
  <c r="S29" i="26"/>
  <c r="R29" i="26"/>
  <c r="Q29" i="26"/>
  <c r="P29" i="26"/>
  <c r="E29" i="26"/>
  <c r="T29" i="26" s="1"/>
  <c r="U28" i="26"/>
  <c r="S28" i="26"/>
  <c r="R28" i="26"/>
  <c r="Q28" i="26"/>
  <c r="P28" i="26"/>
  <c r="E28" i="26"/>
  <c r="T28" i="26" s="1"/>
  <c r="U27" i="26"/>
  <c r="T27" i="26"/>
  <c r="S27" i="26"/>
  <c r="R27" i="26"/>
  <c r="Q27" i="26"/>
  <c r="P27" i="26"/>
  <c r="E27" i="26"/>
  <c r="O25" i="26"/>
  <c r="N25" i="26"/>
  <c r="M25" i="26"/>
  <c r="L25" i="26"/>
  <c r="K25" i="26"/>
  <c r="J25" i="26"/>
  <c r="I25" i="26"/>
  <c r="S25" i="26" s="1"/>
  <c r="H25" i="26"/>
  <c r="G25" i="26"/>
  <c r="F25" i="26"/>
  <c r="C25" i="26"/>
  <c r="B25" i="26"/>
  <c r="T24" i="26"/>
  <c r="S24" i="26"/>
  <c r="R24" i="26"/>
  <c r="Q24" i="26"/>
  <c r="P24" i="26"/>
  <c r="E24" i="26"/>
  <c r="U24" i="26" s="1"/>
  <c r="T23" i="26"/>
  <c r="S23" i="26"/>
  <c r="R23" i="26"/>
  <c r="Q23" i="26"/>
  <c r="P23" i="26"/>
  <c r="E23" i="26"/>
  <c r="U23" i="26" s="1"/>
  <c r="S22" i="26"/>
  <c r="R22" i="26"/>
  <c r="Q22" i="26"/>
  <c r="U22" i="26" s="1"/>
  <c r="P22" i="26"/>
  <c r="T22" i="26" s="1"/>
  <c r="E22" i="26"/>
  <c r="T21" i="26"/>
  <c r="S21" i="26"/>
  <c r="R21" i="26"/>
  <c r="Q21" i="26"/>
  <c r="P21" i="26"/>
  <c r="E21" i="26"/>
  <c r="U21" i="26" s="1"/>
  <c r="S20" i="26"/>
  <c r="R20" i="26"/>
  <c r="Q20" i="26"/>
  <c r="P20" i="26"/>
  <c r="E20" i="26"/>
  <c r="S19" i="26"/>
  <c r="R19" i="26"/>
  <c r="Q19" i="26"/>
  <c r="P19" i="26"/>
  <c r="E19" i="26"/>
  <c r="S18" i="26"/>
  <c r="R18" i="26"/>
  <c r="Q18" i="26"/>
  <c r="P18" i="26"/>
  <c r="E18" i="26"/>
  <c r="O16" i="26"/>
  <c r="N16" i="26"/>
  <c r="M16" i="26"/>
  <c r="L16" i="26"/>
  <c r="K16" i="26"/>
  <c r="J16" i="26"/>
  <c r="R16" i="26" s="1"/>
  <c r="I16" i="26"/>
  <c r="H16" i="26"/>
  <c r="G16" i="26"/>
  <c r="F16" i="26"/>
  <c r="C16" i="26"/>
  <c r="B16" i="26"/>
  <c r="S15" i="26"/>
  <c r="R15" i="26"/>
  <c r="Q15" i="26"/>
  <c r="P15" i="26"/>
  <c r="E15" i="26"/>
  <c r="T15" i="26" s="1"/>
  <c r="U14" i="26"/>
  <c r="T14" i="26"/>
  <c r="S14" i="26"/>
  <c r="R14" i="26"/>
  <c r="Q14" i="26"/>
  <c r="P14" i="26"/>
  <c r="E14" i="26"/>
  <c r="T13" i="26"/>
  <c r="S13" i="26"/>
  <c r="R13" i="26"/>
  <c r="Q13" i="26"/>
  <c r="P13" i="26"/>
  <c r="E13" i="26"/>
  <c r="U13" i="26" s="1"/>
  <c r="S12" i="26"/>
  <c r="R12" i="26"/>
  <c r="Q12" i="26"/>
  <c r="P12" i="26"/>
  <c r="E12" i="26"/>
  <c r="S11" i="26"/>
  <c r="R11" i="26"/>
  <c r="Q11" i="26"/>
  <c r="P11" i="26"/>
  <c r="E11" i="26"/>
  <c r="S10" i="26"/>
  <c r="R10" i="26"/>
  <c r="Q10" i="26"/>
  <c r="P10" i="26"/>
  <c r="E10" i="26"/>
  <c r="S9" i="26"/>
  <c r="R9" i="26"/>
  <c r="Q9" i="26"/>
  <c r="P9" i="26"/>
  <c r="E9" i="26"/>
  <c r="S96" i="25"/>
  <c r="R96" i="25"/>
  <c r="Q96" i="25"/>
  <c r="P96" i="25"/>
  <c r="E96" i="25"/>
  <c r="U95" i="25"/>
  <c r="S95" i="25"/>
  <c r="R95" i="25"/>
  <c r="Q95" i="25"/>
  <c r="P95" i="25"/>
  <c r="E95" i="25"/>
  <c r="T95" i="25" s="1"/>
  <c r="S94" i="25"/>
  <c r="R94" i="25"/>
  <c r="Q94" i="25"/>
  <c r="U94" i="25" s="1"/>
  <c r="P94" i="25"/>
  <c r="E94" i="25"/>
  <c r="T94" i="25" s="1"/>
  <c r="U93" i="25"/>
  <c r="T93" i="25"/>
  <c r="S93" i="25"/>
  <c r="R93" i="25"/>
  <c r="Q93" i="25"/>
  <c r="P93" i="25"/>
  <c r="E93" i="25"/>
  <c r="S92" i="25"/>
  <c r="R92" i="25"/>
  <c r="Q92" i="25"/>
  <c r="P92" i="25"/>
  <c r="E92" i="25"/>
  <c r="S91" i="25"/>
  <c r="R91" i="25"/>
  <c r="Q91" i="25"/>
  <c r="P91" i="25"/>
  <c r="E91" i="25"/>
  <c r="T91" i="25" s="1"/>
  <c r="U90" i="25"/>
  <c r="T90" i="25"/>
  <c r="S90" i="25"/>
  <c r="R90" i="25"/>
  <c r="Q90" i="25"/>
  <c r="P90" i="25"/>
  <c r="E90" i="25"/>
  <c r="S89" i="25"/>
  <c r="R89" i="25"/>
  <c r="Q89" i="25"/>
  <c r="P89" i="25"/>
  <c r="E89" i="25"/>
  <c r="S88" i="25"/>
  <c r="R88" i="25"/>
  <c r="Q88" i="25"/>
  <c r="P88" i="25"/>
  <c r="E88" i="25"/>
  <c r="S86" i="25"/>
  <c r="R86" i="25"/>
  <c r="Q86" i="25"/>
  <c r="P86" i="25"/>
  <c r="E86" i="25"/>
  <c r="O74" i="25"/>
  <c r="N74" i="25"/>
  <c r="M74" i="25"/>
  <c r="L74" i="25"/>
  <c r="K74" i="25"/>
  <c r="J74" i="25"/>
  <c r="I74" i="25"/>
  <c r="S74" i="25" s="1"/>
  <c r="H74" i="25"/>
  <c r="G74" i="25"/>
  <c r="F74" i="25"/>
  <c r="C74" i="25"/>
  <c r="B74" i="25"/>
  <c r="O73" i="25"/>
  <c r="N73" i="25"/>
  <c r="M73" i="25"/>
  <c r="L73" i="25"/>
  <c r="K73" i="25"/>
  <c r="J73" i="25"/>
  <c r="I73" i="25"/>
  <c r="H73" i="25"/>
  <c r="G73" i="25"/>
  <c r="F73" i="25"/>
  <c r="E73" i="25"/>
  <c r="C73" i="25"/>
  <c r="B73" i="25"/>
  <c r="O72" i="25"/>
  <c r="N72" i="25"/>
  <c r="M72" i="25"/>
  <c r="L72" i="25"/>
  <c r="K72" i="25"/>
  <c r="J72" i="25"/>
  <c r="I72" i="25"/>
  <c r="H72" i="25"/>
  <c r="G72" i="25"/>
  <c r="F72" i="25"/>
  <c r="C72" i="25"/>
  <c r="E72" i="25" s="1"/>
  <c r="B72" i="25"/>
  <c r="S71" i="25"/>
  <c r="R71" i="25"/>
  <c r="Q71" i="25"/>
  <c r="P71" i="25"/>
  <c r="E71" i="25"/>
  <c r="S70" i="25"/>
  <c r="R70" i="25"/>
  <c r="Q70" i="25"/>
  <c r="P70" i="25"/>
  <c r="E70" i="25"/>
  <c r="O68" i="25"/>
  <c r="N68" i="25"/>
  <c r="M68" i="25"/>
  <c r="L68" i="25"/>
  <c r="K68" i="25"/>
  <c r="J68" i="25"/>
  <c r="I68" i="25"/>
  <c r="H68" i="25"/>
  <c r="R68" i="25" s="1"/>
  <c r="G68" i="25"/>
  <c r="F68" i="25"/>
  <c r="C68" i="25"/>
  <c r="B68" i="25"/>
  <c r="E68" i="25" s="1"/>
  <c r="O67" i="25"/>
  <c r="N67" i="25"/>
  <c r="M67" i="25"/>
  <c r="L67" i="25"/>
  <c r="K67" i="25"/>
  <c r="J67" i="25"/>
  <c r="I67" i="25"/>
  <c r="S67" i="25" s="1"/>
  <c r="H67" i="25"/>
  <c r="R67" i="25" s="1"/>
  <c r="G67" i="25"/>
  <c r="F67" i="25"/>
  <c r="C67" i="25"/>
  <c r="B67" i="25"/>
  <c r="S66" i="25"/>
  <c r="R66" i="25"/>
  <c r="Q66" i="25"/>
  <c r="P66" i="25"/>
  <c r="E66" i="25"/>
  <c r="S65" i="25"/>
  <c r="R65" i="25"/>
  <c r="Q65" i="25"/>
  <c r="P65" i="25"/>
  <c r="E65" i="25"/>
  <c r="S64" i="25"/>
  <c r="R64" i="25"/>
  <c r="Q64" i="25"/>
  <c r="P64" i="25"/>
  <c r="E64" i="25"/>
  <c r="T64" i="25" s="1"/>
  <c r="U63" i="25"/>
  <c r="S63" i="25"/>
  <c r="R63" i="25"/>
  <c r="Q63" i="25"/>
  <c r="P63" i="25"/>
  <c r="E63" i="25"/>
  <c r="T63" i="25" s="1"/>
  <c r="U62" i="25"/>
  <c r="T62" i="25"/>
  <c r="S62" i="25"/>
  <c r="R62" i="25"/>
  <c r="Q62" i="25"/>
  <c r="P62" i="25"/>
  <c r="E62" i="25"/>
  <c r="O60" i="25"/>
  <c r="N60" i="25"/>
  <c r="M60" i="25"/>
  <c r="L60" i="25"/>
  <c r="K60" i="25"/>
  <c r="J60" i="25"/>
  <c r="I60" i="25"/>
  <c r="S60" i="25" s="1"/>
  <c r="H60" i="25"/>
  <c r="R60" i="25" s="1"/>
  <c r="C60" i="25"/>
  <c r="B60" i="25"/>
  <c r="E60" i="25" s="1"/>
  <c r="U59" i="25"/>
  <c r="S59" i="25"/>
  <c r="R59" i="25"/>
  <c r="Q59" i="25"/>
  <c r="P59" i="25"/>
  <c r="E59" i="25"/>
  <c r="T59" i="25" s="1"/>
  <c r="T58" i="25"/>
  <c r="S58" i="25"/>
  <c r="R58" i="25"/>
  <c r="Q58" i="25"/>
  <c r="P58" i="25"/>
  <c r="E58" i="25"/>
  <c r="U58" i="25" s="1"/>
  <c r="S57" i="25"/>
  <c r="R57" i="25"/>
  <c r="Q57" i="25"/>
  <c r="P57" i="25"/>
  <c r="E57" i="25"/>
  <c r="S56" i="25"/>
  <c r="R56" i="25"/>
  <c r="Q56" i="25"/>
  <c r="P56" i="25"/>
  <c r="E56" i="25"/>
  <c r="O54" i="25"/>
  <c r="N54" i="25"/>
  <c r="M54" i="25"/>
  <c r="L54" i="25"/>
  <c r="K54" i="25"/>
  <c r="S54" i="25" s="1"/>
  <c r="J54" i="25"/>
  <c r="I54" i="25"/>
  <c r="H54" i="25"/>
  <c r="G54" i="25"/>
  <c r="F54" i="25"/>
  <c r="C54" i="25"/>
  <c r="B54" i="25"/>
  <c r="E54" i="25" s="1"/>
  <c r="S53" i="25"/>
  <c r="R53" i="25"/>
  <c r="Q53" i="25"/>
  <c r="P53" i="25"/>
  <c r="E53" i="25"/>
  <c r="U52" i="25"/>
  <c r="S52" i="25"/>
  <c r="R52" i="25"/>
  <c r="Q52" i="25"/>
  <c r="P52" i="25"/>
  <c r="E52" i="25"/>
  <c r="S51" i="25"/>
  <c r="R51" i="25"/>
  <c r="Q51" i="25"/>
  <c r="P51" i="25"/>
  <c r="E51" i="25"/>
  <c r="S50" i="25"/>
  <c r="R50" i="25"/>
  <c r="Q50" i="25"/>
  <c r="P50" i="25"/>
  <c r="E50" i="25"/>
  <c r="U50" i="25" s="1"/>
  <c r="T49" i="25"/>
  <c r="S49" i="25"/>
  <c r="R49" i="25"/>
  <c r="Q49" i="25"/>
  <c r="P49" i="25"/>
  <c r="E49" i="25"/>
  <c r="U49" i="25" s="1"/>
  <c r="U48" i="25"/>
  <c r="S48" i="25"/>
  <c r="R48" i="25"/>
  <c r="Q48" i="25"/>
  <c r="P48" i="25"/>
  <c r="E48" i="25"/>
  <c r="T48" i="25" s="1"/>
  <c r="S47" i="25"/>
  <c r="R47" i="25"/>
  <c r="Q47" i="25"/>
  <c r="P47" i="25"/>
  <c r="E47" i="25"/>
  <c r="S46" i="25"/>
  <c r="R46" i="25"/>
  <c r="Q46" i="25"/>
  <c r="P46" i="25"/>
  <c r="E46" i="25"/>
  <c r="S45" i="25"/>
  <c r="R45" i="25"/>
  <c r="Q45" i="25"/>
  <c r="P45" i="25"/>
  <c r="E45" i="25"/>
  <c r="S44" i="25"/>
  <c r="R44" i="25"/>
  <c r="Q44" i="25"/>
  <c r="P44" i="25"/>
  <c r="E44" i="25"/>
  <c r="U43" i="25"/>
  <c r="S43" i="25"/>
  <c r="R43" i="25"/>
  <c r="Q43" i="25"/>
  <c r="P43" i="25"/>
  <c r="E43" i="25"/>
  <c r="T43" i="25" s="1"/>
  <c r="O41" i="25"/>
  <c r="N41" i="25"/>
  <c r="M41" i="25"/>
  <c r="L41" i="25"/>
  <c r="K41" i="25"/>
  <c r="J41" i="25"/>
  <c r="I41" i="25"/>
  <c r="S41" i="25" s="1"/>
  <c r="H41" i="25"/>
  <c r="P41" i="25" s="1"/>
  <c r="G41" i="25"/>
  <c r="F41" i="25"/>
  <c r="C41" i="25"/>
  <c r="B41" i="25"/>
  <c r="E41" i="25" s="1"/>
  <c r="U40" i="25"/>
  <c r="S40" i="25"/>
  <c r="R40" i="25"/>
  <c r="Q40" i="25"/>
  <c r="P40" i="25"/>
  <c r="E40" i="25"/>
  <c r="T40" i="25" s="1"/>
  <c r="U39" i="25"/>
  <c r="T39" i="25"/>
  <c r="S39" i="25"/>
  <c r="R39" i="25"/>
  <c r="Q39" i="25"/>
  <c r="P39" i="25"/>
  <c r="E39" i="25"/>
  <c r="S38" i="25"/>
  <c r="R38" i="25"/>
  <c r="Q38" i="25"/>
  <c r="P38" i="25"/>
  <c r="E38" i="25"/>
  <c r="U38" i="25" s="1"/>
  <c r="S37" i="25"/>
  <c r="R37" i="25"/>
  <c r="Q37" i="25"/>
  <c r="U37" i="25" s="1"/>
  <c r="P37" i="25"/>
  <c r="E37" i="25"/>
  <c r="T37" i="25" s="1"/>
  <c r="S36" i="25"/>
  <c r="R36" i="25"/>
  <c r="Q36" i="25"/>
  <c r="P36" i="25"/>
  <c r="E36" i="25"/>
  <c r="O34" i="25"/>
  <c r="N34" i="25"/>
  <c r="M34" i="25"/>
  <c r="L34" i="25"/>
  <c r="K34" i="25"/>
  <c r="J34" i="25"/>
  <c r="I34" i="25"/>
  <c r="S34" i="25" s="1"/>
  <c r="H34" i="25"/>
  <c r="R34" i="25" s="1"/>
  <c r="G34" i="25"/>
  <c r="F34" i="25"/>
  <c r="C34" i="25"/>
  <c r="E34" i="25" s="1"/>
  <c r="B34" i="25"/>
  <c r="S33" i="25"/>
  <c r="R33" i="25"/>
  <c r="Q33" i="25"/>
  <c r="P33" i="25"/>
  <c r="E33" i="25"/>
  <c r="O31" i="25"/>
  <c r="N31" i="25"/>
  <c r="M31" i="25"/>
  <c r="L31" i="25"/>
  <c r="K31" i="25"/>
  <c r="J31" i="25"/>
  <c r="I31" i="25"/>
  <c r="S31" i="25" s="1"/>
  <c r="H31" i="25"/>
  <c r="R31" i="25" s="1"/>
  <c r="G31" i="25"/>
  <c r="F31" i="25"/>
  <c r="C31" i="25"/>
  <c r="B31" i="25"/>
  <c r="T30" i="25"/>
  <c r="S30" i="25"/>
  <c r="R30" i="25"/>
  <c r="Q30" i="25"/>
  <c r="P30" i="25"/>
  <c r="E30" i="25"/>
  <c r="U30" i="25" s="1"/>
  <c r="S29" i="25"/>
  <c r="R29" i="25"/>
  <c r="Q29" i="25"/>
  <c r="P29" i="25"/>
  <c r="E29" i="25"/>
  <c r="S28" i="25"/>
  <c r="R28" i="25"/>
  <c r="Q28" i="25"/>
  <c r="P28" i="25"/>
  <c r="E28" i="25"/>
  <c r="U27" i="25"/>
  <c r="S27" i="25"/>
  <c r="R27" i="25"/>
  <c r="Q27" i="25"/>
  <c r="P27" i="25"/>
  <c r="E27" i="25"/>
  <c r="T27" i="25" s="1"/>
  <c r="S25" i="25"/>
  <c r="O25" i="25"/>
  <c r="N25" i="25"/>
  <c r="M25" i="25"/>
  <c r="L25" i="25"/>
  <c r="K25" i="25"/>
  <c r="J25" i="25"/>
  <c r="I25" i="25"/>
  <c r="H25" i="25"/>
  <c r="G25" i="25"/>
  <c r="F25" i="25"/>
  <c r="C25" i="25"/>
  <c r="E25" i="25" s="1"/>
  <c r="B25" i="25"/>
  <c r="S24" i="25"/>
  <c r="R24" i="25"/>
  <c r="Q24" i="25"/>
  <c r="P24" i="25"/>
  <c r="E24" i="25"/>
  <c r="U23" i="25"/>
  <c r="S23" i="25"/>
  <c r="R23" i="25"/>
  <c r="Q23" i="25"/>
  <c r="P23" i="25"/>
  <c r="E23" i="25"/>
  <c r="T23" i="25" s="1"/>
  <c r="U22" i="25"/>
  <c r="S22" i="25"/>
  <c r="R22" i="25"/>
  <c r="Q22" i="25"/>
  <c r="P22" i="25"/>
  <c r="E22" i="25"/>
  <c r="T22" i="25" s="1"/>
  <c r="S21" i="25"/>
  <c r="R21" i="25"/>
  <c r="Q21" i="25"/>
  <c r="U21" i="25" s="1"/>
  <c r="P21" i="25"/>
  <c r="T21" i="25" s="1"/>
  <c r="E21" i="25"/>
  <c r="S20" i="25"/>
  <c r="R20" i="25"/>
  <c r="Q20" i="25"/>
  <c r="P20" i="25"/>
  <c r="E20" i="25"/>
  <c r="S19" i="25"/>
  <c r="R19" i="25"/>
  <c r="Q19" i="25"/>
  <c r="P19" i="25"/>
  <c r="E19" i="25"/>
  <c r="S18" i="25"/>
  <c r="R18" i="25"/>
  <c r="Q18" i="25"/>
  <c r="P18" i="25"/>
  <c r="E18" i="25"/>
  <c r="O16" i="25"/>
  <c r="N16" i="25"/>
  <c r="M16" i="25"/>
  <c r="L16" i="25"/>
  <c r="K16" i="25"/>
  <c r="J16" i="25"/>
  <c r="I16" i="25"/>
  <c r="S16" i="25" s="1"/>
  <c r="H16" i="25"/>
  <c r="R16" i="25" s="1"/>
  <c r="G16" i="25"/>
  <c r="F16" i="25"/>
  <c r="C16" i="25"/>
  <c r="B16" i="25"/>
  <c r="S15" i="25"/>
  <c r="R15" i="25"/>
  <c r="Q15" i="25"/>
  <c r="P15" i="25"/>
  <c r="E15" i="25"/>
  <c r="S14" i="25"/>
  <c r="R14" i="25"/>
  <c r="Q14" i="25"/>
  <c r="P14" i="25"/>
  <c r="E14" i="25"/>
  <c r="U13" i="25"/>
  <c r="S13" i="25"/>
  <c r="R13" i="25"/>
  <c r="Q13" i="25"/>
  <c r="P13" i="25"/>
  <c r="E13" i="25"/>
  <c r="T13" i="25" s="1"/>
  <c r="S12" i="25"/>
  <c r="R12" i="25"/>
  <c r="Q12" i="25"/>
  <c r="P12" i="25"/>
  <c r="E12" i="25"/>
  <c r="S11" i="25"/>
  <c r="R11" i="25"/>
  <c r="Q11" i="25"/>
  <c r="P11" i="25"/>
  <c r="E11" i="25"/>
  <c r="U10" i="25"/>
  <c r="S10" i="25"/>
  <c r="R10" i="25"/>
  <c r="Q10" i="25"/>
  <c r="P10" i="25"/>
  <c r="T10" i="25" s="1"/>
  <c r="E10" i="25"/>
  <c r="U9" i="25"/>
  <c r="T9" i="25"/>
  <c r="S9" i="25"/>
  <c r="R9" i="25"/>
  <c r="Q9" i="25"/>
  <c r="P9" i="25"/>
  <c r="E9" i="25"/>
  <c r="T96" i="24"/>
  <c r="S96" i="24"/>
  <c r="R96" i="24"/>
  <c r="Q96" i="24"/>
  <c r="P96" i="24"/>
  <c r="E96" i="24"/>
  <c r="U96" i="24" s="1"/>
  <c r="S95" i="24"/>
  <c r="R95" i="24"/>
  <c r="Q95" i="24"/>
  <c r="P95" i="24"/>
  <c r="E95" i="24"/>
  <c r="S94" i="24"/>
  <c r="R94" i="24"/>
  <c r="Q94" i="24"/>
  <c r="P94" i="24"/>
  <c r="E94" i="24"/>
  <c r="S93" i="24"/>
  <c r="R93" i="24"/>
  <c r="Q93" i="24"/>
  <c r="P93" i="24"/>
  <c r="E93" i="24"/>
  <c r="S92" i="24"/>
  <c r="R92" i="24"/>
  <c r="Q92" i="24"/>
  <c r="P92" i="24"/>
  <c r="E92" i="24"/>
  <c r="U91" i="24"/>
  <c r="S91" i="24"/>
  <c r="R91" i="24"/>
  <c r="Q91" i="24"/>
  <c r="P91" i="24"/>
  <c r="E91" i="24"/>
  <c r="T91" i="24" s="1"/>
  <c r="T90" i="24"/>
  <c r="S90" i="24"/>
  <c r="R90" i="24"/>
  <c r="Q90" i="24"/>
  <c r="P90" i="24"/>
  <c r="E90" i="24"/>
  <c r="U90" i="24" s="1"/>
  <c r="T89" i="24"/>
  <c r="S89" i="24"/>
  <c r="R89" i="24"/>
  <c r="Q89" i="24"/>
  <c r="P89" i="24"/>
  <c r="E89" i="24"/>
  <c r="U89" i="24" s="1"/>
  <c r="U88" i="24"/>
  <c r="S88" i="24"/>
  <c r="R88" i="24"/>
  <c r="Q88" i="24"/>
  <c r="P88" i="24"/>
  <c r="E88" i="24"/>
  <c r="T88" i="24" s="1"/>
  <c r="S86" i="24"/>
  <c r="R86" i="24"/>
  <c r="Q86" i="24"/>
  <c r="P86" i="24"/>
  <c r="E86" i="24"/>
  <c r="U86" i="24" s="1"/>
  <c r="O74" i="24"/>
  <c r="N74" i="24"/>
  <c r="M74" i="24"/>
  <c r="L74" i="24"/>
  <c r="K74" i="24"/>
  <c r="J74" i="24"/>
  <c r="I74" i="24"/>
  <c r="H74" i="24"/>
  <c r="G74" i="24"/>
  <c r="F74" i="24"/>
  <c r="C74" i="24"/>
  <c r="B74" i="24"/>
  <c r="E74" i="24" s="1"/>
  <c r="O73" i="24"/>
  <c r="N73" i="24"/>
  <c r="M73" i="24"/>
  <c r="L73" i="24"/>
  <c r="K73" i="24"/>
  <c r="J73" i="24"/>
  <c r="I73" i="24"/>
  <c r="H73" i="24"/>
  <c r="R73" i="24" s="1"/>
  <c r="G73" i="24"/>
  <c r="F73" i="24"/>
  <c r="E73" i="24"/>
  <c r="C73" i="24"/>
  <c r="B73" i="24"/>
  <c r="O72" i="24"/>
  <c r="N72" i="24"/>
  <c r="M72" i="24"/>
  <c r="L72" i="24"/>
  <c r="K72" i="24"/>
  <c r="J72" i="24"/>
  <c r="I72" i="24"/>
  <c r="S72" i="24" s="1"/>
  <c r="H72" i="24"/>
  <c r="G72" i="24"/>
  <c r="F72" i="24"/>
  <c r="C72" i="24"/>
  <c r="B72" i="24"/>
  <c r="S71" i="24"/>
  <c r="R71" i="24"/>
  <c r="Q71" i="24"/>
  <c r="P71" i="24"/>
  <c r="E71" i="24"/>
  <c r="U71" i="24" s="1"/>
  <c r="S70" i="24"/>
  <c r="R70" i="24"/>
  <c r="Q70" i="24"/>
  <c r="P70" i="24"/>
  <c r="E70" i="24"/>
  <c r="O68" i="24"/>
  <c r="N68" i="24"/>
  <c r="M68" i="24"/>
  <c r="L68" i="24"/>
  <c r="K68" i="24"/>
  <c r="J68" i="24"/>
  <c r="I68" i="24"/>
  <c r="H68" i="24"/>
  <c r="G68" i="24"/>
  <c r="F68" i="24"/>
  <c r="C68" i="24"/>
  <c r="B68" i="24"/>
  <c r="O67" i="24"/>
  <c r="N67" i="24"/>
  <c r="M67" i="24"/>
  <c r="L67" i="24"/>
  <c r="K67" i="24"/>
  <c r="J67" i="24"/>
  <c r="I67" i="24"/>
  <c r="S67" i="24" s="1"/>
  <c r="H67" i="24"/>
  <c r="R67" i="24" s="1"/>
  <c r="G67" i="24"/>
  <c r="F67" i="24"/>
  <c r="C67" i="24"/>
  <c r="B67" i="24"/>
  <c r="E67" i="24" s="1"/>
  <c r="S66" i="24"/>
  <c r="R66" i="24"/>
  <c r="Q66" i="24"/>
  <c r="P66" i="24"/>
  <c r="E66" i="24"/>
  <c r="U66" i="24" s="1"/>
  <c r="S65" i="24"/>
  <c r="R65" i="24"/>
  <c r="Q65" i="24"/>
  <c r="P65" i="24"/>
  <c r="E65" i="24"/>
  <c r="S64" i="24"/>
  <c r="R64" i="24"/>
  <c r="Q64" i="24"/>
  <c r="P64" i="24"/>
  <c r="E64" i="24"/>
  <c r="S63" i="24"/>
  <c r="R63" i="24"/>
  <c r="Q63" i="24"/>
  <c r="P63" i="24"/>
  <c r="E63" i="24"/>
  <c r="S62" i="24"/>
  <c r="R62" i="24"/>
  <c r="Q62" i="24"/>
  <c r="P62" i="24"/>
  <c r="E62" i="24"/>
  <c r="U62" i="24" s="1"/>
  <c r="O60" i="24"/>
  <c r="N60" i="24"/>
  <c r="M60" i="24"/>
  <c r="L60" i="24"/>
  <c r="K60" i="24"/>
  <c r="J60" i="24"/>
  <c r="I60" i="24"/>
  <c r="S60" i="24" s="1"/>
  <c r="H60" i="24"/>
  <c r="R60" i="24" s="1"/>
  <c r="C60" i="24"/>
  <c r="B60" i="24"/>
  <c r="S59" i="24"/>
  <c r="R59" i="24"/>
  <c r="Q59" i="24"/>
  <c r="P59" i="24"/>
  <c r="E59" i="24"/>
  <c r="S58" i="24"/>
  <c r="R58" i="24"/>
  <c r="Q58" i="24"/>
  <c r="P58" i="24"/>
  <c r="E58" i="24"/>
  <c r="S57" i="24"/>
  <c r="R57" i="24"/>
  <c r="Q57" i="24"/>
  <c r="P57" i="24"/>
  <c r="E57" i="24"/>
  <c r="S56" i="24"/>
  <c r="R56" i="24"/>
  <c r="Q56" i="24"/>
  <c r="P56" i="24"/>
  <c r="E56" i="24"/>
  <c r="O54" i="24"/>
  <c r="N54" i="24"/>
  <c r="M54" i="24"/>
  <c r="L54" i="24"/>
  <c r="K54" i="24"/>
  <c r="J54" i="24"/>
  <c r="I54" i="24"/>
  <c r="H54" i="24"/>
  <c r="G54" i="24"/>
  <c r="F54" i="24"/>
  <c r="C54" i="24"/>
  <c r="B54" i="24"/>
  <c r="E54" i="24" s="1"/>
  <c r="U53" i="24"/>
  <c r="T53" i="24"/>
  <c r="S53" i="24"/>
  <c r="R53" i="24"/>
  <c r="Q53" i="24"/>
  <c r="P53" i="24"/>
  <c r="E53" i="24"/>
  <c r="S52" i="24"/>
  <c r="R52" i="24"/>
  <c r="Q52" i="24"/>
  <c r="P52" i="24"/>
  <c r="E52" i="24"/>
  <c r="S51" i="24"/>
  <c r="R51" i="24"/>
  <c r="Q51" i="24"/>
  <c r="P51" i="24"/>
  <c r="E51" i="24"/>
  <c r="S50" i="24"/>
  <c r="R50" i="24"/>
  <c r="Q50" i="24"/>
  <c r="P50" i="24"/>
  <c r="E50" i="24"/>
  <c r="S49" i="24"/>
  <c r="R49" i="24"/>
  <c r="Q49" i="24"/>
  <c r="P49" i="24"/>
  <c r="E49" i="24"/>
  <c r="S48" i="24"/>
  <c r="R48" i="24"/>
  <c r="Q48" i="24"/>
  <c r="P48" i="24"/>
  <c r="E48" i="24"/>
  <c r="U47" i="24"/>
  <c r="T47" i="24"/>
  <c r="S47" i="24"/>
  <c r="R47" i="24"/>
  <c r="Q47" i="24"/>
  <c r="P47" i="24"/>
  <c r="E47" i="24"/>
  <c r="U46" i="24"/>
  <c r="T46" i="24"/>
  <c r="S46" i="24"/>
  <c r="R46" i="24"/>
  <c r="Q46" i="24"/>
  <c r="P46" i="24"/>
  <c r="E46" i="24"/>
  <c r="S45" i="24"/>
  <c r="R45" i="24"/>
  <c r="Q45" i="24"/>
  <c r="P45" i="24"/>
  <c r="E45" i="24"/>
  <c r="T44" i="24"/>
  <c r="S44" i="24"/>
  <c r="R44" i="24"/>
  <c r="Q44" i="24"/>
  <c r="P44" i="24"/>
  <c r="E44" i="24"/>
  <c r="U44" i="24" s="1"/>
  <c r="S43" i="24"/>
  <c r="R43" i="24"/>
  <c r="Q43" i="24"/>
  <c r="P43" i="24"/>
  <c r="E43" i="24"/>
  <c r="O41" i="24"/>
  <c r="N41" i="24"/>
  <c r="M41" i="24"/>
  <c r="L41" i="24"/>
  <c r="K41" i="24"/>
  <c r="J41" i="24"/>
  <c r="I41" i="24"/>
  <c r="S41" i="24" s="1"/>
  <c r="H41" i="24"/>
  <c r="R41" i="24" s="1"/>
  <c r="G41" i="24"/>
  <c r="F41" i="24"/>
  <c r="C41" i="24"/>
  <c r="B41" i="24"/>
  <c r="E41" i="24" s="1"/>
  <c r="S40" i="24"/>
  <c r="R40" i="24"/>
  <c r="Q40" i="24"/>
  <c r="P40" i="24"/>
  <c r="E40" i="24"/>
  <c r="U40" i="24" s="1"/>
  <c r="U39" i="24"/>
  <c r="S39" i="24"/>
  <c r="R39" i="24"/>
  <c r="Q39" i="24"/>
  <c r="P39" i="24"/>
  <c r="E39" i="24"/>
  <c r="T39" i="24" s="1"/>
  <c r="S38" i="24"/>
  <c r="R38" i="24"/>
  <c r="Q38" i="24"/>
  <c r="P38" i="24"/>
  <c r="E38" i="24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O34" i="24"/>
  <c r="N34" i="24"/>
  <c r="M34" i="24"/>
  <c r="L34" i="24"/>
  <c r="K34" i="24"/>
  <c r="S34" i="24" s="1"/>
  <c r="J34" i="24"/>
  <c r="I34" i="24"/>
  <c r="H34" i="24"/>
  <c r="R34" i="24" s="1"/>
  <c r="G34" i="24"/>
  <c r="F34" i="24"/>
  <c r="C34" i="24"/>
  <c r="B34" i="24"/>
  <c r="E34" i="24" s="1"/>
  <c r="S33" i="24"/>
  <c r="R33" i="24"/>
  <c r="Q33" i="24"/>
  <c r="P33" i="24"/>
  <c r="E33" i="24"/>
  <c r="O31" i="24"/>
  <c r="N31" i="24"/>
  <c r="M31" i="24"/>
  <c r="L31" i="24"/>
  <c r="K31" i="24"/>
  <c r="S31" i="24" s="1"/>
  <c r="J31" i="24"/>
  <c r="I31" i="24"/>
  <c r="H31" i="24"/>
  <c r="R31" i="24" s="1"/>
  <c r="G31" i="24"/>
  <c r="F31" i="24"/>
  <c r="C31" i="24"/>
  <c r="B31" i="24"/>
  <c r="E31" i="24" s="1"/>
  <c r="S30" i="24"/>
  <c r="R30" i="24"/>
  <c r="Q30" i="24"/>
  <c r="P30" i="24"/>
  <c r="E30" i="24"/>
  <c r="U30" i="24" s="1"/>
  <c r="S29" i="24"/>
  <c r="R29" i="24"/>
  <c r="Q29" i="24"/>
  <c r="P29" i="24"/>
  <c r="E29" i="24"/>
  <c r="S28" i="24"/>
  <c r="R28" i="24"/>
  <c r="Q28" i="24"/>
  <c r="P28" i="24"/>
  <c r="E28" i="24"/>
  <c r="U27" i="24"/>
  <c r="S27" i="24"/>
  <c r="R27" i="24"/>
  <c r="Q27" i="24"/>
  <c r="P27" i="24"/>
  <c r="E27" i="24"/>
  <c r="T27" i="24" s="1"/>
  <c r="O25" i="24"/>
  <c r="Q25" i="24" s="1"/>
  <c r="N25" i="24"/>
  <c r="M25" i="24"/>
  <c r="L25" i="24"/>
  <c r="K25" i="24"/>
  <c r="J25" i="24"/>
  <c r="I25" i="24"/>
  <c r="S25" i="24" s="1"/>
  <c r="H25" i="24"/>
  <c r="P25" i="24" s="1"/>
  <c r="G25" i="24"/>
  <c r="F25" i="24"/>
  <c r="C25" i="24"/>
  <c r="B25" i="24"/>
  <c r="U24" i="24"/>
  <c r="T24" i="24"/>
  <c r="S24" i="24"/>
  <c r="R24" i="24"/>
  <c r="Q24" i="24"/>
  <c r="P24" i="24"/>
  <c r="E24" i="24"/>
  <c r="S23" i="24"/>
  <c r="R23" i="24"/>
  <c r="Q23" i="24"/>
  <c r="P23" i="24"/>
  <c r="E23" i="24"/>
  <c r="S22" i="24"/>
  <c r="R22" i="24"/>
  <c r="Q22" i="24"/>
  <c r="P22" i="24"/>
  <c r="E22" i="24"/>
  <c r="T22" i="24" s="1"/>
  <c r="S21" i="24"/>
  <c r="R21" i="24"/>
  <c r="Q21" i="24"/>
  <c r="P21" i="24"/>
  <c r="E21" i="24"/>
  <c r="S20" i="24"/>
  <c r="R20" i="24"/>
  <c r="Q20" i="24"/>
  <c r="P20" i="24"/>
  <c r="E20" i="24"/>
  <c r="U19" i="24"/>
  <c r="S19" i="24"/>
  <c r="R19" i="24"/>
  <c r="Q19" i="24"/>
  <c r="P19" i="24"/>
  <c r="E19" i="24"/>
  <c r="T19" i="24" s="1"/>
  <c r="T18" i="24"/>
  <c r="S18" i="24"/>
  <c r="R18" i="24"/>
  <c r="Q18" i="24"/>
  <c r="P18" i="24"/>
  <c r="E18" i="24"/>
  <c r="U18" i="24" s="1"/>
  <c r="O16" i="24"/>
  <c r="N16" i="24"/>
  <c r="M16" i="24"/>
  <c r="L16" i="24"/>
  <c r="K16" i="24"/>
  <c r="J16" i="24"/>
  <c r="I16" i="24"/>
  <c r="S16" i="24" s="1"/>
  <c r="H16" i="24"/>
  <c r="R16" i="24" s="1"/>
  <c r="G16" i="24"/>
  <c r="F16" i="24"/>
  <c r="C16" i="24"/>
  <c r="B16" i="24"/>
  <c r="S15" i="24"/>
  <c r="R15" i="24"/>
  <c r="Q15" i="24"/>
  <c r="P15" i="24"/>
  <c r="E15" i="24"/>
  <c r="S14" i="24"/>
  <c r="R14" i="24"/>
  <c r="Q14" i="24"/>
  <c r="P14" i="24"/>
  <c r="E14" i="24"/>
  <c r="T13" i="24"/>
  <c r="S13" i="24"/>
  <c r="R13" i="24"/>
  <c r="Q13" i="24"/>
  <c r="P13" i="24"/>
  <c r="E13" i="24"/>
  <c r="U13" i="24" s="1"/>
  <c r="S12" i="24"/>
  <c r="R12" i="24"/>
  <c r="Q12" i="24"/>
  <c r="P12" i="24"/>
  <c r="E12" i="24"/>
  <c r="S11" i="24"/>
  <c r="R11" i="24"/>
  <c r="Q11" i="24"/>
  <c r="P11" i="24"/>
  <c r="E11" i="24"/>
  <c r="T11" i="24" s="1"/>
  <c r="S10" i="24"/>
  <c r="R10" i="24"/>
  <c r="Q10" i="24"/>
  <c r="U10" i="24" s="1"/>
  <c r="P10" i="24"/>
  <c r="E10" i="24"/>
  <c r="T10" i="24" s="1"/>
  <c r="U9" i="24"/>
  <c r="T9" i="24"/>
  <c r="S9" i="24"/>
  <c r="R9" i="24"/>
  <c r="Q9" i="24"/>
  <c r="P9" i="24"/>
  <c r="E9" i="24"/>
  <c r="S96" i="23"/>
  <c r="R96" i="23"/>
  <c r="Q96" i="23"/>
  <c r="P96" i="23"/>
  <c r="E96" i="23"/>
  <c r="T95" i="23"/>
  <c r="S95" i="23"/>
  <c r="R95" i="23"/>
  <c r="Q95" i="23"/>
  <c r="P95" i="23"/>
  <c r="E95" i="23"/>
  <c r="U95" i="23" s="1"/>
  <c r="U94" i="23"/>
  <c r="T94" i="23"/>
  <c r="S94" i="23"/>
  <c r="R94" i="23"/>
  <c r="Q94" i="23"/>
  <c r="P94" i="23"/>
  <c r="E94" i="23"/>
  <c r="S93" i="23"/>
  <c r="R93" i="23"/>
  <c r="Q93" i="23"/>
  <c r="P93" i="23"/>
  <c r="E93" i="23"/>
  <c r="S92" i="23"/>
  <c r="R92" i="23"/>
  <c r="Q92" i="23"/>
  <c r="P92" i="23"/>
  <c r="E92" i="23"/>
  <c r="U92" i="23" s="1"/>
  <c r="U91" i="23"/>
  <c r="S91" i="23"/>
  <c r="R91" i="23"/>
  <c r="Q91" i="23"/>
  <c r="P91" i="23"/>
  <c r="E91" i="23"/>
  <c r="T90" i="23"/>
  <c r="S90" i="23"/>
  <c r="R90" i="23"/>
  <c r="Q90" i="23"/>
  <c r="P90" i="23"/>
  <c r="E90" i="23"/>
  <c r="U90" i="23" s="1"/>
  <c r="S89" i="23"/>
  <c r="R89" i="23"/>
  <c r="Q89" i="23"/>
  <c r="P89" i="23"/>
  <c r="E89" i="23"/>
  <c r="S88" i="23"/>
  <c r="R88" i="23"/>
  <c r="Q88" i="23"/>
  <c r="P88" i="23"/>
  <c r="E88" i="23"/>
  <c r="U88" i="23" s="1"/>
  <c r="S86" i="23"/>
  <c r="R86" i="23"/>
  <c r="Q86" i="23"/>
  <c r="P86" i="23"/>
  <c r="E86" i="23"/>
  <c r="O74" i="23"/>
  <c r="N74" i="23"/>
  <c r="M74" i="23"/>
  <c r="L74" i="23"/>
  <c r="K74" i="23"/>
  <c r="J74" i="23"/>
  <c r="I74" i="23"/>
  <c r="H74" i="23"/>
  <c r="G74" i="23"/>
  <c r="F74" i="23"/>
  <c r="C74" i="23"/>
  <c r="B74" i="23"/>
  <c r="O73" i="23"/>
  <c r="N73" i="23"/>
  <c r="M73" i="23"/>
  <c r="L73" i="23"/>
  <c r="K73" i="23"/>
  <c r="J73" i="23"/>
  <c r="I73" i="23"/>
  <c r="H73" i="23"/>
  <c r="G73" i="23"/>
  <c r="F73" i="23"/>
  <c r="E73" i="23"/>
  <c r="C73" i="23"/>
  <c r="B73" i="23"/>
  <c r="O72" i="23"/>
  <c r="N72" i="23"/>
  <c r="M72" i="23"/>
  <c r="L72" i="23"/>
  <c r="K72" i="23"/>
  <c r="S72" i="23" s="1"/>
  <c r="J72" i="23"/>
  <c r="I72" i="23"/>
  <c r="H72" i="23"/>
  <c r="G72" i="23"/>
  <c r="F72" i="23"/>
  <c r="C72" i="23"/>
  <c r="B72" i="23"/>
  <c r="E72" i="23" s="1"/>
  <c r="S71" i="23"/>
  <c r="R71" i="23"/>
  <c r="Q71" i="23"/>
  <c r="P71" i="23"/>
  <c r="E71" i="23"/>
  <c r="U71" i="23" s="1"/>
  <c r="S70" i="23"/>
  <c r="R70" i="23"/>
  <c r="Q70" i="23"/>
  <c r="P70" i="23"/>
  <c r="E70" i="23"/>
  <c r="O68" i="23"/>
  <c r="N68" i="23"/>
  <c r="M68" i="23"/>
  <c r="L68" i="23"/>
  <c r="K68" i="23"/>
  <c r="J68" i="23"/>
  <c r="I68" i="23"/>
  <c r="H68" i="23"/>
  <c r="G68" i="23"/>
  <c r="F68" i="23"/>
  <c r="C68" i="23"/>
  <c r="B68" i="23"/>
  <c r="O67" i="23"/>
  <c r="N67" i="23"/>
  <c r="M67" i="23"/>
  <c r="L67" i="23"/>
  <c r="K67" i="23"/>
  <c r="J67" i="23"/>
  <c r="I67" i="23"/>
  <c r="S67" i="23" s="1"/>
  <c r="H67" i="23"/>
  <c r="R67" i="23" s="1"/>
  <c r="G67" i="23"/>
  <c r="F67" i="23"/>
  <c r="E67" i="23"/>
  <c r="C67" i="23"/>
  <c r="B67" i="23"/>
  <c r="S66" i="23"/>
  <c r="R66" i="23"/>
  <c r="Q66" i="23"/>
  <c r="P66" i="23"/>
  <c r="E66" i="23"/>
  <c r="U66" i="23" s="1"/>
  <c r="S65" i="23"/>
  <c r="R65" i="23"/>
  <c r="Q65" i="23"/>
  <c r="P65" i="23"/>
  <c r="E65" i="23"/>
  <c r="S64" i="23"/>
  <c r="R64" i="23"/>
  <c r="Q64" i="23"/>
  <c r="P64" i="23"/>
  <c r="E64" i="23"/>
  <c r="S63" i="23"/>
  <c r="R63" i="23"/>
  <c r="Q63" i="23"/>
  <c r="P63" i="23"/>
  <c r="E63" i="23"/>
  <c r="S62" i="23"/>
  <c r="R62" i="23"/>
  <c r="Q62" i="23"/>
  <c r="P62" i="23"/>
  <c r="E62" i="23"/>
  <c r="O60" i="23"/>
  <c r="N60" i="23"/>
  <c r="M60" i="23"/>
  <c r="L60" i="23"/>
  <c r="K60" i="23"/>
  <c r="J60" i="23"/>
  <c r="I60" i="23"/>
  <c r="S60" i="23" s="1"/>
  <c r="H60" i="23"/>
  <c r="R60" i="23" s="1"/>
  <c r="C60" i="23"/>
  <c r="E60" i="23" s="1"/>
  <c r="B60" i="23"/>
  <c r="S59" i="23"/>
  <c r="R59" i="23"/>
  <c r="Q59" i="23"/>
  <c r="P59" i="23"/>
  <c r="E59" i="23"/>
  <c r="T59" i="23" s="1"/>
  <c r="S58" i="23"/>
  <c r="R58" i="23"/>
  <c r="Q58" i="23"/>
  <c r="P58" i="23"/>
  <c r="E58" i="23"/>
  <c r="S57" i="23"/>
  <c r="R57" i="23"/>
  <c r="Q57" i="23"/>
  <c r="P57" i="23"/>
  <c r="E57" i="23"/>
  <c r="S56" i="23"/>
  <c r="R56" i="23"/>
  <c r="Q56" i="23"/>
  <c r="P56" i="23"/>
  <c r="E56" i="23"/>
  <c r="O54" i="23"/>
  <c r="N54" i="23"/>
  <c r="M54" i="23"/>
  <c r="L54" i="23"/>
  <c r="K54" i="23"/>
  <c r="J54" i="23"/>
  <c r="I54" i="23"/>
  <c r="H54" i="23"/>
  <c r="G54" i="23"/>
  <c r="F54" i="23"/>
  <c r="C54" i="23"/>
  <c r="B54" i="23"/>
  <c r="E54" i="23" s="1"/>
  <c r="U53" i="23"/>
  <c r="S53" i="23"/>
  <c r="R53" i="23"/>
  <c r="Q53" i="23"/>
  <c r="P53" i="23"/>
  <c r="E53" i="23"/>
  <c r="T53" i="23" s="1"/>
  <c r="S52" i="23"/>
  <c r="R52" i="23"/>
  <c r="Q52" i="23"/>
  <c r="P52" i="23"/>
  <c r="E52" i="23"/>
  <c r="S51" i="23"/>
  <c r="R51" i="23"/>
  <c r="Q51" i="23"/>
  <c r="P51" i="23"/>
  <c r="E51" i="23"/>
  <c r="U50" i="23"/>
  <c r="T50" i="23"/>
  <c r="S50" i="23"/>
  <c r="R50" i="23"/>
  <c r="Q50" i="23"/>
  <c r="P50" i="23"/>
  <c r="E50" i="23"/>
  <c r="S49" i="23"/>
  <c r="R49" i="23"/>
  <c r="Q49" i="23"/>
  <c r="P49" i="23"/>
  <c r="E49" i="23"/>
  <c r="U49" i="23" s="1"/>
  <c r="S48" i="23"/>
  <c r="R48" i="23"/>
  <c r="Q48" i="23"/>
  <c r="P48" i="23"/>
  <c r="E48" i="23"/>
  <c r="U47" i="23"/>
  <c r="S47" i="23"/>
  <c r="R47" i="23"/>
  <c r="Q47" i="23"/>
  <c r="P47" i="23"/>
  <c r="E47" i="23"/>
  <c r="T47" i="23" s="1"/>
  <c r="U46" i="23"/>
  <c r="T46" i="23"/>
  <c r="S46" i="23"/>
  <c r="R46" i="23"/>
  <c r="Q46" i="23"/>
  <c r="P46" i="23"/>
  <c r="E46" i="23"/>
  <c r="T45" i="23"/>
  <c r="S45" i="23"/>
  <c r="R45" i="23"/>
  <c r="Q45" i="23"/>
  <c r="P45" i="23"/>
  <c r="E45" i="23"/>
  <c r="U45" i="23" s="1"/>
  <c r="U44" i="23"/>
  <c r="S44" i="23"/>
  <c r="R44" i="23"/>
  <c r="Q44" i="23"/>
  <c r="P44" i="23"/>
  <c r="E44" i="23"/>
  <c r="T44" i="23" s="1"/>
  <c r="U43" i="23"/>
  <c r="T43" i="23"/>
  <c r="S43" i="23"/>
  <c r="R43" i="23"/>
  <c r="Q43" i="23"/>
  <c r="P43" i="23"/>
  <c r="E43" i="23"/>
  <c r="O41" i="23"/>
  <c r="N41" i="23"/>
  <c r="M41" i="23"/>
  <c r="L41" i="23"/>
  <c r="K41" i="23"/>
  <c r="J41" i="23"/>
  <c r="I41" i="23"/>
  <c r="S41" i="23" s="1"/>
  <c r="H41" i="23"/>
  <c r="G41" i="23"/>
  <c r="F41" i="23"/>
  <c r="E41" i="23"/>
  <c r="C41" i="23"/>
  <c r="B41" i="23"/>
  <c r="U40" i="23"/>
  <c r="T40" i="23"/>
  <c r="S40" i="23"/>
  <c r="R40" i="23"/>
  <c r="Q40" i="23"/>
  <c r="P40" i="23"/>
  <c r="E40" i="23"/>
  <c r="S39" i="23"/>
  <c r="R39" i="23"/>
  <c r="Q39" i="23"/>
  <c r="P39" i="23"/>
  <c r="E39" i="23"/>
  <c r="U39" i="23" s="1"/>
  <c r="S38" i="23"/>
  <c r="R38" i="23"/>
  <c r="Q38" i="23"/>
  <c r="P38" i="23"/>
  <c r="E38" i="23"/>
  <c r="U37" i="23"/>
  <c r="S37" i="23"/>
  <c r="R37" i="23"/>
  <c r="Q37" i="23"/>
  <c r="P37" i="23"/>
  <c r="E37" i="23"/>
  <c r="T36" i="23"/>
  <c r="S36" i="23"/>
  <c r="R36" i="23"/>
  <c r="Q36" i="23"/>
  <c r="P36" i="23"/>
  <c r="E36" i="23"/>
  <c r="U36" i="23" s="1"/>
  <c r="O34" i="23"/>
  <c r="N34" i="23"/>
  <c r="M34" i="23"/>
  <c r="L34" i="23"/>
  <c r="K34" i="23"/>
  <c r="J34" i="23"/>
  <c r="I34" i="23"/>
  <c r="S34" i="23" s="1"/>
  <c r="H34" i="23"/>
  <c r="G34" i="23"/>
  <c r="F34" i="23"/>
  <c r="E34" i="23"/>
  <c r="C34" i="23"/>
  <c r="B34" i="23"/>
  <c r="S33" i="23"/>
  <c r="R33" i="23"/>
  <c r="Q33" i="23"/>
  <c r="U33" i="23" s="1"/>
  <c r="P33" i="23"/>
  <c r="T33" i="23" s="1"/>
  <c r="E33" i="23"/>
  <c r="O31" i="23"/>
  <c r="Q31" i="23" s="1"/>
  <c r="N31" i="23"/>
  <c r="M31" i="23"/>
  <c r="L31" i="23"/>
  <c r="K31" i="23"/>
  <c r="J31" i="23"/>
  <c r="I31" i="23"/>
  <c r="S31" i="23" s="1"/>
  <c r="H31" i="23"/>
  <c r="R31" i="23" s="1"/>
  <c r="G31" i="23"/>
  <c r="F31" i="23"/>
  <c r="C31" i="23"/>
  <c r="B31" i="23"/>
  <c r="T30" i="23"/>
  <c r="S30" i="23"/>
  <c r="R30" i="23"/>
  <c r="Q30" i="23"/>
  <c r="P30" i="23"/>
  <c r="E30" i="23"/>
  <c r="U30" i="23" s="1"/>
  <c r="S29" i="23"/>
  <c r="R29" i="23"/>
  <c r="Q29" i="23"/>
  <c r="P29" i="23"/>
  <c r="E29" i="23"/>
  <c r="U29" i="23" s="1"/>
  <c r="S28" i="23"/>
  <c r="R28" i="23"/>
  <c r="Q28" i="23"/>
  <c r="P28" i="23"/>
  <c r="E28" i="23"/>
  <c r="S27" i="23"/>
  <c r="R27" i="23"/>
  <c r="Q27" i="23"/>
  <c r="P27" i="23"/>
  <c r="E27" i="23"/>
  <c r="O25" i="23"/>
  <c r="N25" i="23"/>
  <c r="M25" i="23"/>
  <c r="L25" i="23"/>
  <c r="K25" i="23"/>
  <c r="J25" i="23"/>
  <c r="I25" i="23"/>
  <c r="H25" i="23"/>
  <c r="R25" i="23" s="1"/>
  <c r="G25" i="23"/>
  <c r="F25" i="23"/>
  <c r="C25" i="23"/>
  <c r="B25" i="23"/>
  <c r="S24" i="23"/>
  <c r="R24" i="23"/>
  <c r="Q24" i="23"/>
  <c r="P24" i="23"/>
  <c r="E24" i="23"/>
  <c r="S23" i="23"/>
  <c r="R23" i="23"/>
  <c r="Q23" i="23"/>
  <c r="P23" i="23"/>
  <c r="E23" i="23"/>
  <c r="U22" i="23"/>
  <c r="T22" i="23"/>
  <c r="S22" i="23"/>
  <c r="R22" i="23"/>
  <c r="Q22" i="23"/>
  <c r="P22" i="23"/>
  <c r="E22" i="23"/>
  <c r="T21" i="23"/>
  <c r="S21" i="23"/>
  <c r="R21" i="23"/>
  <c r="Q21" i="23"/>
  <c r="P21" i="23"/>
  <c r="E21" i="23"/>
  <c r="U21" i="23" s="1"/>
  <c r="S20" i="23"/>
  <c r="R20" i="23"/>
  <c r="Q20" i="23"/>
  <c r="P20" i="23"/>
  <c r="E20" i="23"/>
  <c r="S19" i="23"/>
  <c r="R19" i="23"/>
  <c r="Q19" i="23"/>
  <c r="P19" i="23"/>
  <c r="E19" i="23"/>
  <c r="U18" i="23"/>
  <c r="S18" i="23"/>
  <c r="R18" i="23"/>
  <c r="Q18" i="23"/>
  <c r="P18" i="23"/>
  <c r="E18" i="23"/>
  <c r="T18" i="23" s="1"/>
  <c r="S16" i="23"/>
  <c r="O16" i="23"/>
  <c r="N16" i="23"/>
  <c r="M16" i="23"/>
  <c r="L16" i="23"/>
  <c r="K16" i="23"/>
  <c r="J16" i="23"/>
  <c r="I16" i="23"/>
  <c r="H16" i="23"/>
  <c r="G16" i="23"/>
  <c r="F16" i="23"/>
  <c r="C16" i="23"/>
  <c r="B16" i="23"/>
  <c r="S15" i="23"/>
  <c r="R15" i="23"/>
  <c r="Q15" i="23"/>
  <c r="P15" i="23"/>
  <c r="E15" i="23"/>
  <c r="U14" i="23"/>
  <c r="S14" i="23"/>
  <c r="R14" i="23"/>
  <c r="Q14" i="23"/>
  <c r="P14" i="23"/>
  <c r="E14" i="23"/>
  <c r="T14" i="23" s="1"/>
  <c r="U13" i="23"/>
  <c r="T13" i="23"/>
  <c r="S13" i="23"/>
  <c r="R13" i="23"/>
  <c r="Q13" i="23"/>
  <c r="P13" i="23"/>
  <c r="E13" i="23"/>
  <c r="T12" i="23"/>
  <c r="S12" i="23"/>
  <c r="R12" i="23"/>
  <c r="Q12" i="23"/>
  <c r="P12" i="23"/>
  <c r="E12" i="23"/>
  <c r="U12" i="23" s="1"/>
  <c r="T11" i="23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R9" i="23"/>
  <c r="Q9" i="23"/>
  <c r="P9" i="23"/>
  <c r="E9" i="23"/>
  <c r="T96" i="22"/>
  <c r="S96" i="22"/>
  <c r="R96" i="22"/>
  <c r="Q96" i="22"/>
  <c r="P96" i="22"/>
  <c r="E96" i="22"/>
  <c r="U96" i="22" s="1"/>
  <c r="U95" i="22"/>
  <c r="S95" i="22"/>
  <c r="R95" i="22"/>
  <c r="Q95" i="22"/>
  <c r="P95" i="22"/>
  <c r="E95" i="22"/>
  <c r="T95" i="22" s="1"/>
  <c r="U94" i="22"/>
  <c r="T94" i="22"/>
  <c r="S94" i="22"/>
  <c r="R94" i="22"/>
  <c r="Q94" i="22"/>
  <c r="P94" i="22"/>
  <c r="E94" i="22"/>
  <c r="S93" i="22"/>
  <c r="R93" i="22"/>
  <c r="Q93" i="22"/>
  <c r="P93" i="22"/>
  <c r="E93" i="22"/>
  <c r="U92" i="22"/>
  <c r="S92" i="22"/>
  <c r="R92" i="22"/>
  <c r="Q92" i="22"/>
  <c r="P92" i="22"/>
  <c r="E92" i="22"/>
  <c r="T92" i="22" s="1"/>
  <c r="S91" i="22"/>
  <c r="R91" i="22"/>
  <c r="Q91" i="22"/>
  <c r="P91" i="22"/>
  <c r="E91" i="22"/>
  <c r="S90" i="22"/>
  <c r="R90" i="22"/>
  <c r="Q90" i="22"/>
  <c r="P90" i="22"/>
  <c r="E90" i="22"/>
  <c r="U90" i="22" s="1"/>
  <c r="S89" i="22"/>
  <c r="R89" i="22"/>
  <c r="Q89" i="22"/>
  <c r="P89" i="22"/>
  <c r="E89" i="22"/>
  <c r="U88" i="22"/>
  <c r="T88" i="22"/>
  <c r="S88" i="22"/>
  <c r="R88" i="22"/>
  <c r="Q88" i="22"/>
  <c r="P88" i="22"/>
  <c r="E88" i="22"/>
  <c r="S86" i="22"/>
  <c r="R86" i="22"/>
  <c r="Q86" i="22"/>
  <c r="P86" i="22"/>
  <c r="E86" i="22"/>
  <c r="U86" i="22" s="1"/>
  <c r="O74" i="22"/>
  <c r="N74" i="22"/>
  <c r="M74" i="22"/>
  <c r="L74" i="22"/>
  <c r="K74" i="22"/>
  <c r="J74" i="22"/>
  <c r="I74" i="22"/>
  <c r="H74" i="22"/>
  <c r="G74" i="22"/>
  <c r="F74" i="22"/>
  <c r="C74" i="22"/>
  <c r="B74" i="22"/>
  <c r="O73" i="22"/>
  <c r="N73" i="22"/>
  <c r="M73" i="22"/>
  <c r="L73" i="22"/>
  <c r="K73" i="22"/>
  <c r="J73" i="22"/>
  <c r="I73" i="22"/>
  <c r="H73" i="22"/>
  <c r="R73" i="22" s="1"/>
  <c r="G73" i="22"/>
  <c r="F73" i="22"/>
  <c r="C73" i="22"/>
  <c r="B73" i="22"/>
  <c r="S72" i="22"/>
  <c r="O72" i="22"/>
  <c r="N72" i="22"/>
  <c r="M72" i="22"/>
  <c r="L72" i="22"/>
  <c r="K72" i="22"/>
  <c r="J72" i="22"/>
  <c r="I72" i="22"/>
  <c r="H72" i="22"/>
  <c r="R72" i="22" s="1"/>
  <c r="G72" i="22"/>
  <c r="F72" i="22"/>
  <c r="C72" i="22"/>
  <c r="E72" i="22" s="1"/>
  <c r="B72" i="22"/>
  <c r="S71" i="22"/>
  <c r="R71" i="22"/>
  <c r="Q71" i="22"/>
  <c r="P71" i="22"/>
  <c r="E71" i="22"/>
  <c r="T71" i="22" s="1"/>
  <c r="S70" i="22"/>
  <c r="R70" i="22"/>
  <c r="Q70" i="22"/>
  <c r="P70" i="22"/>
  <c r="E70" i="22"/>
  <c r="O68" i="22"/>
  <c r="N68" i="22"/>
  <c r="M68" i="22"/>
  <c r="L68" i="22"/>
  <c r="K68" i="22"/>
  <c r="J68" i="22"/>
  <c r="I68" i="22"/>
  <c r="H68" i="22"/>
  <c r="G68" i="22"/>
  <c r="F68" i="22"/>
  <c r="C68" i="22"/>
  <c r="B68" i="22"/>
  <c r="O67" i="22"/>
  <c r="N67" i="22"/>
  <c r="M67" i="22"/>
  <c r="L67" i="22"/>
  <c r="K67" i="22"/>
  <c r="J67" i="22"/>
  <c r="I67" i="22"/>
  <c r="S67" i="22" s="1"/>
  <c r="H67" i="22"/>
  <c r="R67" i="22" s="1"/>
  <c r="G67" i="22"/>
  <c r="F67" i="22"/>
  <c r="C67" i="22"/>
  <c r="B67" i="22"/>
  <c r="E67" i="22" s="1"/>
  <c r="S66" i="22"/>
  <c r="R66" i="22"/>
  <c r="Q66" i="22"/>
  <c r="P66" i="22"/>
  <c r="E66" i="22"/>
  <c r="T66" i="22" s="1"/>
  <c r="T65" i="22"/>
  <c r="S65" i="22"/>
  <c r="R65" i="22"/>
  <c r="Q65" i="22"/>
  <c r="P65" i="22"/>
  <c r="E65" i="22"/>
  <c r="U65" i="22" s="1"/>
  <c r="S64" i="22"/>
  <c r="R64" i="22"/>
  <c r="Q64" i="22"/>
  <c r="P64" i="22"/>
  <c r="E64" i="22"/>
  <c r="U63" i="22"/>
  <c r="S63" i="22"/>
  <c r="R63" i="22"/>
  <c r="Q63" i="22"/>
  <c r="P63" i="22"/>
  <c r="E63" i="22"/>
  <c r="T63" i="22" s="1"/>
  <c r="T62" i="22"/>
  <c r="S62" i="22"/>
  <c r="R62" i="22"/>
  <c r="Q62" i="22"/>
  <c r="P62" i="22"/>
  <c r="E62" i="22"/>
  <c r="U62" i="22" s="1"/>
  <c r="O60" i="22"/>
  <c r="N60" i="22"/>
  <c r="M60" i="22"/>
  <c r="L60" i="22"/>
  <c r="K60" i="22"/>
  <c r="J60" i="22"/>
  <c r="I60" i="22"/>
  <c r="S60" i="22" s="1"/>
  <c r="H60" i="22"/>
  <c r="R60" i="22" s="1"/>
  <c r="C60" i="22"/>
  <c r="B60" i="22"/>
  <c r="S59" i="22"/>
  <c r="R59" i="22"/>
  <c r="Q59" i="22"/>
  <c r="P59" i="22"/>
  <c r="E59" i="22"/>
  <c r="S58" i="22"/>
  <c r="R58" i="22"/>
  <c r="Q58" i="22"/>
  <c r="P58" i="22"/>
  <c r="E58" i="22"/>
  <c r="U58" i="22" s="1"/>
  <c r="S57" i="22"/>
  <c r="R57" i="22"/>
  <c r="Q57" i="22"/>
  <c r="P57" i="22"/>
  <c r="E57" i="22"/>
  <c r="U56" i="22"/>
  <c r="T56" i="22"/>
  <c r="S56" i="22"/>
  <c r="R56" i="22"/>
  <c r="Q56" i="22"/>
  <c r="P56" i="22"/>
  <c r="E56" i="22"/>
  <c r="O54" i="22"/>
  <c r="N54" i="22"/>
  <c r="M54" i="22"/>
  <c r="L54" i="22"/>
  <c r="K54" i="22"/>
  <c r="J54" i="22"/>
  <c r="I54" i="22"/>
  <c r="S54" i="22" s="1"/>
  <c r="H54" i="22"/>
  <c r="R54" i="22" s="1"/>
  <c r="G54" i="22"/>
  <c r="F54" i="22"/>
  <c r="C54" i="22"/>
  <c r="E54" i="22" s="1"/>
  <c r="B54" i="22"/>
  <c r="S53" i="22"/>
  <c r="R53" i="22"/>
  <c r="Q53" i="22"/>
  <c r="P53" i="22"/>
  <c r="E53" i="22"/>
  <c r="S52" i="22"/>
  <c r="R52" i="22"/>
  <c r="Q52" i="22"/>
  <c r="P52" i="22"/>
  <c r="E52" i="22"/>
  <c r="U52" i="22" s="1"/>
  <c r="S51" i="22"/>
  <c r="R51" i="22"/>
  <c r="Q51" i="22"/>
  <c r="P51" i="22"/>
  <c r="E51" i="22"/>
  <c r="S50" i="22"/>
  <c r="R50" i="22"/>
  <c r="Q50" i="22"/>
  <c r="P50" i="22"/>
  <c r="E50" i="22"/>
  <c r="U49" i="22"/>
  <c r="T49" i="22"/>
  <c r="S49" i="22"/>
  <c r="R49" i="22"/>
  <c r="Q49" i="22"/>
  <c r="P49" i="22"/>
  <c r="E49" i="22"/>
  <c r="S48" i="22"/>
  <c r="R48" i="22"/>
  <c r="Q48" i="22"/>
  <c r="P48" i="22"/>
  <c r="E48" i="22"/>
  <c r="U48" i="22" s="1"/>
  <c r="T47" i="22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S44" i="22"/>
  <c r="R44" i="22"/>
  <c r="Q44" i="22"/>
  <c r="P44" i="22"/>
  <c r="E44" i="22"/>
  <c r="U43" i="22"/>
  <c r="S43" i="22"/>
  <c r="R43" i="22"/>
  <c r="Q43" i="22"/>
  <c r="P43" i="22"/>
  <c r="E43" i="22"/>
  <c r="T43" i="22" s="1"/>
  <c r="O41" i="22"/>
  <c r="N41" i="22"/>
  <c r="M41" i="22"/>
  <c r="L41" i="22"/>
  <c r="K41" i="22"/>
  <c r="J41" i="22"/>
  <c r="I41" i="22"/>
  <c r="H41" i="22"/>
  <c r="G41" i="22"/>
  <c r="F41" i="22"/>
  <c r="C41" i="22"/>
  <c r="B41" i="22"/>
  <c r="E41" i="22" s="1"/>
  <c r="U40" i="22"/>
  <c r="S40" i="22"/>
  <c r="R40" i="22"/>
  <c r="Q40" i="22"/>
  <c r="P40" i="22"/>
  <c r="E40" i="22"/>
  <c r="T40" i="22" s="1"/>
  <c r="T39" i="22"/>
  <c r="S39" i="22"/>
  <c r="R39" i="22"/>
  <c r="Q39" i="22"/>
  <c r="P39" i="22"/>
  <c r="E39" i="22"/>
  <c r="U39" i="22" s="1"/>
  <c r="S38" i="22"/>
  <c r="R38" i="22"/>
  <c r="Q38" i="22"/>
  <c r="P38" i="22"/>
  <c r="E38" i="22"/>
  <c r="S37" i="22"/>
  <c r="R37" i="22"/>
  <c r="Q37" i="22"/>
  <c r="P37" i="22"/>
  <c r="E37" i="22"/>
  <c r="S36" i="22"/>
  <c r="R36" i="22"/>
  <c r="Q36" i="22"/>
  <c r="P36" i="22"/>
  <c r="E36" i="22"/>
  <c r="T36" i="22" s="1"/>
  <c r="S34" i="22"/>
  <c r="O34" i="22"/>
  <c r="N34" i="22"/>
  <c r="M34" i="22"/>
  <c r="L34" i="22"/>
  <c r="K34" i="22"/>
  <c r="J34" i="22"/>
  <c r="I34" i="22"/>
  <c r="H34" i="22"/>
  <c r="R34" i="22" s="1"/>
  <c r="G34" i="22"/>
  <c r="F34" i="22"/>
  <c r="C34" i="22"/>
  <c r="E34" i="22" s="1"/>
  <c r="B34" i="22"/>
  <c r="S33" i="22"/>
  <c r="R33" i="22"/>
  <c r="Q33" i="22"/>
  <c r="P33" i="22"/>
  <c r="E33" i="22"/>
  <c r="O31" i="22"/>
  <c r="N31" i="22"/>
  <c r="M31" i="22"/>
  <c r="L31" i="22"/>
  <c r="K31" i="22"/>
  <c r="J31" i="22"/>
  <c r="I31" i="22"/>
  <c r="S31" i="22" s="1"/>
  <c r="H31" i="22"/>
  <c r="R31" i="22" s="1"/>
  <c r="G31" i="22"/>
  <c r="F31" i="22"/>
  <c r="C31" i="22"/>
  <c r="B31" i="22"/>
  <c r="E31" i="22" s="1"/>
  <c r="T30" i="22"/>
  <c r="S30" i="22"/>
  <c r="R30" i="22"/>
  <c r="Q30" i="22"/>
  <c r="P30" i="22"/>
  <c r="E30" i="22"/>
  <c r="U30" i="22" s="1"/>
  <c r="S29" i="22"/>
  <c r="R29" i="22"/>
  <c r="Q29" i="22"/>
  <c r="P29" i="22"/>
  <c r="E29" i="22"/>
  <c r="T28" i="22"/>
  <c r="S28" i="22"/>
  <c r="R28" i="22"/>
  <c r="Q28" i="22"/>
  <c r="P28" i="22"/>
  <c r="E28" i="22"/>
  <c r="U28" i="22" s="1"/>
  <c r="S27" i="22"/>
  <c r="R27" i="22"/>
  <c r="Q27" i="22"/>
  <c r="P27" i="22"/>
  <c r="E27" i="22"/>
  <c r="U27" i="22" s="1"/>
  <c r="O25" i="22"/>
  <c r="N25" i="22"/>
  <c r="M25" i="22"/>
  <c r="L25" i="22"/>
  <c r="K25" i="22"/>
  <c r="S25" i="22" s="1"/>
  <c r="J25" i="22"/>
  <c r="I25" i="22"/>
  <c r="H25" i="22"/>
  <c r="R25" i="22" s="1"/>
  <c r="G25" i="22"/>
  <c r="F25" i="22"/>
  <c r="C25" i="22"/>
  <c r="B25" i="22"/>
  <c r="S24" i="22"/>
  <c r="R24" i="22"/>
  <c r="Q24" i="22"/>
  <c r="P24" i="22"/>
  <c r="E24" i="22"/>
  <c r="U24" i="22" s="1"/>
  <c r="S23" i="22"/>
  <c r="R23" i="22"/>
  <c r="Q23" i="22"/>
  <c r="P23" i="22"/>
  <c r="E23" i="22"/>
  <c r="S22" i="22"/>
  <c r="R22" i="22"/>
  <c r="Q22" i="22"/>
  <c r="P22" i="22"/>
  <c r="E22" i="22"/>
  <c r="U21" i="22"/>
  <c r="S21" i="22"/>
  <c r="R21" i="22"/>
  <c r="Q21" i="22"/>
  <c r="P21" i="22"/>
  <c r="E21" i="22"/>
  <c r="S20" i="22"/>
  <c r="R20" i="22"/>
  <c r="Q20" i="22"/>
  <c r="P20" i="22"/>
  <c r="E20" i="22"/>
  <c r="T19" i="22"/>
  <c r="S19" i="22"/>
  <c r="R19" i="22"/>
  <c r="Q19" i="22"/>
  <c r="P19" i="22"/>
  <c r="E19" i="22"/>
  <c r="U19" i="22" s="1"/>
  <c r="S18" i="22"/>
  <c r="R18" i="22"/>
  <c r="Q18" i="22"/>
  <c r="P18" i="22"/>
  <c r="E18" i="22"/>
  <c r="T18" i="22" s="1"/>
  <c r="S16" i="22"/>
  <c r="O16" i="22"/>
  <c r="N16" i="22"/>
  <c r="M16" i="22"/>
  <c r="L16" i="22"/>
  <c r="K16" i="22"/>
  <c r="J16" i="22"/>
  <c r="I16" i="22"/>
  <c r="H16" i="22"/>
  <c r="R16" i="22" s="1"/>
  <c r="G16" i="22"/>
  <c r="F16" i="22"/>
  <c r="C16" i="22"/>
  <c r="B16" i="22"/>
  <c r="S15" i="22"/>
  <c r="R15" i="22"/>
  <c r="Q15" i="22"/>
  <c r="P15" i="22"/>
  <c r="E15" i="22"/>
  <c r="S14" i="22"/>
  <c r="R14" i="22"/>
  <c r="Q14" i="22"/>
  <c r="P14" i="22"/>
  <c r="E14" i="22"/>
  <c r="U13" i="22"/>
  <c r="T13" i="22"/>
  <c r="S13" i="22"/>
  <c r="R13" i="22"/>
  <c r="Q13" i="22"/>
  <c r="P13" i="22"/>
  <c r="E13" i="22"/>
  <c r="S12" i="22"/>
  <c r="R12" i="22"/>
  <c r="Q12" i="22"/>
  <c r="P12" i="22"/>
  <c r="E12" i="22"/>
  <c r="S11" i="22"/>
  <c r="R11" i="22"/>
  <c r="Q11" i="22"/>
  <c r="P11" i="22"/>
  <c r="E11" i="22"/>
  <c r="T10" i="22"/>
  <c r="S10" i="22"/>
  <c r="R10" i="22"/>
  <c r="Q10" i="22"/>
  <c r="U10" i="22" s="1"/>
  <c r="P10" i="22"/>
  <c r="E10" i="22"/>
  <c r="S9" i="22"/>
  <c r="R9" i="22"/>
  <c r="Q9" i="22"/>
  <c r="P9" i="22"/>
  <c r="E9" i="22"/>
  <c r="U9" i="22" s="1"/>
  <c r="S96" i="21"/>
  <c r="R96" i="21"/>
  <c r="Q96" i="21"/>
  <c r="P96" i="21"/>
  <c r="E96" i="21"/>
  <c r="U95" i="21"/>
  <c r="S95" i="21"/>
  <c r="R95" i="21"/>
  <c r="Q95" i="21"/>
  <c r="P95" i="21"/>
  <c r="E95" i="21"/>
  <c r="T95" i="21" s="1"/>
  <c r="T94" i="21"/>
  <c r="S94" i="21"/>
  <c r="R94" i="21"/>
  <c r="Q94" i="21"/>
  <c r="P94" i="21"/>
  <c r="E94" i="21"/>
  <c r="U94" i="21" s="1"/>
  <c r="S93" i="21"/>
  <c r="R93" i="21"/>
  <c r="Q93" i="21"/>
  <c r="P93" i="21"/>
  <c r="E93" i="21"/>
  <c r="T92" i="21"/>
  <c r="S92" i="21"/>
  <c r="R92" i="21"/>
  <c r="Q92" i="21"/>
  <c r="P92" i="21"/>
  <c r="E92" i="21"/>
  <c r="U92" i="21" s="1"/>
  <c r="S91" i="21"/>
  <c r="R91" i="21"/>
  <c r="Q91" i="21"/>
  <c r="P91" i="21"/>
  <c r="E91" i="21"/>
  <c r="U90" i="21"/>
  <c r="T90" i="21"/>
  <c r="S90" i="21"/>
  <c r="R90" i="21"/>
  <c r="Q90" i="21"/>
  <c r="P90" i="21"/>
  <c r="E90" i="21"/>
  <c r="S89" i="21"/>
  <c r="R89" i="21"/>
  <c r="Q89" i="21"/>
  <c r="P89" i="21"/>
  <c r="E89" i="21"/>
  <c r="T88" i="21"/>
  <c r="S88" i="21"/>
  <c r="R88" i="21"/>
  <c r="Q88" i="21"/>
  <c r="P88" i="21"/>
  <c r="E88" i="21"/>
  <c r="S86" i="21"/>
  <c r="R86" i="21"/>
  <c r="Q86" i="21"/>
  <c r="P86" i="21"/>
  <c r="E86" i="21"/>
  <c r="T86" i="21" s="1"/>
  <c r="O74" i="21"/>
  <c r="N74" i="21"/>
  <c r="M74" i="21"/>
  <c r="L74" i="21"/>
  <c r="K74" i="21"/>
  <c r="S74" i="21" s="1"/>
  <c r="J74" i="21"/>
  <c r="I74" i="21"/>
  <c r="H74" i="21"/>
  <c r="R74" i="21" s="1"/>
  <c r="G74" i="21"/>
  <c r="F74" i="21"/>
  <c r="C74" i="21"/>
  <c r="B74" i="21"/>
  <c r="O73" i="21"/>
  <c r="N73" i="21"/>
  <c r="M73" i="21"/>
  <c r="L73" i="21"/>
  <c r="K73" i="21"/>
  <c r="J73" i="21"/>
  <c r="I73" i="21"/>
  <c r="H73" i="21"/>
  <c r="R73" i="21" s="1"/>
  <c r="G73" i="21"/>
  <c r="F73" i="21"/>
  <c r="C73" i="21"/>
  <c r="B73" i="21"/>
  <c r="O72" i="21"/>
  <c r="N72" i="21"/>
  <c r="M72" i="21"/>
  <c r="L72" i="21"/>
  <c r="K72" i="21"/>
  <c r="J72" i="21"/>
  <c r="I72" i="21"/>
  <c r="H72" i="21"/>
  <c r="R72" i="21" s="1"/>
  <c r="G72" i="21"/>
  <c r="F72" i="21"/>
  <c r="C72" i="21"/>
  <c r="B72" i="21"/>
  <c r="T71" i="21"/>
  <c r="S71" i="21"/>
  <c r="R71" i="21"/>
  <c r="Q71" i="21"/>
  <c r="P71" i="21"/>
  <c r="E71" i="21"/>
  <c r="U71" i="21" s="1"/>
  <c r="S70" i="21"/>
  <c r="R70" i="21"/>
  <c r="Q70" i="21"/>
  <c r="P70" i="21"/>
  <c r="E70" i="21"/>
  <c r="O68" i="21"/>
  <c r="N68" i="21"/>
  <c r="M68" i="21"/>
  <c r="L68" i="21"/>
  <c r="K68" i="21"/>
  <c r="J68" i="21"/>
  <c r="I68" i="21"/>
  <c r="H68" i="21"/>
  <c r="G68" i="21"/>
  <c r="F68" i="21"/>
  <c r="C68" i="21"/>
  <c r="B68" i="21"/>
  <c r="O67" i="21"/>
  <c r="N67" i="21"/>
  <c r="M67" i="21"/>
  <c r="L67" i="21"/>
  <c r="K67" i="21"/>
  <c r="J67" i="21"/>
  <c r="I67" i="21"/>
  <c r="S67" i="21" s="1"/>
  <c r="H67" i="21"/>
  <c r="P67" i="21" s="1"/>
  <c r="G67" i="21"/>
  <c r="F67" i="21"/>
  <c r="C67" i="21"/>
  <c r="B67" i="21"/>
  <c r="S66" i="21"/>
  <c r="R66" i="21"/>
  <c r="Q66" i="21"/>
  <c r="P66" i="21"/>
  <c r="E66" i="21"/>
  <c r="S65" i="21"/>
  <c r="R65" i="21"/>
  <c r="Q65" i="21"/>
  <c r="P65" i="21"/>
  <c r="E65" i="21"/>
  <c r="U64" i="21"/>
  <c r="S64" i="21"/>
  <c r="R64" i="21"/>
  <c r="Q64" i="21"/>
  <c r="P64" i="21"/>
  <c r="E64" i="21"/>
  <c r="T64" i="21" s="1"/>
  <c r="T63" i="21"/>
  <c r="S63" i="21"/>
  <c r="R63" i="21"/>
  <c r="Q63" i="21"/>
  <c r="P63" i="21"/>
  <c r="E63" i="21"/>
  <c r="U63" i="21" s="1"/>
  <c r="S62" i="21"/>
  <c r="R62" i="21"/>
  <c r="Q62" i="21"/>
  <c r="P62" i="21"/>
  <c r="E62" i="21"/>
  <c r="U62" i="21" s="1"/>
  <c r="O60" i="21"/>
  <c r="N60" i="21"/>
  <c r="M60" i="21"/>
  <c r="L60" i="21"/>
  <c r="K60" i="21"/>
  <c r="J60" i="21"/>
  <c r="I60" i="21"/>
  <c r="S60" i="21" s="1"/>
  <c r="H60" i="21"/>
  <c r="R60" i="21" s="1"/>
  <c r="C60" i="21"/>
  <c r="B60" i="21"/>
  <c r="S59" i="21"/>
  <c r="R59" i="21"/>
  <c r="Q59" i="21"/>
  <c r="P59" i="21"/>
  <c r="E59" i="21"/>
  <c r="U58" i="21"/>
  <c r="S58" i="21"/>
  <c r="R58" i="21"/>
  <c r="Q58" i="21"/>
  <c r="P58" i="21"/>
  <c r="E58" i="21"/>
  <c r="T58" i="21" s="1"/>
  <c r="U57" i="21"/>
  <c r="T57" i="21"/>
  <c r="S57" i="21"/>
  <c r="R57" i="21"/>
  <c r="Q57" i="21"/>
  <c r="P57" i="21"/>
  <c r="E57" i="21"/>
  <c r="S56" i="21"/>
  <c r="R56" i="21"/>
  <c r="Q56" i="21"/>
  <c r="P56" i="21"/>
  <c r="E56" i="21"/>
  <c r="U56" i="21" s="1"/>
  <c r="O54" i="21"/>
  <c r="N54" i="21"/>
  <c r="M54" i="21"/>
  <c r="L54" i="21"/>
  <c r="K54" i="21"/>
  <c r="J54" i="21"/>
  <c r="I54" i="21"/>
  <c r="S54" i="21" s="1"/>
  <c r="H54" i="21"/>
  <c r="R54" i="21" s="1"/>
  <c r="G54" i="21"/>
  <c r="F54" i="21"/>
  <c r="C54" i="21"/>
  <c r="B54" i="21"/>
  <c r="S53" i="21"/>
  <c r="R53" i="21"/>
  <c r="Q53" i="21"/>
  <c r="P53" i="21"/>
  <c r="E53" i="21"/>
  <c r="S52" i="21"/>
  <c r="R52" i="21"/>
  <c r="Q52" i="21"/>
  <c r="P52" i="21"/>
  <c r="E52" i="21"/>
  <c r="T52" i="21" s="1"/>
  <c r="S51" i="21"/>
  <c r="R51" i="21"/>
  <c r="Q51" i="21"/>
  <c r="P51" i="21"/>
  <c r="E51" i="21"/>
  <c r="S50" i="21"/>
  <c r="R50" i="21"/>
  <c r="Q50" i="21"/>
  <c r="P50" i="21"/>
  <c r="E50" i="21"/>
  <c r="U49" i="21"/>
  <c r="T49" i="21"/>
  <c r="S49" i="21"/>
  <c r="R49" i="21"/>
  <c r="Q49" i="21"/>
  <c r="P49" i="21"/>
  <c r="E49" i="21"/>
  <c r="S48" i="21"/>
  <c r="R48" i="21"/>
  <c r="Q48" i="21"/>
  <c r="P48" i="21"/>
  <c r="E48" i="21"/>
  <c r="U48" i="21" s="1"/>
  <c r="U47" i="21"/>
  <c r="T47" i="21"/>
  <c r="S47" i="21"/>
  <c r="R47" i="21"/>
  <c r="Q47" i="21"/>
  <c r="P47" i="21"/>
  <c r="E47" i="21"/>
  <c r="S46" i="21"/>
  <c r="R46" i="21"/>
  <c r="Q46" i="21"/>
  <c r="P46" i="21"/>
  <c r="E46" i="21"/>
  <c r="S45" i="21"/>
  <c r="R45" i="21"/>
  <c r="Q45" i="21"/>
  <c r="P45" i="21"/>
  <c r="E45" i="21"/>
  <c r="U45" i="21" s="1"/>
  <c r="U44" i="21"/>
  <c r="S44" i="21"/>
  <c r="R44" i="21"/>
  <c r="Q44" i="21"/>
  <c r="P44" i="21"/>
  <c r="E44" i="21"/>
  <c r="S43" i="21"/>
  <c r="R43" i="21"/>
  <c r="Q43" i="21"/>
  <c r="P43" i="21"/>
  <c r="E43" i="21"/>
  <c r="O41" i="21"/>
  <c r="N41" i="21"/>
  <c r="M41" i="21"/>
  <c r="L41" i="21"/>
  <c r="K41" i="21"/>
  <c r="J41" i="21"/>
  <c r="I41" i="21"/>
  <c r="S41" i="21" s="1"/>
  <c r="H41" i="21"/>
  <c r="R41" i="21" s="1"/>
  <c r="G41" i="21"/>
  <c r="F41" i="21"/>
  <c r="C41" i="21"/>
  <c r="E41" i="21" s="1"/>
  <c r="B41" i="2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S37" i="21"/>
  <c r="R37" i="21"/>
  <c r="Q37" i="21"/>
  <c r="P37" i="21"/>
  <c r="E37" i="21"/>
  <c r="S36" i="21"/>
  <c r="R36" i="21"/>
  <c r="Q36" i="21"/>
  <c r="P36" i="21"/>
  <c r="T36" i="21" s="1"/>
  <c r="E36" i="21"/>
  <c r="U36" i="21" s="1"/>
  <c r="S34" i="21"/>
  <c r="O34" i="21"/>
  <c r="N34" i="21"/>
  <c r="M34" i="21"/>
  <c r="L34" i="21"/>
  <c r="K34" i="21"/>
  <c r="J34" i="21"/>
  <c r="R34" i="21" s="1"/>
  <c r="I34" i="21"/>
  <c r="Q34" i="21" s="1"/>
  <c r="H34" i="21"/>
  <c r="G34" i="21"/>
  <c r="F34" i="21"/>
  <c r="C34" i="21"/>
  <c r="B34" i="21"/>
  <c r="E34" i="21" s="1"/>
  <c r="S33" i="21"/>
  <c r="R33" i="21"/>
  <c r="Q33" i="21"/>
  <c r="P33" i="21"/>
  <c r="E33" i="21"/>
  <c r="U33" i="21" s="1"/>
  <c r="S31" i="21"/>
  <c r="O31" i="21"/>
  <c r="N31" i="21"/>
  <c r="M31" i="21"/>
  <c r="L31" i="21"/>
  <c r="K31" i="21"/>
  <c r="J31" i="21"/>
  <c r="I31" i="21"/>
  <c r="H31" i="21"/>
  <c r="R31" i="21" s="1"/>
  <c r="G31" i="21"/>
  <c r="F31" i="21"/>
  <c r="C31" i="21"/>
  <c r="B31" i="21"/>
  <c r="S30" i="21"/>
  <c r="R30" i="21"/>
  <c r="Q30" i="21"/>
  <c r="P30" i="21"/>
  <c r="E30" i="21"/>
  <c r="S29" i="21"/>
  <c r="R29" i="21"/>
  <c r="Q29" i="21"/>
  <c r="P29" i="21"/>
  <c r="E29" i="21"/>
  <c r="S28" i="21"/>
  <c r="R28" i="21"/>
  <c r="Q28" i="21"/>
  <c r="P28" i="21"/>
  <c r="E28" i="21"/>
  <c r="S27" i="21"/>
  <c r="R27" i="21"/>
  <c r="Q27" i="21"/>
  <c r="P27" i="21"/>
  <c r="E27" i="21"/>
  <c r="T27" i="21" s="1"/>
  <c r="S25" i="21"/>
  <c r="O25" i="21"/>
  <c r="N25" i="21"/>
  <c r="M25" i="21"/>
  <c r="L25" i="21"/>
  <c r="K25" i="21"/>
  <c r="J25" i="21"/>
  <c r="I25" i="21"/>
  <c r="H25" i="21"/>
  <c r="R25" i="21" s="1"/>
  <c r="G25" i="21"/>
  <c r="F25" i="21"/>
  <c r="C25" i="21"/>
  <c r="B25" i="21"/>
  <c r="S24" i="21"/>
  <c r="R24" i="21"/>
  <c r="Q24" i="21"/>
  <c r="P24" i="21"/>
  <c r="E24" i="21"/>
  <c r="U23" i="21"/>
  <c r="S23" i="21"/>
  <c r="R23" i="21"/>
  <c r="Q23" i="21"/>
  <c r="P23" i="21"/>
  <c r="E23" i="21"/>
  <c r="T23" i="21" s="1"/>
  <c r="T22" i="21"/>
  <c r="S22" i="21"/>
  <c r="R22" i="21"/>
  <c r="Q22" i="21"/>
  <c r="P22" i="21"/>
  <c r="E22" i="21"/>
  <c r="U22" i="21" s="1"/>
  <c r="S21" i="21"/>
  <c r="R21" i="21"/>
  <c r="Q21" i="21"/>
  <c r="P21" i="21"/>
  <c r="E21" i="21"/>
  <c r="S20" i="21"/>
  <c r="R20" i="21"/>
  <c r="Q20" i="21"/>
  <c r="P20" i="21"/>
  <c r="E20" i="21"/>
  <c r="T20" i="21" s="1"/>
  <c r="U19" i="21"/>
  <c r="T19" i="21"/>
  <c r="S19" i="21"/>
  <c r="R19" i="21"/>
  <c r="Q19" i="21"/>
  <c r="P19" i="21"/>
  <c r="E19" i="21"/>
  <c r="S18" i="21"/>
  <c r="R18" i="21"/>
  <c r="Q18" i="21"/>
  <c r="P18" i="21"/>
  <c r="E18" i="21"/>
  <c r="U18" i="21" s="1"/>
  <c r="O16" i="21"/>
  <c r="N16" i="21"/>
  <c r="M16" i="21"/>
  <c r="L16" i="21"/>
  <c r="K16" i="21"/>
  <c r="J16" i="21"/>
  <c r="R16" i="21" s="1"/>
  <c r="I16" i="21"/>
  <c r="H16" i="21"/>
  <c r="G16" i="21"/>
  <c r="F16" i="21"/>
  <c r="C16" i="21"/>
  <c r="B16" i="21"/>
  <c r="S15" i="21"/>
  <c r="R15" i="21"/>
  <c r="Q15" i="21"/>
  <c r="P15" i="21"/>
  <c r="E15" i="21"/>
  <c r="S14" i="21"/>
  <c r="R14" i="21"/>
  <c r="Q14" i="21"/>
  <c r="P14" i="21"/>
  <c r="E14" i="21"/>
  <c r="U14" i="21" s="1"/>
  <c r="S13" i="21"/>
  <c r="R13" i="21"/>
  <c r="Q13" i="21"/>
  <c r="P13" i="21"/>
  <c r="E13" i="21"/>
  <c r="U12" i="21"/>
  <c r="T12" i="21"/>
  <c r="S12" i="21"/>
  <c r="R12" i="21"/>
  <c r="Q12" i="21"/>
  <c r="P12" i="21"/>
  <c r="E12" i="21"/>
  <c r="S11" i="21"/>
  <c r="R11" i="21"/>
  <c r="Q11" i="21"/>
  <c r="P11" i="21"/>
  <c r="E11" i="21"/>
  <c r="U11" i="21" s="1"/>
  <c r="S10" i="21"/>
  <c r="R10" i="21"/>
  <c r="Q10" i="21"/>
  <c r="P10" i="21"/>
  <c r="E10" i="21"/>
  <c r="U10" i="21" s="1"/>
  <c r="S9" i="21"/>
  <c r="R9" i="21"/>
  <c r="Q9" i="21"/>
  <c r="P9" i="21"/>
  <c r="E9" i="21"/>
  <c r="S96" i="20"/>
  <c r="R96" i="20"/>
  <c r="Q96" i="20"/>
  <c r="P96" i="20"/>
  <c r="E96" i="20"/>
  <c r="U95" i="20"/>
  <c r="S95" i="20"/>
  <c r="R95" i="20"/>
  <c r="Q95" i="20"/>
  <c r="P95" i="20"/>
  <c r="E95" i="20"/>
  <c r="T95" i="20" s="1"/>
  <c r="S94" i="20"/>
  <c r="R94" i="20"/>
  <c r="Q94" i="20"/>
  <c r="P94" i="20"/>
  <c r="E94" i="20"/>
  <c r="S93" i="20"/>
  <c r="R93" i="20"/>
  <c r="Q93" i="20"/>
  <c r="P93" i="20"/>
  <c r="E93" i="20"/>
  <c r="T93" i="20" s="1"/>
  <c r="S92" i="20"/>
  <c r="R92" i="20"/>
  <c r="Q92" i="20"/>
  <c r="P92" i="20"/>
  <c r="E92" i="20"/>
  <c r="U92" i="20" s="1"/>
  <c r="S91" i="20"/>
  <c r="R91" i="20"/>
  <c r="Q91" i="20"/>
  <c r="P91" i="20"/>
  <c r="E91" i="20"/>
  <c r="S90" i="20"/>
  <c r="R90" i="20"/>
  <c r="Q90" i="20"/>
  <c r="P90" i="20"/>
  <c r="E90" i="20"/>
  <c r="U89" i="20"/>
  <c r="S89" i="20"/>
  <c r="R89" i="20"/>
  <c r="Q89" i="20"/>
  <c r="P89" i="20"/>
  <c r="E89" i="20"/>
  <c r="T89" i="20" s="1"/>
  <c r="T88" i="20"/>
  <c r="S88" i="20"/>
  <c r="R88" i="20"/>
  <c r="Q88" i="20"/>
  <c r="P88" i="20"/>
  <c r="E88" i="20"/>
  <c r="U88" i="20" s="1"/>
  <c r="S86" i="20"/>
  <c r="R86" i="20"/>
  <c r="Q86" i="20"/>
  <c r="P86" i="20"/>
  <c r="E86" i="20"/>
  <c r="O74" i="20"/>
  <c r="N74" i="20"/>
  <c r="M74" i="20"/>
  <c r="L74" i="20"/>
  <c r="K74" i="20"/>
  <c r="J74" i="20"/>
  <c r="I74" i="20"/>
  <c r="S74" i="20" s="1"/>
  <c r="H74" i="20"/>
  <c r="R74" i="20" s="1"/>
  <c r="G74" i="20"/>
  <c r="F74" i="20"/>
  <c r="C74" i="20"/>
  <c r="B74" i="20"/>
  <c r="E74" i="20" s="1"/>
  <c r="O73" i="20"/>
  <c r="N73" i="20"/>
  <c r="M73" i="20"/>
  <c r="L73" i="20"/>
  <c r="K73" i="20"/>
  <c r="J73" i="20"/>
  <c r="I73" i="20"/>
  <c r="S73" i="20" s="1"/>
  <c r="H73" i="20"/>
  <c r="G73" i="20"/>
  <c r="F73" i="20"/>
  <c r="C73" i="20"/>
  <c r="B73" i="20"/>
  <c r="E73" i="20" s="1"/>
  <c r="O72" i="20"/>
  <c r="N72" i="20"/>
  <c r="M72" i="20"/>
  <c r="L72" i="20"/>
  <c r="K72" i="20"/>
  <c r="J72" i="20"/>
  <c r="R72" i="20" s="1"/>
  <c r="I72" i="20"/>
  <c r="H72" i="20"/>
  <c r="G72" i="20"/>
  <c r="F72" i="20"/>
  <c r="C72" i="20"/>
  <c r="B72" i="20"/>
  <c r="T71" i="20"/>
  <c r="S71" i="20"/>
  <c r="R71" i="20"/>
  <c r="Q71" i="20"/>
  <c r="P71" i="20"/>
  <c r="E71" i="20"/>
  <c r="U71" i="20" s="1"/>
  <c r="S70" i="20"/>
  <c r="R70" i="20"/>
  <c r="Q70" i="20"/>
  <c r="U70" i="20" s="1"/>
  <c r="P70" i="20"/>
  <c r="E70" i="20"/>
  <c r="T70" i="20" s="1"/>
  <c r="O68" i="20"/>
  <c r="N68" i="20"/>
  <c r="M68" i="20"/>
  <c r="L68" i="20"/>
  <c r="K68" i="20"/>
  <c r="J68" i="20"/>
  <c r="I68" i="20"/>
  <c r="S68" i="20" s="1"/>
  <c r="H68" i="20"/>
  <c r="G68" i="20"/>
  <c r="F68" i="20"/>
  <c r="C68" i="20"/>
  <c r="B68" i="20"/>
  <c r="E68" i="20" s="1"/>
  <c r="O67" i="20"/>
  <c r="N67" i="20"/>
  <c r="M67" i="20"/>
  <c r="L67" i="20"/>
  <c r="K67" i="20"/>
  <c r="J67" i="20"/>
  <c r="I67" i="20"/>
  <c r="S67" i="20" s="1"/>
  <c r="H67" i="20"/>
  <c r="R67" i="20" s="1"/>
  <c r="G67" i="20"/>
  <c r="F67" i="20"/>
  <c r="C67" i="20"/>
  <c r="B67" i="20"/>
  <c r="E67" i="20" s="1"/>
  <c r="U66" i="20"/>
  <c r="T66" i="20"/>
  <c r="S66" i="20"/>
  <c r="R66" i="20"/>
  <c r="Q66" i="20"/>
  <c r="P66" i="20"/>
  <c r="E66" i="20"/>
  <c r="S65" i="20"/>
  <c r="R65" i="20"/>
  <c r="Q65" i="20"/>
  <c r="P65" i="20"/>
  <c r="E65" i="20"/>
  <c r="S64" i="20"/>
  <c r="R64" i="20"/>
  <c r="Q64" i="20"/>
  <c r="P64" i="20"/>
  <c r="E64" i="20"/>
  <c r="U64" i="20" s="1"/>
  <c r="S63" i="20"/>
  <c r="R63" i="20"/>
  <c r="Q63" i="20"/>
  <c r="P63" i="20"/>
  <c r="E63" i="20"/>
  <c r="S62" i="20"/>
  <c r="R62" i="20"/>
  <c r="Q62" i="20"/>
  <c r="P62" i="20"/>
  <c r="E62" i="20"/>
  <c r="U62" i="20" s="1"/>
  <c r="O60" i="20"/>
  <c r="N60" i="20"/>
  <c r="M60" i="20"/>
  <c r="L60" i="20"/>
  <c r="K60" i="20"/>
  <c r="J60" i="20"/>
  <c r="I60" i="20"/>
  <c r="S60" i="20" s="1"/>
  <c r="H60" i="20"/>
  <c r="R60" i="20" s="1"/>
  <c r="C60" i="20"/>
  <c r="B60" i="20"/>
  <c r="S59" i="20"/>
  <c r="R59" i="20"/>
  <c r="Q59" i="20"/>
  <c r="P59" i="20"/>
  <c r="E59" i="20"/>
  <c r="U59" i="20" s="1"/>
  <c r="S58" i="20"/>
  <c r="R58" i="20"/>
  <c r="Q58" i="20"/>
  <c r="P58" i="20"/>
  <c r="E58" i="20"/>
  <c r="U58" i="20" s="1"/>
  <c r="S57" i="20"/>
  <c r="R57" i="20"/>
  <c r="Q57" i="20"/>
  <c r="P57" i="20"/>
  <c r="E57" i="20"/>
  <c r="U56" i="20"/>
  <c r="T56" i="20"/>
  <c r="S56" i="20"/>
  <c r="R56" i="20"/>
  <c r="Q56" i="20"/>
  <c r="P56" i="20"/>
  <c r="E56" i="20"/>
  <c r="O54" i="20"/>
  <c r="N54" i="20"/>
  <c r="M54" i="20"/>
  <c r="L54" i="20"/>
  <c r="K54" i="20"/>
  <c r="J54" i="20"/>
  <c r="I54" i="20"/>
  <c r="H54" i="20"/>
  <c r="G54" i="20"/>
  <c r="F54" i="20"/>
  <c r="C54" i="20"/>
  <c r="B54" i="20"/>
  <c r="U53" i="20"/>
  <c r="T53" i="20"/>
  <c r="S53" i="20"/>
  <c r="R53" i="20"/>
  <c r="Q53" i="20"/>
  <c r="P53" i="20"/>
  <c r="E53" i="20"/>
  <c r="U52" i="20"/>
  <c r="S52" i="20"/>
  <c r="R52" i="20"/>
  <c r="Q52" i="20"/>
  <c r="P52" i="20"/>
  <c r="E52" i="20"/>
  <c r="T52" i="20" s="1"/>
  <c r="T51" i="20"/>
  <c r="S51" i="20"/>
  <c r="R51" i="20"/>
  <c r="Q51" i="20"/>
  <c r="P51" i="20"/>
  <c r="E51" i="20"/>
  <c r="U51" i="20" s="1"/>
  <c r="S50" i="20"/>
  <c r="R50" i="20"/>
  <c r="Q50" i="20"/>
  <c r="P50" i="20"/>
  <c r="E50" i="20"/>
  <c r="T50" i="20" s="1"/>
  <c r="S49" i="20"/>
  <c r="R49" i="20"/>
  <c r="Q49" i="20"/>
  <c r="P49" i="20"/>
  <c r="E49" i="20"/>
  <c r="U49" i="20" s="1"/>
  <c r="S48" i="20"/>
  <c r="R48" i="20"/>
  <c r="Q48" i="20"/>
  <c r="P48" i="20"/>
  <c r="E48" i="20"/>
  <c r="S47" i="20"/>
  <c r="R47" i="20"/>
  <c r="Q47" i="20"/>
  <c r="P47" i="20"/>
  <c r="E47" i="20"/>
  <c r="S46" i="20"/>
  <c r="R46" i="20"/>
  <c r="Q46" i="20"/>
  <c r="P46" i="20"/>
  <c r="E46" i="20"/>
  <c r="T46" i="20" s="1"/>
  <c r="U45" i="20"/>
  <c r="T45" i="20"/>
  <c r="S45" i="20"/>
  <c r="R45" i="20"/>
  <c r="Q45" i="20"/>
  <c r="P45" i="20"/>
  <c r="E45" i="20"/>
  <c r="T44" i="20"/>
  <c r="S44" i="20"/>
  <c r="R44" i="20"/>
  <c r="Q44" i="20"/>
  <c r="P44" i="20"/>
  <c r="E44" i="20"/>
  <c r="U44" i="20" s="1"/>
  <c r="S43" i="20"/>
  <c r="R43" i="20"/>
  <c r="Q43" i="20"/>
  <c r="P43" i="20"/>
  <c r="E43" i="20"/>
  <c r="U43" i="20" s="1"/>
  <c r="O41" i="20"/>
  <c r="N41" i="20"/>
  <c r="M41" i="20"/>
  <c r="L41" i="20"/>
  <c r="K41" i="20"/>
  <c r="J41" i="20"/>
  <c r="I41" i="20"/>
  <c r="S41" i="20" s="1"/>
  <c r="H41" i="20"/>
  <c r="G41" i="20"/>
  <c r="F41" i="20"/>
  <c r="E41" i="20"/>
  <c r="C41" i="20"/>
  <c r="B41" i="20"/>
  <c r="S40" i="20"/>
  <c r="R40" i="20"/>
  <c r="Q40" i="20"/>
  <c r="P40" i="20"/>
  <c r="E40" i="20"/>
  <c r="S39" i="20"/>
  <c r="R39" i="20"/>
  <c r="Q39" i="20"/>
  <c r="P39" i="20"/>
  <c r="E39" i="20"/>
  <c r="T39" i="20" s="1"/>
  <c r="T38" i="20"/>
  <c r="S38" i="20"/>
  <c r="R38" i="20"/>
  <c r="Q38" i="20"/>
  <c r="P38" i="20"/>
  <c r="E38" i="20"/>
  <c r="U38" i="20" s="1"/>
  <c r="U37" i="20"/>
  <c r="T37" i="20"/>
  <c r="S37" i="20"/>
  <c r="R37" i="20"/>
  <c r="Q37" i="20"/>
  <c r="P37" i="20"/>
  <c r="E37" i="20"/>
  <c r="U36" i="20"/>
  <c r="T36" i="20"/>
  <c r="S36" i="20"/>
  <c r="R36" i="20"/>
  <c r="Q36" i="20"/>
  <c r="P36" i="20"/>
  <c r="E36" i="20"/>
  <c r="O34" i="20"/>
  <c r="N34" i="20"/>
  <c r="M34" i="20"/>
  <c r="L34" i="20"/>
  <c r="K34" i="20"/>
  <c r="J34" i="20"/>
  <c r="I34" i="20"/>
  <c r="S34" i="20" s="1"/>
  <c r="H34" i="20"/>
  <c r="G34" i="20"/>
  <c r="F34" i="20"/>
  <c r="C34" i="20"/>
  <c r="B34" i="20"/>
  <c r="E34" i="20" s="1"/>
  <c r="S33" i="20"/>
  <c r="R33" i="20"/>
  <c r="Q33" i="20"/>
  <c r="U33" i="20" s="1"/>
  <c r="P33" i="20"/>
  <c r="T33" i="20" s="1"/>
  <c r="E33" i="20"/>
  <c r="O31" i="20"/>
  <c r="N31" i="20"/>
  <c r="M31" i="20"/>
  <c r="L31" i="20"/>
  <c r="K31" i="20"/>
  <c r="J31" i="20"/>
  <c r="I31" i="20"/>
  <c r="S31" i="20" s="1"/>
  <c r="H31" i="20"/>
  <c r="R31" i="20" s="1"/>
  <c r="G31" i="20"/>
  <c r="F31" i="20"/>
  <c r="E31" i="20"/>
  <c r="C31" i="20"/>
  <c r="B31" i="20"/>
  <c r="U30" i="20"/>
  <c r="T30" i="20"/>
  <c r="S30" i="20"/>
  <c r="R30" i="20"/>
  <c r="Q30" i="20"/>
  <c r="P30" i="20"/>
  <c r="E30" i="20"/>
  <c r="S29" i="20"/>
  <c r="R29" i="20"/>
  <c r="Q29" i="20"/>
  <c r="P29" i="20"/>
  <c r="E29" i="20"/>
  <c r="U29" i="20" s="1"/>
  <c r="U28" i="20"/>
  <c r="T28" i="20"/>
  <c r="S28" i="20"/>
  <c r="R28" i="20"/>
  <c r="Q28" i="20"/>
  <c r="P28" i="20"/>
  <c r="E28" i="20"/>
  <c r="S27" i="20"/>
  <c r="R27" i="20"/>
  <c r="Q27" i="20"/>
  <c r="P27" i="20"/>
  <c r="E27" i="20"/>
  <c r="O25" i="20"/>
  <c r="N25" i="20"/>
  <c r="M25" i="20"/>
  <c r="L25" i="20"/>
  <c r="K25" i="20"/>
  <c r="J25" i="20"/>
  <c r="I25" i="20"/>
  <c r="S25" i="20" s="1"/>
  <c r="H25" i="20"/>
  <c r="P25" i="20" s="1"/>
  <c r="G25" i="20"/>
  <c r="F25" i="20"/>
  <c r="C25" i="20"/>
  <c r="E25" i="20" s="1"/>
  <c r="B25" i="20"/>
  <c r="S24" i="20"/>
  <c r="R24" i="20"/>
  <c r="Q24" i="20"/>
  <c r="P24" i="20"/>
  <c r="E24" i="20"/>
  <c r="T23" i="20"/>
  <c r="S23" i="20"/>
  <c r="R23" i="20"/>
  <c r="Q23" i="20"/>
  <c r="P23" i="20"/>
  <c r="E23" i="20"/>
  <c r="U23" i="20" s="1"/>
  <c r="S22" i="20"/>
  <c r="R22" i="20"/>
  <c r="Q22" i="20"/>
  <c r="U22" i="20" s="1"/>
  <c r="P22" i="20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S18" i="20"/>
  <c r="R18" i="20"/>
  <c r="Q18" i="20"/>
  <c r="P18" i="20"/>
  <c r="E18" i="20"/>
  <c r="O16" i="20"/>
  <c r="N16" i="20"/>
  <c r="M16" i="20"/>
  <c r="L16" i="20"/>
  <c r="K16" i="20"/>
  <c r="J16" i="20"/>
  <c r="R16" i="20" s="1"/>
  <c r="I16" i="20"/>
  <c r="S16" i="20" s="1"/>
  <c r="H16" i="20"/>
  <c r="G16" i="20"/>
  <c r="F16" i="20"/>
  <c r="C16" i="20"/>
  <c r="B16" i="20"/>
  <c r="S15" i="20"/>
  <c r="R15" i="20"/>
  <c r="Q15" i="20"/>
  <c r="P15" i="20"/>
  <c r="E15" i="20"/>
  <c r="U14" i="20"/>
  <c r="S14" i="20"/>
  <c r="R14" i="20"/>
  <c r="Q14" i="20"/>
  <c r="P14" i="20"/>
  <c r="E14" i="20"/>
  <c r="T14" i="20" s="1"/>
  <c r="U13" i="20"/>
  <c r="T13" i="20"/>
  <c r="S13" i="20"/>
  <c r="R13" i="20"/>
  <c r="Q13" i="20"/>
  <c r="P13" i="20"/>
  <c r="E13" i="20"/>
  <c r="S12" i="20"/>
  <c r="R12" i="20"/>
  <c r="Q12" i="20"/>
  <c r="P12" i="20"/>
  <c r="E12" i="20"/>
  <c r="U12" i="20" s="1"/>
  <c r="S11" i="20"/>
  <c r="R11" i="20"/>
  <c r="Q11" i="20"/>
  <c r="P11" i="20"/>
  <c r="E11" i="20"/>
  <c r="S10" i="20"/>
  <c r="R10" i="20"/>
  <c r="Q10" i="20"/>
  <c r="P10" i="20"/>
  <c r="E10" i="20"/>
  <c r="S9" i="20"/>
  <c r="R9" i="20"/>
  <c r="Q9" i="20"/>
  <c r="P9" i="20"/>
  <c r="E9" i="20"/>
  <c r="U9" i="20" s="1"/>
  <c r="U96" i="19"/>
  <c r="T96" i="19"/>
  <c r="S96" i="19"/>
  <c r="R96" i="19"/>
  <c r="Q96" i="19"/>
  <c r="P96" i="19"/>
  <c r="E96" i="19"/>
  <c r="T95" i="19"/>
  <c r="S95" i="19"/>
  <c r="R95" i="19"/>
  <c r="Q95" i="19"/>
  <c r="P95" i="19"/>
  <c r="E95" i="19"/>
  <c r="U95" i="19" s="1"/>
  <c r="S94" i="19"/>
  <c r="R94" i="19"/>
  <c r="Q94" i="19"/>
  <c r="P94" i="19"/>
  <c r="E94" i="19"/>
  <c r="S93" i="19"/>
  <c r="R93" i="19"/>
  <c r="Q93" i="19"/>
  <c r="P93" i="19"/>
  <c r="E93" i="19"/>
  <c r="U93" i="19" s="1"/>
  <c r="S92" i="19"/>
  <c r="R92" i="19"/>
  <c r="Q92" i="19"/>
  <c r="P92" i="19"/>
  <c r="E92" i="19"/>
  <c r="S91" i="19"/>
  <c r="R91" i="19"/>
  <c r="Q91" i="19"/>
  <c r="P91" i="19"/>
  <c r="E91" i="19"/>
  <c r="T91" i="19" s="1"/>
  <c r="S90" i="19"/>
  <c r="R90" i="19"/>
  <c r="Q90" i="19"/>
  <c r="P90" i="19"/>
  <c r="E90" i="19"/>
  <c r="S89" i="19"/>
  <c r="R89" i="19"/>
  <c r="Q89" i="19"/>
  <c r="P89" i="19"/>
  <c r="E89" i="19"/>
  <c r="U88" i="19"/>
  <c r="S88" i="19"/>
  <c r="R88" i="19"/>
  <c r="Q88" i="19"/>
  <c r="P88" i="19"/>
  <c r="E88" i="19"/>
  <c r="T88" i="19" s="1"/>
  <c r="S86" i="19"/>
  <c r="R86" i="19"/>
  <c r="Q86" i="19"/>
  <c r="P86" i="19"/>
  <c r="E86" i="19"/>
  <c r="U86" i="19" s="1"/>
  <c r="O74" i="19"/>
  <c r="N74" i="19"/>
  <c r="M74" i="19"/>
  <c r="L74" i="19"/>
  <c r="K74" i="19"/>
  <c r="J74" i="19"/>
  <c r="I74" i="19"/>
  <c r="S74" i="19" s="1"/>
  <c r="H74" i="19"/>
  <c r="R74" i="19" s="1"/>
  <c r="G74" i="19"/>
  <c r="F74" i="19"/>
  <c r="C74" i="19"/>
  <c r="B74" i="19"/>
  <c r="O73" i="19"/>
  <c r="N73" i="19"/>
  <c r="M73" i="19"/>
  <c r="L73" i="19"/>
  <c r="K73" i="19"/>
  <c r="J73" i="19"/>
  <c r="I73" i="19"/>
  <c r="S73" i="19" s="1"/>
  <c r="H73" i="19"/>
  <c r="R73" i="19" s="1"/>
  <c r="G73" i="19"/>
  <c r="F73" i="19"/>
  <c r="C73" i="19"/>
  <c r="B73" i="19"/>
  <c r="O72" i="19"/>
  <c r="N72" i="19"/>
  <c r="M72" i="19"/>
  <c r="L72" i="19"/>
  <c r="K72" i="19"/>
  <c r="J72" i="19"/>
  <c r="I72" i="19"/>
  <c r="S72" i="19" s="1"/>
  <c r="H72" i="19"/>
  <c r="R72" i="19" s="1"/>
  <c r="G72" i="19"/>
  <c r="F72" i="19"/>
  <c r="C72" i="19"/>
  <c r="B72" i="19"/>
  <c r="E72" i="19" s="1"/>
  <c r="S71" i="19"/>
  <c r="R71" i="19"/>
  <c r="Q71" i="19"/>
  <c r="P71" i="19"/>
  <c r="E71" i="19"/>
  <c r="S70" i="19"/>
  <c r="R70" i="19"/>
  <c r="Q70" i="19"/>
  <c r="P70" i="19"/>
  <c r="E70" i="19"/>
  <c r="U70" i="19" s="1"/>
  <c r="O68" i="19"/>
  <c r="N68" i="19"/>
  <c r="M68" i="19"/>
  <c r="L68" i="19"/>
  <c r="K68" i="19"/>
  <c r="J68" i="19"/>
  <c r="I68" i="19"/>
  <c r="S68" i="19" s="1"/>
  <c r="H68" i="19"/>
  <c r="R68" i="19" s="1"/>
  <c r="G68" i="19"/>
  <c r="F68" i="19"/>
  <c r="C68" i="19"/>
  <c r="B68" i="19"/>
  <c r="O67" i="19"/>
  <c r="N67" i="19"/>
  <c r="M67" i="19"/>
  <c r="L67" i="19"/>
  <c r="K67" i="19"/>
  <c r="J67" i="19"/>
  <c r="I67" i="19"/>
  <c r="S67" i="19" s="1"/>
  <c r="H67" i="19"/>
  <c r="R67" i="19" s="1"/>
  <c r="G67" i="19"/>
  <c r="F67" i="19"/>
  <c r="C67" i="19"/>
  <c r="E67" i="19" s="1"/>
  <c r="B67" i="19"/>
  <c r="U66" i="19"/>
  <c r="S66" i="19"/>
  <c r="R66" i="19"/>
  <c r="Q66" i="19"/>
  <c r="P66" i="19"/>
  <c r="E66" i="19"/>
  <c r="T66" i="19" s="1"/>
  <c r="S65" i="19"/>
  <c r="R65" i="19"/>
  <c r="Q65" i="19"/>
  <c r="P65" i="19"/>
  <c r="E65" i="19"/>
  <c r="U65" i="19" s="1"/>
  <c r="S64" i="19"/>
  <c r="R64" i="19"/>
  <c r="Q64" i="19"/>
  <c r="P64" i="19"/>
  <c r="E64" i="19"/>
  <c r="U64" i="19" s="1"/>
  <c r="U63" i="19"/>
  <c r="T63" i="19"/>
  <c r="S63" i="19"/>
  <c r="R63" i="19"/>
  <c r="Q63" i="19"/>
  <c r="P63" i="19"/>
  <c r="E63" i="19"/>
  <c r="S62" i="19"/>
  <c r="R62" i="19"/>
  <c r="Q62" i="19"/>
  <c r="P62" i="19"/>
  <c r="E62" i="19"/>
  <c r="O60" i="19"/>
  <c r="N60" i="19"/>
  <c r="M60" i="19"/>
  <c r="L60" i="19"/>
  <c r="K60" i="19"/>
  <c r="J60" i="19"/>
  <c r="I60" i="19"/>
  <c r="S60" i="19" s="1"/>
  <c r="H60" i="19"/>
  <c r="C60" i="19"/>
  <c r="B60" i="19"/>
  <c r="S59" i="19"/>
  <c r="R59" i="19"/>
  <c r="Q59" i="19"/>
  <c r="P59" i="19"/>
  <c r="E59" i="19"/>
  <c r="T59" i="19" s="1"/>
  <c r="S58" i="19"/>
  <c r="R58" i="19"/>
  <c r="Q58" i="19"/>
  <c r="P58" i="19"/>
  <c r="E58" i="19"/>
  <c r="U58" i="19" s="1"/>
  <c r="S57" i="19"/>
  <c r="R57" i="19"/>
  <c r="Q57" i="19"/>
  <c r="P57" i="19"/>
  <c r="E57" i="19"/>
  <c r="U57" i="19" s="1"/>
  <c r="S56" i="19"/>
  <c r="R56" i="19"/>
  <c r="Q56" i="19"/>
  <c r="P56" i="19"/>
  <c r="E56" i="19"/>
  <c r="O54" i="19"/>
  <c r="N54" i="19"/>
  <c r="M54" i="19"/>
  <c r="L54" i="19"/>
  <c r="K54" i="19"/>
  <c r="J54" i="19"/>
  <c r="R54" i="19" s="1"/>
  <c r="I54" i="19"/>
  <c r="S54" i="19" s="1"/>
  <c r="H54" i="19"/>
  <c r="G54" i="19"/>
  <c r="F54" i="19"/>
  <c r="C54" i="19"/>
  <c r="B54" i="19"/>
  <c r="E54" i="19" s="1"/>
  <c r="S53" i="19"/>
  <c r="R53" i="19"/>
  <c r="Q53" i="19"/>
  <c r="P53" i="19"/>
  <c r="E53" i="19"/>
  <c r="S52" i="19"/>
  <c r="R52" i="19"/>
  <c r="Q52" i="19"/>
  <c r="P52" i="19"/>
  <c r="E52" i="19"/>
  <c r="S51" i="19"/>
  <c r="R51" i="19"/>
  <c r="Q51" i="19"/>
  <c r="P51" i="19"/>
  <c r="E51" i="19"/>
  <c r="U50" i="19"/>
  <c r="S50" i="19"/>
  <c r="R50" i="19"/>
  <c r="Q50" i="19"/>
  <c r="P50" i="19"/>
  <c r="E50" i="19"/>
  <c r="T50" i="19" s="1"/>
  <c r="T49" i="19"/>
  <c r="S49" i="19"/>
  <c r="R49" i="19"/>
  <c r="Q49" i="19"/>
  <c r="P49" i="19"/>
  <c r="E49" i="19"/>
  <c r="U49" i="19" s="1"/>
  <c r="S48" i="19"/>
  <c r="R48" i="19"/>
  <c r="Q48" i="19"/>
  <c r="P48" i="19"/>
  <c r="E48" i="19"/>
  <c r="T48" i="19" s="1"/>
  <c r="S47" i="19"/>
  <c r="R47" i="19"/>
  <c r="Q47" i="19"/>
  <c r="P47" i="19"/>
  <c r="E47" i="19"/>
  <c r="S46" i="19"/>
  <c r="R46" i="19"/>
  <c r="Q46" i="19"/>
  <c r="P46" i="19"/>
  <c r="E46" i="19"/>
  <c r="U45" i="19"/>
  <c r="S45" i="19"/>
  <c r="R45" i="19"/>
  <c r="Q45" i="19"/>
  <c r="P45" i="19"/>
  <c r="E45" i="19"/>
  <c r="T45" i="19" s="1"/>
  <c r="S44" i="19"/>
  <c r="R44" i="19"/>
  <c r="Q44" i="19"/>
  <c r="P44" i="19"/>
  <c r="E44" i="19"/>
  <c r="S43" i="19"/>
  <c r="R43" i="19"/>
  <c r="Q43" i="19"/>
  <c r="P43" i="19"/>
  <c r="E43" i="19"/>
  <c r="O41" i="19"/>
  <c r="N41" i="19"/>
  <c r="M41" i="19"/>
  <c r="L41" i="19"/>
  <c r="K41" i="19"/>
  <c r="J41" i="19"/>
  <c r="I41" i="19"/>
  <c r="S41" i="19" s="1"/>
  <c r="H41" i="19"/>
  <c r="R41" i="19" s="1"/>
  <c r="G41" i="19"/>
  <c r="F41" i="19"/>
  <c r="C41" i="19"/>
  <c r="B41" i="19"/>
  <c r="E41" i="19" s="1"/>
  <c r="U40" i="19"/>
  <c r="T40" i="19"/>
  <c r="S40" i="19"/>
  <c r="R40" i="19"/>
  <c r="Q40" i="19"/>
  <c r="P40" i="19"/>
  <c r="E40" i="19"/>
  <c r="U39" i="19"/>
  <c r="T39" i="19"/>
  <c r="S39" i="19"/>
  <c r="R39" i="19"/>
  <c r="Q39" i="19"/>
  <c r="P39" i="19"/>
  <c r="E39" i="19"/>
  <c r="S38" i="19"/>
  <c r="R38" i="19"/>
  <c r="Q38" i="19"/>
  <c r="P38" i="19"/>
  <c r="E38" i="19"/>
  <c r="U38" i="19" s="1"/>
  <c r="S37" i="19"/>
  <c r="R37" i="19"/>
  <c r="Q37" i="19"/>
  <c r="P37" i="19"/>
  <c r="E37" i="19"/>
  <c r="U36" i="19"/>
  <c r="S36" i="19"/>
  <c r="R36" i="19"/>
  <c r="Q36" i="19"/>
  <c r="P36" i="19"/>
  <c r="E36" i="19"/>
  <c r="O34" i="19"/>
  <c r="N34" i="19"/>
  <c r="M34" i="19"/>
  <c r="L34" i="19"/>
  <c r="K34" i="19"/>
  <c r="J34" i="19"/>
  <c r="I34" i="19"/>
  <c r="H34" i="19"/>
  <c r="G34" i="19"/>
  <c r="F34" i="19"/>
  <c r="C34" i="19"/>
  <c r="B34" i="19"/>
  <c r="E34" i="19" s="1"/>
  <c r="U33" i="19"/>
  <c r="S33" i="19"/>
  <c r="R33" i="19"/>
  <c r="Q33" i="19"/>
  <c r="P33" i="19"/>
  <c r="T33" i="19" s="1"/>
  <c r="E33" i="19"/>
  <c r="O31" i="19"/>
  <c r="N31" i="19"/>
  <c r="M31" i="19"/>
  <c r="L31" i="19"/>
  <c r="K31" i="19"/>
  <c r="J31" i="19"/>
  <c r="I31" i="19"/>
  <c r="S31" i="19" s="1"/>
  <c r="H31" i="19"/>
  <c r="P31" i="19" s="1"/>
  <c r="G31" i="19"/>
  <c r="F31" i="19"/>
  <c r="C31" i="19"/>
  <c r="B31" i="19"/>
  <c r="E31" i="19" s="1"/>
  <c r="S30" i="19"/>
  <c r="R30" i="19"/>
  <c r="Q30" i="19"/>
  <c r="U30" i="19" s="1"/>
  <c r="P30" i="19"/>
  <c r="T30" i="19" s="1"/>
  <c r="E30" i="19"/>
  <c r="S29" i="19"/>
  <c r="R29" i="19"/>
  <c r="Q29" i="19"/>
  <c r="P29" i="19"/>
  <c r="E29" i="19"/>
  <c r="S28" i="19"/>
  <c r="R28" i="19"/>
  <c r="Q28" i="19"/>
  <c r="P28" i="19"/>
  <c r="E28" i="19"/>
  <c r="U28" i="19" s="1"/>
  <c r="S27" i="19"/>
  <c r="R27" i="19"/>
  <c r="Q27" i="19"/>
  <c r="P27" i="19"/>
  <c r="E27" i="19"/>
  <c r="U27" i="19" s="1"/>
  <c r="S25" i="19"/>
  <c r="O25" i="19"/>
  <c r="N25" i="19"/>
  <c r="M25" i="19"/>
  <c r="L25" i="19"/>
  <c r="K25" i="19"/>
  <c r="J25" i="19"/>
  <c r="I25" i="19"/>
  <c r="H25" i="19"/>
  <c r="R25" i="19" s="1"/>
  <c r="G25" i="19"/>
  <c r="F25" i="19"/>
  <c r="C25" i="19"/>
  <c r="B25" i="19"/>
  <c r="S24" i="19"/>
  <c r="R24" i="19"/>
  <c r="Q24" i="19"/>
  <c r="P24" i="19"/>
  <c r="E24" i="19"/>
  <c r="T23" i="19"/>
  <c r="S23" i="19"/>
  <c r="R23" i="19"/>
  <c r="Q23" i="19"/>
  <c r="P23" i="19"/>
  <c r="E23" i="19"/>
  <c r="U23" i="19" s="1"/>
  <c r="U22" i="19"/>
  <c r="S22" i="19"/>
  <c r="R22" i="19"/>
  <c r="Q22" i="19"/>
  <c r="P22" i="19"/>
  <c r="E22" i="19"/>
  <c r="T22" i="19" s="1"/>
  <c r="S21" i="19"/>
  <c r="R21" i="19"/>
  <c r="Q21" i="19"/>
  <c r="P21" i="19"/>
  <c r="E21" i="19"/>
  <c r="S20" i="19"/>
  <c r="R20" i="19"/>
  <c r="Q20" i="19"/>
  <c r="P20" i="19"/>
  <c r="E20" i="19"/>
  <c r="T20" i="19" s="1"/>
  <c r="S19" i="19"/>
  <c r="R19" i="19"/>
  <c r="Q19" i="19"/>
  <c r="P19" i="19"/>
  <c r="E19" i="19"/>
  <c r="U19" i="19" s="1"/>
  <c r="S18" i="19"/>
  <c r="R18" i="19"/>
  <c r="Q18" i="19"/>
  <c r="P18" i="19"/>
  <c r="E18" i="19"/>
  <c r="O16" i="19"/>
  <c r="N16" i="19"/>
  <c r="M16" i="19"/>
  <c r="L16" i="19"/>
  <c r="K16" i="19"/>
  <c r="J16" i="19"/>
  <c r="I16" i="19"/>
  <c r="S16" i="19" s="1"/>
  <c r="H16" i="19"/>
  <c r="G16" i="19"/>
  <c r="F16" i="19"/>
  <c r="C16" i="19"/>
  <c r="B16" i="19"/>
  <c r="S15" i="19"/>
  <c r="R15" i="19"/>
  <c r="Q15" i="19"/>
  <c r="P15" i="19"/>
  <c r="E15" i="19"/>
  <c r="S14" i="19"/>
  <c r="R14" i="19"/>
  <c r="Q14" i="19"/>
  <c r="P14" i="19"/>
  <c r="E14" i="19"/>
  <c r="U13" i="19"/>
  <c r="S13" i="19"/>
  <c r="R13" i="19"/>
  <c r="Q13" i="19"/>
  <c r="P13" i="19"/>
  <c r="E13" i="19"/>
  <c r="T13" i="19" s="1"/>
  <c r="U12" i="19"/>
  <c r="T12" i="19"/>
  <c r="S12" i="19"/>
  <c r="R12" i="19"/>
  <c r="Q12" i="19"/>
  <c r="P12" i="19"/>
  <c r="E12" i="19"/>
  <c r="U11" i="19"/>
  <c r="T11" i="19"/>
  <c r="S11" i="19"/>
  <c r="R11" i="19"/>
  <c r="Q11" i="19"/>
  <c r="P11" i="19"/>
  <c r="E11" i="19"/>
  <c r="S10" i="19"/>
  <c r="R10" i="19"/>
  <c r="Q10" i="19"/>
  <c r="P10" i="19"/>
  <c r="E10" i="19"/>
  <c r="S9" i="19"/>
  <c r="R9" i="19"/>
  <c r="Q9" i="19"/>
  <c r="P9" i="19"/>
  <c r="E9" i="19"/>
  <c r="U96" i="18"/>
  <c r="S96" i="18"/>
  <c r="R96" i="18"/>
  <c r="Q96" i="18"/>
  <c r="P96" i="18"/>
  <c r="E96" i="18"/>
  <c r="S95" i="18"/>
  <c r="R95" i="18"/>
  <c r="Q95" i="18"/>
  <c r="P95" i="18"/>
  <c r="E95" i="18"/>
  <c r="S94" i="18"/>
  <c r="R94" i="18"/>
  <c r="Q94" i="18"/>
  <c r="P94" i="18"/>
  <c r="E94" i="18"/>
  <c r="U93" i="18"/>
  <c r="S93" i="18"/>
  <c r="R93" i="18"/>
  <c r="Q93" i="18"/>
  <c r="P93" i="18"/>
  <c r="E93" i="18"/>
  <c r="T93" i="18" s="1"/>
  <c r="U92" i="18"/>
  <c r="T92" i="18"/>
  <c r="S92" i="18"/>
  <c r="R92" i="18"/>
  <c r="Q92" i="18"/>
  <c r="P92" i="18"/>
  <c r="E92" i="18"/>
  <c r="S91" i="18"/>
  <c r="R91" i="18"/>
  <c r="Q91" i="18"/>
  <c r="P91" i="18"/>
  <c r="E91" i="18"/>
  <c r="S90" i="18"/>
  <c r="R90" i="18"/>
  <c r="Q90" i="18"/>
  <c r="P90" i="18"/>
  <c r="E90" i="18"/>
  <c r="U89" i="18"/>
  <c r="S89" i="18"/>
  <c r="R89" i="18"/>
  <c r="Q89" i="18"/>
  <c r="P89" i="18"/>
  <c r="E89" i="18"/>
  <c r="T89" i="18" s="1"/>
  <c r="U88" i="18"/>
  <c r="T88" i="18"/>
  <c r="S88" i="18"/>
  <c r="R88" i="18"/>
  <c r="Q88" i="18"/>
  <c r="P88" i="18"/>
  <c r="E88" i="18"/>
  <c r="S86" i="18"/>
  <c r="R86" i="18"/>
  <c r="Q86" i="18"/>
  <c r="P86" i="18"/>
  <c r="E86" i="18"/>
  <c r="U86" i="18" s="1"/>
  <c r="O74" i="18"/>
  <c r="N74" i="18"/>
  <c r="M74" i="18"/>
  <c r="L74" i="18"/>
  <c r="K74" i="18"/>
  <c r="J74" i="18"/>
  <c r="I74" i="18"/>
  <c r="H74" i="18"/>
  <c r="G74" i="18"/>
  <c r="F74" i="18"/>
  <c r="C74" i="18"/>
  <c r="B74" i="18"/>
  <c r="O73" i="18"/>
  <c r="Q73" i="18" s="1"/>
  <c r="N73" i="18"/>
  <c r="M73" i="18"/>
  <c r="L73" i="18"/>
  <c r="K73" i="18"/>
  <c r="J73" i="18"/>
  <c r="I73" i="18"/>
  <c r="S73" i="18" s="1"/>
  <c r="H73" i="18"/>
  <c r="P73" i="18" s="1"/>
  <c r="G73" i="18"/>
  <c r="F73" i="18"/>
  <c r="C73" i="18"/>
  <c r="B73" i="18"/>
  <c r="E73" i="18" s="1"/>
  <c r="S72" i="18"/>
  <c r="O72" i="18"/>
  <c r="N72" i="18"/>
  <c r="M72" i="18"/>
  <c r="L72" i="18"/>
  <c r="K72" i="18"/>
  <c r="J72" i="18"/>
  <c r="I72" i="18"/>
  <c r="H72" i="18"/>
  <c r="R72" i="18" s="1"/>
  <c r="G72" i="18"/>
  <c r="F72" i="18"/>
  <c r="C72" i="18"/>
  <c r="B72" i="18"/>
  <c r="E72" i="18" s="1"/>
  <c r="S71" i="18"/>
  <c r="R71" i="18"/>
  <c r="Q71" i="18"/>
  <c r="P71" i="18"/>
  <c r="E71" i="18"/>
  <c r="T70" i="18"/>
  <c r="S70" i="18"/>
  <c r="R70" i="18"/>
  <c r="Q70" i="18"/>
  <c r="U70" i="18" s="1"/>
  <c r="P70" i="18"/>
  <c r="E70" i="18"/>
  <c r="O68" i="18"/>
  <c r="N68" i="18"/>
  <c r="M68" i="18"/>
  <c r="L68" i="18"/>
  <c r="K68" i="18"/>
  <c r="J68" i="18"/>
  <c r="I68" i="18"/>
  <c r="S68" i="18" s="1"/>
  <c r="H68" i="18"/>
  <c r="G68" i="18"/>
  <c r="F68" i="18"/>
  <c r="C68" i="18"/>
  <c r="B68" i="18"/>
  <c r="O67" i="18"/>
  <c r="N67" i="18"/>
  <c r="M67" i="18"/>
  <c r="L67" i="18"/>
  <c r="K67" i="18"/>
  <c r="J67" i="18"/>
  <c r="I67" i="18"/>
  <c r="S67" i="18" s="1"/>
  <c r="H67" i="18"/>
  <c r="G67" i="18"/>
  <c r="F67" i="18"/>
  <c r="C67" i="18"/>
  <c r="B67" i="18"/>
  <c r="E67" i="18" s="1"/>
  <c r="U66" i="18"/>
  <c r="T66" i="18"/>
  <c r="S66" i="18"/>
  <c r="R66" i="18"/>
  <c r="Q66" i="18"/>
  <c r="P66" i="18"/>
  <c r="E66" i="18"/>
  <c r="S65" i="18"/>
  <c r="R65" i="18"/>
  <c r="Q65" i="18"/>
  <c r="P65" i="18"/>
  <c r="E65" i="18"/>
  <c r="U65" i="18" s="1"/>
  <c r="S64" i="18"/>
  <c r="R64" i="18"/>
  <c r="Q64" i="18"/>
  <c r="P64" i="18"/>
  <c r="E64" i="18"/>
  <c r="U64" i="18" s="1"/>
  <c r="S63" i="18"/>
  <c r="R63" i="18"/>
  <c r="Q63" i="18"/>
  <c r="P63" i="18"/>
  <c r="E63" i="18"/>
  <c r="S62" i="18"/>
  <c r="R62" i="18"/>
  <c r="Q62" i="18"/>
  <c r="P62" i="18"/>
  <c r="E62" i="18"/>
  <c r="O60" i="18"/>
  <c r="N60" i="18"/>
  <c r="M60" i="18"/>
  <c r="L60" i="18"/>
  <c r="K60" i="18"/>
  <c r="J60" i="18"/>
  <c r="I60" i="18"/>
  <c r="H60" i="18"/>
  <c r="C60" i="18"/>
  <c r="B60" i="18"/>
  <c r="S59" i="18"/>
  <c r="R59" i="18"/>
  <c r="Q59" i="18"/>
  <c r="P59" i="18"/>
  <c r="E59" i="18"/>
  <c r="U59" i="18" s="1"/>
  <c r="S58" i="18"/>
  <c r="R58" i="18"/>
  <c r="Q58" i="18"/>
  <c r="P58" i="18"/>
  <c r="E58" i="18"/>
  <c r="U58" i="18" s="1"/>
  <c r="S57" i="18"/>
  <c r="R57" i="18"/>
  <c r="Q57" i="18"/>
  <c r="P57" i="18"/>
  <c r="E57" i="18"/>
  <c r="S56" i="18"/>
  <c r="R56" i="18"/>
  <c r="Q56" i="18"/>
  <c r="P56" i="18"/>
  <c r="E56" i="18"/>
  <c r="O54" i="18"/>
  <c r="N54" i="18"/>
  <c r="M54" i="18"/>
  <c r="L54" i="18"/>
  <c r="K54" i="18"/>
  <c r="J54" i="18"/>
  <c r="I54" i="18"/>
  <c r="S54" i="18" s="1"/>
  <c r="H54" i="18"/>
  <c r="R54" i="18" s="1"/>
  <c r="G54" i="18"/>
  <c r="F54" i="18"/>
  <c r="C54" i="18"/>
  <c r="B54" i="18"/>
  <c r="E54" i="18" s="1"/>
  <c r="U53" i="18"/>
  <c r="T53" i="18"/>
  <c r="S53" i="18"/>
  <c r="R53" i="18"/>
  <c r="Q53" i="18"/>
  <c r="P53" i="18"/>
  <c r="E53" i="18"/>
  <c r="S52" i="18"/>
  <c r="R52" i="18"/>
  <c r="Q52" i="18"/>
  <c r="P52" i="18"/>
  <c r="E52" i="18"/>
  <c r="U52" i="18" s="1"/>
  <c r="S51" i="18"/>
  <c r="R51" i="18"/>
  <c r="Q51" i="18"/>
  <c r="P51" i="18"/>
  <c r="E51" i="18"/>
  <c r="S50" i="18"/>
  <c r="R50" i="18"/>
  <c r="Q50" i="18"/>
  <c r="P50" i="18"/>
  <c r="E50" i="18"/>
  <c r="S49" i="18"/>
  <c r="R49" i="18"/>
  <c r="Q49" i="18"/>
  <c r="P49" i="18"/>
  <c r="E49" i="18"/>
  <c r="S48" i="18"/>
  <c r="R48" i="18"/>
  <c r="Q48" i="18"/>
  <c r="P48" i="18"/>
  <c r="E48" i="18"/>
  <c r="T47" i="18"/>
  <c r="S47" i="18"/>
  <c r="R47" i="18"/>
  <c r="Q47" i="18"/>
  <c r="P47" i="18"/>
  <c r="E47" i="18"/>
  <c r="U47" i="18" s="1"/>
  <c r="U46" i="18"/>
  <c r="T46" i="18"/>
  <c r="S46" i="18"/>
  <c r="R46" i="18"/>
  <c r="Q46" i="18"/>
  <c r="P46" i="18"/>
  <c r="E46" i="18"/>
  <c r="U45" i="18"/>
  <c r="T45" i="18"/>
  <c r="S45" i="18"/>
  <c r="R45" i="18"/>
  <c r="Q45" i="18"/>
  <c r="P45" i="18"/>
  <c r="E45" i="18"/>
  <c r="S44" i="18"/>
  <c r="R44" i="18"/>
  <c r="Q44" i="18"/>
  <c r="P44" i="18"/>
  <c r="E44" i="18"/>
  <c r="U44" i="18" s="1"/>
  <c r="S43" i="18"/>
  <c r="R43" i="18"/>
  <c r="Q43" i="18"/>
  <c r="P43" i="18"/>
  <c r="E43" i="18"/>
  <c r="S41" i="18"/>
  <c r="O41" i="18"/>
  <c r="N41" i="18"/>
  <c r="M41" i="18"/>
  <c r="L41" i="18"/>
  <c r="K41" i="18"/>
  <c r="J41" i="18"/>
  <c r="I41" i="18"/>
  <c r="H41" i="18"/>
  <c r="R41" i="18" s="1"/>
  <c r="G41" i="18"/>
  <c r="F41" i="18"/>
  <c r="C41" i="18"/>
  <c r="E41" i="18" s="1"/>
  <c r="B41" i="18"/>
  <c r="S40" i="18"/>
  <c r="R40" i="18"/>
  <c r="Q40" i="18"/>
  <c r="P40" i="18"/>
  <c r="E40" i="18"/>
  <c r="S39" i="18"/>
  <c r="R39" i="18"/>
  <c r="Q39" i="18"/>
  <c r="P39" i="18"/>
  <c r="E39" i="18"/>
  <c r="U38" i="18"/>
  <c r="S38" i="18"/>
  <c r="R38" i="18"/>
  <c r="Q38" i="18"/>
  <c r="P38" i="18"/>
  <c r="E38" i="18"/>
  <c r="T38" i="18" s="1"/>
  <c r="S37" i="18"/>
  <c r="R37" i="18"/>
  <c r="Q37" i="18"/>
  <c r="P37" i="18"/>
  <c r="E37" i="18"/>
  <c r="S36" i="18"/>
  <c r="R36" i="18"/>
  <c r="Q36" i="18"/>
  <c r="U36" i="18" s="1"/>
  <c r="P36" i="18"/>
  <c r="E36" i="18"/>
  <c r="T36" i="18" s="1"/>
  <c r="O34" i="18"/>
  <c r="N34" i="18"/>
  <c r="M34" i="18"/>
  <c r="L34" i="18"/>
  <c r="K34" i="18"/>
  <c r="S34" i="18" s="1"/>
  <c r="J34" i="18"/>
  <c r="I34" i="18"/>
  <c r="H34" i="18"/>
  <c r="G34" i="18"/>
  <c r="F34" i="18"/>
  <c r="C34" i="18"/>
  <c r="B34" i="18"/>
  <c r="E34" i="18" s="1"/>
  <c r="T33" i="18"/>
  <c r="S33" i="18"/>
  <c r="R33" i="18"/>
  <c r="Q33" i="18"/>
  <c r="U33" i="18" s="1"/>
  <c r="P33" i="18"/>
  <c r="E33" i="18"/>
  <c r="O31" i="18"/>
  <c r="N31" i="18"/>
  <c r="M31" i="18"/>
  <c r="L31" i="18"/>
  <c r="K31" i="18"/>
  <c r="J31" i="18"/>
  <c r="I31" i="18"/>
  <c r="H31" i="18"/>
  <c r="G31" i="18"/>
  <c r="F31" i="18"/>
  <c r="C31" i="18"/>
  <c r="B31" i="18"/>
  <c r="E31" i="18" s="1"/>
  <c r="S30" i="18"/>
  <c r="R30" i="18"/>
  <c r="Q30" i="18"/>
  <c r="P30" i="18"/>
  <c r="E30" i="18"/>
  <c r="T30" i="18" s="1"/>
  <c r="U29" i="18"/>
  <c r="T29" i="18"/>
  <c r="S29" i="18"/>
  <c r="R29" i="18"/>
  <c r="Q29" i="18"/>
  <c r="P29" i="18"/>
  <c r="E29" i="18"/>
  <c r="U28" i="18"/>
  <c r="T28" i="18"/>
  <c r="S28" i="18"/>
  <c r="R28" i="18"/>
  <c r="Q28" i="18"/>
  <c r="P28" i="18"/>
  <c r="E28" i="18"/>
  <c r="S27" i="18"/>
  <c r="R27" i="18"/>
  <c r="Q27" i="18"/>
  <c r="P27" i="18"/>
  <c r="E27" i="18"/>
  <c r="U27" i="18" s="1"/>
  <c r="O25" i="18"/>
  <c r="N25" i="18"/>
  <c r="M25" i="18"/>
  <c r="L25" i="18"/>
  <c r="K25" i="18"/>
  <c r="J25" i="18"/>
  <c r="I25" i="18"/>
  <c r="S25" i="18" s="1"/>
  <c r="H25" i="18"/>
  <c r="R25" i="18" s="1"/>
  <c r="G25" i="18"/>
  <c r="F25" i="18"/>
  <c r="C25" i="18"/>
  <c r="B25" i="18"/>
  <c r="E25" i="18" s="1"/>
  <c r="S24" i="18"/>
  <c r="R24" i="18"/>
  <c r="Q24" i="18"/>
  <c r="P24" i="18"/>
  <c r="E24" i="18"/>
  <c r="U24" i="18" s="1"/>
  <c r="S23" i="18"/>
  <c r="R23" i="18"/>
  <c r="Q23" i="18"/>
  <c r="P23" i="18"/>
  <c r="E23" i="18"/>
  <c r="S22" i="18"/>
  <c r="R22" i="18"/>
  <c r="Q22" i="18"/>
  <c r="P22" i="18"/>
  <c r="E22" i="18"/>
  <c r="S21" i="18"/>
  <c r="R21" i="18"/>
  <c r="Q21" i="18"/>
  <c r="P21" i="18"/>
  <c r="E21" i="18"/>
  <c r="S20" i="18"/>
  <c r="R20" i="18"/>
  <c r="Q20" i="18"/>
  <c r="P20" i="18"/>
  <c r="E20" i="18"/>
  <c r="S19" i="18"/>
  <c r="R19" i="18"/>
  <c r="Q19" i="18"/>
  <c r="P19" i="18"/>
  <c r="E19" i="18"/>
  <c r="U18" i="18"/>
  <c r="S18" i="18"/>
  <c r="R18" i="18"/>
  <c r="Q18" i="18"/>
  <c r="P18" i="18"/>
  <c r="E18" i="18"/>
  <c r="T18" i="18" s="1"/>
  <c r="O16" i="18"/>
  <c r="N16" i="18"/>
  <c r="M16" i="18"/>
  <c r="L16" i="18"/>
  <c r="K16" i="18"/>
  <c r="J16" i="18"/>
  <c r="I16" i="18"/>
  <c r="H16" i="18"/>
  <c r="G16" i="18"/>
  <c r="F16" i="18"/>
  <c r="C16" i="18"/>
  <c r="B16" i="18"/>
  <c r="E16" i="18" s="1"/>
  <c r="U15" i="18"/>
  <c r="T15" i="18"/>
  <c r="S15" i="18"/>
  <c r="R15" i="18"/>
  <c r="Q15" i="18"/>
  <c r="P15" i="18"/>
  <c r="E15" i="18"/>
  <c r="S14" i="18"/>
  <c r="R14" i="18"/>
  <c r="Q14" i="18"/>
  <c r="P14" i="18"/>
  <c r="E14" i="18"/>
  <c r="S13" i="18"/>
  <c r="R13" i="18"/>
  <c r="Q13" i="18"/>
  <c r="P13" i="18"/>
  <c r="E13" i="18"/>
  <c r="S12" i="18"/>
  <c r="R12" i="18"/>
  <c r="Q12" i="18"/>
  <c r="P12" i="18"/>
  <c r="E12" i="18"/>
  <c r="S11" i="18"/>
  <c r="R11" i="18"/>
  <c r="Q11" i="18"/>
  <c r="P11" i="18"/>
  <c r="E11" i="18"/>
  <c r="S10" i="18"/>
  <c r="R10" i="18"/>
  <c r="Q10" i="18"/>
  <c r="P10" i="18"/>
  <c r="E10" i="18"/>
  <c r="T9" i="18"/>
  <c r="S9" i="18"/>
  <c r="R9" i="18"/>
  <c r="Q9" i="18"/>
  <c r="P9" i="18"/>
  <c r="E9" i="18"/>
  <c r="U9" i="18" s="1"/>
  <c r="U96" i="17"/>
  <c r="T96" i="17"/>
  <c r="S96" i="17"/>
  <c r="R96" i="17"/>
  <c r="Q96" i="17"/>
  <c r="P96" i="17"/>
  <c r="E96" i="17"/>
  <c r="U95" i="17"/>
  <c r="T95" i="17"/>
  <c r="S95" i="17"/>
  <c r="R95" i="17"/>
  <c r="Q95" i="17"/>
  <c r="P95" i="17"/>
  <c r="E95" i="17"/>
  <c r="S94" i="17"/>
  <c r="R94" i="17"/>
  <c r="Q94" i="17"/>
  <c r="P94" i="17"/>
  <c r="E94" i="17"/>
  <c r="S93" i="17"/>
  <c r="R93" i="17"/>
  <c r="Q93" i="17"/>
  <c r="P93" i="17"/>
  <c r="E93" i="17"/>
  <c r="U93" i="17" s="1"/>
  <c r="S92" i="17"/>
  <c r="R92" i="17"/>
  <c r="Q92" i="17"/>
  <c r="P92" i="17"/>
  <c r="E92" i="17"/>
  <c r="S91" i="17"/>
  <c r="R91" i="17"/>
  <c r="Q91" i="17"/>
  <c r="P91" i="17"/>
  <c r="E91" i="17"/>
  <c r="S90" i="17"/>
  <c r="R90" i="17"/>
  <c r="Q90" i="17"/>
  <c r="P90" i="17"/>
  <c r="E90" i="17"/>
  <c r="U89" i="17"/>
  <c r="S89" i="17"/>
  <c r="R89" i="17"/>
  <c r="Q89" i="17"/>
  <c r="P89" i="17"/>
  <c r="E89" i="17"/>
  <c r="T89" i="17" s="1"/>
  <c r="U88" i="17"/>
  <c r="T88" i="17"/>
  <c r="S88" i="17"/>
  <c r="R88" i="17"/>
  <c r="Q88" i="17"/>
  <c r="P88" i="17"/>
  <c r="E88" i="17"/>
  <c r="S86" i="17"/>
  <c r="R86" i="17"/>
  <c r="Q86" i="17"/>
  <c r="P86" i="17"/>
  <c r="E86" i="17"/>
  <c r="U86" i="17" s="1"/>
  <c r="O74" i="17"/>
  <c r="N74" i="17"/>
  <c r="M74" i="17"/>
  <c r="L74" i="17"/>
  <c r="K74" i="17"/>
  <c r="J74" i="17"/>
  <c r="I74" i="17"/>
  <c r="H74" i="17"/>
  <c r="R74" i="17" s="1"/>
  <c r="G74" i="17"/>
  <c r="F74" i="17"/>
  <c r="C74" i="17"/>
  <c r="B74" i="17"/>
  <c r="O73" i="17"/>
  <c r="N73" i="17"/>
  <c r="M73" i="17"/>
  <c r="L73" i="17"/>
  <c r="K73" i="17"/>
  <c r="S73" i="17" s="1"/>
  <c r="J73" i="17"/>
  <c r="I73" i="17"/>
  <c r="H73" i="17"/>
  <c r="R73" i="17" s="1"/>
  <c r="G73" i="17"/>
  <c r="F73" i="17"/>
  <c r="C73" i="17"/>
  <c r="B73" i="17"/>
  <c r="E73" i="17" s="1"/>
  <c r="O72" i="17"/>
  <c r="N72" i="17"/>
  <c r="M72" i="17"/>
  <c r="L72" i="17"/>
  <c r="K72" i="17"/>
  <c r="S72" i="17" s="1"/>
  <c r="J72" i="17"/>
  <c r="I72" i="17"/>
  <c r="H72" i="17"/>
  <c r="G72" i="17"/>
  <c r="F72" i="17"/>
  <c r="C72" i="17"/>
  <c r="B72" i="17"/>
  <c r="E72" i="17" s="1"/>
  <c r="U71" i="17"/>
  <c r="T71" i="17"/>
  <c r="S71" i="17"/>
  <c r="R71" i="17"/>
  <c r="Q71" i="17"/>
  <c r="P71" i="17"/>
  <c r="E71" i="17"/>
  <c r="S70" i="17"/>
  <c r="R70" i="17"/>
  <c r="Q70" i="17"/>
  <c r="U70" i="17" s="1"/>
  <c r="P70" i="17"/>
  <c r="T70" i="17" s="1"/>
  <c r="E70" i="17"/>
  <c r="O68" i="17"/>
  <c r="N68" i="17"/>
  <c r="M68" i="17"/>
  <c r="L68" i="17"/>
  <c r="K68" i="17"/>
  <c r="J68" i="17"/>
  <c r="I68" i="17"/>
  <c r="H68" i="17"/>
  <c r="G68" i="17"/>
  <c r="F68" i="17"/>
  <c r="C68" i="17"/>
  <c r="B68" i="17"/>
  <c r="O67" i="17"/>
  <c r="N67" i="17"/>
  <c r="M67" i="17"/>
  <c r="L67" i="17"/>
  <c r="K67" i="17"/>
  <c r="J67" i="17"/>
  <c r="I67" i="17"/>
  <c r="S67" i="17" s="1"/>
  <c r="H67" i="17"/>
  <c r="R67" i="17" s="1"/>
  <c r="G67" i="17"/>
  <c r="F67" i="17"/>
  <c r="C67" i="17"/>
  <c r="B67" i="17"/>
  <c r="E67" i="17" s="1"/>
  <c r="S66" i="17"/>
  <c r="R66" i="17"/>
  <c r="Q66" i="17"/>
  <c r="P66" i="17"/>
  <c r="E66" i="17"/>
  <c r="S65" i="17"/>
  <c r="R65" i="17"/>
  <c r="Q65" i="17"/>
  <c r="P65" i="17"/>
  <c r="E65" i="17"/>
  <c r="S64" i="17"/>
  <c r="R64" i="17"/>
  <c r="Q64" i="17"/>
  <c r="P64" i="17"/>
  <c r="E64" i="17"/>
  <c r="T64" i="17" s="1"/>
  <c r="U63" i="17"/>
  <c r="T63" i="17"/>
  <c r="S63" i="17"/>
  <c r="R63" i="17"/>
  <c r="Q63" i="17"/>
  <c r="P63" i="17"/>
  <c r="E63" i="17"/>
  <c r="S62" i="17"/>
  <c r="R62" i="17"/>
  <c r="Q62" i="17"/>
  <c r="P62" i="17"/>
  <c r="E62" i="17"/>
  <c r="U62" i="17" s="1"/>
  <c r="O60" i="17"/>
  <c r="N60" i="17"/>
  <c r="M60" i="17"/>
  <c r="L60" i="17"/>
  <c r="K60" i="17"/>
  <c r="J60" i="17"/>
  <c r="I60" i="17"/>
  <c r="S60" i="17" s="1"/>
  <c r="H60" i="17"/>
  <c r="R60" i="17" s="1"/>
  <c r="C60" i="17"/>
  <c r="B60" i="17"/>
  <c r="S59" i="17"/>
  <c r="R59" i="17"/>
  <c r="Q59" i="17"/>
  <c r="P59" i="17"/>
  <c r="E59" i="17"/>
  <c r="S58" i="17"/>
  <c r="R58" i="17"/>
  <c r="Q58" i="17"/>
  <c r="P58" i="17"/>
  <c r="E58" i="17"/>
  <c r="U57" i="17"/>
  <c r="S57" i="17"/>
  <c r="R57" i="17"/>
  <c r="Q57" i="17"/>
  <c r="P57" i="17"/>
  <c r="E57" i="17"/>
  <c r="T57" i="17" s="1"/>
  <c r="T56" i="17"/>
  <c r="S56" i="17"/>
  <c r="R56" i="17"/>
  <c r="Q56" i="17"/>
  <c r="P56" i="17"/>
  <c r="E56" i="17"/>
  <c r="U56" i="17" s="1"/>
  <c r="O54" i="17"/>
  <c r="N54" i="17"/>
  <c r="M54" i="17"/>
  <c r="L54" i="17"/>
  <c r="K54" i="17"/>
  <c r="J54" i="17"/>
  <c r="I54" i="17"/>
  <c r="S54" i="17" s="1"/>
  <c r="H54" i="17"/>
  <c r="R54" i="17" s="1"/>
  <c r="G54" i="17"/>
  <c r="F54" i="17"/>
  <c r="C54" i="17"/>
  <c r="B54" i="17"/>
  <c r="E54" i="17" s="1"/>
  <c r="U53" i="17"/>
  <c r="S53" i="17"/>
  <c r="R53" i="17"/>
  <c r="Q53" i="17"/>
  <c r="P53" i="17"/>
  <c r="E53" i="17"/>
  <c r="T53" i="17" s="1"/>
  <c r="U52" i="17"/>
  <c r="T52" i="17"/>
  <c r="S52" i="17"/>
  <c r="R52" i="17"/>
  <c r="Q52" i="17"/>
  <c r="P52" i="17"/>
  <c r="E52" i="17"/>
  <c r="U51" i="17"/>
  <c r="T51" i="17"/>
  <c r="S51" i="17"/>
  <c r="R51" i="17"/>
  <c r="Q51" i="17"/>
  <c r="P51" i="17"/>
  <c r="E51" i="17"/>
  <c r="S50" i="17"/>
  <c r="R50" i="17"/>
  <c r="Q50" i="17"/>
  <c r="P50" i="17"/>
  <c r="E50" i="17"/>
  <c r="U50" i="17" s="1"/>
  <c r="S49" i="17"/>
  <c r="R49" i="17"/>
  <c r="Q49" i="17"/>
  <c r="P49" i="17"/>
  <c r="E49" i="17"/>
  <c r="S48" i="17"/>
  <c r="R48" i="17"/>
  <c r="Q48" i="17"/>
  <c r="P48" i="17"/>
  <c r="E48" i="17"/>
  <c r="S47" i="17"/>
  <c r="R47" i="17"/>
  <c r="Q47" i="17"/>
  <c r="P47" i="17"/>
  <c r="E47" i="17"/>
  <c r="S46" i="17"/>
  <c r="R46" i="17"/>
  <c r="Q46" i="17"/>
  <c r="P46" i="17"/>
  <c r="E46" i="17"/>
  <c r="U45" i="17"/>
  <c r="T45" i="17"/>
  <c r="S45" i="17"/>
  <c r="R45" i="17"/>
  <c r="Q45" i="17"/>
  <c r="P45" i="17"/>
  <c r="E45" i="17"/>
  <c r="T44" i="17"/>
  <c r="S44" i="17"/>
  <c r="R44" i="17"/>
  <c r="Q44" i="17"/>
  <c r="P44" i="17"/>
  <c r="E44" i="17"/>
  <c r="U44" i="17" s="1"/>
  <c r="T43" i="17"/>
  <c r="S43" i="17"/>
  <c r="R43" i="17"/>
  <c r="Q43" i="17"/>
  <c r="P43" i="17"/>
  <c r="E43" i="17"/>
  <c r="U43" i="17" s="1"/>
  <c r="O41" i="17"/>
  <c r="N41" i="17"/>
  <c r="M41" i="17"/>
  <c r="L41" i="17"/>
  <c r="K41" i="17"/>
  <c r="J41" i="17"/>
  <c r="I41" i="17"/>
  <c r="S41" i="17" s="1"/>
  <c r="H41" i="17"/>
  <c r="R41" i="17" s="1"/>
  <c r="G41" i="17"/>
  <c r="F41" i="17"/>
  <c r="C41" i="17"/>
  <c r="B41" i="17"/>
  <c r="E41" i="17" s="1"/>
  <c r="S40" i="17"/>
  <c r="R40" i="17"/>
  <c r="Q40" i="17"/>
  <c r="P40" i="17"/>
  <c r="E40" i="17"/>
  <c r="S39" i="17"/>
  <c r="R39" i="17"/>
  <c r="Q39" i="17"/>
  <c r="P39" i="17"/>
  <c r="E39" i="17"/>
  <c r="U39" i="17" s="1"/>
  <c r="S38" i="17"/>
  <c r="R38" i="17"/>
  <c r="Q38" i="17"/>
  <c r="P38" i="17"/>
  <c r="E38" i="17"/>
  <c r="S37" i="17"/>
  <c r="R37" i="17"/>
  <c r="Q37" i="17"/>
  <c r="P37" i="17"/>
  <c r="E37" i="17"/>
  <c r="S36" i="17"/>
  <c r="R36" i="17"/>
  <c r="Q36" i="17"/>
  <c r="P36" i="17"/>
  <c r="E36" i="17"/>
  <c r="S34" i="17"/>
  <c r="O34" i="17"/>
  <c r="N34" i="17"/>
  <c r="M34" i="17"/>
  <c r="L34" i="17"/>
  <c r="K34" i="17"/>
  <c r="J34" i="17"/>
  <c r="I34" i="17"/>
  <c r="H34" i="17"/>
  <c r="G34" i="17"/>
  <c r="F34" i="17"/>
  <c r="E34" i="17"/>
  <c r="C34" i="17"/>
  <c r="B34" i="17"/>
  <c r="S33" i="17"/>
  <c r="R33" i="17"/>
  <c r="Q33" i="17"/>
  <c r="P33" i="17"/>
  <c r="E33" i="17"/>
  <c r="S31" i="17"/>
  <c r="O31" i="17"/>
  <c r="N31" i="17"/>
  <c r="M31" i="17"/>
  <c r="L31" i="17"/>
  <c r="K31" i="17"/>
  <c r="J31" i="17"/>
  <c r="I31" i="17"/>
  <c r="H31" i="17"/>
  <c r="R31" i="17" s="1"/>
  <c r="G31" i="17"/>
  <c r="F31" i="17"/>
  <c r="C31" i="17"/>
  <c r="B31" i="17"/>
  <c r="E31" i="17" s="1"/>
  <c r="S30" i="17"/>
  <c r="R30" i="17"/>
  <c r="Q30" i="17"/>
  <c r="P30" i="17"/>
  <c r="E30" i="17"/>
  <c r="S29" i="17"/>
  <c r="R29" i="17"/>
  <c r="Q29" i="17"/>
  <c r="P29" i="17"/>
  <c r="E29" i="17"/>
  <c r="S28" i="17"/>
  <c r="R28" i="17"/>
  <c r="Q28" i="17"/>
  <c r="P28" i="17"/>
  <c r="E28" i="17"/>
  <c r="U27" i="17"/>
  <c r="S27" i="17"/>
  <c r="R27" i="17"/>
  <c r="Q27" i="17"/>
  <c r="P27" i="17"/>
  <c r="E27" i="17"/>
  <c r="T27" i="17" s="1"/>
  <c r="O25" i="17"/>
  <c r="N25" i="17"/>
  <c r="M25" i="17"/>
  <c r="L25" i="17"/>
  <c r="K25" i="17"/>
  <c r="J25" i="17"/>
  <c r="I25" i="17"/>
  <c r="S25" i="17" s="1"/>
  <c r="H25" i="17"/>
  <c r="R25" i="17" s="1"/>
  <c r="G25" i="17"/>
  <c r="F25" i="17"/>
  <c r="C25" i="17"/>
  <c r="B25" i="17"/>
  <c r="E25" i="17" s="1"/>
  <c r="U24" i="17"/>
  <c r="T24" i="17"/>
  <c r="S24" i="17"/>
  <c r="R24" i="17"/>
  <c r="Q24" i="17"/>
  <c r="P24" i="17"/>
  <c r="E24" i="17"/>
  <c r="S23" i="17"/>
  <c r="R23" i="17"/>
  <c r="Q23" i="17"/>
  <c r="P23" i="17"/>
  <c r="E23" i="17"/>
  <c r="S22" i="17"/>
  <c r="R22" i="17"/>
  <c r="Q22" i="17"/>
  <c r="P22" i="17"/>
  <c r="E22" i="17"/>
  <c r="U22" i="17" s="1"/>
  <c r="S21" i="17"/>
  <c r="R21" i="17"/>
  <c r="Q21" i="17"/>
  <c r="P21" i="17"/>
  <c r="E21" i="17"/>
  <c r="S20" i="17"/>
  <c r="R20" i="17"/>
  <c r="Q20" i="17"/>
  <c r="P20" i="17"/>
  <c r="E20" i="17"/>
  <c r="S19" i="17"/>
  <c r="R19" i="17"/>
  <c r="Q19" i="17"/>
  <c r="P19" i="17"/>
  <c r="E19" i="17"/>
  <c r="U18" i="17"/>
  <c r="S18" i="17"/>
  <c r="R18" i="17"/>
  <c r="Q18" i="17"/>
  <c r="P18" i="17"/>
  <c r="E18" i="17"/>
  <c r="T18" i="17" s="1"/>
  <c r="O16" i="17"/>
  <c r="N16" i="17"/>
  <c r="M16" i="17"/>
  <c r="L16" i="17"/>
  <c r="K16" i="17"/>
  <c r="J16" i="17"/>
  <c r="R16" i="17" s="1"/>
  <c r="I16" i="17"/>
  <c r="H16" i="17"/>
  <c r="G16" i="17"/>
  <c r="F16" i="17"/>
  <c r="C16" i="17"/>
  <c r="B16" i="17"/>
  <c r="S15" i="17"/>
  <c r="R15" i="17"/>
  <c r="Q15" i="17"/>
  <c r="P15" i="17"/>
  <c r="E15" i="17"/>
  <c r="U15" i="17" s="1"/>
  <c r="T14" i="17"/>
  <c r="S14" i="17"/>
  <c r="R14" i="17"/>
  <c r="Q14" i="17"/>
  <c r="P14" i="17"/>
  <c r="E14" i="17"/>
  <c r="U14" i="17" s="1"/>
  <c r="U13" i="17"/>
  <c r="T13" i="17"/>
  <c r="S13" i="17"/>
  <c r="R13" i="17"/>
  <c r="Q13" i="17"/>
  <c r="P13" i="17"/>
  <c r="E13" i="17"/>
  <c r="U12" i="17"/>
  <c r="T12" i="17"/>
  <c r="S12" i="17"/>
  <c r="R12" i="17"/>
  <c r="Q12" i="17"/>
  <c r="P12" i="17"/>
  <c r="E12" i="17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Q9" i="17"/>
  <c r="P9" i="17"/>
  <c r="E9" i="17"/>
  <c r="S96" i="16"/>
  <c r="R96" i="16"/>
  <c r="Q96" i="16"/>
  <c r="P96" i="16"/>
  <c r="E96" i="16"/>
  <c r="T96" i="16" s="1"/>
  <c r="S95" i="16"/>
  <c r="R95" i="16"/>
  <c r="Q95" i="16"/>
  <c r="P95" i="16"/>
  <c r="E95" i="16"/>
  <c r="U95" i="16" s="1"/>
  <c r="T94" i="16"/>
  <c r="S94" i="16"/>
  <c r="R94" i="16"/>
  <c r="Q94" i="16"/>
  <c r="P94" i="16"/>
  <c r="E94" i="16"/>
  <c r="U94" i="16" s="1"/>
  <c r="U93" i="16"/>
  <c r="T93" i="16"/>
  <c r="S93" i="16"/>
  <c r="R93" i="16"/>
  <c r="Q93" i="16"/>
  <c r="P93" i="16"/>
  <c r="E93" i="16"/>
  <c r="U92" i="16"/>
  <c r="T92" i="16"/>
  <c r="S92" i="16"/>
  <c r="R92" i="16"/>
  <c r="Q92" i="16"/>
  <c r="P92" i="16"/>
  <c r="E92" i="16"/>
  <c r="S91" i="16"/>
  <c r="R91" i="16"/>
  <c r="Q91" i="16"/>
  <c r="P91" i="16"/>
  <c r="E91" i="16"/>
  <c r="U91" i="16" s="1"/>
  <c r="S90" i="16"/>
  <c r="R90" i="16"/>
  <c r="Q90" i="16"/>
  <c r="P90" i="16"/>
  <c r="E90" i="16"/>
  <c r="S89" i="16"/>
  <c r="R89" i="16"/>
  <c r="Q89" i="16"/>
  <c r="P89" i="16"/>
  <c r="E89" i="16"/>
  <c r="S88" i="16"/>
  <c r="R88" i="16"/>
  <c r="Q88" i="16"/>
  <c r="P88" i="16"/>
  <c r="E88" i="16"/>
  <c r="S86" i="16"/>
  <c r="R86" i="16"/>
  <c r="Q86" i="16"/>
  <c r="P86" i="16"/>
  <c r="E86" i="16"/>
  <c r="T86" i="16" s="1"/>
  <c r="O74" i="16"/>
  <c r="N74" i="16"/>
  <c r="M74" i="16"/>
  <c r="L74" i="16"/>
  <c r="K74" i="16"/>
  <c r="J74" i="16"/>
  <c r="I74" i="16"/>
  <c r="H74" i="16"/>
  <c r="G74" i="16"/>
  <c r="F74" i="16"/>
  <c r="C74" i="16"/>
  <c r="B74" i="16"/>
  <c r="O73" i="16"/>
  <c r="N73" i="16"/>
  <c r="M73" i="16"/>
  <c r="L73" i="16"/>
  <c r="K73" i="16"/>
  <c r="J73" i="16"/>
  <c r="I73" i="16"/>
  <c r="H73" i="16"/>
  <c r="P73" i="16" s="1"/>
  <c r="G73" i="16"/>
  <c r="F73" i="16"/>
  <c r="C73" i="16"/>
  <c r="B73" i="16"/>
  <c r="E73" i="16" s="1"/>
  <c r="S72" i="16"/>
  <c r="O72" i="16"/>
  <c r="N72" i="16"/>
  <c r="M72" i="16"/>
  <c r="L72" i="16"/>
  <c r="K72" i="16"/>
  <c r="J72" i="16"/>
  <c r="I72" i="16"/>
  <c r="H72" i="16"/>
  <c r="G72" i="16"/>
  <c r="F72" i="16"/>
  <c r="C72" i="16"/>
  <c r="E72" i="16" s="1"/>
  <c r="B72" i="16"/>
  <c r="S71" i="16"/>
  <c r="R71" i="16"/>
  <c r="Q71" i="16"/>
  <c r="P71" i="16"/>
  <c r="E71" i="16"/>
  <c r="S70" i="16"/>
  <c r="R70" i="16"/>
  <c r="Q70" i="16"/>
  <c r="P70" i="16"/>
  <c r="E70" i="16"/>
  <c r="U70" i="16" s="1"/>
  <c r="O68" i="16"/>
  <c r="N68" i="16"/>
  <c r="M68" i="16"/>
  <c r="L68" i="16"/>
  <c r="K68" i="16"/>
  <c r="J68" i="16"/>
  <c r="I68" i="16"/>
  <c r="H68" i="16"/>
  <c r="G68" i="16"/>
  <c r="F68" i="16"/>
  <c r="C68" i="16"/>
  <c r="B68" i="16"/>
  <c r="E68" i="16" s="1"/>
  <c r="O67" i="16"/>
  <c r="N67" i="16"/>
  <c r="M67" i="16"/>
  <c r="L67" i="16"/>
  <c r="K67" i="16"/>
  <c r="J67" i="16"/>
  <c r="I67" i="16"/>
  <c r="S67" i="16" s="1"/>
  <c r="H67" i="16"/>
  <c r="R67" i="16" s="1"/>
  <c r="G67" i="16"/>
  <c r="F67" i="16"/>
  <c r="C67" i="16"/>
  <c r="B67" i="16"/>
  <c r="E67" i="16" s="1"/>
  <c r="S66" i="16"/>
  <c r="R66" i="16"/>
  <c r="Q66" i="16"/>
  <c r="P66" i="16"/>
  <c r="E66" i="16"/>
  <c r="S65" i="16"/>
  <c r="R65" i="16"/>
  <c r="Q65" i="16"/>
  <c r="P65" i="16"/>
  <c r="E65" i="16"/>
  <c r="T65" i="16" s="1"/>
  <c r="S64" i="16"/>
  <c r="R64" i="16"/>
  <c r="Q64" i="16"/>
  <c r="P64" i="16"/>
  <c r="E64" i="16"/>
  <c r="U63" i="16"/>
  <c r="S63" i="16"/>
  <c r="R63" i="16"/>
  <c r="Q63" i="16"/>
  <c r="P63" i="16"/>
  <c r="E63" i="16"/>
  <c r="T63" i="16" s="1"/>
  <c r="U62" i="16"/>
  <c r="T62" i="16"/>
  <c r="S62" i="16"/>
  <c r="R62" i="16"/>
  <c r="Q62" i="16"/>
  <c r="P62" i="16"/>
  <c r="E62" i="16"/>
  <c r="O60" i="16"/>
  <c r="N60" i="16"/>
  <c r="M60" i="16"/>
  <c r="L60" i="16"/>
  <c r="K60" i="16"/>
  <c r="J60" i="16"/>
  <c r="I60" i="16"/>
  <c r="S60" i="16" s="1"/>
  <c r="H60" i="16"/>
  <c r="C60" i="16"/>
  <c r="B60" i="16"/>
  <c r="E60" i="16" s="1"/>
  <c r="S59" i="16"/>
  <c r="R59" i="16"/>
  <c r="Q59" i="16"/>
  <c r="P59" i="16"/>
  <c r="E59" i="16"/>
  <c r="U59" i="16" s="1"/>
  <c r="S58" i="16"/>
  <c r="R58" i="16"/>
  <c r="Q58" i="16"/>
  <c r="P58" i="16"/>
  <c r="E58" i="16"/>
  <c r="S57" i="16"/>
  <c r="R57" i="16"/>
  <c r="Q57" i="16"/>
  <c r="P57" i="16"/>
  <c r="E57" i="16"/>
  <c r="S56" i="16"/>
  <c r="R56" i="16"/>
  <c r="Q56" i="16"/>
  <c r="P56" i="16"/>
  <c r="E56" i="16"/>
  <c r="T56" i="16" s="1"/>
  <c r="O54" i="16"/>
  <c r="N54" i="16"/>
  <c r="M54" i="16"/>
  <c r="L54" i="16"/>
  <c r="K54" i="16"/>
  <c r="J54" i="16"/>
  <c r="I54" i="16"/>
  <c r="H54" i="16"/>
  <c r="G54" i="16"/>
  <c r="F54" i="16"/>
  <c r="C54" i="16"/>
  <c r="B54" i="16"/>
  <c r="E54" i="16" s="1"/>
  <c r="S53" i="16"/>
  <c r="R53" i="16"/>
  <c r="Q53" i="16"/>
  <c r="P53" i="16"/>
  <c r="E53" i="16"/>
  <c r="T53" i="16" s="1"/>
  <c r="T52" i="16"/>
  <c r="S52" i="16"/>
  <c r="R52" i="16"/>
  <c r="Q52" i="16"/>
  <c r="P52" i="16"/>
  <c r="E52" i="16"/>
  <c r="U52" i="16" s="1"/>
  <c r="U51" i="16"/>
  <c r="T51" i="16"/>
  <c r="S51" i="16"/>
  <c r="R51" i="16"/>
  <c r="Q51" i="16"/>
  <c r="P51" i="16"/>
  <c r="E51" i="16"/>
  <c r="U50" i="16"/>
  <c r="T50" i="16"/>
  <c r="S50" i="16"/>
  <c r="R50" i="16"/>
  <c r="Q50" i="16"/>
  <c r="P50" i="16"/>
  <c r="E50" i="16"/>
  <c r="S49" i="16"/>
  <c r="R49" i="16"/>
  <c r="Q49" i="16"/>
  <c r="P49" i="16"/>
  <c r="E49" i="16"/>
  <c r="S48" i="16"/>
  <c r="R48" i="16"/>
  <c r="Q48" i="16"/>
  <c r="P48" i="16"/>
  <c r="E48" i="16"/>
  <c r="U48" i="16" s="1"/>
  <c r="S47" i="16"/>
  <c r="R47" i="16"/>
  <c r="Q47" i="16"/>
  <c r="P47" i="16"/>
  <c r="E47" i="16"/>
  <c r="S46" i="16"/>
  <c r="R46" i="16"/>
  <c r="Q46" i="16"/>
  <c r="P46" i="16"/>
  <c r="E46" i="16"/>
  <c r="U45" i="16"/>
  <c r="S45" i="16"/>
  <c r="R45" i="16"/>
  <c r="Q45" i="16"/>
  <c r="P45" i="16"/>
  <c r="E45" i="16"/>
  <c r="T45" i="16" s="1"/>
  <c r="S44" i="16"/>
  <c r="R44" i="16"/>
  <c r="Q44" i="16"/>
  <c r="P44" i="16"/>
  <c r="E44" i="16"/>
  <c r="U44" i="16" s="1"/>
  <c r="U43" i="16"/>
  <c r="T43" i="16"/>
  <c r="S43" i="16"/>
  <c r="R43" i="16"/>
  <c r="Q43" i="16"/>
  <c r="P43" i="16"/>
  <c r="E43" i="16"/>
  <c r="O41" i="16"/>
  <c r="N41" i="16"/>
  <c r="M41" i="16"/>
  <c r="L41" i="16"/>
  <c r="K41" i="16"/>
  <c r="S41" i="16" s="1"/>
  <c r="J41" i="16"/>
  <c r="R41" i="16" s="1"/>
  <c r="I41" i="16"/>
  <c r="H41" i="16"/>
  <c r="G41" i="16"/>
  <c r="F41" i="16"/>
  <c r="C41" i="16"/>
  <c r="B41" i="16"/>
  <c r="U40" i="16"/>
  <c r="S40" i="16"/>
  <c r="R40" i="16"/>
  <c r="Q40" i="16"/>
  <c r="P40" i="16"/>
  <c r="E40" i="16"/>
  <c r="T40" i="16" s="1"/>
  <c r="T39" i="16"/>
  <c r="S39" i="16"/>
  <c r="R39" i="16"/>
  <c r="Q39" i="16"/>
  <c r="P39" i="16"/>
  <c r="E39" i="16"/>
  <c r="U39" i="16" s="1"/>
  <c r="U38" i="16"/>
  <c r="T38" i="16"/>
  <c r="S38" i="16"/>
  <c r="R38" i="16"/>
  <c r="Q38" i="16"/>
  <c r="P38" i="16"/>
  <c r="E38" i="16"/>
  <c r="S37" i="16"/>
  <c r="R37" i="16"/>
  <c r="Q37" i="16"/>
  <c r="P37" i="16"/>
  <c r="E37" i="16"/>
  <c r="U37" i="16" s="1"/>
  <c r="S36" i="16"/>
  <c r="R36" i="16"/>
  <c r="Q36" i="16"/>
  <c r="P36" i="16"/>
  <c r="E36" i="16"/>
  <c r="O34" i="16"/>
  <c r="N34" i="16"/>
  <c r="M34" i="16"/>
  <c r="L34" i="16"/>
  <c r="K34" i="16"/>
  <c r="J34" i="16"/>
  <c r="I34" i="16"/>
  <c r="H34" i="16"/>
  <c r="R34" i="16" s="1"/>
  <c r="G34" i="16"/>
  <c r="F34" i="16"/>
  <c r="E34" i="16"/>
  <c r="C34" i="16"/>
  <c r="B34" i="16"/>
  <c r="S33" i="16"/>
  <c r="R33" i="16"/>
  <c r="Q33" i="16"/>
  <c r="P33" i="16"/>
  <c r="E33" i="16"/>
  <c r="S31" i="16"/>
  <c r="O31" i="16"/>
  <c r="N31" i="16"/>
  <c r="M31" i="16"/>
  <c r="L31" i="16"/>
  <c r="K31" i="16"/>
  <c r="J31" i="16"/>
  <c r="I31" i="16"/>
  <c r="H31" i="16"/>
  <c r="R31" i="16" s="1"/>
  <c r="G31" i="16"/>
  <c r="F31" i="16"/>
  <c r="C31" i="16"/>
  <c r="B31" i="16"/>
  <c r="E31" i="16" s="1"/>
  <c r="S30" i="16"/>
  <c r="R30" i="16"/>
  <c r="Q30" i="16"/>
  <c r="P30" i="16"/>
  <c r="E30" i="16"/>
  <c r="S29" i="16"/>
  <c r="R29" i="16"/>
  <c r="Q29" i="16"/>
  <c r="P29" i="16"/>
  <c r="E29" i="16"/>
  <c r="U28" i="16"/>
  <c r="S28" i="16"/>
  <c r="R28" i="16"/>
  <c r="Q28" i="16"/>
  <c r="P28" i="16"/>
  <c r="E28" i="16"/>
  <c r="T28" i="16" s="1"/>
  <c r="S27" i="16"/>
  <c r="R27" i="16"/>
  <c r="Q27" i="16"/>
  <c r="P27" i="16"/>
  <c r="E27" i="16"/>
  <c r="O25" i="16"/>
  <c r="N25" i="16"/>
  <c r="M25" i="16"/>
  <c r="L25" i="16"/>
  <c r="K25" i="16"/>
  <c r="Q25" i="16" s="1"/>
  <c r="J25" i="16"/>
  <c r="I25" i="16"/>
  <c r="S25" i="16" s="1"/>
  <c r="H25" i="16"/>
  <c r="G25" i="16"/>
  <c r="F25" i="16"/>
  <c r="C25" i="16"/>
  <c r="B25" i="16"/>
  <c r="E25" i="16" s="1"/>
  <c r="U24" i="16"/>
  <c r="S24" i="16"/>
  <c r="R24" i="16"/>
  <c r="Q24" i="16"/>
  <c r="P24" i="16"/>
  <c r="E24" i="16"/>
  <c r="T24" i="16" s="1"/>
  <c r="T23" i="16"/>
  <c r="S23" i="16"/>
  <c r="R23" i="16"/>
  <c r="Q23" i="16"/>
  <c r="P23" i="16"/>
  <c r="E23" i="16"/>
  <c r="U23" i="16" s="1"/>
  <c r="T22" i="16"/>
  <c r="S22" i="16"/>
  <c r="R22" i="16"/>
  <c r="Q22" i="16"/>
  <c r="U22" i="16" s="1"/>
  <c r="P22" i="16"/>
  <c r="E22" i="16"/>
  <c r="U21" i="16"/>
  <c r="T21" i="16"/>
  <c r="S21" i="16"/>
  <c r="R21" i="16"/>
  <c r="Q21" i="16"/>
  <c r="P21" i="16"/>
  <c r="E21" i="16"/>
  <c r="S20" i="16"/>
  <c r="R20" i="16"/>
  <c r="Q20" i="16"/>
  <c r="P20" i="16"/>
  <c r="E20" i="16"/>
  <c r="U20" i="16" s="1"/>
  <c r="S19" i="16"/>
  <c r="R19" i="16"/>
  <c r="Q19" i="16"/>
  <c r="P19" i="16"/>
  <c r="E19" i="16"/>
  <c r="S18" i="16"/>
  <c r="R18" i="16"/>
  <c r="Q18" i="16"/>
  <c r="P18" i="16"/>
  <c r="E18" i="16"/>
  <c r="O16" i="16"/>
  <c r="N16" i="16"/>
  <c r="M16" i="16"/>
  <c r="L16" i="16"/>
  <c r="K16" i="16"/>
  <c r="J16" i="16"/>
  <c r="I16" i="16"/>
  <c r="H16" i="16"/>
  <c r="G16" i="16"/>
  <c r="F16" i="16"/>
  <c r="C16" i="16"/>
  <c r="B16" i="16"/>
  <c r="E16" i="16" s="1"/>
  <c r="S15" i="16"/>
  <c r="R15" i="16"/>
  <c r="Q15" i="16"/>
  <c r="P15" i="16"/>
  <c r="E15" i="16"/>
  <c r="S14" i="16"/>
  <c r="R14" i="16"/>
  <c r="Q14" i="16"/>
  <c r="P14" i="16"/>
  <c r="E14" i="16"/>
  <c r="T14" i="16" s="1"/>
  <c r="U13" i="16"/>
  <c r="T13" i="16"/>
  <c r="S13" i="16"/>
  <c r="R13" i="16"/>
  <c r="Q13" i="16"/>
  <c r="P13" i="16"/>
  <c r="E13" i="16"/>
  <c r="T12" i="16"/>
  <c r="S12" i="16"/>
  <c r="R12" i="16"/>
  <c r="Q12" i="16"/>
  <c r="P12" i="16"/>
  <c r="E12" i="16"/>
  <c r="U12" i="16" s="1"/>
  <c r="T11" i="16"/>
  <c r="S11" i="16"/>
  <c r="R11" i="16"/>
  <c r="Q11" i="16"/>
  <c r="P11" i="16"/>
  <c r="E11" i="16"/>
  <c r="U11" i="16" s="1"/>
  <c r="S10" i="16"/>
  <c r="R10" i="16"/>
  <c r="Q10" i="16"/>
  <c r="U10" i="16" s="1"/>
  <c r="P10" i="16"/>
  <c r="T10" i="16" s="1"/>
  <c r="E10" i="16"/>
  <c r="S9" i="16"/>
  <c r="R9" i="16"/>
  <c r="Q9" i="16"/>
  <c r="P9" i="16"/>
  <c r="E9" i="16"/>
  <c r="U9" i="16" s="1"/>
  <c r="S96" i="15"/>
  <c r="R96" i="15"/>
  <c r="Q96" i="15"/>
  <c r="P96" i="15"/>
  <c r="E96" i="15"/>
  <c r="S95" i="15"/>
  <c r="R95" i="15"/>
  <c r="Q95" i="15"/>
  <c r="P95" i="15"/>
  <c r="E95" i="15"/>
  <c r="S94" i="15"/>
  <c r="R94" i="15"/>
  <c r="Q94" i="15"/>
  <c r="P94" i="15"/>
  <c r="E94" i="15"/>
  <c r="T94" i="15" s="1"/>
  <c r="S93" i="15"/>
  <c r="R93" i="15"/>
  <c r="Q93" i="15"/>
  <c r="P93" i="15"/>
  <c r="E93" i="15"/>
  <c r="U93" i="15" s="1"/>
  <c r="T92" i="15"/>
  <c r="S92" i="15"/>
  <c r="R92" i="15"/>
  <c r="Q92" i="15"/>
  <c r="P92" i="15"/>
  <c r="E92" i="15"/>
  <c r="U92" i="15" s="1"/>
  <c r="U91" i="15"/>
  <c r="T91" i="15"/>
  <c r="S91" i="15"/>
  <c r="R91" i="15"/>
  <c r="Q91" i="15"/>
  <c r="P91" i="15"/>
  <c r="E91" i="15"/>
  <c r="U90" i="15"/>
  <c r="T90" i="15"/>
  <c r="S90" i="15"/>
  <c r="R90" i="15"/>
  <c r="Q90" i="15"/>
  <c r="P90" i="15"/>
  <c r="E90" i="15"/>
  <c r="S89" i="15"/>
  <c r="R89" i="15"/>
  <c r="Q89" i="15"/>
  <c r="P89" i="15"/>
  <c r="E89" i="15"/>
  <c r="U89" i="15" s="1"/>
  <c r="S88" i="15"/>
  <c r="R88" i="15"/>
  <c r="Q88" i="15"/>
  <c r="P88" i="15"/>
  <c r="E88" i="15"/>
  <c r="S86" i="15"/>
  <c r="R86" i="15"/>
  <c r="Q86" i="15"/>
  <c r="P86" i="15"/>
  <c r="E86" i="15"/>
  <c r="O74" i="15"/>
  <c r="N74" i="15"/>
  <c r="M74" i="15"/>
  <c r="L74" i="15"/>
  <c r="K74" i="15"/>
  <c r="J74" i="15"/>
  <c r="R74" i="15" s="1"/>
  <c r="I74" i="15"/>
  <c r="S74" i="15" s="1"/>
  <c r="H74" i="15"/>
  <c r="G74" i="15"/>
  <c r="F74" i="15"/>
  <c r="C74" i="15"/>
  <c r="B74" i="15"/>
  <c r="E74" i="15" s="1"/>
  <c r="O73" i="15"/>
  <c r="N73" i="15"/>
  <c r="M73" i="15"/>
  <c r="L73" i="15"/>
  <c r="K73" i="15"/>
  <c r="J73" i="15"/>
  <c r="I73" i="15"/>
  <c r="H73" i="15"/>
  <c r="R73" i="15" s="1"/>
  <c r="G73" i="15"/>
  <c r="F73" i="15"/>
  <c r="C73" i="15"/>
  <c r="E73" i="15" s="1"/>
  <c r="B73" i="15"/>
  <c r="O72" i="15"/>
  <c r="N72" i="15"/>
  <c r="M72" i="15"/>
  <c r="L72" i="15"/>
  <c r="K72" i="15"/>
  <c r="J72" i="15"/>
  <c r="I72" i="15"/>
  <c r="H72" i="15"/>
  <c r="G72" i="15"/>
  <c r="F72" i="15"/>
  <c r="E72" i="15"/>
  <c r="C72" i="15"/>
  <c r="B72" i="15"/>
  <c r="S71" i="15"/>
  <c r="R71" i="15"/>
  <c r="Q71" i="15"/>
  <c r="P71" i="15"/>
  <c r="E71" i="15"/>
  <c r="U71" i="15" s="1"/>
  <c r="S70" i="15"/>
  <c r="R70" i="15"/>
  <c r="Q70" i="15"/>
  <c r="P70" i="15"/>
  <c r="E70" i="15"/>
  <c r="O68" i="15"/>
  <c r="N68" i="15"/>
  <c r="M68" i="15"/>
  <c r="L68" i="15"/>
  <c r="K68" i="15"/>
  <c r="J68" i="15"/>
  <c r="I68" i="15"/>
  <c r="Q68" i="15" s="1"/>
  <c r="H68" i="15"/>
  <c r="G68" i="15"/>
  <c r="F68" i="15"/>
  <c r="C68" i="15"/>
  <c r="B68" i="15"/>
  <c r="E68" i="15" s="1"/>
  <c r="O67" i="15"/>
  <c r="N67" i="15"/>
  <c r="M67" i="15"/>
  <c r="L67" i="15"/>
  <c r="K67" i="15"/>
  <c r="J67" i="15"/>
  <c r="I67" i="15"/>
  <c r="S67" i="15" s="1"/>
  <c r="H67" i="15"/>
  <c r="R67" i="15" s="1"/>
  <c r="G67" i="15"/>
  <c r="F67" i="15"/>
  <c r="C67" i="15"/>
  <c r="E67" i="15" s="1"/>
  <c r="B67" i="15"/>
  <c r="S66" i="15"/>
  <c r="R66" i="15"/>
  <c r="Q66" i="15"/>
  <c r="P66" i="15"/>
  <c r="E66" i="15"/>
  <c r="U66" i="15" s="1"/>
  <c r="S65" i="15"/>
  <c r="R65" i="15"/>
  <c r="Q65" i="15"/>
  <c r="P65" i="15"/>
  <c r="E65" i="15"/>
  <c r="S64" i="15"/>
  <c r="R64" i="15"/>
  <c r="Q64" i="15"/>
  <c r="P64" i="15"/>
  <c r="E64" i="15"/>
  <c r="S63" i="15"/>
  <c r="R63" i="15"/>
  <c r="Q63" i="15"/>
  <c r="P63" i="15"/>
  <c r="E63" i="15"/>
  <c r="S62" i="15"/>
  <c r="R62" i="15"/>
  <c r="Q62" i="15"/>
  <c r="P62" i="15"/>
  <c r="E62" i="15"/>
  <c r="O60" i="15"/>
  <c r="N60" i="15"/>
  <c r="M60" i="15"/>
  <c r="L60" i="15"/>
  <c r="K60" i="15"/>
  <c r="J60" i="15"/>
  <c r="I60" i="15"/>
  <c r="S60" i="15" s="1"/>
  <c r="H60" i="15"/>
  <c r="R60" i="15" s="1"/>
  <c r="C60" i="15"/>
  <c r="B60" i="15"/>
  <c r="S59" i="15"/>
  <c r="R59" i="15"/>
  <c r="Q59" i="15"/>
  <c r="P59" i="15"/>
  <c r="E59" i="15"/>
  <c r="U59" i="15" s="1"/>
  <c r="S58" i="15"/>
  <c r="R58" i="15"/>
  <c r="Q58" i="15"/>
  <c r="P58" i="15"/>
  <c r="E58" i="15"/>
  <c r="S57" i="15"/>
  <c r="R57" i="15"/>
  <c r="Q57" i="15"/>
  <c r="P57" i="15"/>
  <c r="E57" i="15"/>
  <c r="U57" i="15" s="1"/>
  <c r="S56" i="15"/>
  <c r="R56" i="15"/>
  <c r="Q56" i="15"/>
  <c r="P56" i="15"/>
  <c r="E56" i="15"/>
  <c r="O54" i="15"/>
  <c r="N54" i="15"/>
  <c r="M54" i="15"/>
  <c r="L54" i="15"/>
  <c r="K54" i="15"/>
  <c r="S54" i="15" s="1"/>
  <c r="J54" i="15"/>
  <c r="I54" i="15"/>
  <c r="H54" i="15"/>
  <c r="G54" i="15"/>
  <c r="F54" i="15"/>
  <c r="C54" i="15"/>
  <c r="B54" i="15"/>
  <c r="E54" i="15" s="1"/>
  <c r="S53" i="15"/>
  <c r="R53" i="15"/>
  <c r="Q53" i="15"/>
  <c r="P53" i="15"/>
  <c r="E53" i="15"/>
  <c r="S52" i="15"/>
  <c r="R52" i="15"/>
  <c r="Q52" i="15"/>
  <c r="P52" i="15"/>
  <c r="E52" i="15"/>
  <c r="S51" i="15"/>
  <c r="R51" i="15"/>
  <c r="Q51" i="15"/>
  <c r="P51" i="15"/>
  <c r="E51" i="15"/>
  <c r="U50" i="15"/>
  <c r="T50" i="15"/>
  <c r="S50" i="15"/>
  <c r="R50" i="15"/>
  <c r="Q50" i="15"/>
  <c r="P50" i="15"/>
  <c r="E50" i="15"/>
  <c r="U49" i="15"/>
  <c r="T49" i="15"/>
  <c r="S49" i="15"/>
  <c r="R49" i="15"/>
  <c r="Q49" i="15"/>
  <c r="P49" i="15"/>
  <c r="E49" i="15"/>
  <c r="T48" i="15"/>
  <c r="S48" i="15"/>
  <c r="R48" i="15"/>
  <c r="Q48" i="15"/>
  <c r="P48" i="15"/>
  <c r="E48" i="15"/>
  <c r="U48" i="15" s="1"/>
  <c r="U47" i="15"/>
  <c r="T47" i="15"/>
  <c r="S47" i="15"/>
  <c r="R47" i="15"/>
  <c r="Q47" i="15"/>
  <c r="P47" i="15"/>
  <c r="E47" i="15"/>
  <c r="S46" i="15"/>
  <c r="R46" i="15"/>
  <c r="Q46" i="15"/>
  <c r="P46" i="15"/>
  <c r="E46" i="15"/>
  <c r="U46" i="15" s="1"/>
  <c r="S45" i="15"/>
  <c r="R45" i="15"/>
  <c r="Q45" i="15"/>
  <c r="P45" i="15"/>
  <c r="E45" i="15"/>
  <c r="S44" i="15"/>
  <c r="R44" i="15"/>
  <c r="Q44" i="15"/>
  <c r="P44" i="15"/>
  <c r="E44" i="15"/>
  <c r="S43" i="15"/>
  <c r="R43" i="15"/>
  <c r="Q43" i="15"/>
  <c r="P43" i="15"/>
  <c r="E43" i="15"/>
  <c r="T43" i="15" s="1"/>
  <c r="R41" i="15"/>
  <c r="O41" i="15"/>
  <c r="N41" i="15"/>
  <c r="M41" i="15"/>
  <c r="L41" i="15"/>
  <c r="K41" i="15"/>
  <c r="J41" i="15"/>
  <c r="I41" i="15"/>
  <c r="S41" i="15" s="1"/>
  <c r="H41" i="15"/>
  <c r="G41" i="15"/>
  <c r="F41" i="15"/>
  <c r="C41" i="15"/>
  <c r="E41" i="15" s="1"/>
  <c r="B41" i="15"/>
  <c r="S40" i="15"/>
  <c r="R40" i="15"/>
  <c r="Q40" i="15"/>
  <c r="P40" i="15"/>
  <c r="E40" i="15"/>
  <c r="S39" i="15"/>
  <c r="R39" i="15"/>
  <c r="Q39" i="15"/>
  <c r="P39" i="15"/>
  <c r="E39" i="15"/>
  <c r="U38" i="15"/>
  <c r="S38" i="15"/>
  <c r="R38" i="15"/>
  <c r="Q38" i="15"/>
  <c r="P38" i="15"/>
  <c r="E38" i="15"/>
  <c r="T38" i="15" s="1"/>
  <c r="U37" i="15"/>
  <c r="T37" i="15"/>
  <c r="S37" i="15"/>
  <c r="R37" i="15"/>
  <c r="Q37" i="15"/>
  <c r="P37" i="15"/>
  <c r="E37" i="15"/>
  <c r="T36" i="15"/>
  <c r="S36" i="15"/>
  <c r="R36" i="15"/>
  <c r="Q36" i="15"/>
  <c r="P36" i="15"/>
  <c r="E36" i="15"/>
  <c r="U36" i="15" s="1"/>
  <c r="O34" i="15"/>
  <c r="N34" i="15"/>
  <c r="M34" i="15"/>
  <c r="L34" i="15"/>
  <c r="K34" i="15"/>
  <c r="J34" i="15"/>
  <c r="I34" i="15"/>
  <c r="S34" i="15" s="1"/>
  <c r="H34" i="15"/>
  <c r="R34" i="15" s="1"/>
  <c r="G34" i="15"/>
  <c r="F34" i="15"/>
  <c r="C34" i="15"/>
  <c r="E34" i="15" s="1"/>
  <c r="B34" i="15"/>
  <c r="S33" i="15"/>
  <c r="R33" i="15"/>
  <c r="Q33" i="15"/>
  <c r="P33" i="15"/>
  <c r="E33" i="15"/>
  <c r="T33" i="15" s="1"/>
  <c r="O31" i="15"/>
  <c r="N31" i="15"/>
  <c r="M31" i="15"/>
  <c r="L31" i="15"/>
  <c r="K31" i="15"/>
  <c r="J31" i="15"/>
  <c r="I31" i="15"/>
  <c r="H31" i="15"/>
  <c r="R31" i="15" s="1"/>
  <c r="G31" i="15"/>
  <c r="F31" i="15"/>
  <c r="C31" i="15"/>
  <c r="B31" i="15"/>
  <c r="E31" i="15" s="1"/>
  <c r="T30" i="15"/>
  <c r="S30" i="15"/>
  <c r="R30" i="15"/>
  <c r="Q30" i="15"/>
  <c r="U30" i="15" s="1"/>
  <c r="P30" i="15"/>
  <c r="E30" i="15"/>
  <c r="S29" i="15"/>
  <c r="R29" i="15"/>
  <c r="Q29" i="15"/>
  <c r="P29" i="15"/>
  <c r="E29" i="15"/>
  <c r="U29" i="15" s="1"/>
  <c r="S28" i="15"/>
  <c r="R28" i="15"/>
  <c r="Q28" i="15"/>
  <c r="P28" i="15"/>
  <c r="E28" i="15"/>
  <c r="S27" i="15"/>
  <c r="R27" i="15"/>
  <c r="Q27" i="15"/>
  <c r="P27" i="15"/>
  <c r="E27" i="15"/>
  <c r="O25" i="15"/>
  <c r="N25" i="15"/>
  <c r="M25" i="15"/>
  <c r="L25" i="15"/>
  <c r="K25" i="15"/>
  <c r="J25" i="15"/>
  <c r="I25" i="15"/>
  <c r="S25" i="15" s="1"/>
  <c r="H25" i="15"/>
  <c r="G25" i="15"/>
  <c r="F25" i="15"/>
  <c r="C25" i="15"/>
  <c r="B25" i="15"/>
  <c r="S24" i="15"/>
  <c r="R24" i="15"/>
  <c r="Q24" i="15"/>
  <c r="P24" i="15"/>
  <c r="E24" i="15"/>
  <c r="S23" i="15"/>
  <c r="R23" i="15"/>
  <c r="Q23" i="15"/>
  <c r="P23" i="15"/>
  <c r="E23" i="15"/>
  <c r="S22" i="15"/>
  <c r="R22" i="15"/>
  <c r="Q22" i="15"/>
  <c r="P22" i="15"/>
  <c r="E22" i="15"/>
  <c r="S21" i="15"/>
  <c r="R21" i="15"/>
  <c r="Q21" i="15"/>
  <c r="P21" i="15"/>
  <c r="E21" i="15"/>
  <c r="T21" i="15" s="1"/>
  <c r="U20" i="15"/>
  <c r="T20" i="15"/>
  <c r="S20" i="15"/>
  <c r="R20" i="15"/>
  <c r="Q20" i="15"/>
  <c r="P20" i="15"/>
  <c r="E20" i="15"/>
  <c r="U19" i="15"/>
  <c r="T19" i="15"/>
  <c r="S19" i="15"/>
  <c r="R19" i="15"/>
  <c r="Q19" i="15"/>
  <c r="P19" i="15"/>
  <c r="E19" i="15"/>
  <c r="S18" i="15"/>
  <c r="R18" i="15"/>
  <c r="Q18" i="15"/>
  <c r="P18" i="15"/>
  <c r="E18" i="15"/>
  <c r="U18" i="15" s="1"/>
  <c r="O16" i="15"/>
  <c r="N16" i="15"/>
  <c r="M16" i="15"/>
  <c r="L16" i="15"/>
  <c r="K16" i="15"/>
  <c r="J16" i="15"/>
  <c r="I16" i="15"/>
  <c r="S16" i="15" s="1"/>
  <c r="H16" i="15"/>
  <c r="G16" i="15"/>
  <c r="F16" i="15"/>
  <c r="C16" i="15"/>
  <c r="B16" i="15"/>
  <c r="E16" i="15" s="1"/>
  <c r="S15" i="15"/>
  <c r="R15" i="15"/>
  <c r="Q15" i="15"/>
  <c r="P15" i="15"/>
  <c r="E15" i="15"/>
  <c r="U15" i="15" s="1"/>
  <c r="S14" i="15"/>
  <c r="R14" i="15"/>
  <c r="Q14" i="15"/>
  <c r="P14" i="15"/>
  <c r="E14" i="15"/>
  <c r="S13" i="15"/>
  <c r="R13" i="15"/>
  <c r="Q13" i="15"/>
  <c r="P13" i="15"/>
  <c r="E13" i="15"/>
  <c r="S12" i="15"/>
  <c r="R12" i="15"/>
  <c r="Q12" i="15"/>
  <c r="P12" i="15"/>
  <c r="E12" i="15"/>
  <c r="T12" i="15" s="1"/>
  <c r="U11" i="15"/>
  <c r="T11" i="15"/>
  <c r="S11" i="15"/>
  <c r="R11" i="15"/>
  <c r="Q11" i="15"/>
  <c r="P11" i="15"/>
  <c r="E11" i="15"/>
  <c r="S10" i="15"/>
  <c r="R10" i="15"/>
  <c r="Q10" i="15"/>
  <c r="P10" i="15"/>
  <c r="E10" i="15"/>
  <c r="S9" i="15"/>
  <c r="R9" i="15"/>
  <c r="Q9" i="15"/>
  <c r="P9" i="15"/>
  <c r="E9" i="15"/>
  <c r="S96" i="14"/>
  <c r="R96" i="14"/>
  <c r="Q96" i="14"/>
  <c r="P96" i="14"/>
  <c r="E96" i="14"/>
  <c r="S95" i="14"/>
  <c r="R95" i="14"/>
  <c r="Q95" i="14"/>
  <c r="P95" i="14"/>
  <c r="E95" i="14"/>
  <c r="S94" i="14"/>
  <c r="R94" i="14"/>
  <c r="Q94" i="14"/>
  <c r="P94" i="14"/>
  <c r="E94" i="14"/>
  <c r="S93" i="14"/>
  <c r="R93" i="14"/>
  <c r="Q93" i="14"/>
  <c r="P93" i="14"/>
  <c r="E93" i="14"/>
  <c r="T93" i="14" s="1"/>
  <c r="U92" i="14"/>
  <c r="T92" i="14"/>
  <c r="S92" i="14"/>
  <c r="R92" i="14"/>
  <c r="Q92" i="14"/>
  <c r="P92" i="14"/>
  <c r="E92" i="14"/>
  <c r="S91" i="14"/>
  <c r="R91" i="14"/>
  <c r="Q91" i="14"/>
  <c r="P91" i="14"/>
  <c r="E91" i="14"/>
  <c r="S90" i="14"/>
  <c r="R90" i="14"/>
  <c r="Q90" i="14"/>
  <c r="P90" i="14"/>
  <c r="E90" i="14"/>
  <c r="S89" i="14"/>
  <c r="R89" i="14"/>
  <c r="Q89" i="14"/>
  <c r="P89" i="14"/>
  <c r="E89" i="14"/>
  <c r="T89" i="14" s="1"/>
  <c r="U88" i="14"/>
  <c r="T88" i="14"/>
  <c r="S88" i="14"/>
  <c r="R88" i="14"/>
  <c r="Q88" i="14"/>
  <c r="P88" i="14"/>
  <c r="E88" i="14"/>
  <c r="S86" i="14"/>
  <c r="R86" i="14"/>
  <c r="Q86" i="14"/>
  <c r="P86" i="14"/>
  <c r="E86" i="14"/>
  <c r="O74" i="14"/>
  <c r="N74" i="14"/>
  <c r="M74" i="14"/>
  <c r="L74" i="14"/>
  <c r="K74" i="14"/>
  <c r="J74" i="14"/>
  <c r="I74" i="14"/>
  <c r="H74" i="14"/>
  <c r="G74" i="14"/>
  <c r="F74" i="14"/>
  <c r="C74" i="14"/>
  <c r="B74" i="14"/>
  <c r="O73" i="14"/>
  <c r="N73" i="14"/>
  <c r="M73" i="14"/>
  <c r="L73" i="14"/>
  <c r="K73" i="14"/>
  <c r="J73" i="14"/>
  <c r="I73" i="14"/>
  <c r="H73" i="14"/>
  <c r="R73" i="14" s="1"/>
  <c r="G73" i="14"/>
  <c r="F73" i="14"/>
  <c r="C73" i="14"/>
  <c r="B73" i="14"/>
  <c r="E73" i="14" s="1"/>
  <c r="O72" i="14"/>
  <c r="N72" i="14"/>
  <c r="M72" i="14"/>
  <c r="L72" i="14"/>
  <c r="K72" i="14"/>
  <c r="J72" i="14"/>
  <c r="I72" i="14"/>
  <c r="H72" i="14"/>
  <c r="G72" i="14"/>
  <c r="F72" i="14"/>
  <c r="C72" i="14"/>
  <c r="B72" i="14"/>
  <c r="E72" i="14" s="1"/>
  <c r="U71" i="14"/>
  <c r="S71" i="14"/>
  <c r="R71" i="14"/>
  <c r="Q71" i="14"/>
  <c r="P71" i="14"/>
  <c r="E71" i="14"/>
  <c r="T71" i="14" s="1"/>
  <c r="S70" i="14"/>
  <c r="R70" i="14"/>
  <c r="Q70" i="14"/>
  <c r="P70" i="14"/>
  <c r="E70" i="14"/>
  <c r="O68" i="14"/>
  <c r="N68" i="14"/>
  <c r="M68" i="14"/>
  <c r="L68" i="14"/>
  <c r="K68" i="14"/>
  <c r="J68" i="14"/>
  <c r="I68" i="14"/>
  <c r="H68" i="14"/>
  <c r="G68" i="14"/>
  <c r="F68" i="14"/>
  <c r="C68" i="14"/>
  <c r="B68" i="14"/>
  <c r="R67" i="14"/>
  <c r="O67" i="14"/>
  <c r="N67" i="14"/>
  <c r="M67" i="14"/>
  <c r="L67" i="14"/>
  <c r="K67" i="14"/>
  <c r="J67" i="14"/>
  <c r="I67" i="14"/>
  <c r="H67" i="14"/>
  <c r="G67" i="14"/>
  <c r="F67" i="14"/>
  <c r="C67" i="14"/>
  <c r="B67" i="14"/>
  <c r="T66" i="14"/>
  <c r="S66" i="14"/>
  <c r="R66" i="14"/>
  <c r="Q66" i="14"/>
  <c r="P66" i="14"/>
  <c r="E66" i="14"/>
  <c r="U66" i="14" s="1"/>
  <c r="T65" i="14"/>
  <c r="S65" i="14"/>
  <c r="R65" i="14"/>
  <c r="Q65" i="14"/>
  <c r="P65" i="14"/>
  <c r="E65" i="14"/>
  <c r="U65" i="14" s="1"/>
  <c r="S64" i="14"/>
  <c r="R64" i="14"/>
  <c r="Q64" i="14"/>
  <c r="P64" i="14"/>
  <c r="E64" i="14"/>
  <c r="S63" i="14"/>
  <c r="R63" i="14"/>
  <c r="Q63" i="14"/>
  <c r="P63" i="14"/>
  <c r="E63" i="14"/>
  <c r="S62" i="14"/>
  <c r="R62" i="14"/>
  <c r="Q62" i="14"/>
  <c r="P62" i="14"/>
  <c r="E62" i="14"/>
  <c r="U62" i="14" s="1"/>
  <c r="O60" i="14"/>
  <c r="N60" i="14"/>
  <c r="M60" i="14"/>
  <c r="L60" i="14"/>
  <c r="K60" i="14"/>
  <c r="J60" i="14"/>
  <c r="I60" i="14"/>
  <c r="S60" i="14" s="1"/>
  <c r="H60" i="14"/>
  <c r="R60" i="14" s="1"/>
  <c r="C60" i="14"/>
  <c r="B60" i="14"/>
  <c r="E60" i="14" s="1"/>
  <c r="U59" i="14"/>
  <c r="S59" i="14"/>
  <c r="R59" i="14"/>
  <c r="Q59" i="14"/>
  <c r="P59" i="14"/>
  <c r="E59" i="14"/>
  <c r="T59" i="14" s="1"/>
  <c r="S58" i="14"/>
  <c r="R58" i="14"/>
  <c r="Q58" i="14"/>
  <c r="P58" i="14"/>
  <c r="E58" i="14"/>
  <c r="S57" i="14"/>
  <c r="R57" i="14"/>
  <c r="Q57" i="14"/>
  <c r="P57" i="14"/>
  <c r="E57" i="14"/>
  <c r="S56" i="14"/>
  <c r="R56" i="14"/>
  <c r="Q56" i="14"/>
  <c r="P56" i="14"/>
  <c r="E56" i="14"/>
  <c r="T56" i="14" s="1"/>
  <c r="O54" i="14"/>
  <c r="N54" i="14"/>
  <c r="M54" i="14"/>
  <c r="L54" i="14"/>
  <c r="K54" i="14"/>
  <c r="J54" i="14"/>
  <c r="I54" i="14"/>
  <c r="S54" i="14" s="1"/>
  <c r="H54" i="14"/>
  <c r="R54" i="14" s="1"/>
  <c r="G54" i="14"/>
  <c r="F54" i="14"/>
  <c r="C54" i="14"/>
  <c r="B54" i="14"/>
  <c r="E54" i="14" s="1"/>
  <c r="U53" i="14"/>
  <c r="T53" i="14"/>
  <c r="S53" i="14"/>
  <c r="R53" i="14"/>
  <c r="Q53" i="14"/>
  <c r="P53" i="14"/>
  <c r="E53" i="14"/>
  <c r="S52" i="14"/>
  <c r="R52" i="14"/>
  <c r="Q52" i="14"/>
  <c r="P52" i="14"/>
  <c r="E52" i="14"/>
  <c r="S51" i="14"/>
  <c r="R51" i="14"/>
  <c r="Q51" i="14"/>
  <c r="P51" i="14"/>
  <c r="E51" i="14"/>
  <c r="U50" i="14"/>
  <c r="S50" i="14"/>
  <c r="R50" i="14"/>
  <c r="Q50" i="14"/>
  <c r="P50" i="14"/>
  <c r="E50" i="14"/>
  <c r="T50" i="14" s="1"/>
  <c r="S49" i="14"/>
  <c r="R49" i="14"/>
  <c r="Q49" i="14"/>
  <c r="P49" i="14"/>
  <c r="E49" i="14"/>
  <c r="S48" i="14"/>
  <c r="R48" i="14"/>
  <c r="Q48" i="14"/>
  <c r="P48" i="14"/>
  <c r="E48" i="14"/>
  <c r="U47" i="14"/>
  <c r="T47" i="14"/>
  <c r="S47" i="14"/>
  <c r="R47" i="14"/>
  <c r="Q47" i="14"/>
  <c r="P47" i="14"/>
  <c r="E47" i="14"/>
  <c r="U46" i="14"/>
  <c r="T46" i="14"/>
  <c r="S46" i="14"/>
  <c r="R46" i="14"/>
  <c r="Q46" i="14"/>
  <c r="P46" i="14"/>
  <c r="E46" i="14"/>
  <c r="S45" i="14"/>
  <c r="R45" i="14"/>
  <c r="Q45" i="14"/>
  <c r="P45" i="14"/>
  <c r="E45" i="14"/>
  <c r="S44" i="14"/>
  <c r="R44" i="14"/>
  <c r="Q44" i="14"/>
  <c r="P44" i="14"/>
  <c r="E44" i="14"/>
  <c r="S43" i="14"/>
  <c r="R43" i="14"/>
  <c r="Q43" i="14"/>
  <c r="P43" i="14"/>
  <c r="E43" i="14"/>
  <c r="S41" i="14"/>
  <c r="O41" i="14"/>
  <c r="N41" i="14"/>
  <c r="M41" i="14"/>
  <c r="L41" i="14"/>
  <c r="K41" i="14"/>
  <c r="J41" i="14"/>
  <c r="I41" i="14"/>
  <c r="H41" i="14"/>
  <c r="R41" i="14" s="1"/>
  <c r="G41" i="14"/>
  <c r="F41" i="14"/>
  <c r="C41" i="14"/>
  <c r="B41" i="14"/>
  <c r="E41" i="14" s="1"/>
  <c r="S40" i="14"/>
  <c r="R40" i="14"/>
  <c r="Q40" i="14"/>
  <c r="P40" i="14"/>
  <c r="E40" i="14"/>
  <c r="S39" i="14"/>
  <c r="R39" i="14"/>
  <c r="Q39" i="14"/>
  <c r="P39" i="14"/>
  <c r="E39" i="14"/>
  <c r="S38" i="14"/>
  <c r="R38" i="14"/>
  <c r="Q38" i="14"/>
  <c r="P38" i="14"/>
  <c r="E38" i="14"/>
  <c r="S37" i="14"/>
  <c r="R37" i="14"/>
  <c r="Q37" i="14"/>
  <c r="U37" i="14" s="1"/>
  <c r="P37" i="14"/>
  <c r="E37" i="14"/>
  <c r="T37" i="14" s="1"/>
  <c r="U36" i="14"/>
  <c r="T36" i="14"/>
  <c r="S36" i="14"/>
  <c r="R36" i="14"/>
  <c r="Q36" i="14"/>
  <c r="P36" i="14"/>
  <c r="E36" i="14"/>
  <c r="O34" i="14"/>
  <c r="N34" i="14"/>
  <c r="M34" i="14"/>
  <c r="L34" i="14"/>
  <c r="K34" i="14"/>
  <c r="J34" i="14"/>
  <c r="I34" i="14"/>
  <c r="S34" i="14" s="1"/>
  <c r="H34" i="14"/>
  <c r="G34" i="14"/>
  <c r="F34" i="14"/>
  <c r="C34" i="14"/>
  <c r="B34" i="14"/>
  <c r="S33" i="14"/>
  <c r="R33" i="14"/>
  <c r="Q33" i="14"/>
  <c r="P33" i="14"/>
  <c r="E33" i="14"/>
  <c r="O31" i="14"/>
  <c r="N31" i="14"/>
  <c r="M31" i="14"/>
  <c r="L31" i="14"/>
  <c r="K31" i="14"/>
  <c r="J31" i="14"/>
  <c r="I31" i="14"/>
  <c r="S31" i="14" s="1"/>
  <c r="H31" i="14"/>
  <c r="R31" i="14" s="1"/>
  <c r="G31" i="14"/>
  <c r="F31" i="14"/>
  <c r="C31" i="14"/>
  <c r="B31" i="14"/>
  <c r="U30" i="14"/>
  <c r="T30" i="14"/>
  <c r="S30" i="14"/>
  <c r="R30" i="14"/>
  <c r="Q30" i="14"/>
  <c r="P30" i="14"/>
  <c r="E30" i="14"/>
  <c r="T29" i="14"/>
  <c r="S29" i="14"/>
  <c r="R29" i="14"/>
  <c r="Q29" i="14"/>
  <c r="P29" i="14"/>
  <c r="E29" i="14"/>
  <c r="U29" i="14" s="1"/>
  <c r="U28" i="14"/>
  <c r="T28" i="14"/>
  <c r="S28" i="14"/>
  <c r="R28" i="14"/>
  <c r="Q28" i="14"/>
  <c r="P28" i="14"/>
  <c r="E28" i="14"/>
  <c r="S27" i="14"/>
  <c r="R27" i="14"/>
  <c r="Q27" i="14"/>
  <c r="P27" i="14"/>
  <c r="E27" i="14"/>
  <c r="O25" i="14"/>
  <c r="N25" i="14"/>
  <c r="M25" i="14"/>
  <c r="L25" i="14"/>
  <c r="K25" i="14"/>
  <c r="J25" i="14"/>
  <c r="I25" i="14"/>
  <c r="S25" i="14" s="1"/>
  <c r="H25" i="14"/>
  <c r="R25" i="14" s="1"/>
  <c r="G25" i="14"/>
  <c r="F25" i="14"/>
  <c r="C25" i="14"/>
  <c r="B25" i="14"/>
  <c r="T24" i="14"/>
  <c r="S24" i="14"/>
  <c r="R24" i="14"/>
  <c r="Q24" i="14"/>
  <c r="P24" i="14"/>
  <c r="E24" i="14"/>
  <c r="U24" i="14" s="1"/>
  <c r="S23" i="14"/>
  <c r="R23" i="14"/>
  <c r="Q23" i="14"/>
  <c r="P23" i="14"/>
  <c r="E23" i="14"/>
  <c r="U22" i="14"/>
  <c r="S22" i="14"/>
  <c r="R22" i="14"/>
  <c r="Q22" i="14"/>
  <c r="P22" i="14"/>
  <c r="E22" i="14"/>
  <c r="T22" i="14" s="1"/>
  <c r="T21" i="14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U19" i="14"/>
  <c r="S19" i="14"/>
  <c r="R19" i="14"/>
  <c r="Q19" i="14"/>
  <c r="P19" i="14"/>
  <c r="E19" i="14"/>
  <c r="T19" i="14" s="1"/>
  <c r="U18" i="14"/>
  <c r="T18" i="14"/>
  <c r="S18" i="14"/>
  <c r="R18" i="14"/>
  <c r="Q18" i="14"/>
  <c r="P18" i="14"/>
  <c r="E18" i="14"/>
  <c r="O16" i="14"/>
  <c r="N16" i="14"/>
  <c r="M16" i="14"/>
  <c r="L16" i="14"/>
  <c r="K16" i="14"/>
  <c r="J16" i="14"/>
  <c r="R16" i="14" s="1"/>
  <c r="I16" i="14"/>
  <c r="S16" i="14" s="1"/>
  <c r="H16" i="14"/>
  <c r="G16" i="14"/>
  <c r="F16" i="14"/>
  <c r="C16" i="14"/>
  <c r="B16" i="14"/>
  <c r="S15" i="14"/>
  <c r="R15" i="14"/>
  <c r="Q15" i="14"/>
  <c r="P15" i="14"/>
  <c r="E15" i="14"/>
  <c r="S14" i="14"/>
  <c r="R14" i="14"/>
  <c r="Q14" i="14"/>
  <c r="P14" i="14"/>
  <c r="E14" i="14"/>
  <c r="T13" i="14"/>
  <c r="S13" i="14"/>
  <c r="R13" i="14"/>
  <c r="Q13" i="14"/>
  <c r="P13" i="14"/>
  <c r="E13" i="14"/>
  <c r="U13" i="14" s="1"/>
  <c r="S12" i="14"/>
  <c r="R12" i="14"/>
  <c r="Q12" i="14"/>
  <c r="P12" i="14"/>
  <c r="E12" i="14"/>
  <c r="S11" i="14"/>
  <c r="R11" i="14"/>
  <c r="Q11" i="14"/>
  <c r="P11" i="14"/>
  <c r="E11" i="14"/>
  <c r="S10" i="14"/>
  <c r="R10" i="14"/>
  <c r="Q10" i="14"/>
  <c r="P10" i="14"/>
  <c r="E10" i="14"/>
  <c r="U9" i="14"/>
  <c r="S9" i="14"/>
  <c r="R9" i="14"/>
  <c r="Q9" i="14"/>
  <c r="P9" i="14"/>
  <c r="E9" i="14"/>
  <c r="U96" i="13"/>
  <c r="T96" i="13"/>
  <c r="S96" i="13"/>
  <c r="R96" i="13"/>
  <c r="Q96" i="13"/>
  <c r="P96" i="13"/>
  <c r="E96" i="13"/>
  <c r="S95" i="13"/>
  <c r="R95" i="13"/>
  <c r="Q95" i="13"/>
  <c r="P95" i="13"/>
  <c r="E95" i="13"/>
  <c r="S94" i="13"/>
  <c r="R94" i="13"/>
  <c r="Q94" i="13"/>
  <c r="P94" i="13"/>
  <c r="E94" i="13"/>
  <c r="T93" i="13"/>
  <c r="S93" i="13"/>
  <c r="R93" i="13"/>
  <c r="Q93" i="13"/>
  <c r="P93" i="13"/>
  <c r="E93" i="13"/>
  <c r="U93" i="13" s="1"/>
  <c r="S92" i="13"/>
  <c r="R92" i="13"/>
  <c r="Q92" i="13"/>
  <c r="P92" i="13"/>
  <c r="E92" i="13"/>
  <c r="S91" i="13"/>
  <c r="R91" i="13"/>
  <c r="Q91" i="13"/>
  <c r="P91" i="13"/>
  <c r="E91" i="13"/>
  <c r="U91" i="13" s="1"/>
  <c r="S90" i="13"/>
  <c r="R90" i="13"/>
  <c r="Q90" i="13"/>
  <c r="P90" i="13"/>
  <c r="E90" i="13"/>
  <c r="U90" i="13" s="1"/>
  <c r="T89" i="13"/>
  <c r="S89" i="13"/>
  <c r="R89" i="13"/>
  <c r="Q89" i="13"/>
  <c r="P89" i="13"/>
  <c r="E89" i="13"/>
  <c r="U89" i="13" s="1"/>
  <c r="T88" i="13"/>
  <c r="S88" i="13"/>
  <c r="R88" i="13"/>
  <c r="Q88" i="13"/>
  <c r="P88" i="13"/>
  <c r="E88" i="13"/>
  <c r="U88" i="13" s="1"/>
  <c r="S86" i="13"/>
  <c r="R86" i="13"/>
  <c r="Q86" i="13"/>
  <c r="P86" i="13"/>
  <c r="E86" i="13"/>
  <c r="U86" i="13" s="1"/>
  <c r="O74" i="13"/>
  <c r="N74" i="13"/>
  <c r="M74" i="13"/>
  <c r="L74" i="13"/>
  <c r="K74" i="13"/>
  <c r="J74" i="13"/>
  <c r="I74" i="13"/>
  <c r="S74" i="13" s="1"/>
  <c r="H74" i="13"/>
  <c r="G74" i="13"/>
  <c r="F74" i="13"/>
  <c r="C74" i="13"/>
  <c r="B74" i="13"/>
  <c r="E74" i="13" s="1"/>
  <c r="O73" i="13"/>
  <c r="N73" i="13"/>
  <c r="M73" i="13"/>
  <c r="L73" i="13"/>
  <c r="K73" i="13"/>
  <c r="J73" i="13"/>
  <c r="I73" i="13"/>
  <c r="H73" i="13"/>
  <c r="R73" i="13" s="1"/>
  <c r="G73" i="13"/>
  <c r="F73" i="13"/>
  <c r="C73" i="13"/>
  <c r="B73" i="13"/>
  <c r="E73" i="13" s="1"/>
  <c r="O72" i="13"/>
  <c r="N72" i="13"/>
  <c r="M72" i="13"/>
  <c r="L72" i="13"/>
  <c r="K72" i="13"/>
  <c r="J72" i="13"/>
  <c r="I72" i="13"/>
  <c r="Q72" i="13" s="1"/>
  <c r="H72" i="13"/>
  <c r="R72" i="13" s="1"/>
  <c r="G72" i="13"/>
  <c r="F72" i="13"/>
  <c r="C72" i="13"/>
  <c r="E72" i="13" s="1"/>
  <c r="B72" i="13"/>
  <c r="S71" i="13"/>
  <c r="R71" i="13"/>
  <c r="Q71" i="13"/>
  <c r="P71" i="13"/>
  <c r="E71" i="13"/>
  <c r="S70" i="13"/>
  <c r="R70" i="13"/>
  <c r="Q70" i="13"/>
  <c r="P70" i="13"/>
  <c r="E70" i="13"/>
  <c r="O68" i="13"/>
  <c r="N68" i="13"/>
  <c r="M68" i="13"/>
  <c r="L68" i="13"/>
  <c r="K68" i="13"/>
  <c r="J68" i="13"/>
  <c r="I68" i="13"/>
  <c r="H68" i="13"/>
  <c r="G68" i="13"/>
  <c r="F68" i="13"/>
  <c r="C68" i="13"/>
  <c r="B68" i="13"/>
  <c r="S67" i="13"/>
  <c r="O67" i="13"/>
  <c r="N67" i="13"/>
  <c r="M67" i="13"/>
  <c r="L67" i="13"/>
  <c r="K67" i="13"/>
  <c r="J67" i="13"/>
  <c r="I67" i="13"/>
  <c r="H67" i="13"/>
  <c r="R67" i="13" s="1"/>
  <c r="G67" i="13"/>
  <c r="F67" i="13"/>
  <c r="C67" i="13"/>
  <c r="B67" i="13"/>
  <c r="S66" i="13"/>
  <c r="R66" i="13"/>
  <c r="Q66" i="13"/>
  <c r="P66" i="13"/>
  <c r="E66" i="13"/>
  <c r="U65" i="13"/>
  <c r="T65" i="13"/>
  <c r="S65" i="13"/>
  <c r="R65" i="13"/>
  <c r="Q65" i="13"/>
  <c r="P65" i="13"/>
  <c r="E65" i="13"/>
  <c r="S64" i="13"/>
  <c r="R64" i="13"/>
  <c r="Q64" i="13"/>
  <c r="P64" i="13"/>
  <c r="E64" i="13"/>
  <c r="U64" i="13" s="1"/>
  <c r="T63" i="13"/>
  <c r="S63" i="13"/>
  <c r="R63" i="13"/>
  <c r="Q63" i="13"/>
  <c r="P63" i="13"/>
  <c r="E63" i="13"/>
  <c r="U63" i="13" s="1"/>
  <c r="T62" i="13"/>
  <c r="S62" i="13"/>
  <c r="R62" i="13"/>
  <c r="Q62" i="13"/>
  <c r="P62" i="13"/>
  <c r="E62" i="13"/>
  <c r="O60" i="13"/>
  <c r="N60" i="13"/>
  <c r="M60" i="13"/>
  <c r="L60" i="13"/>
  <c r="K60" i="13"/>
  <c r="J60" i="13"/>
  <c r="I60" i="13"/>
  <c r="S60" i="13" s="1"/>
  <c r="H60" i="13"/>
  <c r="R60" i="13" s="1"/>
  <c r="C60" i="13"/>
  <c r="B60" i="13"/>
  <c r="E60" i="13" s="1"/>
  <c r="S59" i="13"/>
  <c r="R59" i="13"/>
  <c r="Q59" i="13"/>
  <c r="P59" i="13"/>
  <c r="E59" i="13"/>
  <c r="T59" i="13" s="1"/>
  <c r="S58" i="13"/>
  <c r="R58" i="13"/>
  <c r="Q58" i="13"/>
  <c r="P58" i="13"/>
  <c r="E58" i="13"/>
  <c r="S57" i="13"/>
  <c r="R57" i="13"/>
  <c r="Q57" i="13"/>
  <c r="P57" i="13"/>
  <c r="E57" i="13"/>
  <c r="U57" i="13" s="1"/>
  <c r="U56" i="13"/>
  <c r="T56" i="13"/>
  <c r="S56" i="13"/>
  <c r="R56" i="13"/>
  <c r="Q56" i="13"/>
  <c r="P56" i="13"/>
  <c r="E56" i="13"/>
  <c r="O54" i="13"/>
  <c r="N54" i="13"/>
  <c r="M54" i="13"/>
  <c r="L54" i="13"/>
  <c r="K54" i="13"/>
  <c r="J54" i="13"/>
  <c r="I54" i="13"/>
  <c r="S54" i="13" s="1"/>
  <c r="H54" i="13"/>
  <c r="G54" i="13"/>
  <c r="F54" i="13"/>
  <c r="C54" i="13"/>
  <c r="B54" i="13"/>
  <c r="S53" i="13"/>
  <c r="R53" i="13"/>
  <c r="Q53" i="13"/>
  <c r="P53" i="13"/>
  <c r="E53" i="13"/>
  <c r="U53" i="13" s="1"/>
  <c r="U52" i="13"/>
  <c r="T52" i="13"/>
  <c r="S52" i="13"/>
  <c r="R52" i="13"/>
  <c r="Q52" i="13"/>
  <c r="P52" i="13"/>
  <c r="E52" i="13"/>
  <c r="U51" i="13"/>
  <c r="T51" i="13"/>
  <c r="S51" i="13"/>
  <c r="R51" i="13"/>
  <c r="Q51" i="13"/>
  <c r="P51" i="13"/>
  <c r="E51" i="13"/>
  <c r="S50" i="13"/>
  <c r="R50" i="13"/>
  <c r="Q50" i="13"/>
  <c r="P50" i="13"/>
  <c r="E50" i="13"/>
  <c r="S49" i="13"/>
  <c r="R49" i="13"/>
  <c r="Q49" i="13"/>
  <c r="P49" i="13"/>
  <c r="E49" i="13"/>
  <c r="S48" i="13"/>
  <c r="R48" i="13"/>
  <c r="Q48" i="13"/>
  <c r="P48" i="13"/>
  <c r="E48" i="13"/>
  <c r="S47" i="13"/>
  <c r="R47" i="13"/>
  <c r="Q47" i="13"/>
  <c r="P47" i="13"/>
  <c r="E47" i="13"/>
  <c r="U46" i="13"/>
  <c r="T46" i="13"/>
  <c r="S46" i="13"/>
  <c r="R46" i="13"/>
  <c r="Q46" i="13"/>
  <c r="P46" i="13"/>
  <c r="E46" i="13"/>
  <c r="U45" i="13"/>
  <c r="T45" i="13"/>
  <c r="S45" i="13"/>
  <c r="R45" i="13"/>
  <c r="Q45" i="13"/>
  <c r="P45" i="13"/>
  <c r="E45" i="13"/>
  <c r="T44" i="13"/>
  <c r="S44" i="13"/>
  <c r="R44" i="13"/>
  <c r="Q44" i="13"/>
  <c r="P44" i="13"/>
  <c r="E44" i="13"/>
  <c r="U44" i="13" s="1"/>
  <c r="U43" i="13"/>
  <c r="T43" i="13"/>
  <c r="S43" i="13"/>
  <c r="R43" i="13"/>
  <c r="Q43" i="13"/>
  <c r="P43" i="13"/>
  <c r="E43" i="13"/>
  <c r="O41" i="13"/>
  <c r="N41" i="13"/>
  <c r="M41" i="13"/>
  <c r="L41" i="13"/>
  <c r="K41" i="13"/>
  <c r="J41" i="13"/>
  <c r="R41" i="13" s="1"/>
  <c r="I41" i="13"/>
  <c r="H41" i="13"/>
  <c r="G41" i="13"/>
  <c r="F41" i="13"/>
  <c r="C41" i="13"/>
  <c r="B41" i="13"/>
  <c r="E41" i="13" s="1"/>
  <c r="U40" i="13"/>
  <c r="S40" i="13"/>
  <c r="R40" i="13"/>
  <c r="Q40" i="13"/>
  <c r="P40" i="13"/>
  <c r="E40" i="13"/>
  <c r="T40" i="13" s="1"/>
  <c r="S39" i="13"/>
  <c r="R39" i="13"/>
  <c r="Q39" i="13"/>
  <c r="P39" i="13"/>
  <c r="E39" i="13"/>
  <c r="S38" i="13"/>
  <c r="R38" i="13"/>
  <c r="Q38" i="13"/>
  <c r="P38" i="13"/>
  <c r="E38" i="13"/>
  <c r="S37" i="13"/>
  <c r="R37" i="13"/>
  <c r="Q37" i="13"/>
  <c r="P37" i="13"/>
  <c r="E37" i="13"/>
  <c r="T37" i="13" s="1"/>
  <c r="S36" i="13"/>
  <c r="R36" i="13"/>
  <c r="Q36" i="13"/>
  <c r="U36" i="13" s="1"/>
  <c r="P36" i="13"/>
  <c r="T36" i="13" s="1"/>
  <c r="E36" i="13"/>
  <c r="O34" i="13"/>
  <c r="N34" i="13"/>
  <c r="M34" i="13"/>
  <c r="L34" i="13"/>
  <c r="K34" i="13"/>
  <c r="S34" i="13" s="1"/>
  <c r="J34" i="13"/>
  <c r="I34" i="13"/>
  <c r="H34" i="13"/>
  <c r="G34" i="13"/>
  <c r="F34" i="13"/>
  <c r="E34" i="13"/>
  <c r="C34" i="13"/>
  <c r="B34" i="13"/>
  <c r="S33" i="13"/>
  <c r="R33" i="13"/>
  <c r="Q33" i="13"/>
  <c r="P33" i="13"/>
  <c r="E33" i="13"/>
  <c r="O31" i="13"/>
  <c r="N31" i="13"/>
  <c r="M31" i="13"/>
  <c r="L31" i="13"/>
  <c r="K31" i="13"/>
  <c r="J31" i="13"/>
  <c r="I31" i="13"/>
  <c r="S31" i="13" s="1"/>
  <c r="H31" i="13"/>
  <c r="R31" i="13" s="1"/>
  <c r="G31" i="13"/>
  <c r="F31" i="13"/>
  <c r="C31" i="13"/>
  <c r="B31" i="13"/>
  <c r="E31" i="13" s="1"/>
  <c r="S30" i="13"/>
  <c r="R30" i="13"/>
  <c r="Q30" i="13"/>
  <c r="P30" i="13"/>
  <c r="E30" i="13"/>
  <c r="S29" i="13"/>
  <c r="R29" i="13"/>
  <c r="Q29" i="13"/>
  <c r="P29" i="13"/>
  <c r="E29" i="13"/>
  <c r="S28" i="13"/>
  <c r="R28" i="13"/>
  <c r="Q28" i="13"/>
  <c r="P28" i="13"/>
  <c r="E28" i="13"/>
  <c r="U28" i="13" s="1"/>
  <c r="T27" i="13"/>
  <c r="S27" i="13"/>
  <c r="R27" i="13"/>
  <c r="Q27" i="13"/>
  <c r="P27" i="13"/>
  <c r="E27" i="13"/>
  <c r="U27" i="13" s="1"/>
  <c r="O25" i="13"/>
  <c r="N25" i="13"/>
  <c r="M25" i="13"/>
  <c r="L25" i="13"/>
  <c r="K25" i="13"/>
  <c r="J25" i="13"/>
  <c r="I25" i="13"/>
  <c r="S25" i="13" s="1"/>
  <c r="H25" i="13"/>
  <c r="R25" i="13" s="1"/>
  <c r="G25" i="13"/>
  <c r="F25" i="13"/>
  <c r="C25" i="13"/>
  <c r="B25" i="13"/>
  <c r="E25" i="13" s="1"/>
  <c r="S24" i="13"/>
  <c r="R24" i="13"/>
  <c r="Q24" i="13"/>
  <c r="P24" i="13"/>
  <c r="E24" i="13"/>
  <c r="U23" i="13"/>
  <c r="S23" i="13"/>
  <c r="R23" i="13"/>
  <c r="Q23" i="13"/>
  <c r="P23" i="13"/>
  <c r="E23" i="13"/>
  <c r="T23" i="13" s="1"/>
  <c r="S22" i="13"/>
  <c r="R22" i="13"/>
  <c r="Q22" i="13"/>
  <c r="P22" i="13"/>
  <c r="E22" i="13"/>
  <c r="U22" i="13" s="1"/>
  <c r="S21" i="13"/>
  <c r="R21" i="13"/>
  <c r="Q21" i="13"/>
  <c r="P21" i="13"/>
  <c r="E21" i="13"/>
  <c r="S20" i="13"/>
  <c r="R20" i="13"/>
  <c r="Q20" i="13"/>
  <c r="P20" i="13"/>
  <c r="E20" i="13"/>
  <c r="S19" i="13"/>
  <c r="R19" i="13"/>
  <c r="Q19" i="13"/>
  <c r="P19" i="13"/>
  <c r="E19" i="13"/>
  <c r="U19" i="13" s="1"/>
  <c r="U18" i="13"/>
  <c r="T18" i="13"/>
  <c r="S18" i="13"/>
  <c r="R18" i="13"/>
  <c r="Q18" i="13"/>
  <c r="P18" i="13"/>
  <c r="E18" i="13"/>
  <c r="O16" i="13"/>
  <c r="N16" i="13"/>
  <c r="M16" i="13"/>
  <c r="L16" i="13"/>
  <c r="K16" i="13"/>
  <c r="S16" i="13" s="1"/>
  <c r="J16" i="13"/>
  <c r="R16" i="13" s="1"/>
  <c r="I16" i="13"/>
  <c r="H16" i="13"/>
  <c r="G16" i="13"/>
  <c r="F16" i="13"/>
  <c r="C16" i="13"/>
  <c r="B16" i="13"/>
  <c r="E16" i="13" s="1"/>
  <c r="U15" i="13"/>
  <c r="S15" i="13"/>
  <c r="R15" i="13"/>
  <c r="Q15" i="13"/>
  <c r="P15" i="13"/>
  <c r="E15" i="13"/>
  <c r="T15" i="13" s="1"/>
  <c r="S14" i="13"/>
  <c r="R14" i="13"/>
  <c r="Q14" i="13"/>
  <c r="P14" i="13"/>
  <c r="E14" i="13"/>
  <c r="U14" i="13" s="1"/>
  <c r="U13" i="13"/>
  <c r="T13" i="13"/>
  <c r="S13" i="13"/>
  <c r="R13" i="13"/>
  <c r="Q13" i="13"/>
  <c r="P13" i="13"/>
  <c r="E13" i="13"/>
  <c r="U12" i="13"/>
  <c r="T12" i="13"/>
  <c r="S12" i="13"/>
  <c r="R12" i="13"/>
  <c r="Q12" i="13"/>
  <c r="P12" i="13"/>
  <c r="E12" i="13"/>
  <c r="S11" i="13"/>
  <c r="R11" i="13"/>
  <c r="Q11" i="13"/>
  <c r="P11" i="13"/>
  <c r="E11" i="13"/>
  <c r="S10" i="13"/>
  <c r="R10" i="13"/>
  <c r="Q10" i="13"/>
  <c r="P10" i="13"/>
  <c r="E10" i="13"/>
  <c r="S9" i="13"/>
  <c r="R9" i="13"/>
  <c r="Q9" i="13"/>
  <c r="P9" i="13"/>
  <c r="E9" i="13"/>
  <c r="S96" i="12"/>
  <c r="R96" i="12"/>
  <c r="Q96" i="12"/>
  <c r="P96" i="12"/>
  <c r="E96" i="12"/>
  <c r="U95" i="12"/>
  <c r="T95" i="12"/>
  <c r="S95" i="12"/>
  <c r="R95" i="12"/>
  <c r="Q95" i="12"/>
  <c r="P95" i="12"/>
  <c r="E95" i="12"/>
  <c r="S94" i="12"/>
  <c r="R94" i="12"/>
  <c r="Q94" i="12"/>
  <c r="P94" i="12"/>
  <c r="E94" i="12"/>
  <c r="U94" i="12" s="1"/>
  <c r="T93" i="12"/>
  <c r="S93" i="12"/>
  <c r="R93" i="12"/>
  <c r="Q93" i="12"/>
  <c r="P93" i="12"/>
  <c r="E93" i="12"/>
  <c r="U93" i="12" s="1"/>
  <c r="U92" i="12"/>
  <c r="T92" i="12"/>
  <c r="S92" i="12"/>
  <c r="R92" i="12"/>
  <c r="Q92" i="12"/>
  <c r="P92" i="12"/>
  <c r="E92" i="12"/>
  <c r="S91" i="12"/>
  <c r="R91" i="12"/>
  <c r="Q91" i="12"/>
  <c r="P91" i="12"/>
  <c r="E91" i="12"/>
  <c r="S90" i="12"/>
  <c r="R90" i="12"/>
  <c r="Q90" i="12"/>
  <c r="P90" i="12"/>
  <c r="E90" i="12"/>
  <c r="U89" i="12"/>
  <c r="S89" i="12"/>
  <c r="R89" i="12"/>
  <c r="Q89" i="12"/>
  <c r="P89" i="12"/>
  <c r="E89" i="12"/>
  <c r="T89" i="12" s="1"/>
  <c r="S88" i="12"/>
  <c r="R88" i="12"/>
  <c r="Q88" i="12"/>
  <c r="P88" i="12"/>
  <c r="E88" i="12"/>
  <c r="U88" i="12" s="1"/>
  <c r="S86" i="12"/>
  <c r="R86" i="12"/>
  <c r="Q86" i="12"/>
  <c r="P86" i="12"/>
  <c r="E86" i="12"/>
  <c r="U86" i="12" s="1"/>
  <c r="O74" i="12"/>
  <c r="N74" i="12"/>
  <c r="M74" i="12"/>
  <c r="L74" i="12"/>
  <c r="K74" i="12"/>
  <c r="J74" i="12"/>
  <c r="I74" i="12"/>
  <c r="H74" i="12"/>
  <c r="G74" i="12"/>
  <c r="F74" i="12"/>
  <c r="C74" i="12"/>
  <c r="B74" i="12"/>
  <c r="O73" i="12"/>
  <c r="N73" i="12"/>
  <c r="M73" i="12"/>
  <c r="L73" i="12"/>
  <c r="K73" i="12"/>
  <c r="J73" i="12"/>
  <c r="R73" i="12" s="1"/>
  <c r="I73" i="12"/>
  <c r="S73" i="12" s="1"/>
  <c r="H73" i="12"/>
  <c r="G73" i="12"/>
  <c r="F73" i="12"/>
  <c r="C73" i="12"/>
  <c r="E73" i="12" s="1"/>
  <c r="B73" i="12"/>
  <c r="O72" i="12"/>
  <c r="N72" i="12"/>
  <c r="M72" i="12"/>
  <c r="L72" i="12"/>
  <c r="K72" i="12"/>
  <c r="J72" i="12"/>
  <c r="R72" i="12" s="1"/>
  <c r="I72" i="12"/>
  <c r="H72" i="12"/>
  <c r="G72" i="12"/>
  <c r="F72" i="12"/>
  <c r="E72" i="12"/>
  <c r="C72" i="12"/>
  <c r="B72" i="12"/>
  <c r="S71" i="12"/>
  <c r="R71" i="12"/>
  <c r="Q71" i="12"/>
  <c r="P71" i="12"/>
  <c r="E71" i="12"/>
  <c r="T71" i="12" s="1"/>
  <c r="S70" i="12"/>
  <c r="R70" i="12"/>
  <c r="Q70" i="12"/>
  <c r="P70" i="12"/>
  <c r="E70" i="12"/>
  <c r="O68" i="12"/>
  <c r="N68" i="12"/>
  <c r="M68" i="12"/>
  <c r="L68" i="12"/>
  <c r="K68" i="12"/>
  <c r="J68" i="12"/>
  <c r="I68" i="12"/>
  <c r="H68" i="12"/>
  <c r="G68" i="12"/>
  <c r="F68" i="12"/>
  <c r="C68" i="12"/>
  <c r="B68" i="12"/>
  <c r="O67" i="12"/>
  <c r="N67" i="12"/>
  <c r="M67" i="12"/>
  <c r="L67" i="12"/>
  <c r="K67" i="12"/>
  <c r="J67" i="12"/>
  <c r="I67" i="12"/>
  <c r="S67" i="12" s="1"/>
  <c r="H67" i="12"/>
  <c r="R67" i="12" s="1"/>
  <c r="G67" i="12"/>
  <c r="F67" i="12"/>
  <c r="C67" i="12"/>
  <c r="B67" i="12"/>
  <c r="U66" i="12"/>
  <c r="S66" i="12"/>
  <c r="R66" i="12"/>
  <c r="Q66" i="12"/>
  <c r="P66" i="12"/>
  <c r="E66" i="12"/>
  <c r="T66" i="12" s="1"/>
  <c r="U65" i="12"/>
  <c r="T65" i="12"/>
  <c r="S65" i="12"/>
  <c r="R65" i="12"/>
  <c r="Q65" i="12"/>
  <c r="P65" i="12"/>
  <c r="E65" i="12"/>
  <c r="S64" i="12"/>
  <c r="R64" i="12"/>
  <c r="Q64" i="12"/>
  <c r="P64" i="12"/>
  <c r="E64" i="12"/>
  <c r="S63" i="12"/>
  <c r="R63" i="12"/>
  <c r="Q63" i="12"/>
  <c r="P63" i="12"/>
  <c r="E63" i="12"/>
  <c r="U63" i="12" s="1"/>
  <c r="U62" i="12"/>
  <c r="T62" i="12"/>
  <c r="S62" i="12"/>
  <c r="R62" i="12"/>
  <c r="Q62" i="12"/>
  <c r="P62" i="12"/>
  <c r="E62" i="12"/>
  <c r="O60" i="12"/>
  <c r="N60" i="12"/>
  <c r="M60" i="12"/>
  <c r="L60" i="12"/>
  <c r="K60" i="12"/>
  <c r="J60" i="12"/>
  <c r="I60" i="12"/>
  <c r="S60" i="12" s="1"/>
  <c r="H60" i="12"/>
  <c r="R60" i="12" s="1"/>
  <c r="C60" i="12"/>
  <c r="B60" i="12"/>
  <c r="S59" i="12"/>
  <c r="R59" i="12"/>
  <c r="Q59" i="12"/>
  <c r="P59" i="12"/>
  <c r="E59" i="12"/>
  <c r="S58" i="12"/>
  <c r="R58" i="12"/>
  <c r="Q58" i="12"/>
  <c r="P58" i="12"/>
  <c r="E58" i="12"/>
  <c r="U58" i="12" s="1"/>
  <c r="S57" i="12"/>
  <c r="R57" i="12"/>
  <c r="Q57" i="12"/>
  <c r="P57" i="12"/>
  <c r="E57" i="12"/>
  <c r="S56" i="12"/>
  <c r="R56" i="12"/>
  <c r="Q56" i="12"/>
  <c r="P56" i="12"/>
  <c r="E56" i="12"/>
  <c r="U56" i="12" s="1"/>
  <c r="O54" i="12"/>
  <c r="N54" i="12"/>
  <c r="M54" i="12"/>
  <c r="L54" i="12"/>
  <c r="K54" i="12"/>
  <c r="J54" i="12"/>
  <c r="I54" i="12"/>
  <c r="H54" i="12"/>
  <c r="G54" i="12"/>
  <c r="F54" i="12"/>
  <c r="C54" i="12"/>
  <c r="B54" i="12"/>
  <c r="E54" i="12" s="1"/>
  <c r="U53" i="12"/>
  <c r="S53" i="12"/>
  <c r="R53" i="12"/>
  <c r="Q53" i="12"/>
  <c r="P53" i="12"/>
  <c r="E53" i="12"/>
  <c r="T53" i="12" s="1"/>
  <c r="S52" i="12"/>
  <c r="R52" i="12"/>
  <c r="Q52" i="12"/>
  <c r="P52" i="12"/>
  <c r="E52" i="12"/>
  <c r="U52" i="12" s="1"/>
  <c r="S51" i="12"/>
  <c r="R51" i="12"/>
  <c r="Q51" i="12"/>
  <c r="P51" i="12"/>
  <c r="E51" i="12"/>
  <c r="S50" i="12"/>
  <c r="R50" i="12"/>
  <c r="Q50" i="12"/>
  <c r="P50" i="12"/>
  <c r="E50" i="12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S44" i="12"/>
  <c r="R44" i="12"/>
  <c r="Q44" i="12"/>
  <c r="P44" i="12"/>
  <c r="E44" i="12"/>
  <c r="S43" i="12"/>
  <c r="R43" i="12"/>
  <c r="Q43" i="12"/>
  <c r="P43" i="12"/>
  <c r="E43" i="12"/>
  <c r="U43" i="12" s="1"/>
  <c r="O41" i="12"/>
  <c r="N41" i="12"/>
  <c r="M41" i="12"/>
  <c r="L41" i="12"/>
  <c r="K41" i="12"/>
  <c r="J41" i="12"/>
  <c r="R41" i="12" s="1"/>
  <c r="I41" i="12"/>
  <c r="H41" i="12"/>
  <c r="G41" i="12"/>
  <c r="F41" i="12"/>
  <c r="C41" i="12"/>
  <c r="B41" i="12"/>
  <c r="S40" i="12"/>
  <c r="R40" i="12"/>
  <c r="Q40" i="12"/>
  <c r="P40" i="12"/>
  <c r="E40" i="12"/>
  <c r="S39" i="12"/>
  <c r="R39" i="12"/>
  <c r="Q39" i="12"/>
  <c r="P39" i="12"/>
  <c r="E39" i="12"/>
  <c r="U38" i="12"/>
  <c r="S38" i="12"/>
  <c r="R38" i="12"/>
  <c r="Q38" i="12"/>
  <c r="P38" i="12"/>
  <c r="E38" i="12"/>
  <c r="T38" i="12" s="1"/>
  <c r="S37" i="12"/>
  <c r="R37" i="12"/>
  <c r="Q37" i="12"/>
  <c r="P37" i="12"/>
  <c r="E37" i="12"/>
  <c r="U37" i="12" s="1"/>
  <c r="S36" i="12"/>
  <c r="R36" i="12"/>
  <c r="Q36" i="12"/>
  <c r="P36" i="12"/>
  <c r="E36" i="12"/>
  <c r="O34" i="12"/>
  <c r="N34" i="12"/>
  <c r="M34" i="12"/>
  <c r="L34" i="12"/>
  <c r="K34" i="12"/>
  <c r="J34" i="12"/>
  <c r="I34" i="12"/>
  <c r="S34" i="12" s="1"/>
  <c r="H34" i="12"/>
  <c r="R34" i="12" s="1"/>
  <c r="G34" i="12"/>
  <c r="F34" i="12"/>
  <c r="C34" i="12"/>
  <c r="E34" i="12" s="1"/>
  <c r="B34" i="12"/>
  <c r="S33" i="12"/>
  <c r="R33" i="12"/>
  <c r="Q33" i="12"/>
  <c r="P33" i="12"/>
  <c r="E33" i="12"/>
  <c r="O31" i="12"/>
  <c r="N31" i="12"/>
  <c r="M31" i="12"/>
  <c r="L31" i="12"/>
  <c r="K31" i="12"/>
  <c r="J31" i="12"/>
  <c r="I31" i="12"/>
  <c r="H31" i="12"/>
  <c r="G31" i="12"/>
  <c r="F31" i="12"/>
  <c r="C31" i="12"/>
  <c r="B31" i="12"/>
  <c r="E31" i="12" s="1"/>
  <c r="T30" i="12"/>
  <c r="S30" i="12"/>
  <c r="R30" i="12"/>
  <c r="Q30" i="12"/>
  <c r="P30" i="12"/>
  <c r="E30" i="12"/>
  <c r="U30" i="12" s="1"/>
  <c r="S29" i="12"/>
  <c r="R29" i="12"/>
  <c r="Q29" i="12"/>
  <c r="P29" i="12"/>
  <c r="E29" i="12"/>
  <c r="S28" i="12"/>
  <c r="R28" i="12"/>
  <c r="Q28" i="12"/>
  <c r="P28" i="12"/>
  <c r="E28" i="12"/>
  <c r="S27" i="12"/>
  <c r="R27" i="12"/>
  <c r="Q27" i="12"/>
  <c r="P27" i="12"/>
  <c r="E27" i="12"/>
  <c r="O25" i="12"/>
  <c r="N25" i="12"/>
  <c r="M25" i="12"/>
  <c r="L25" i="12"/>
  <c r="K25" i="12"/>
  <c r="J25" i="12"/>
  <c r="I25" i="12"/>
  <c r="H25" i="12"/>
  <c r="G25" i="12"/>
  <c r="F25" i="12"/>
  <c r="C25" i="12"/>
  <c r="B25" i="12"/>
  <c r="E25" i="12" s="1"/>
  <c r="S24" i="12"/>
  <c r="R24" i="12"/>
  <c r="Q24" i="12"/>
  <c r="P24" i="12"/>
  <c r="E24" i="12"/>
  <c r="S23" i="12"/>
  <c r="R23" i="12"/>
  <c r="Q23" i="12"/>
  <c r="P23" i="12"/>
  <c r="E23" i="12"/>
  <c r="U22" i="12"/>
  <c r="S22" i="12"/>
  <c r="R22" i="12"/>
  <c r="Q22" i="12"/>
  <c r="P22" i="12"/>
  <c r="E22" i="12"/>
  <c r="T22" i="12" s="1"/>
  <c r="U21" i="12"/>
  <c r="T21" i="12"/>
  <c r="S21" i="12"/>
  <c r="R21" i="12"/>
  <c r="Q21" i="12"/>
  <c r="P21" i="12"/>
  <c r="E21" i="12"/>
  <c r="U20" i="12"/>
  <c r="T20" i="12"/>
  <c r="S20" i="12"/>
  <c r="R20" i="12"/>
  <c r="Q20" i="12"/>
  <c r="P20" i="12"/>
  <c r="E20" i="12"/>
  <c r="S19" i="12"/>
  <c r="R19" i="12"/>
  <c r="Q19" i="12"/>
  <c r="P19" i="12"/>
  <c r="E19" i="12"/>
  <c r="U19" i="12" s="1"/>
  <c r="S18" i="12"/>
  <c r="R18" i="12"/>
  <c r="Q18" i="12"/>
  <c r="P18" i="12"/>
  <c r="E18" i="12"/>
  <c r="O16" i="12"/>
  <c r="N16" i="12"/>
  <c r="M16" i="12"/>
  <c r="L16" i="12"/>
  <c r="K16" i="12"/>
  <c r="J16" i="12"/>
  <c r="I16" i="12"/>
  <c r="H16" i="12"/>
  <c r="R16" i="12" s="1"/>
  <c r="G16" i="12"/>
  <c r="F16" i="12"/>
  <c r="C16" i="12"/>
  <c r="B16" i="12"/>
  <c r="S15" i="12"/>
  <c r="R15" i="12"/>
  <c r="Q15" i="12"/>
  <c r="P15" i="12"/>
  <c r="E15" i="12"/>
  <c r="S14" i="12"/>
  <c r="R14" i="12"/>
  <c r="Q14" i="12"/>
  <c r="P14" i="12"/>
  <c r="E14" i="12"/>
  <c r="U14" i="12" s="1"/>
  <c r="T13" i="12"/>
  <c r="S13" i="12"/>
  <c r="R13" i="12"/>
  <c r="Q13" i="12"/>
  <c r="P13" i="12"/>
  <c r="E13" i="12"/>
  <c r="U13" i="12" s="1"/>
  <c r="T12" i="12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U9" i="12"/>
  <c r="S9" i="12"/>
  <c r="R9" i="12"/>
  <c r="Q9" i="12"/>
  <c r="P9" i="12"/>
  <c r="E9" i="12"/>
  <c r="S96" i="11"/>
  <c r="R96" i="11"/>
  <c r="Q96" i="11"/>
  <c r="P96" i="11"/>
  <c r="E96" i="11"/>
  <c r="S95" i="11"/>
  <c r="R95" i="11"/>
  <c r="Q95" i="11"/>
  <c r="P95" i="11"/>
  <c r="E95" i="11"/>
  <c r="T95" i="11" s="1"/>
  <c r="T94" i="11"/>
  <c r="S94" i="11"/>
  <c r="R94" i="11"/>
  <c r="Q94" i="11"/>
  <c r="P94" i="11"/>
  <c r="E94" i="11"/>
  <c r="U94" i="11" s="1"/>
  <c r="U93" i="11"/>
  <c r="S93" i="11"/>
  <c r="R93" i="11"/>
  <c r="Q93" i="11"/>
  <c r="P93" i="11"/>
  <c r="E93" i="11"/>
  <c r="T93" i="11" s="1"/>
  <c r="S92" i="11"/>
  <c r="R92" i="11"/>
  <c r="Q92" i="11"/>
  <c r="P92" i="11"/>
  <c r="E92" i="11"/>
  <c r="S91" i="11"/>
  <c r="R91" i="11"/>
  <c r="Q91" i="11"/>
  <c r="P91" i="11"/>
  <c r="E91" i="11"/>
  <c r="T90" i="11"/>
  <c r="S90" i="11"/>
  <c r="R90" i="11"/>
  <c r="Q90" i="11"/>
  <c r="P90" i="11"/>
  <c r="E90" i="11"/>
  <c r="U90" i="11" s="1"/>
  <c r="S89" i="11"/>
  <c r="R89" i="11"/>
  <c r="Q89" i="11"/>
  <c r="P89" i="11"/>
  <c r="E89" i="11"/>
  <c r="T89" i="11" s="1"/>
  <c r="S88" i="11"/>
  <c r="R88" i="11"/>
  <c r="Q88" i="11"/>
  <c r="P88" i="11"/>
  <c r="E88" i="11"/>
  <c r="T88" i="11" s="1"/>
  <c r="S86" i="11"/>
  <c r="R86" i="11"/>
  <c r="Q86" i="11"/>
  <c r="P86" i="11"/>
  <c r="E86" i="11"/>
  <c r="T86" i="11" s="1"/>
  <c r="O74" i="11"/>
  <c r="N74" i="11"/>
  <c r="M74" i="11"/>
  <c r="L74" i="11"/>
  <c r="K74" i="11"/>
  <c r="J74" i="11"/>
  <c r="I74" i="11"/>
  <c r="S74" i="11" s="1"/>
  <c r="H74" i="11"/>
  <c r="G74" i="11"/>
  <c r="F74" i="11"/>
  <c r="C74" i="11"/>
  <c r="B74" i="11"/>
  <c r="O73" i="11"/>
  <c r="N73" i="11"/>
  <c r="M73" i="11"/>
  <c r="L73" i="11"/>
  <c r="K73" i="11"/>
  <c r="J73" i="11"/>
  <c r="I73" i="11"/>
  <c r="H73" i="11"/>
  <c r="G73" i="11"/>
  <c r="F73" i="11"/>
  <c r="C73" i="11"/>
  <c r="B73" i="11"/>
  <c r="O72" i="11"/>
  <c r="N72" i="11"/>
  <c r="M72" i="11"/>
  <c r="L72" i="11"/>
  <c r="K72" i="11"/>
  <c r="J72" i="11"/>
  <c r="R72" i="11" s="1"/>
  <c r="I72" i="11"/>
  <c r="S72" i="11" s="1"/>
  <c r="H72" i="11"/>
  <c r="G72" i="11"/>
  <c r="F72" i="11"/>
  <c r="C72" i="11"/>
  <c r="E72" i="11" s="1"/>
  <c r="B72" i="11"/>
  <c r="S71" i="11"/>
  <c r="R71" i="11"/>
  <c r="Q71" i="11"/>
  <c r="P71" i="11"/>
  <c r="E71" i="11"/>
  <c r="S70" i="11"/>
  <c r="R70" i="11"/>
  <c r="Q70" i="11"/>
  <c r="P70" i="11"/>
  <c r="T70" i="11" s="1"/>
  <c r="E70" i="11"/>
  <c r="O68" i="11"/>
  <c r="N68" i="11"/>
  <c r="M68" i="11"/>
  <c r="L68" i="11"/>
  <c r="K68" i="11"/>
  <c r="J68" i="11"/>
  <c r="I68" i="11"/>
  <c r="S68" i="11" s="1"/>
  <c r="H68" i="11"/>
  <c r="G68" i="11"/>
  <c r="F68" i="11"/>
  <c r="C68" i="11"/>
  <c r="B68" i="11"/>
  <c r="O67" i="11"/>
  <c r="N67" i="11"/>
  <c r="M67" i="11"/>
  <c r="L67" i="11"/>
  <c r="K67" i="11"/>
  <c r="J67" i="11"/>
  <c r="I67" i="11"/>
  <c r="S67" i="11" s="1"/>
  <c r="H67" i="11"/>
  <c r="R67" i="11" s="1"/>
  <c r="G67" i="11"/>
  <c r="F67" i="11"/>
  <c r="C67" i="11"/>
  <c r="B67" i="11"/>
  <c r="E67" i="11" s="1"/>
  <c r="U66" i="11"/>
  <c r="S66" i="11"/>
  <c r="R66" i="11"/>
  <c r="Q66" i="11"/>
  <c r="P66" i="11"/>
  <c r="E66" i="11"/>
  <c r="T66" i="11" s="1"/>
  <c r="S65" i="11"/>
  <c r="R65" i="11"/>
  <c r="Q65" i="11"/>
  <c r="P65" i="11"/>
  <c r="E65" i="11"/>
  <c r="U65" i="11" s="1"/>
  <c r="S64" i="11"/>
  <c r="R64" i="11"/>
  <c r="Q64" i="11"/>
  <c r="P64" i="11"/>
  <c r="E64" i="11"/>
  <c r="S63" i="11"/>
  <c r="R63" i="11"/>
  <c r="Q63" i="11"/>
  <c r="P63" i="11"/>
  <c r="E63" i="11"/>
  <c r="U62" i="11"/>
  <c r="S62" i="11"/>
  <c r="R62" i="11"/>
  <c r="Q62" i="11"/>
  <c r="P62" i="11"/>
  <c r="E62" i="11"/>
  <c r="T62" i="11" s="1"/>
  <c r="O60" i="11"/>
  <c r="N60" i="11"/>
  <c r="M60" i="11"/>
  <c r="L60" i="11"/>
  <c r="K60" i="11"/>
  <c r="J60" i="11"/>
  <c r="I60" i="11"/>
  <c r="S60" i="11" s="1"/>
  <c r="H60" i="11"/>
  <c r="C60" i="11"/>
  <c r="B60" i="11"/>
  <c r="S59" i="11"/>
  <c r="R59" i="11"/>
  <c r="Q59" i="11"/>
  <c r="P59" i="11"/>
  <c r="E59" i="11"/>
  <c r="S58" i="11"/>
  <c r="R58" i="11"/>
  <c r="Q58" i="11"/>
  <c r="P58" i="11"/>
  <c r="E58" i="11"/>
  <c r="U58" i="11" s="1"/>
  <c r="U57" i="11"/>
  <c r="S57" i="11"/>
  <c r="R57" i="11"/>
  <c r="Q57" i="11"/>
  <c r="P57" i="11"/>
  <c r="E57" i="11"/>
  <c r="T57" i="11" s="1"/>
  <c r="S56" i="11"/>
  <c r="R56" i="11"/>
  <c r="Q56" i="11"/>
  <c r="P56" i="11"/>
  <c r="E56" i="11"/>
  <c r="O54" i="11"/>
  <c r="N54" i="11"/>
  <c r="M54" i="11"/>
  <c r="L54" i="11"/>
  <c r="K54" i="11"/>
  <c r="J54" i="11"/>
  <c r="I54" i="11"/>
  <c r="S54" i="11" s="1"/>
  <c r="H54" i="11"/>
  <c r="R54" i="11" s="1"/>
  <c r="G54" i="11"/>
  <c r="F54" i="11"/>
  <c r="C54" i="11"/>
  <c r="B54" i="11"/>
  <c r="E54" i="11" s="1"/>
  <c r="T53" i="11"/>
  <c r="S53" i="11"/>
  <c r="R53" i="11"/>
  <c r="Q53" i="11"/>
  <c r="P53" i="11"/>
  <c r="E53" i="11"/>
  <c r="U53" i="11" s="1"/>
  <c r="S52" i="11"/>
  <c r="R52" i="11"/>
  <c r="Q52" i="11"/>
  <c r="P52" i="11"/>
  <c r="E52" i="11"/>
  <c r="T52" i="11" s="1"/>
  <c r="U51" i="11"/>
  <c r="S51" i="11"/>
  <c r="R51" i="11"/>
  <c r="Q51" i="11"/>
  <c r="P51" i="11"/>
  <c r="E51" i="11"/>
  <c r="T51" i="11" s="1"/>
  <c r="U50" i="11"/>
  <c r="T50" i="11"/>
  <c r="S50" i="11"/>
  <c r="R50" i="11"/>
  <c r="Q50" i="11"/>
  <c r="P50" i="11"/>
  <c r="E50" i="11"/>
  <c r="T49" i="11"/>
  <c r="S49" i="11"/>
  <c r="R49" i="11"/>
  <c r="Q49" i="11"/>
  <c r="P49" i="11"/>
  <c r="E49" i="11"/>
  <c r="U49" i="11" s="1"/>
  <c r="S48" i="11"/>
  <c r="R48" i="11"/>
  <c r="Q48" i="11"/>
  <c r="P48" i="11"/>
  <c r="E48" i="11"/>
  <c r="S47" i="11"/>
  <c r="R47" i="11"/>
  <c r="Q47" i="11"/>
  <c r="P47" i="11"/>
  <c r="E47" i="11"/>
  <c r="U46" i="11"/>
  <c r="S46" i="11"/>
  <c r="R46" i="11"/>
  <c r="Q46" i="11"/>
  <c r="P46" i="11"/>
  <c r="E46" i="11"/>
  <c r="T46" i="11" s="1"/>
  <c r="S45" i="11"/>
  <c r="R45" i="11"/>
  <c r="Q45" i="11"/>
  <c r="P45" i="11"/>
  <c r="E45" i="11"/>
  <c r="U45" i="11" s="1"/>
  <c r="S44" i="11"/>
  <c r="R44" i="11"/>
  <c r="Q44" i="11"/>
  <c r="P44" i="11"/>
  <c r="E44" i="11"/>
  <c r="U44" i="11" s="1"/>
  <c r="S43" i="11"/>
  <c r="R43" i="11"/>
  <c r="Q43" i="11"/>
  <c r="P43" i="11"/>
  <c r="E43" i="11"/>
  <c r="O41" i="11"/>
  <c r="N41" i="11"/>
  <c r="M41" i="11"/>
  <c r="L41" i="11"/>
  <c r="K41" i="11"/>
  <c r="J41" i="11"/>
  <c r="I41" i="11"/>
  <c r="S41" i="11" s="1"/>
  <c r="H41" i="11"/>
  <c r="P41" i="11" s="1"/>
  <c r="G41" i="11"/>
  <c r="F41" i="11"/>
  <c r="C41" i="11"/>
  <c r="B41" i="11"/>
  <c r="E41" i="11" s="1"/>
  <c r="T40" i="11"/>
  <c r="S40" i="11"/>
  <c r="R40" i="11"/>
  <c r="Q40" i="11"/>
  <c r="P40" i="11"/>
  <c r="E40" i="11"/>
  <c r="U40" i="11" s="1"/>
  <c r="U39" i="11"/>
  <c r="T39" i="11"/>
  <c r="S39" i="11"/>
  <c r="R39" i="11"/>
  <c r="Q39" i="11"/>
  <c r="P39" i="11"/>
  <c r="E39" i="11"/>
  <c r="S38" i="11"/>
  <c r="R38" i="11"/>
  <c r="Q38" i="11"/>
  <c r="P38" i="11"/>
  <c r="E38" i="11"/>
  <c r="S37" i="11"/>
  <c r="R37" i="11"/>
  <c r="Q37" i="11"/>
  <c r="P37" i="11"/>
  <c r="E37" i="11"/>
  <c r="S36" i="11"/>
  <c r="R36" i="11"/>
  <c r="Q36" i="11"/>
  <c r="U36" i="11" s="1"/>
  <c r="P36" i="11"/>
  <c r="T36" i="11" s="1"/>
  <c r="E36" i="11"/>
  <c r="O34" i="11"/>
  <c r="N34" i="11"/>
  <c r="M34" i="11"/>
  <c r="L34" i="11"/>
  <c r="K34" i="11"/>
  <c r="S34" i="11" s="1"/>
  <c r="J34" i="11"/>
  <c r="R34" i="11" s="1"/>
  <c r="I34" i="11"/>
  <c r="H34" i="11"/>
  <c r="G34" i="11"/>
  <c r="F34" i="11"/>
  <c r="C34" i="11"/>
  <c r="B34" i="11"/>
  <c r="E34" i="11" s="1"/>
  <c r="S33" i="11"/>
  <c r="R33" i="11"/>
  <c r="Q33" i="11"/>
  <c r="P33" i="11"/>
  <c r="E33" i="11"/>
  <c r="S31" i="11"/>
  <c r="O31" i="11"/>
  <c r="N31" i="11"/>
  <c r="M31" i="11"/>
  <c r="L31" i="11"/>
  <c r="K31" i="11"/>
  <c r="J31" i="11"/>
  <c r="I31" i="11"/>
  <c r="H31" i="11"/>
  <c r="R31" i="11" s="1"/>
  <c r="G31" i="11"/>
  <c r="F31" i="11"/>
  <c r="C31" i="11"/>
  <c r="B31" i="11"/>
  <c r="S30" i="11"/>
  <c r="R30" i="11"/>
  <c r="Q30" i="11"/>
  <c r="P30" i="11"/>
  <c r="E30" i="11"/>
  <c r="S29" i="11"/>
  <c r="R29" i="11"/>
  <c r="Q29" i="11"/>
  <c r="P29" i="11"/>
  <c r="E29" i="11"/>
  <c r="T28" i="11"/>
  <c r="S28" i="11"/>
  <c r="R28" i="11"/>
  <c r="Q28" i="11"/>
  <c r="P28" i="11"/>
  <c r="E28" i="11"/>
  <c r="U28" i="11" s="1"/>
  <c r="S27" i="11"/>
  <c r="R27" i="11"/>
  <c r="Q27" i="11"/>
  <c r="P27" i="11"/>
  <c r="E27" i="11"/>
  <c r="T27" i="11" s="1"/>
  <c r="O25" i="11"/>
  <c r="N25" i="11"/>
  <c r="M25" i="11"/>
  <c r="L25" i="11"/>
  <c r="K25" i="11"/>
  <c r="J25" i="11"/>
  <c r="I25" i="11"/>
  <c r="H25" i="11"/>
  <c r="R25" i="11" s="1"/>
  <c r="G25" i="11"/>
  <c r="F25" i="11"/>
  <c r="C25" i="11"/>
  <c r="B25" i="11"/>
  <c r="U24" i="11"/>
  <c r="S24" i="11"/>
  <c r="R24" i="11"/>
  <c r="Q24" i="11"/>
  <c r="P24" i="11"/>
  <c r="E24" i="11"/>
  <c r="T24" i="11" s="1"/>
  <c r="U23" i="11"/>
  <c r="T23" i="11"/>
  <c r="S23" i="11"/>
  <c r="R23" i="11"/>
  <c r="Q23" i="11"/>
  <c r="P23" i="11"/>
  <c r="E23" i="11"/>
  <c r="S22" i="11"/>
  <c r="R22" i="11"/>
  <c r="Q22" i="11"/>
  <c r="U22" i="11" s="1"/>
  <c r="P22" i="11"/>
  <c r="T22" i="11" s="1"/>
  <c r="E22" i="11"/>
  <c r="S21" i="11"/>
  <c r="R21" i="11"/>
  <c r="Q21" i="11"/>
  <c r="P21" i="11"/>
  <c r="E21" i="11"/>
  <c r="S20" i="11"/>
  <c r="R20" i="11"/>
  <c r="Q20" i="11"/>
  <c r="P20" i="11"/>
  <c r="E20" i="11"/>
  <c r="T19" i="11"/>
  <c r="S19" i="11"/>
  <c r="R19" i="11"/>
  <c r="Q19" i="11"/>
  <c r="P19" i="11"/>
  <c r="E19" i="11"/>
  <c r="U19" i="11" s="1"/>
  <c r="S18" i="11"/>
  <c r="R18" i="11"/>
  <c r="Q18" i="11"/>
  <c r="P18" i="11"/>
  <c r="E18" i="11"/>
  <c r="T18" i="11" s="1"/>
  <c r="O16" i="11"/>
  <c r="N16" i="11"/>
  <c r="M16" i="11"/>
  <c r="L16" i="11"/>
  <c r="K16" i="11"/>
  <c r="J16" i="11"/>
  <c r="I16" i="11"/>
  <c r="H16" i="11"/>
  <c r="R16" i="11" s="1"/>
  <c r="G16" i="11"/>
  <c r="F16" i="11"/>
  <c r="C16" i="11"/>
  <c r="E16" i="11" s="1"/>
  <c r="B16" i="11"/>
  <c r="S15" i="11"/>
  <c r="R15" i="11"/>
  <c r="Q15" i="11"/>
  <c r="P15" i="11"/>
  <c r="E15" i="11"/>
  <c r="T15" i="11" s="1"/>
  <c r="S14" i="11"/>
  <c r="R14" i="11"/>
  <c r="Q14" i="11"/>
  <c r="P14" i="11"/>
  <c r="E14" i="1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T11" i="11"/>
  <c r="S11" i="11"/>
  <c r="R11" i="11"/>
  <c r="Q11" i="11"/>
  <c r="P11" i="11"/>
  <c r="E11" i="11"/>
  <c r="U11" i="11" s="1"/>
  <c r="T10" i="11"/>
  <c r="S10" i="11"/>
  <c r="R10" i="11"/>
  <c r="Q10" i="11"/>
  <c r="P10" i="11"/>
  <c r="E10" i="11"/>
  <c r="S9" i="11"/>
  <c r="R9" i="11"/>
  <c r="Q9" i="11"/>
  <c r="P9" i="11"/>
  <c r="E9" i="11"/>
  <c r="U96" i="10"/>
  <c r="T96" i="10"/>
  <c r="S96" i="10"/>
  <c r="R96" i="10"/>
  <c r="Q96" i="10"/>
  <c r="P96" i="10"/>
  <c r="E96" i="10"/>
  <c r="U95" i="10"/>
  <c r="S95" i="10"/>
  <c r="R95" i="10"/>
  <c r="Q95" i="10"/>
  <c r="P95" i="10"/>
  <c r="E95" i="10"/>
  <c r="T95" i="10" s="1"/>
  <c r="S94" i="10"/>
  <c r="R94" i="10"/>
  <c r="Q94" i="10"/>
  <c r="P94" i="10"/>
  <c r="E94" i="10"/>
  <c r="U94" i="10" s="1"/>
  <c r="S93" i="10"/>
  <c r="R93" i="10"/>
  <c r="Q93" i="10"/>
  <c r="P93" i="10"/>
  <c r="E93" i="10"/>
  <c r="U92" i="10"/>
  <c r="T92" i="10"/>
  <c r="S92" i="10"/>
  <c r="R92" i="10"/>
  <c r="Q92" i="10"/>
  <c r="P92" i="10"/>
  <c r="E92" i="10"/>
  <c r="U91" i="10"/>
  <c r="T91" i="10"/>
  <c r="S91" i="10"/>
  <c r="R91" i="10"/>
  <c r="Q91" i="10"/>
  <c r="P91" i="10"/>
  <c r="E91" i="10"/>
  <c r="T90" i="10"/>
  <c r="S90" i="10"/>
  <c r="R90" i="10"/>
  <c r="Q90" i="10"/>
  <c r="P90" i="10"/>
  <c r="E90" i="10"/>
  <c r="U90" i="10" s="1"/>
  <c r="S89" i="10"/>
  <c r="R89" i="10"/>
  <c r="Q89" i="10"/>
  <c r="P89" i="10"/>
  <c r="E89" i="10"/>
  <c r="S88" i="10"/>
  <c r="R88" i="10"/>
  <c r="Q88" i="10"/>
  <c r="P88" i="10"/>
  <c r="E88" i="10"/>
  <c r="T88" i="10" s="1"/>
  <c r="S86" i="10"/>
  <c r="R86" i="10"/>
  <c r="Q86" i="10"/>
  <c r="P86" i="10"/>
  <c r="E86" i="10"/>
  <c r="T86" i="10" s="1"/>
  <c r="O74" i="10"/>
  <c r="N74" i="10"/>
  <c r="M74" i="10"/>
  <c r="L74" i="10"/>
  <c r="K74" i="10"/>
  <c r="J74" i="10"/>
  <c r="I74" i="10"/>
  <c r="S74" i="10" s="1"/>
  <c r="H74" i="10"/>
  <c r="G74" i="10"/>
  <c r="F74" i="10"/>
  <c r="C74" i="10"/>
  <c r="B74" i="10"/>
  <c r="S73" i="10"/>
  <c r="O73" i="10"/>
  <c r="N73" i="10"/>
  <c r="M73" i="10"/>
  <c r="L73" i="10"/>
  <c r="K73" i="10"/>
  <c r="J73" i="10"/>
  <c r="I73" i="10"/>
  <c r="H73" i="10"/>
  <c r="G73" i="10"/>
  <c r="F73" i="10"/>
  <c r="C73" i="10"/>
  <c r="B73" i="10"/>
  <c r="E73" i="10" s="1"/>
  <c r="O72" i="10"/>
  <c r="N72" i="10"/>
  <c r="M72" i="10"/>
  <c r="L72" i="10"/>
  <c r="K72" i="10"/>
  <c r="J72" i="10"/>
  <c r="I72" i="10"/>
  <c r="H72" i="10"/>
  <c r="G72" i="10"/>
  <c r="F72" i="10"/>
  <c r="C72" i="10"/>
  <c r="B72" i="10"/>
  <c r="S71" i="10"/>
  <c r="R71" i="10"/>
  <c r="Q71" i="10"/>
  <c r="P71" i="10"/>
  <c r="E71" i="10"/>
  <c r="S70" i="10"/>
  <c r="R70" i="10"/>
  <c r="Q70" i="10"/>
  <c r="P70" i="10"/>
  <c r="E70" i="10"/>
  <c r="O68" i="10"/>
  <c r="N68" i="10"/>
  <c r="M68" i="10"/>
  <c r="L68" i="10"/>
  <c r="K68" i="10"/>
  <c r="J68" i="10"/>
  <c r="I68" i="10"/>
  <c r="H68" i="10"/>
  <c r="G68" i="10"/>
  <c r="F68" i="10"/>
  <c r="C68" i="10"/>
  <c r="B68" i="10"/>
  <c r="E68" i="10" s="1"/>
  <c r="S67" i="10"/>
  <c r="O67" i="10"/>
  <c r="N67" i="10"/>
  <c r="M67" i="10"/>
  <c r="L67" i="10"/>
  <c r="K67" i="10"/>
  <c r="J67" i="10"/>
  <c r="I67" i="10"/>
  <c r="H67" i="10"/>
  <c r="R67" i="10" s="1"/>
  <c r="G67" i="10"/>
  <c r="F67" i="10"/>
  <c r="C67" i="10"/>
  <c r="B67" i="10"/>
  <c r="E67" i="10" s="1"/>
  <c r="S66" i="10"/>
  <c r="R66" i="10"/>
  <c r="Q66" i="10"/>
  <c r="P66" i="10"/>
  <c r="E66" i="10"/>
  <c r="S65" i="10"/>
  <c r="R65" i="10"/>
  <c r="Q65" i="10"/>
  <c r="P65" i="10"/>
  <c r="E65" i="10"/>
  <c r="S64" i="10"/>
  <c r="R64" i="10"/>
  <c r="Q64" i="10"/>
  <c r="P64" i="10"/>
  <c r="E64" i="10"/>
  <c r="S63" i="10"/>
  <c r="R63" i="10"/>
  <c r="Q63" i="10"/>
  <c r="P63" i="10"/>
  <c r="E63" i="10"/>
  <c r="U63" i="10" s="1"/>
  <c r="U62" i="10"/>
  <c r="S62" i="10"/>
  <c r="R62" i="10"/>
  <c r="Q62" i="10"/>
  <c r="P62" i="10"/>
  <c r="E62" i="10"/>
  <c r="O60" i="10"/>
  <c r="N60" i="10"/>
  <c r="M60" i="10"/>
  <c r="L60" i="10"/>
  <c r="K60" i="10"/>
  <c r="J60" i="10"/>
  <c r="I60" i="10"/>
  <c r="H60" i="10"/>
  <c r="C60" i="10"/>
  <c r="B60" i="10"/>
  <c r="E60" i="10" s="1"/>
  <c r="U59" i="10"/>
  <c r="S59" i="10"/>
  <c r="R59" i="10"/>
  <c r="Q59" i="10"/>
  <c r="P59" i="10"/>
  <c r="E59" i="10"/>
  <c r="T59" i="10" s="1"/>
  <c r="S58" i="10"/>
  <c r="R58" i="10"/>
  <c r="Q58" i="10"/>
  <c r="P58" i="10"/>
  <c r="E58" i="10"/>
  <c r="U58" i="10" s="1"/>
  <c r="S57" i="10"/>
  <c r="R57" i="10"/>
  <c r="Q57" i="10"/>
  <c r="P57" i="10"/>
  <c r="E57" i="10"/>
  <c r="T56" i="10"/>
  <c r="S56" i="10"/>
  <c r="R56" i="10"/>
  <c r="Q56" i="10"/>
  <c r="P56" i="10"/>
  <c r="E56" i="10"/>
  <c r="U56" i="10" s="1"/>
  <c r="O54" i="10"/>
  <c r="N54" i="10"/>
  <c r="M54" i="10"/>
  <c r="L54" i="10"/>
  <c r="K54" i="10"/>
  <c r="J54" i="10"/>
  <c r="I54" i="10"/>
  <c r="S54" i="10" s="1"/>
  <c r="H54" i="10"/>
  <c r="G54" i="10"/>
  <c r="F54" i="10"/>
  <c r="C54" i="10"/>
  <c r="B54" i="10"/>
  <c r="S53" i="10"/>
  <c r="R53" i="10"/>
  <c r="Q53" i="10"/>
  <c r="P53" i="10"/>
  <c r="E53" i="10"/>
  <c r="T53" i="10" s="1"/>
  <c r="U52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U49" i="10"/>
  <c r="T49" i="10"/>
  <c r="S49" i="10"/>
  <c r="R49" i="10"/>
  <c r="Q49" i="10"/>
  <c r="P49" i="10"/>
  <c r="E49" i="10"/>
  <c r="S48" i="10"/>
  <c r="R48" i="10"/>
  <c r="Q48" i="10"/>
  <c r="P48" i="10"/>
  <c r="E48" i="10"/>
  <c r="U48" i="10" s="1"/>
  <c r="S47" i="10"/>
  <c r="R47" i="10"/>
  <c r="Q47" i="10"/>
  <c r="P47" i="10"/>
  <c r="E47" i="10"/>
  <c r="S46" i="10"/>
  <c r="R46" i="10"/>
  <c r="Q46" i="10"/>
  <c r="P46" i="10"/>
  <c r="E46" i="10"/>
  <c r="U45" i="10"/>
  <c r="T45" i="10"/>
  <c r="S45" i="10"/>
  <c r="R45" i="10"/>
  <c r="Q45" i="10"/>
  <c r="P45" i="10"/>
  <c r="E45" i="10"/>
  <c r="U44" i="10"/>
  <c r="S44" i="10"/>
  <c r="R44" i="10"/>
  <c r="Q44" i="10"/>
  <c r="P44" i="10"/>
  <c r="E44" i="10"/>
  <c r="S43" i="10"/>
  <c r="R43" i="10"/>
  <c r="Q43" i="10"/>
  <c r="P43" i="10"/>
  <c r="E43" i="10"/>
  <c r="O41" i="10"/>
  <c r="N41" i="10"/>
  <c r="M41" i="10"/>
  <c r="L41" i="10"/>
  <c r="K41" i="10"/>
  <c r="J41" i="10"/>
  <c r="I41" i="10"/>
  <c r="S41" i="10" s="1"/>
  <c r="H41" i="10"/>
  <c r="R41" i="10" s="1"/>
  <c r="G41" i="10"/>
  <c r="F41" i="10"/>
  <c r="C41" i="10"/>
  <c r="B41" i="10"/>
  <c r="E41" i="10" s="1"/>
  <c r="T40" i="10"/>
  <c r="S40" i="10"/>
  <c r="R40" i="10"/>
  <c r="Q40" i="10"/>
  <c r="P40" i="10"/>
  <c r="E40" i="10"/>
  <c r="U40" i="10" s="1"/>
  <c r="S39" i="10"/>
  <c r="R39" i="10"/>
  <c r="Q39" i="10"/>
  <c r="P39" i="10"/>
  <c r="E39" i="10"/>
  <c r="T39" i="10" s="1"/>
  <c r="U38" i="10"/>
  <c r="S38" i="10"/>
  <c r="R38" i="10"/>
  <c r="Q38" i="10"/>
  <c r="P38" i="10"/>
  <c r="E38" i="10"/>
  <c r="T38" i="10" s="1"/>
  <c r="U37" i="10"/>
  <c r="T37" i="10"/>
  <c r="S37" i="10"/>
  <c r="R37" i="10"/>
  <c r="Q37" i="10"/>
  <c r="P37" i="10"/>
  <c r="E37" i="10"/>
  <c r="S36" i="10"/>
  <c r="R36" i="10"/>
  <c r="Q36" i="10"/>
  <c r="P36" i="10"/>
  <c r="E36" i="10"/>
  <c r="T36" i="10" s="1"/>
  <c r="O34" i="10"/>
  <c r="N34" i="10"/>
  <c r="M34" i="10"/>
  <c r="L34" i="10"/>
  <c r="K34" i="10"/>
  <c r="J34" i="10"/>
  <c r="I34" i="10"/>
  <c r="S34" i="10" s="1"/>
  <c r="H34" i="10"/>
  <c r="G34" i="10"/>
  <c r="F34" i="10"/>
  <c r="C34" i="10"/>
  <c r="B34" i="10"/>
  <c r="E34" i="10" s="1"/>
  <c r="S33" i="10"/>
  <c r="R33" i="10"/>
  <c r="Q33" i="10"/>
  <c r="P33" i="10"/>
  <c r="E33" i="10"/>
  <c r="U33" i="10" s="1"/>
  <c r="O31" i="10"/>
  <c r="N31" i="10"/>
  <c r="M31" i="10"/>
  <c r="L31" i="10"/>
  <c r="K31" i="10"/>
  <c r="J31" i="10"/>
  <c r="I31" i="10"/>
  <c r="S31" i="10" s="1"/>
  <c r="H31" i="10"/>
  <c r="R31" i="10" s="1"/>
  <c r="G31" i="10"/>
  <c r="F31" i="10"/>
  <c r="C31" i="10"/>
  <c r="E31" i="10" s="1"/>
  <c r="B31" i="10"/>
  <c r="S30" i="10"/>
  <c r="R30" i="10"/>
  <c r="Q30" i="10"/>
  <c r="P30" i="10"/>
  <c r="E30" i="10"/>
  <c r="S29" i="10"/>
  <c r="R29" i="10"/>
  <c r="Q29" i="10"/>
  <c r="P29" i="10"/>
  <c r="E29" i="10"/>
  <c r="T28" i="10"/>
  <c r="S28" i="10"/>
  <c r="R28" i="10"/>
  <c r="Q28" i="10"/>
  <c r="P28" i="10"/>
  <c r="E28" i="10"/>
  <c r="U28" i="10" s="1"/>
  <c r="S27" i="10"/>
  <c r="R27" i="10"/>
  <c r="Q27" i="10"/>
  <c r="P27" i="10"/>
  <c r="E27" i="10"/>
  <c r="U27" i="10" s="1"/>
  <c r="O25" i="10"/>
  <c r="N25" i="10"/>
  <c r="M25" i="10"/>
  <c r="L25" i="10"/>
  <c r="K25" i="10"/>
  <c r="Q25" i="10" s="1"/>
  <c r="J25" i="10"/>
  <c r="I25" i="10"/>
  <c r="S25" i="10" s="1"/>
  <c r="H25" i="10"/>
  <c r="R25" i="10" s="1"/>
  <c r="G25" i="10"/>
  <c r="F25" i="10"/>
  <c r="C25" i="10"/>
  <c r="B25" i="10"/>
  <c r="E25" i="10" s="1"/>
  <c r="U24" i="10"/>
  <c r="S24" i="10"/>
  <c r="R24" i="10"/>
  <c r="Q24" i="10"/>
  <c r="P24" i="10"/>
  <c r="E24" i="10"/>
  <c r="T24" i="10" s="1"/>
  <c r="T23" i="10"/>
  <c r="S23" i="10"/>
  <c r="R23" i="10"/>
  <c r="Q23" i="10"/>
  <c r="P23" i="10"/>
  <c r="E23" i="10"/>
  <c r="U23" i="10" s="1"/>
  <c r="S22" i="10"/>
  <c r="R22" i="10"/>
  <c r="Q22" i="10"/>
  <c r="P22" i="10"/>
  <c r="E22" i="10"/>
  <c r="T22" i="10" s="1"/>
  <c r="S21" i="10"/>
  <c r="R21" i="10"/>
  <c r="Q21" i="10"/>
  <c r="P21" i="10"/>
  <c r="E21" i="10"/>
  <c r="S20" i="10"/>
  <c r="R20" i="10"/>
  <c r="Q20" i="10"/>
  <c r="P20" i="10"/>
  <c r="E20" i="10"/>
  <c r="T19" i="10"/>
  <c r="S19" i="10"/>
  <c r="R19" i="10"/>
  <c r="Q19" i="10"/>
  <c r="P19" i="10"/>
  <c r="E19" i="10"/>
  <c r="U19" i="10" s="1"/>
  <c r="S18" i="10"/>
  <c r="R18" i="10"/>
  <c r="Q18" i="10"/>
  <c r="P18" i="10"/>
  <c r="E18" i="10"/>
  <c r="S16" i="10"/>
  <c r="O16" i="10"/>
  <c r="N16" i="10"/>
  <c r="M16" i="10"/>
  <c r="L16" i="10"/>
  <c r="K16" i="10"/>
  <c r="J16" i="10"/>
  <c r="I16" i="10"/>
  <c r="H16" i="10"/>
  <c r="R16" i="10" s="1"/>
  <c r="G16" i="10"/>
  <c r="F16" i="10"/>
  <c r="C16" i="10"/>
  <c r="B16" i="10"/>
  <c r="S15" i="10"/>
  <c r="R15" i="10"/>
  <c r="Q15" i="10"/>
  <c r="P15" i="10"/>
  <c r="E15" i="10"/>
  <c r="T14" i="10"/>
  <c r="S14" i="10"/>
  <c r="R14" i="10"/>
  <c r="Q14" i="10"/>
  <c r="P14" i="10"/>
  <c r="E14" i="10"/>
  <c r="U14" i="10" s="1"/>
  <c r="T13" i="10"/>
  <c r="S13" i="10"/>
  <c r="R13" i="10"/>
  <c r="Q13" i="10"/>
  <c r="P13" i="10"/>
  <c r="E13" i="10"/>
  <c r="U13" i="10" s="1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T10" i="10"/>
  <c r="S10" i="10"/>
  <c r="R10" i="10"/>
  <c r="Q10" i="10"/>
  <c r="U10" i="10" s="1"/>
  <c r="P10" i="10"/>
  <c r="E10" i="10"/>
  <c r="S9" i="10"/>
  <c r="R9" i="10"/>
  <c r="Q9" i="10"/>
  <c r="P9" i="10"/>
  <c r="E9" i="10"/>
  <c r="S96" i="9"/>
  <c r="R96" i="9"/>
  <c r="Q96" i="9"/>
  <c r="P96" i="9"/>
  <c r="E96" i="9"/>
  <c r="S95" i="9"/>
  <c r="R95" i="9"/>
  <c r="Q95" i="9"/>
  <c r="P95" i="9"/>
  <c r="E95" i="9"/>
  <c r="U94" i="9"/>
  <c r="S94" i="9"/>
  <c r="R94" i="9"/>
  <c r="Q94" i="9"/>
  <c r="P94" i="9"/>
  <c r="E94" i="9"/>
  <c r="T94" i="9" s="1"/>
  <c r="S93" i="9"/>
  <c r="R93" i="9"/>
  <c r="Q93" i="9"/>
  <c r="P93" i="9"/>
  <c r="E93" i="9"/>
  <c r="U93" i="9" s="1"/>
  <c r="T92" i="9"/>
  <c r="S92" i="9"/>
  <c r="R92" i="9"/>
  <c r="Q92" i="9"/>
  <c r="P92" i="9"/>
  <c r="E92" i="9"/>
  <c r="U92" i="9" s="1"/>
  <c r="S91" i="9"/>
  <c r="R91" i="9"/>
  <c r="Q91" i="9"/>
  <c r="P91" i="9"/>
  <c r="E91" i="9"/>
  <c r="T91" i="9" s="1"/>
  <c r="U90" i="9"/>
  <c r="T90" i="9"/>
  <c r="S90" i="9"/>
  <c r="R90" i="9"/>
  <c r="Q90" i="9"/>
  <c r="P90" i="9"/>
  <c r="E90" i="9"/>
  <c r="S89" i="9"/>
  <c r="R89" i="9"/>
  <c r="Q89" i="9"/>
  <c r="P89" i="9"/>
  <c r="E89" i="9"/>
  <c r="S88" i="9"/>
  <c r="R88" i="9"/>
  <c r="Q88" i="9"/>
  <c r="P88" i="9"/>
  <c r="E88" i="9"/>
  <c r="S86" i="9"/>
  <c r="R86" i="9"/>
  <c r="Q86" i="9"/>
  <c r="P86" i="9"/>
  <c r="E86" i="9"/>
  <c r="T86" i="9" s="1"/>
  <c r="O74" i="9"/>
  <c r="N74" i="9"/>
  <c r="M74" i="9"/>
  <c r="L74" i="9"/>
  <c r="K74" i="9"/>
  <c r="J74" i="9"/>
  <c r="I74" i="9"/>
  <c r="H74" i="9"/>
  <c r="G74" i="9"/>
  <c r="F74" i="9"/>
  <c r="C74" i="9"/>
  <c r="B74" i="9"/>
  <c r="O73" i="9"/>
  <c r="N73" i="9"/>
  <c r="M73" i="9"/>
  <c r="L73" i="9"/>
  <c r="K73" i="9"/>
  <c r="S73" i="9" s="1"/>
  <c r="J73" i="9"/>
  <c r="I73" i="9"/>
  <c r="H73" i="9"/>
  <c r="G73" i="9"/>
  <c r="F73" i="9"/>
  <c r="C73" i="9"/>
  <c r="B73" i="9"/>
  <c r="E73" i="9" s="1"/>
  <c r="O72" i="9"/>
  <c r="N72" i="9"/>
  <c r="M72" i="9"/>
  <c r="L72" i="9"/>
  <c r="K72" i="9"/>
  <c r="J72" i="9"/>
  <c r="I72" i="9"/>
  <c r="H72" i="9"/>
  <c r="G72" i="9"/>
  <c r="F72" i="9"/>
  <c r="C72" i="9"/>
  <c r="B72" i="9"/>
  <c r="S71" i="9"/>
  <c r="R71" i="9"/>
  <c r="Q71" i="9"/>
  <c r="P71" i="9"/>
  <c r="E71" i="9"/>
  <c r="U71" i="9" s="1"/>
  <c r="S70" i="9"/>
  <c r="R70" i="9"/>
  <c r="Q70" i="9"/>
  <c r="P70" i="9"/>
  <c r="E70" i="9"/>
  <c r="O68" i="9"/>
  <c r="N68" i="9"/>
  <c r="M68" i="9"/>
  <c r="L68" i="9"/>
  <c r="K68" i="9"/>
  <c r="J68" i="9"/>
  <c r="I68" i="9"/>
  <c r="H68" i="9"/>
  <c r="G68" i="9"/>
  <c r="F68" i="9"/>
  <c r="C68" i="9"/>
  <c r="B68" i="9"/>
  <c r="O67" i="9"/>
  <c r="N67" i="9"/>
  <c r="M67" i="9"/>
  <c r="L67" i="9"/>
  <c r="K67" i="9"/>
  <c r="J67" i="9"/>
  <c r="I67" i="9"/>
  <c r="S67" i="9" s="1"/>
  <c r="H67" i="9"/>
  <c r="R67" i="9" s="1"/>
  <c r="G67" i="9"/>
  <c r="F67" i="9"/>
  <c r="C67" i="9"/>
  <c r="E67" i="9" s="1"/>
  <c r="B67" i="9"/>
  <c r="S66" i="9"/>
  <c r="R66" i="9"/>
  <c r="Q66" i="9"/>
  <c r="P66" i="9"/>
  <c r="E66" i="9"/>
  <c r="U66" i="9" s="1"/>
  <c r="T65" i="9"/>
  <c r="S65" i="9"/>
  <c r="R65" i="9"/>
  <c r="Q65" i="9"/>
  <c r="P65" i="9"/>
  <c r="E65" i="9"/>
  <c r="U65" i="9" s="1"/>
  <c r="U64" i="9"/>
  <c r="S64" i="9"/>
  <c r="R64" i="9"/>
  <c r="Q64" i="9"/>
  <c r="P64" i="9"/>
  <c r="E64" i="9"/>
  <c r="T64" i="9" s="1"/>
  <c r="S63" i="9"/>
  <c r="R63" i="9"/>
  <c r="Q63" i="9"/>
  <c r="P63" i="9"/>
  <c r="E63" i="9"/>
  <c r="S62" i="9"/>
  <c r="R62" i="9"/>
  <c r="Q62" i="9"/>
  <c r="P62" i="9"/>
  <c r="E62" i="9"/>
  <c r="O60" i="9"/>
  <c r="N60" i="9"/>
  <c r="M60" i="9"/>
  <c r="L60" i="9"/>
  <c r="K60" i="9"/>
  <c r="J60" i="9"/>
  <c r="I60" i="9"/>
  <c r="S60" i="9" s="1"/>
  <c r="H60" i="9"/>
  <c r="C60" i="9"/>
  <c r="B60" i="9"/>
  <c r="S59" i="9"/>
  <c r="R59" i="9"/>
  <c r="Q59" i="9"/>
  <c r="P59" i="9"/>
  <c r="E59" i="9"/>
  <c r="U58" i="9"/>
  <c r="T58" i="9"/>
  <c r="S58" i="9"/>
  <c r="R58" i="9"/>
  <c r="Q58" i="9"/>
  <c r="P58" i="9"/>
  <c r="E58" i="9"/>
  <c r="S57" i="9"/>
  <c r="R57" i="9"/>
  <c r="Q57" i="9"/>
  <c r="P57" i="9"/>
  <c r="E57" i="9"/>
  <c r="U57" i="9" s="1"/>
  <c r="S56" i="9"/>
  <c r="R56" i="9"/>
  <c r="Q56" i="9"/>
  <c r="P56" i="9"/>
  <c r="E56" i="9"/>
  <c r="O54" i="9"/>
  <c r="N54" i="9"/>
  <c r="M54" i="9"/>
  <c r="L54" i="9"/>
  <c r="K54" i="9"/>
  <c r="J54" i="9"/>
  <c r="I54" i="9"/>
  <c r="S54" i="9" s="1"/>
  <c r="H54" i="9"/>
  <c r="R54" i="9" s="1"/>
  <c r="G54" i="9"/>
  <c r="F54" i="9"/>
  <c r="C54" i="9"/>
  <c r="B54" i="9"/>
  <c r="S53" i="9"/>
  <c r="R53" i="9"/>
  <c r="Q53" i="9"/>
  <c r="P53" i="9"/>
  <c r="E53" i="9"/>
  <c r="U53" i="9" s="1"/>
  <c r="S52" i="9"/>
  <c r="R52" i="9"/>
  <c r="Q52" i="9"/>
  <c r="P52" i="9"/>
  <c r="E52" i="9"/>
  <c r="U51" i="9"/>
  <c r="S51" i="9"/>
  <c r="R51" i="9"/>
  <c r="Q51" i="9"/>
  <c r="P51" i="9"/>
  <c r="E51" i="9"/>
  <c r="T51" i="9" s="1"/>
  <c r="S50" i="9"/>
  <c r="R50" i="9"/>
  <c r="Q50" i="9"/>
  <c r="P50" i="9"/>
  <c r="E50" i="9"/>
  <c r="U50" i="9" s="1"/>
  <c r="T49" i="9"/>
  <c r="S49" i="9"/>
  <c r="R49" i="9"/>
  <c r="Q49" i="9"/>
  <c r="P49" i="9"/>
  <c r="E49" i="9"/>
  <c r="U49" i="9" s="1"/>
  <c r="S48" i="9"/>
  <c r="R48" i="9"/>
  <c r="Q48" i="9"/>
  <c r="P48" i="9"/>
  <c r="E48" i="9"/>
  <c r="T48" i="9" s="1"/>
  <c r="U47" i="9"/>
  <c r="T47" i="9"/>
  <c r="S47" i="9"/>
  <c r="R47" i="9"/>
  <c r="Q47" i="9"/>
  <c r="P47" i="9"/>
  <c r="E47" i="9"/>
  <c r="S46" i="9"/>
  <c r="R46" i="9"/>
  <c r="Q46" i="9"/>
  <c r="P46" i="9"/>
  <c r="E46" i="9"/>
  <c r="U46" i="9" s="1"/>
  <c r="S45" i="9"/>
  <c r="R45" i="9"/>
  <c r="Q45" i="9"/>
  <c r="P45" i="9"/>
  <c r="E45" i="9"/>
  <c r="U45" i="9" s="1"/>
  <c r="S44" i="9"/>
  <c r="R44" i="9"/>
  <c r="Q44" i="9"/>
  <c r="P44" i="9"/>
  <c r="E44" i="9"/>
  <c r="U44" i="9" s="1"/>
  <c r="S43" i="9"/>
  <c r="R43" i="9"/>
  <c r="Q43" i="9"/>
  <c r="P43" i="9"/>
  <c r="E43" i="9"/>
  <c r="T43" i="9" s="1"/>
  <c r="O41" i="9"/>
  <c r="N41" i="9"/>
  <c r="M41" i="9"/>
  <c r="L41" i="9"/>
  <c r="K41" i="9"/>
  <c r="Q41" i="9" s="1"/>
  <c r="J41" i="9"/>
  <c r="I41" i="9"/>
  <c r="S41" i="9" s="1"/>
  <c r="H41" i="9"/>
  <c r="P41" i="9" s="1"/>
  <c r="G41" i="9"/>
  <c r="F41" i="9"/>
  <c r="C41" i="9"/>
  <c r="B41" i="9"/>
  <c r="E41" i="9" s="1"/>
  <c r="U40" i="9"/>
  <c r="S40" i="9"/>
  <c r="R40" i="9"/>
  <c r="Q40" i="9"/>
  <c r="P40" i="9"/>
  <c r="E40" i="9"/>
  <c r="T40" i="9" s="1"/>
  <c r="T39" i="9"/>
  <c r="S39" i="9"/>
  <c r="R39" i="9"/>
  <c r="Q39" i="9"/>
  <c r="P39" i="9"/>
  <c r="E39" i="9"/>
  <c r="U39" i="9" s="1"/>
  <c r="S38" i="9"/>
  <c r="R38" i="9"/>
  <c r="Q38" i="9"/>
  <c r="P38" i="9"/>
  <c r="E38" i="9"/>
  <c r="S37" i="9"/>
  <c r="R37" i="9"/>
  <c r="Q37" i="9"/>
  <c r="P37" i="9"/>
  <c r="E37" i="9"/>
  <c r="T37" i="9" s="1"/>
  <c r="S36" i="9"/>
  <c r="R36" i="9"/>
  <c r="Q36" i="9"/>
  <c r="U36" i="9" s="1"/>
  <c r="P36" i="9"/>
  <c r="T36" i="9" s="1"/>
  <c r="E36" i="9"/>
  <c r="O34" i="9"/>
  <c r="N34" i="9"/>
  <c r="M34" i="9"/>
  <c r="L34" i="9"/>
  <c r="K34" i="9"/>
  <c r="J34" i="9"/>
  <c r="I34" i="9"/>
  <c r="H34" i="9"/>
  <c r="G34" i="9"/>
  <c r="F34" i="9"/>
  <c r="C34" i="9"/>
  <c r="B34" i="9"/>
  <c r="E34" i="9" s="1"/>
  <c r="U33" i="9"/>
  <c r="S33" i="9"/>
  <c r="R33" i="9"/>
  <c r="Q33" i="9"/>
  <c r="P33" i="9"/>
  <c r="T33" i="9" s="1"/>
  <c r="E33" i="9"/>
  <c r="O31" i="9"/>
  <c r="N31" i="9"/>
  <c r="M31" i="9"/>
  <c r="L31" i="9"/>
  <c r="K31" i="9"/>
  <c r="J31" i="9"/>
  <c r="I31" i="9"/>
  <c r="S31" i="9" s="1"/>
  <c r="H31" i="9"/>
  <c r="G31" i="9"/>
  <c r="F31" i="9"/>
  <c r="C31" i="9"/>
  <c r="B31" i="9"/>
  <c r="E31" i="9" s="1"/>
  <c r="T30" i="9"/>
  <c r="S30" i="9"/>
  <c r="R30" i="9"/>
  <c r="Q30" i="9"/>
  <c r="P30" i="9"/>
  <c r="E30" i="9"/>
  <c r="U30" i="9" s="1"/>
  <c r="S29" i="9"/>
  <c r="R29" i="9"/>
  <c r="Q29" i="9"/>
  <c r="P29" i="9"/>
  <c r="E29" i="9"/>
  <c r="S28" i="9"/>
  <c r="R28" i="9"/>
  <c r="Q28" i="9"/>
  <c r="P28" i="9"/>
  <c r="E28" i="9"/>
  <c r="S27" i="9"/>
  <c r="R27" i="9"/>
  <c r="Q27" i="9"/>
  <c r="P27" i="9"/>
  <c r="E27" i="9"/>
  <c r="T27" i="9" s="1"/>
  <c r="S25" i="9"/>
  <c r="O25" i="9"/>
  <c r="N25" i="9"/>
  <c r="M25" i="9"/>
  <c r="L25" i="9"/>
  <c r="K25" i="9"/>
  <c r="J25" i="9"/>
  <c r="I25" i="9"/>
  <c r="H25" i="9"/>
  <c r="G25" i="9"/>
  <c r="F25" i="9"/>
  <c r="C25" i="9"/>
  <c r="B25" i="9"/>
  <c r="S24" i="9"/>
  <c r="R24" i="9"/>
  <c r="Q24" i="9"/>
  <c r="P24" i="9"/>
  <c r="E24" i="9"/>
  <c r="T24" i="9" s="1"/>
  <c r="U23" i="9"/>
  <c r="T23" i="9"/>
  <c r="S23" i="9"/>
  <c r="R23" i="9"/>
  <c r="Q23" i="9"/>
  <c r="P23" i="9"/>
  <c r="E23" i="9"/>
  <c r="U22" i="9"/>
  <c r="T22" i="9"/>
  <c r="S22" i="9"/>
  <c r="R22" i="9"/>
  <c r="Q22" i="9"/>
  <c r="P22" i="9"/>
  <c r="E22" i="9"/>
  <c r="S21" i="9"/>
  <c r="R21" i="9"/>
  <c r="Q21" i="9"/>
  <c r="P21" i="9"/>
  <c r="E21" i="9"/>
  <c r="U21" i="9" s="1"/>
  <c r="S20" i="9"/>
  <c r="R20" i="9"/>
  <c r="Q20" i="9"/>
  <c r="P20" i="9"/>
  <c r="E20" i="9"/>
  <c r="U19" i="9"/>
  <c r="S19" i="9"/>
  <c r="R19" i="9"/>
  <c r="Q19" i="9"/>
  <c r="P19" i="9"/>
  <c r="E19" i="9"/>
  <c r="T19" i="9" s="1"/>
  <c r="S18" i="9"/>
  <c r="R18" i="9"/>
  <c r="Q18" i="9"/>
  <c r="P18" i="9"/>
  <c r="E18" i="9"/>
  <c r="U18" i="9" s="1"/>
  <c r="O16" i="9"/>
  <c r="N16" i="9"/>
  <c r="M16" i="9"/>
  <c r="L16" i="9"/>
  <c r="K16" i="9"/>
  <c r="J16" i="9"/>
  <c r="R16" i="9" s="1"/>
  <c r="I16" i="9"/>
  <c r="H16" i="9"/>
  <c r="G16" i="9"/>
  <c r="F16" i="9"/>
  <c r="C16" i="9"/>
  <c r="B16" i="9"/>
  <c r="E16" i="9" s="1"/>
  <c r="S15" i="9"/>
  <c r="R15" i="9"/>
  <c r="Q15" i="9"/>
  <c r="P15" i="9"/>
  <c r="E15" i="9"/>
  <c r="T14" i="9"/>
  <c r="S14" i="9"/>
  <c r="R14" i="9"/>
  <c r="Q14" i="9"/>
  <c r="P14" i="9"/>
  <c r="E14" i="9"/>
  <c r="U14" i="9" s="1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T10" i="9" s="1"/>
  <c r="E10" i="9"/>
  <c r="U9" i="9"/>
  <c r="S9" i="9"/>
  <c r="R9" i="9"/>
  <c r="Q9" i="9"/>
  <c r="P9" i="9"/>
  <c r="E9" i="9"/>
  <c r="S96" i="8"/>
  <c r="R96" i="8"/>
  <c r="Q96" i="8"/>
  <c r="P96" i="8"/>
  <c r="E96" i="8"/>
  <c r="S95" i="8"/>
  <c r="R95" i="8"/>
  <c r="Q95" i="8"/>
  <c r="P95" i="8"/>
  <c r="E95" i="8"/>
  <c r="S94" i="8"/>
  <c r="R94" i="8"/>
  <c r="Q94" i="8"/>
  <c r="P94" i="8"/>
  <c r="E94" i="8"/>
  <c r="U94" i="8" s="1"/>
  <c r="S93" i="8"/>
  <c r="R93" i="8"/>
  <c r="Q93" i="8"/>
  <c r="P93" i="8"/>
  <c r="E93" i="8"/>
  <c r="U93" i="8" s="1"/>
  <c r="S92" i="8"/>
  <c r="R92" i="8"/>
  <c r="Q92" i="8"/>
  <c r="P92" i="8"/>
  <c r="E92" i="8"/>
  <c r="U91" i="8"/>
  <c r="S91" i="8"/>
  <c r="R91" i="8"/>
  <c r="Q91" i="8"/>
  <c r="P91" i="8"/>
  <c r="E91" i="8"/>
  <c r="T91" i="8" s="1"/>
  <c r="S90" i="8"/>
  <c r="R90" i="8"/>
  <c r="Q90" i="8"/>
  <c r="P90" i="8"/>
  <c r="E90" i="8"/>
  <c r="U90" i="8" s="1"/>
  <c r="U89" i="8"/>
  <c r="S89" i="8"/>
  <c r="R89" i="8"/>
  <c r="Q89" i="8"/>
  <c r="P89" i="8"/>
  <c r="E89" i="8"/>
  <c r="T89" i="8" s="1"/>
  <c r="S88" i="8"/>
  <c r="R88" i="8"/>
  <c r="Q88" i="8"/>
  <c r="P88" i="8"/>
  <c r="E88" i="8"/>
  <c r="S86" i="8"/>
  <c r="R86" i="8"/>
  <c r="Q86" i="8"/>
  <c r="P86" i="8"/>
  <c r="E86" i="8"/>
  <c r="U86" i="8" s="1"/>
  <c r="O74" i="8"/>
  <c r="N74" i="8"/>
  <c r="M74" i="8"/>
  <c r="L74" i="8"/>
  <c r="K74" i="8"/>
  <c r="S74" i="8" s="1"/>
  <c r="J74" i="8"/>
  <c r="I74" i="8"/>
  <c r="H74" i="8"/>
  <c r="R74" i="8" s="1"/>
  <c r="G74" i="8"/>
  <c r="F74" i="8"/>
  <c r="C74" i="8"/>
  <c r="B74" i="8"/>
  <c r="E74" i="8" s="1"/>
  <c r="O73" i="8"/>
  <c r="N73" i="8"/>
  <c r="M73" i="8"/>
  <c r="L73" i="8"/>
  <c r="K73" i="8"/>
  <c r="J73" i="8"/>
  <c r="I73" i="8"/>
  <c r="H73" i="8"/>
  <c r="R73" i="8" s="1"/>
  <c r="G73" i="8"/>
  <c r="F73" i="8"/>
  <c r="C73" i="8"/>
  <c r="E73" i="8" s="1"/>
  <c r="B73" i="8"/>
  <c r="O72" i="8"/>
  <c r="N72" i="8"/>
  <c r="M72" i="8"/>
  <c r="L72" i="8"/>
  <c r="K72" i="8"/>
  <c r="J72" i="8"/>
  <c r="R72" i="8" s="1"/>
  <c r="I72" i="8"/>
  <c r="H72" i="8"/>
  <c r="G72" i="8"/>
  <c r="F72" i="8"/>
  <c r="C72" i="8"/>
  <c r="B72" i="8"/>
  <c r="E72" i="8" s="1"/>
  <c r="S71" i="8"/>
  <c r="R71" i="8"/>
  <c r="Q71" i="8"/>
  <c r="P71" i="8"/>
  <c r="E71" i="8"/>
  <c r="S70" i="8"/>
  <c r="R70" i="8"/>
  <c r="Q70" i="8"/>
  <c r="P70" i="8"/>
  <c r="E70" i="8"/>
  <c r="O68" i="8"/>
  <c r="N68" i="8"/>
  <c r="M68" i="8"/>
  <c r="L68" i="8"/>
  <c r="K68" i="8"/>
  <c r="J68" i="8"/>
  <c r="I68" i="8"/>
  <c r="H68" i="8"/>
  <c r="R68" i="8" s="1"/>
  <c r="G68" i="8"/>
  <c r="F68" i="8"/>
  <c r="C68" i="8"/>
  <c r="B68" i="8"/>
  <c r="O67" i="8"/>
  <c r="N67" i="8"/>
  <c r="M67" i="8"/>
  <c r="L67" i="8"/>
  <c r="K67" i="8"/>
  <c r="J67" i="8"/>
  <c r="I67" i="8"/>
  <c r="S67" i="8" s="1"/>
  <c r="H67" i="8"/>
  <c r="G67" i="8"/>
  <c r="F67" i="8"/>
  <c r="E67" i="8"/>
  <c r="C67" i="8"/>
  <c r="B67" i="8"/>
  <c r="U66" i="8"/>
  <c r="T66" i="8"/>
  <c r="S66" i="8"/>
  <c r="R66" i="8"/>
  <c r="Q66" i="8"/>
  <c r="P66" i="8"/>
  <c r="E66" i="8"/>
  <c r="S65" i="8"/>
  <c r="R65" i="8"/>
  <c r="Q65" i="8"/>
  <c r="P65" i="8"/>
  <c r="E65" i="8"/>
  <c r="U65" i="8" s="1"/>
  <c r="S64" i="8"/>
  <c r="R64" i="8"/>
  <c r="Q64" i="8"/>
  <c r="P64" i="8"/>
  <c r="E64" i="8"/>
  <c r="U64" i="8" s="1"/>
  <c r="S63" i="8"/>
  <c r="R63" i="8"/>
  <c r="Q63" i="8"/>
  <c r="P63" i="8"/>
  <c r="E63" i="8"/>
  <c r="T63" i="8" s="1"/>
  <c r="S62" i="8"/>
  <c r="R62" i="8"/>
  <c r="Q62" i="8"/>
  <c r="P62" i="8"/>
  <c r="E62" i="8"/>
  <c r="U62" i="8" s="1"/>
  <c r="O60" i="8"/>
  <c r="N60" i="8"/>
  <c r="M60" i="8"/>
  <c r="L60" i="8"/>
  <c r="K60" i="8"/>
  <c r="J60" i="8"/>
  <c r="I60" i="8"/>
  <c r="H60" i="8"/>
  <c r="C60" i="8"/>
  <c r="B60" i="8"/>
  <c r="S59" i="8"/>
  <c r="R59" i="8"/>
  <c r="Q59" i="8"/>
  <c r="P59" i="8"/>
  <c r="E59" i="8"/>
  <c r="U59" i="8" s="1"/>
  <c r="U58" i="8"/>
  <c r="S58" i="8"/>
  <c r="R58" i="8"/>
  <c r="Q58" i="8"/>
  <c r="P58" i="8"/>
  <c r="E58" i="8"/>
  <c r="T58" i="8" s="1"/>
  <c r="U57" i="8"/>
  <c r="T57" i="8"/>
  <c r="S57" i="8"/>
  <c r="R57" i="8"/>
  <c r="Q57" i="8"/>
  <c r="P57" i="8"/>
  <c r="E57" i="8"/>
  <c r="S56" i="8"/>
  <c r="R56" i="8"/>
  <c r="Q56" i="8"/>
  <c r="P56" i="8"/>
  <c r="E56" i="8"/>
  <c r="U56" i="8" s="1"/>
  <c r="O54" i="8"/>
  <c r="N54" i="8"/>
  <c r="M54" i="8"/>
  <c r="L54" i="8"/>
  <c r="K54" i="8"/>
  <c r="J54" i="8"/>
  <c r="I54" i="8"/>
  <c r="S54" i="8" s="1"/>
  <c r="H54" i="8"/>
  <c r="R54" i="8" s="1"/>
  <c r="G54" i="8"/>
  <c r="F54" i="8"/>
  <c r="C54" i="8"/>
  <c r="B54" i="8"/>
  <c r="S53" i="8"/>
  <c r="R53" i="8"/>
  <c r="Q53" i="8"/>
  <c r="P53" i="8"/>
  <c r="E53" i="8"/>
  <c r="U53" i="8" s="1"/>
  <c r="S52" i="8"/>
  <c r="R52" i="8"/>
  <c r="Q52" i="8"/>
  <c r="P52" i="8"/>
  <c r="E52" i="8"/>
  <c r="U52" i="8" s="1"/>
  <c r="U51" i="8"/>
  <c r="T51" i="8"/>
  <c r="S51" i="8"/>
  <c r="R51" i="8"/>
  <c r="Q51" i="8"/>
  <c r="P51" i="8"/>
  <c r="E51" i="8"/>
  <c r="U50" i="8"/>
  <c r="T50" i="8"/>
  <c r="S50" i="8"/>
  <c r="R50" i="8"/>
  <c r="Q50" i="8"/>
  <c r="P50" i="8"/>
  <c r="E50" i="8"/>
  <c r="T49" i="8"/>
  <c r="S49" i="8"/>
  <c r="R49" i="8"/>
  <c r="Q49" i="8"/>
  <c r="P49" i="8"/>
  <c r="E49" i="8"/>
  <c r="U49" i="8" s="1"/>
  <c r="S48" i="8"/>
  <c r="R48" i="8"/>
  <c r="Q48" i="8"/>
  <c r="P48" i="8"/>
  <c r="E48" i="8"/>
  <c r="U48" i="8" s="1"/>
  <c r="U47" i="8"/>
  <c r="S47" i="8"/>
  <c r="R47" i="8"/>
  <c r="Q47" i="8"/>
  <c r="P47" i="8"/>
  <c r="E47" i="8"/>
  <c r="T47" i="8" s="1"/>
  <c r="U46" i="8"/>
  <c r="T46" i="8"/>
  <c r="S46" i="8"/>
  <c r="R46" i="8"/>
  <c r="Q46" i="8"/>
  <c r="P46" i="8"/>
  <c r="E46" i="8"/>
  <c r="S45" i="8"/>
  <c r="R45" i="8"/>
  <c r="Q45" i="8"/>
  <c r="P45" i="8"/>
  <c r="E45" i="8"/>
  <c r="U45" i="8" s="1"/>
  <c r="S44" i="8"/>
  <c r="R44" i="8"/>
  <c r="Q44" i="8"/>
  <c r="P44" i="8"/>
  <c r="E44" i="8"/>
  <c r="U43" i="8"/>
  <c r="T43" i="8"/>
  <c r="S43" i="8"/>
  <c r="R43" i="8"/>
  <c r="Q43" i="8"/>
  <c r="P43" i="8"/>
  <c r="E43" i="8"/>
  <c r="O41" i="8"/>
  <c r="N41" i="8"/>
  <c r="M41" i="8"/>
  <c r="L41" i="8"/>
  <c r="K41" i="8"/>
  <c r="J41" i="8"/>
  <c r="I41" i="8"/>
  <c r="S41" i="8" s="1"/>
  <c r="H41" i="8"/>
  <c r="P41" i="8" s="1"/>
  <c r="G41" i="8"/>
  <c r="F41" i="8"/>
  <c r="C41" i="8"/>
  <c r="B41" i="8"/>
  <c r="U40" i="8"/>
  <c r="T40" i="8"/>
  <c r="S40" i="8"/>
  <c r="R40" i="8"/>
  <c r="Q40" i="8"/>
  <c r="P40" i="8"/>
  <c r="E40" i="8"/>
  <c r="U39" i="8"/>
  <c r="T39" i="8"/>
  <c r="S39" i="8"/>
  <c r="R39" i="8"/>
  <c r="Q39" i="8"/>
  <c r="P39" i="8"/>
  <c r="E39" i="8"/>
  <c r="S38" i="8"/>
  <c r="R38" i="8"/>
  <c r="Q38" i="8"/>
  <c r="P38" i="8"/>
  <c r="E38" i="8"/>
  <c r="U38" i="8" s="1"/>
  <c r="S37" i="8"/>
  <c r="R37" i="8"/>
  <c r="Q37" i="8"/>
  <c r="P37" i="8"/>
  <c r="E37" i="8"/>
  <c r="S36" i="8"/>
  <c r="R36" i="8"/>
  <c r="Q36" i="8"/>
  <c r="U36" i="8" s="1"/>
  <c r="P36" i="8"/>
  <c r="E36" i="8"/>
  <c r="O34" i="8"/>
  <c r="N34" i="8"/>
  <c r="M34" i="8"/>
  <c r="L34" i="8"/>
  <c r="K34" i="8"/>
  <c r="J34" i="8"/>
  <c r="R34" i="8" s="1"/>
  <c r="I34" i="8"/>
  <c r="Q34" i="8" s="1"/>
  <c r="H34" i="8"/>
  <c r="G34" i="8"/>
  <c r="F34" i="8"/>
  <c r="C34" i="8"/>
  <c r="B34" i="8"/>
  <c r="E34" i="8" s="1"/>
  <c r="S33" i="8"/>
  <c r="R33" i="8"/>
  <c r="Q33" i="8"/>
  <c r="U33" i="8" s="1"/>
  <c r="P33" i="8"/>
  <c r="E33" i="8"/>
  <c r="T33" i="8" s="1"/>
  <c r="O31" i="8"/>
  <c r="N31" i="8"/>
  <c r="M31" i="8"/>
  <c r="L31" i="8"/>
  <c r="K31" i="8"/>
  <c r="J31" i="8"/>
  <c r="I31" i="8"/>
  <c r="H31" i="8"/>
  <c r="G31" i="8"/>
  <c r="F31" i="8"/>
  <c r="C31" i="8"/>
  <c r="B31" i="8"/>
  <c r="E31" i="8" s="1"/>
  <c r="S30" i="8"/>
  <c r="R30" i="8"/>
  <c r="Q30" i="8"/>
  <c r="P30" i="8"/>
  <c r="E30" i="8"/>
  <c r="T30" i="8" s="1"/>
  <c r="U29" i="8"/>
  <c r="T29" i="8"/>
  <c r="S29" i="8"/>
  <c r="R29" i="8"/>
  <c r="Q29" i="8"/>
  <c r="P29" i="8"/>
  <c r="E29" i="8"/>
  <c r="S28" i="8"/>
  <c r="R28" i="8"/>
  <c r="Q28" i="8"/>
  <c r="P28" i="8"/>
  <c r="E28" i="8"/>
  <c r="U28" i="8" s="1"/>
  <c r="S27" i="8"/>
  <c r="R27" i="8"/>
  <c r="Q27" i="8"/>
  <c r="P27" i="8"/>
  <c r="E27" i="8"/>
  <c r="U27" i="8" s="1"/>
  <c r="S25" i="8"/>
  <c r="O25" i="8"/>
  <c r="N25" i="8"/>
  <c r="M25" i="8"/>
  <c r="L25" i="8"/>
  <c r="K25" i="8"/>
  <c r="J25" i="8"/>
  <c r="I25" i="8"/>
  <c r="Q25" i="8" s="1"/>
  <c r="H25" i="8"/>
  <c r="R25" i="8" s="1"/>
  <c r="G25" i="8"/>
  <c r="F25" i="8"/>
  <c r="C25" i="8"/>
  <c r="B25" i="8"/>
  <c r="E25" i="8" s="1"/>
  <c r="S24" i="8"/>
  <c r="R24" i="8"/>
  <c r="Q24" i="8"/>
  <c r="P24" i="8"/>
  <c r="E24" i="8"/>
  <c r="U24" i="8" s="1"/>
  <c r="S23" i="8"/>
  <c r="R23" i="8"/>
  <c r="Q23" i="8"/>
  <c r="P23" i="8"/>
  <c r="E23" i="8"/>
  <c r="U23" i="8" s="1"/>
  <c r="S22" i="8"/>
  <c r="R22" i="8"/>
  <c r="Q22" i="8"/>
  <c r="P22" i="8"/>
  <c r="E22" i="8"/>
  <c r="U22" i="8" s="1"/>
  <c r="T21" i="8"/>
  <c r="S21" i="8"/>
  <c r="R21" i="8"/>
  <c r="Q21" i="8"/>
  <c r="P21" i="8"/>
  <c r="E21" i="8"/>
  <c r="U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O16" i="8"/>
  <c r="N16" i="8"/>
  <c r="M16" i="8"/>
  <c r="L16" i="8"/>
  <c r="K16" i="8"/>
  <c r="J16" i="8"/>
  <c r="I16" i="8"/>
  <c r="S16" i="8" s="1"/>
  <c r="H16" i="8"/>
  <c r="P16" i="8" s="1"/>
  <c r="G16" i="8"/>
  <c r="F16" i="8"/>
  <c r="E16" i="8"/>
  <c r="C16" i="8"/>
  <c r="B16" i="8"/>
  <c r="U15" i="8"/>
  <c r="T15" i="8"/>
  <c r="S15" i="8"/>
  <c r="R15" i="8"/>
  <c r="Q15" i="8"/>
  <c r="P15" i="8"/>
  <c r="E15" i="8"/>
  <c r="S14" i="8"/>
  <c r="R14" i="8"/>
  <c r="Q14" i="8"/>
  <c r="P14" i="8"/>
  <c r="E14" i="8"/>
  <c r="U14" i="8" s="1"/>
  <c r="S13" i="8"/>
  <c r="R13" i="8"/>
  <c r="Q13" i="8"/>
  <c r="P13" i="8"/>
  <c r="E13" i="8"/>
  <c r="U13" i="8" s="1"/>
  <c r="U12" i="8"/>
  <c r="T12" i="8"/>
  <c r="S12" i="8"/>
  <c r="R12" i="8"/>
  <c r="Q12" i="8"/>
  <c r="P12" i="8"/>
  <c r="E12" i="8"/>
  <c r="U11" i="8"/>
  <c r="T11" i="8"/>
  <c r="S11" i="8"/>
  <c r="R11" i="8"/>
  <c r="Q11" i="8"/>
  <c r="P11" i="8"/>
  <c r="E11" i="8"/>
  <c r="S10" i="8"/>
  <c r="R10" i="8"/>
  <c r="Q10" i="8"/>
  <c r="P10" i="8"/>
  <c r="T10" i="8" s="1"/>
  <c r="E10" i="8"/>
  <c r="S9" i="8"/>
  <c r="R9" i="8"/>
  <c r="Q9" i="8"/>
  <c r="P9" i="8"/>
  <c r="E9" i="8"/>
  <c r="U9" i="8" s="1"/>
  <c r="U96" i="7"/>
  <c r="S96" i="7"/>
  <c r="R96" i="7"/>
  <c r="Q96" i="7"/>
  <c r="P96" i="7"/>
  <c r="E96" i="7"/>
  <c r="T96" i="7" s="1"/>
  <c r="U95" i="7"/>
  <c r="T95" i="7"/>
  <c r="S95" i="7"/>
  <c r="R95" i="7"/>
  <c r="Q95" i="7"/>
  <c r="P95" i="7"/>
  <c r="E95" i="7"/>
  <c r="S94" i="7"/>
  <c r="R94" i="7"/>
  <c r="Q94" i="7"/>
  <c r="P94" i="7"/>
  <c r="E94" i="7"/>
  <c r="U94" i="7" s="1"/>
  <c r="S93" i="7"/>
  <c r="R93" i="7"/>
  <c r="Q93" i="7"/>
  <c r="P93" i="7"/>
  <c r="E93" i="7"/>
  <c r="U93" i="7" s="1"/>
  <c r="U92" i="7"/>
  <c r="T92" i="7"/>
  <c r="S92" i="7"/>
  <c r="R92" i="7"/>
  <c r="Q92" i="7"/>
  <c r="P92" i="7"/>
  <c r="E92" i="7"/>
  <c r="U91" i="7"/>
  <c r="T91" i="7"/>
  <c r="S91" i="7"/>
  <c r="R91" i="7"/>
  <c r="Q91" i="7"/>
  <c r="P91" i="7"/>
  <c r="E91" i="7"/>
  <c r="S90" i="7"/>
  <c r="R90" i="7"/>
  <c r="Q90" i="7"/>
  <c r="P90" i="7"/>
  <c r="E90" i="7"/>
  <c r="U90" i="7" s="1"/>
  <c r="S89" i="7"/>
  <c r="R89" i="7"/>
  <c r="Q89" i="7"/>
  <c r="P89" i="7"/>
  <c r="E89" i="7"/>
  <c r="U89" i="7" s="1"/>
  <c r="U88" i="7"/>
  <c r="S88" i="7"/>
  <c r="R88" i="7"/>
  <c r="Q88" i="7"/>
  <c r="P88" i="7"/>
  <c r="E88" i="7"/>
  <c r="T88" i="7" s="1"/>
  <c r="U86" i="7"/>
  <c r="S86" i="7"/>
  <c r="R86" i="7"/>
  <c r="Q86" i="7"/>
  <c r="P86" i="7"/>
  <c r="E86" i="7"/>
  <c r="T86" i="7" s="1"/>
  <c r="O74" i="7"/>
  <c r="N74" i="7"/>
  <c r="M74" i="7"/>
  <c r="L74" i="7"/>
  <c r="K74" i="7"/>
  <c r="J74" i="7"/>
  <c r="I74" i="7"/>
  <c r="H74" i="7"/>
  <c r="G74" i="7"/>
  <c r="F74" i="7"/>
  <c r="C74" i="7"/>
  <c r="B74" i="7"/>
  <c r="E74" i="7" s="1"/>
  <c r="O73" i="7"/>
  <c r="N73" i="7"/>
  <c r="M73" i="7"/>
  <c r="L73" i="7"/>
  <c r="K73" i="7"/>
  <c r="J73" i="7"/>
  <c r="I73" i="7"/>
  <c r="H73" i="7"/>
  <c r="G73" i="7"/>
  <c r="F73" i="7"/>
  <c r="C73" i="7"/>
  <c r="B73" i="7"/>
  <c r="E73" i="7" s="1"/>
  <c r="O72" i="7"/>
  <c r="N72" i="7"/>
  <c r="M72" i="7"/>
  <c r="L72" i="7"/>
  <c r="K72" i="7"/>
  <c r="S72" i="7" s="1"/>
  <c r="J72" i="7"/>
  <c r="I72" i="7"/>
  <c r="H72" i="7"/>
  <c r="G72" i="7"/>
  <c r="F72" i="7"/>
  <c r="C72" i="7"/>
  <c r="B72" i="7"/>
  <c r="E72" i="7" s="1"/>
  <c r="S71" i="7"/>
  <c r="R71" i="7"/>
  <c r="Q71" i="7"/>
  <c r="P71" i="7"/>
  <c r="E71" i="7"/>
  <c r="U71" i="7" s="1"/>
  <c r="S70" i="7"/>
  <c r="R70" i="7"/>
  <c r="Q70" i="7"/>
  <c r="P70" i="7"/>
  <c r="E70" i="7"/>
  <c r="T70" i="7" s="1"/>
  <c r="O68" i="7"/>
  <c r="N68" i="7"/>
  <c r="M68" i="7"/>
  <c r="L68" i="7"/>
  <c r="K68" i="7"/>
  <c r="J68" i="7"/>
  <c r="I68" i="7"/>
  <c r="H68" i="7"/>
  <c r="G68" i="7"/>
  <c r="F68" i="7"/>
  <c r="C68" i="7"/>
  <c r="B68" i="7"/>
  <c r="E68" i="7" s="1"/>
  <c r="S67" i="7"/>
  <c r="O67" i="7"/>
  <c r="N67" i="7"/>
  <c r="M67" i="7"/>
  <c r="L67" i="7"/>
  <c r="K67" i="7"/>
  <c r="J67" i="7"/>
  <c r="I67" i="7"/>
  <c r="H67" i="7"/>
  <c r="G67" i="7"/>
  <c r="F67" i="7"/>
  <c r="C67" i="7"/>
  <c r="B67" i="7"/>
  <c r="S66" i="7"/>
  <c r="R66" i="7"/>
  <c r="Q66" i="7"/>
  <c r="P66" i="7"/>
  <c r="E66" i="7"/>
  <c r="U66" i="7" s="1"/>
  <c r="U65" i="7"/>
  <c r="S65" i="7"/>
  <c r="R65" i="7"/>
  <c r="Q65" i="7"/>
  <c r="P65" i="7"/>
  <c r="E65" i="7"/>
  <c r="T65" i="7" s="1"/>
  <c r="U64" i="7"/>
  <c r="T64" i="7"/>
  <c r="S64" i="7"/>
  <c r="R64" i="7"/>
  <c r="Q64" i="7"/>
  <c r="P64" i="7"/>
  <c r="E64" i="7"/>
  <c r="S63" i="7"/>
  <c r="R63" i="7"/>
  <c r="Q63" i="7"/>
  <c r="P63" i="7"/>
  <c r="E63" i="7"/>
  <c r="U63" i="7" s="1"/>
  <c r="S62" i="7"/>
  <c r="R62" i="7"/>
  <c r="Q62" i="7"/>
  <c r="P62" i="7"/>
  <c r="E62" i="7"/>
  <c r="S60" i="7"/>
  <c r="O60" i="7"/>
  <c r="N60" i="7"/>
  <c r="M60" i="7"/>
  <c r="L60" i="7"/>
  <c r="K60" i="7"/>
  <c r="J60" i="7"/>
  <c r="I60" i="7"/>
  <c r="H60" i="7"/>
  <c r="R60" i="7" s="1"/>
  <c r="C60" i="7"/>
  <c r="B60" i="7"/>
  <c r="E60" i="7" s="1"/>
  <c r="S59" i="7"/>
  <c r="R59" i="7"/>
  <c r="Q59" i="7"/>
  <c r="P59" i="7"/>
  <c r="E59" i="7"/>
  <c r="U59" i="7" s="1"/>
  <c r="S58" i="7"/>
  <c r="R58" i="7"/>
  <c r="Q58" i="7"/>
  <c r="P58" i="7"/>
  <c r="E58" i="7"/>
  <c r="U58" i="7" s="1"/>
  <c r="S57" i="7"/>
  <c r="R57" i="7"/>
  <c r="Q57" i="7"/>
  <c r="P57" i="7"/>
  <c r="E57" i="7"/>
  <c r="U57" i="7" s="1"/>
  <c r="S56" i="7"/>
  <c r="R56" i="7"/>
  <c r="Q56" i="7"/>
  <c r="P56" i="7"/>
  <c r="E56" i="7"/>
  <c r="T56" i="7" s="1"/>
  <c r="O54" i="7"/>
  <c r="N54" i="7"/>
  <c r="M54" i="7"/>
  <c r="L54" i="7"/>
  <c r="K54" i="7"/>
  <c r="J54" i="7"/>
  <c r="I54" i="7"/>
  <c r="H54" i="7"/>
  <c r="G54" i="7"/>
  <c r="F54" i="7"/>
  <c r="C54" i="7"/>
  <c r="B54" i="7"/>
  <c r="E54" i="7" s="1"/>
  <c r="S53" i="7"/>
  <c r="R53" i="7"/>
  <c r="Q53" i="7"/>
  <c r="P53" i="7"/>
  <c r="E53" i="7"/>
  <c r="T53" i="7" s="1"/>
  <c r="S52" i="7"/>
  <c r="R52" i="7"/>
  <c r="Q52" i="7"/>
  <c r="P52" i="7"/>
  <c r="E52" i="7"/>
  <c r="S51" i="7"/>
  <c r="R51" i="7"/>
  <c r="Q51" i="7"/>
  <c r="P51" i="7"/>
  <c r="E51" i="7"/>
  <c r="U51" i="7" s="1"/>
  <c r="S50" i="7"/>
  <c r="R50" i="7"/>
  <c r="Q50" i="7"/>
  <c r="P50" i="7"/>
  <c r="E50" i="7"/>
  <c r="U50" i="7" s="1"/>
  <c r="S49" i="7"/>
  <c r="R49" i="7"/>
  <c r="Q49" i="7"/>
  <c r="P49" i="7"/>
  <c r="E49" i="7"/>
  <c r="U49" i="7" s="1"/>
  <c r="S48" i="7"/>
  <c r="R48" i="7"/>
  <c r="Q48" i="7"/>
  <c r="P48" i="7"/>
  <c r="E48" i="7"/>
  <c r="U48" i="7" s="1"/>
  <c r="T47" i="7"/>
  <c r="S47" i="7"/>
  <c r="R47" i="7"/>
  <c r="Q47" i="7"/>
  <c r="P47" i="7"/>
  <c r="E47" i="7"/>
  <c r="U47" i="7" s="1"/>
  <c r="S46" i="7"/>
  <c r="R46" i="7"/>
  <c r="Q46" i="7"/>
  <c r="P46" i="7"/>
  <c r="E46" i="7"/>
  <c r="U46" i="7" s="1"/>
  <c r="U45" i="7"/>
  <c r="S45" i="7"/>
  <c r="R45" i="7"/>
  <c r="Q45" i="7"/>
  <c r="P45" i="7"/>
  <c r="E45" i="7"/>
  <c r="T45" i="7" s="1"/>
  <c r="U44" i="7"/>
  <c r="T44" i="7"/>
  <c r="S44" i="7"/>
  <c r="R44" i="7"/>
  <c r="Q44" i="7"/>
  <c r="P44" i="7"/>
  <c r="E44" i="7"/>
  <c r="S43" i="7"/>
  <c r="R43" i="7"/>
  <c r="Q43" i="7"/>
  <c r="P43" i="7"/>
  <c r="E43" i="7"/>
  <c r="U43" i="7" s="1"/>
  <c r="O41" i="7"/>
  <c r="N41" i="7"/>
  <c r="M41" i="7"/>
  <c r="L41" i="7"/>
  <c r="K41" i="7"/>
  <c r="J41" i="7"/>
  <c r="I41" i="7"/>
  <c r="S41" i="7" s="1"/>
  <c r="H41" i="7"/>
  <c r="R41" i="7" s="1"/>
  <c r="G41" i="7"/>
  <c r="F41" i="7"/>
  <c r="C41" i="7"/>
  <c r="B41" i="7"/>
  <c r="S40" i="7"/>
  <c r="R40" i="7"/>
  <c r="Q40" i="7"/>
  <c r="P40" i="7"/>
  <c r="E40" i="7"/>
  <c r="U40" i="7" s="1"/>
  <c r="S39" i="7"/>
  <c r="R39" i="7"/>
  <c r="Q39" i="7"/>
  <c r="P39" i="7"/>
  <c r="E39" i="7"/>
  <c r="U39" i="7" s="1"/>
  <c r="U38" i="7"/>
  <c r="S38" i="7"/>
  <c r="R38" i="7"/>
  <c r="Q38" i="7"/>
  <c r="P38" i="7"/>
  <c r="E38" i="7"/>
  <c r="T38" i="7" s="1"/>
  <c r="U37" i="7"/>
  <c r="T37" i="7"/>
  <c r="S37" i="7"/>
  <c r="R37" i="7"/>
  <c r="Q37" i="7"/>
  <c r="P37" i="7"/>
  <c r="E37" i="7"/>
  <c r="T36" i="7"/>
  <c r="S36" i="7"/>
  <c r="R36" i="7"/>
  <c r="Q36" i="7"/>
  <c r="P36" i="7"/>
  <c r="E36" i="7"/>
  <c r="U36" i="7" s="1"/>
  <c r="O34" i="7"/>
  <c r="N34" i="7"/>
  <c r="M34" i="7"/>
  <c r="L34" i="7"/>
  <c r="K34" i="7"/>
  <c r="J34" i="7"/>
  <c r="I34" i="7"/>
  <c r="H34" i="7"/>
  <c r="G34" i="7"/>
  <c r="F34" i="7"/>
  <c r="C34" i="7"/>
  <c r="B34" i="7"/>
  <c r="E34" i="7" s="1"/>
  <c r="S33" i="7"/>
  <c r="R33" i="7"/>
  <c r="Q33" i="7"/>
  <c r="P33" i="7"/>
  <c r="E33" i="7"/>
  <c r="U33" i="7" s="1"/>
  <c r="O31" i="7"/>
  <c r="N31" i="7"/>
  <c r="M31" i="7"/>
  <c r="L31" i="7"/>
  <c r="K31" i="7"/>
  <c r="J31" i="7"/>
  <c r="I31" i="7"/>
  <c r="H31" i="7"/>
  <c r="G31" i="7"/>
  <c r="F31" i="7"/>
  <c r="C31" i="7"/>
  <c r="B31" i="7"/>
  <c r="E31" i="7" s="1"/>
  <c r="S30" i="7"/>
  <c r="R30" i="7"/>
  <c r="Q30" i="7"/>
  <c r="P30" i="7"/>
  <c r="E30" i="7"/>
  <c r="T30" i="7" s="1"/>
  <c r="S29" i="7"/>
  <c r="R29" i="7"/>
  <c r="Q29" i="7"/>
  <c r="P29" i="7"/>
  <c r="E29" i="7"/>
  <c r="U29" i="7" s="1"/>
  <c r="U28" i="7"/>
  <c r="S28" i="7"/>
  <c r="R28" i="7"/>
  <c r="Q28" i="7"/>
  <c r="P28" i="7"/>
  <c r="E28" i="7"/>
  <c r="T28" i="7" s="1"/>
  <c r="U27" i="7"/>
  <c r="T27" i="7"/>
  <c r="S27" i="7"/>
  <c r="R27" i="7"/>
  <c r="Q27" i="7"/>
  <c r="P27" i="7"/>
  <c r="E27" i="7"/>
  <c r="O25" i="7"/>
  <c r="N25" i="7"/>
  <c r="M25" i="7"/>
  <c r="L25" i="7"/>
  <c r="K25" i="7"/>
  <c r="J25" i="7"/>
  <c r="I25" i="7"/>
  <c r="S25" i="7" s="1"/>
  <c r="H25" i="7"/>
  <c r="G25" i="7"/>
  <c r="F25" i="7"/>
  <c r="C25" i="7"/>
  <c r="E25" i="7" s="1"/>
  <c r="B25" i="7"/>
  <c r="S24" i="7"/>
  <c r="R24" i="7"/>
  <c r="Q24" i="7"/>
  <c r="P24" i="7"/>
  <c r="E24" i="7"/>
  <c r="U24" i="7" s="1"/>
  <c r="S23" i="7"/>
  <c r="R23" i="7"/>
  <c r="Q23" i="7"/>
  <c r="P23" i="7"/>
  <c r="E23" i="7"/>
  <c r="U23" i="7" s="1"/>
  <c r="S22" i="7"/>
  <c r="R22" i="7"/>
  <c r="Q22" i="7"/>
  <c r="P22" i="7"/>
  <c r="E22" i="7"/>
  <c r="U22" i="7" s="1"/>
  <c r="S21" i="7"/>
  <c r="R21" i="7"/>
  <c r="Q21" i="7"/>
  <c r="P21" i="7"/>
  <c r="E21" i="7"/>
  <c r="U21" i="7" s="1"/>
  <c r="S20" i="7"/>
  <c r="R20" i="7"/>
  <c r="Q20" i="7"/>
  <c r="P20" i="7"/>
  <c r="E20" i="7"/>
  <c r="U20" i="7" s="1"/>
  <c r="T19" i="7"/>
  <c r="S19" i="7"/>
  <c r="R19" i="7"/>
  <c r="Q19" i="7"/>
  <c r="P19" i="7"/>
  <c r="E19" i="7"/>
  <c r="U19" i="7" s="1"/>
  <c r="S18" i="7"/>
  <c r="R18" i="7"/>
  <c r="Q18" i="7"/>
  <c r="P18" i="7"/>
  <c r="E18" i="7"/>
  <c r="U18" i="7" s="1"/>
  <c r="O16" i="7"/>
  <c r="N16" i="7"/>
  <c r="M16" i="7"/>
  <c r="L16" i="7"/>
  <c r="K16" i="7"/>
  <c r="S16" i="7" s="1"/>
  <c r="J16" i="7"/>
  <c r="I16" i="7"/>
  <c r="H16" i="7"/>
  <c r="R16" i="7" s="1"/>
  <c r="G16" i="7"/>
  <c r="F16" i="7"/>
  <c r="C16" i="7"/>
  <c r="B16" i="7"/>
  <c r="E16" i="7" s="1"/>
  <c r="S15" i="7"/>
  <c r="R15" i="7"/>
  <c r="Q15" i="7"/>
  <c r="P15" i="7"/>
  <c r="E15" i="7"/>
  <c r="U15" i="7" s="1"/>
  <c r="U14" i="7"/>
  <c r="S14" i="7"/>
  <c r="R14" i="7"/>
  <c r="Q14" i="7"/>
  <c r="P14" i="7"/>
  <c r="E14" i="7"/>
  <c r="T14" i="7" s="1"/>
  <c r="U13" i="7"/>
  <c r="T13" i="7"/>
  <c r="S13" i="7"/>
  <c r="R13" i="7"/>
  <c r="Q13" i="7"/>
  <c r="P13" i="7"/>
  <c r="E13" i="7"/>
  <c r="S12" i="7"/>
  <c r="R12" i="7"/>
  <c r="Q12" i="7"/>
  <c r="P12" i="7"/>
  <c r="E12" i="7"/>
  <c r="U12" i="7" s="1"/>
  <c r="S11" i="7"/>
  <c r="R11" i="7"/>
  <c r="Q11" i="7"/>
  <c r="P11" i="7"/>
  <c r="E11" i="7"/>
  <c r="U11" i="7" s="1"/>
  <c r="S10" i="7"/>
  <c r="R10" i="7"/>
  <c r="Q10" i="7"/>
  <c r="U10" i="7" s="1"/>
  <c r="P10" i="7"/>
  <c r="T10" i="7" s="1"/>
  <c r="E10" i="7"/>
  <c r="S9" i="7"/>
  <c r="R9" i="7"/>
  <c r="Q9" i="7"/>
  <c r="P9" i="7"/>
  <c r="E9" i="7"/>
  <c r="U9" i="7" s="1"/>
  <c r="S96" i="6"/>
  <c r="R96" i="6"/>
  <c r="Q96" i="6"/>
  <c r="P96" i="6"/>
  <c r="E96" i="6"/>
  <c r="U96" i="6" s="1"/>
  <c r="S95" i="6"/>
  <c r="R95" i="6"/>
  <c r="Q95" i="6"/>
  <c r="P95" i="6"/>
  <c r="E95" i="6"/>
  <c r="U95" i="6" s="1"/>
  <c r="S94" i="6"/>
  <c r="R94" i="6"/>
  <c r="Q94" i="6"/>
  <c r="P94" i="6"/>
  <c r="E94" i="6"/>
  <c r="T94" i="6" s="1"/>
  <c r="S93" i="6"/>
  <c r="R93" i="6"/>
  <c r="Q93" i="6"/>
  <c r="P93" i="6"/>
  <c r="E93" i="6"/>
  <c r="U93" i="6" s="1"/>
  <c r="S92" i="6"/>
  <c r="R92" i="6"/>
  <c r="Q92" i="6"/>
  <c r="P92" i="6"/>
  <c r="E92" i="6"/>
  <c r="U92" i="6" s="1"/>
  <c r="S91" i="6"/>
  <c r="R91" i="6"/>
  <c r="Q91" i="6"/>
  <c r="P91" i="6"/>
  <c r="E91" i="6"/>
  <c r="S90" i="6"/>
  <c r="R90" i="6"/>
  <c r="Q90" i="6"/>
  <c r="P90" i="6"/>
  <c r="E90" i="6"/>
  <c r="U90" i="6" s="1"/>
  <c r="S89" i="6"/>
  <c r="R89" i="6"/>
  <c r="Q89" i="6"/>
  <c r="P89" i="6"/>
  <c r="E89" i="6"/>
  <c r="U89" i="6" s="1"/>
  <c r="T88" i="6"/>
  <c r="S88" i="6"/>
  <c r="R88" i="6"/>
  <c r="Q88" i="6"/>
  <c r="P88" i="6"/>
  <c r="E88" i="6"/>
  <c r="U88" i="6" s="1"/>
  <c r="S86" i="6"/>
  <c r="R86" i="6"/>
  <c r="Q86" i="6"/>
  <c r="P86" i="6"/>
  <c r="E86" i="6"/>
  <c r="U86" i="6" s="1"/>
  <c r="O74" i="6"/>
  <c r="N74" i="6"/>
  <c r="M74" i="6"/>
  <c r="L74" i="6"/>
  <c r="K74" i="6"/>
  <c r="J74" i="6"/>
  <c r="I74" i="6"/>
  <c r="H74" i="6"/>
  <c r="G74" i="6"/>
  <c r="F74" i="6"/>
  <c r="C74" i="6"/>
  <c r="B74" i="6"/>
  <c r="E74" i="6" s="1"/>
  <c r="O73" i="6"/>
  <c r="N73" i="6"/>
  <c r="M73" i="6"/>
  <c r="L73" i="6"/>
  <c r="K73" i="6"/>
  <c r="J73" i="6"/>
  <c r="I73" i="6"/>
  <c r="S73" i="6" s="1"/>
  <c r="H73" i="6"/>
  <c r="G73" i="6"/>
  <c r="F73" i="6"/>
  <c r="C73" i="6"/>
  <c r="B73" i="6"/>
  <c r="E73" i="6" s="1"/>
  <c r="O72" i="6"/>
  <c r="N72" i="6"/>
  <c r="M72" i="6"/>
  <c r="L72" i="6"/>
  <c r="K72" i="6"/>
  <c r="J72" i="6"/>
  <c r="I72" i="6"/>
  <c r="S72" i="6" s="1"/>
  <c r="H72" i="6"/>
  <c r="G72" i="6"/>
  <c r="F72" i="6"/>
  <c r="C72" i="6"/>
  <c r="E72" i="6" s="1"/>
  <c r="B72" i="6"/>
  <c r="S71" i="6"/>
  <c r="R71" i="6"/>
  <c r="Q71" i="6"/>
  <c r="P71" i="6"/>
  <c r="E71" i="6"/>
  <c r="U71" i="6" s="1"/>
  <c r="S70" i="6"/>
  <c r="R70" i="6"/>
  <c r="Q70" i="6"/>
  <c r="P70" i="6"/>
  <c r="E70" i="6"/>
  <c r="U70" i="6" s="1"/>
  <c r="O68" i="6"/>
  <c r="N68" i="6"/>
  <c r="M68" i="6"/>
  <c r="L68" i="6"/>
  <c r="K68" i="6"/>
  <c r="J68" i="6"/>
  <c r="I68" i="6"/>
  <c r="H68" i="6"/>
  <c r="G68" i="6"/>
  <c r="F68" i="6"/>
  <c r="C68" i="6"/>
  <c r="B68" i="6"/>
  <c r="E68" i="6" s="1"/>
  <c r="O67" i="6"/>
  <c r="N67" i="6"/>
  <c r="M67" i="6"/>
  <c r="L67" i="6"/>
  <c r="K67" i="6"/>
  <c r="J67" i="6"/>
  <c r="I67" i="6"/>
  <c r="S67" i="6" s="1"/>
  <c r="H67" i="6"/>
  <c r="G67" i="6"/>
  <c r="F67" i="6"/>
  <c r="C67" i="6"/>
  <c r="E67" i="6" s="1"/>
  <c r="B67" i="6"/>
  <c r="S66" i="6"/>
  <c r="R66" i="6"/>
  <c r="Q66" i="6"/>
  <c r="P66" i="6"/>
  <c r="E66" i="6"/>
  <c r="U66" i="6" s="1"/>
  <c r="S65" i="6"/>
  <c r="R65" i="6"/>
  <c r="Q65" i="6"/>
  <c r="P65" i="6"/>
  <c r="E65" i="6"/>
  <c r="U65" i="6" s="1"/>
  <c r="S64" i="6"/>
  <c r="R64" i="6"/>
  <c r="Q64" i="6"/>
  <c r="P64" i="6"/>
  <c r="E64" i="6"/>
  <c r="U64" i="6" s="1"/>
  <c r="S63" i="6"/>
  <c r="R63" i="6"/>
  <c r="Q63" i="6"/>
  <c r="P63" i="6"/>
  <c r="E63" i="6"/>
  <c r="T63" i="6" s="1"/>
  <c r="S62" i="6"/>
  <c r="R62" i="6"/>
  <c r="Q62" i="6"/>
  <c r="P62" i="6"/>
  <c r="E62" i="6"/>
  <c r="U62" i="6" s="1"/>
  <c r="O60" i="6"/>
  <c r="N60" i="6"/>
  <c r="M60" i="6"/>
  <c r="L60" i="6"/>
  <c r="K60" i="6"/>
  <c r="J60" i="6"/>
  <c r="I60" i="6"/>
  <c r="S60" i="6" s="1"/>
  <c r="H60" i="6"/>
  <c r="P60" i="6" s="1"/>
  <c r="C60" i="6"/>
  <c r="B60" i="6"/>
  <c r="S59" i="6"/>
  <c r="R59" i="6"/>
  <c r="Q59" i="6"/>
  <c r="P59" i="6"/>
  <c r="E59" i="6"/>
  <c r="U59" i="6" s="1"/>
  <c r="U58" i="6"/>
  <c r="S58" i="6"/>
  <c r="R58" i="6"/>
  <c r="Q58" i="6"/>
  <c r="P58" i="6"/>
  <c r="E58" i="6"/>
  <c r="T58" i="6" s="1"/>
  <c r="U57" i="6"/>
  <c r="T57" i="6"/>
  <c r="S57" i="6"/>
  <c r="R57" i="6"/>
  <c r="Q57" i="6"/>
  <c r="P57" i="6"/>
  <c r="E57" i="6"/>
  <c r="T56" i="6"/>
  <c r="S56" i="6"/>
  <c r="R56" i="6"/>
  <c r="Q56" i="6"/>
  <c r="P56" i="6"/>
  <c r="E56" i="6"/>
  <c r="U56" i="6" s="1"/>
  <c r="O54" i="6"/>
  <c r="N54" i="6"/>
  <c r="M54" i="6"/>
  <c r="L54" i="6"/>
  <c r="K54" i="6"/>
  <c r="J54" i="6"/>
  <c r="I54" i="6"/>
  <c r="H54" i="6"/>
  <c r="G54" i="6"/>
  <c r="F54" i="6"/>
  <c r="C54" i="6"/>
  <c r="B54" i="6"/>
  <c r="E54" i="6" s="1"/>
  <c r="T53" i="6"/>
  <c r="S53" i="6"/>
  <c r="R53" i="6"/>
  <c r="Q53" i="6"/>
  <c r="P53" i="6"/>
  <c r="E53" i="6"/>
  <c r="U53" i="6" s="1"/>
  <c r="S52" i="6"/>
  <c r="R52" i="6"/>
  <c r="Q52" i="6"/>
  <c r="P52" i="6"/>
  <c r="E52" i="6"/>
  <c r="U52" i="6" s="1"/>
  <c r="S51" i="6"/>
  <c r="R51" i="6"/>
  <c r="Q51" i="6"/>
  <c r="P51" i="6"/>
  <c r="E51" i="6"/>
  <c r="T51" i="6" s="1"/>
  <c r="U50" i="6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U46" i="6"/>
  <c r="S46" i="6"/>
  <c r="R46" i="6"/>
  <c r="Q46" i="6"/>
  <c r="P46" i="6"/>
  <c r="E46" i="6"/>
  <c r="T46" i="6" s="1"/>
  <c r="T45" i="6"/>
  <c r="S45" i="6"/>
  <c r="R45" i="6"/>
  <c r="Q45" i="6"/>
  <c r="P45" i="6"/>
  <c r="E45" i="6"/>
  <c r="U45" i="6" s="1"/>
  <c r="S44" i="6"/>
  <c r="R44" i="6"/>
  <c r="Q44" i="6"/>
  <c r="P44" i="6"/>
  <c r="E44" i="6"/>
  <c r="U44" i="6" s="1"/>
  <c r="S43" i="6"/>
  <c r="R43" i="6"/>
  <c r="Q43" i="6"/>
  <c r="P43" i="6"/>
  <c r="E43" i="6"/>
  <c r="T43" i="6" s="1"/>
  <c r="S41" i="6"/>
  <c r="O41" i="6"/>
  <c r="N41" i="6"/>
  <c r="M41" i="6"/>
  <c r="L41" i="6"/>
  <c r="K41" i="6"/>
  <c r="J41" i="6"/>
  <c r="I41" i="6"/>
  <c r="Q41" i="6" s="1"/>
  <c r="H41" i="6"/>
  <c r="G41" i="6"/>
  <c r="F41" i="6"/>
  <c r="C41" i="6"/>
  <c r="B41" i="6"/>
  <c r="E41" i="6" s="1"/>
  <c r="U40" i="6"/>
  <c r="S40" i="6"/>
  <c r="R40" i="6"/>
  <c r="Q40" i="6"/>
  <c r="P40" i="6"/>
  <c r="E40" i="6"/>
  <c r="T40" i="6" s="1"/>
  <c r="S39" i="6"/>
  <c r="R39" i="6"/>
  <c r="Q39" i="6"/>
  <c r="P39" i="6"/>
  <c r="E39" i="6"/>
  <c r="S38" i="6"/>
  <c r="R38" i="6"/>
  <c r="Q38" i="6"/>
  <c r="P38" i="6"/>
  <c r="E38" i="6"/>
  <c r="U38" i="6" s="1"/>
  <c r="S37" i="6"/>
  <c r="R37" i="6"/>
  <c r="Q37" i="6"/>
  <c r="P37" i="6"/>
  <c r="E37" i="6"/>
  <c r="S36" i="6"/>
  <c r="R36" i="6"/>
  <c r="Q36" i="6"/>
  <c r="P36" i="6"/>
  <c r="E36" i="6"/>
  <c r="U36" i="6" s="1"/>
  <c r="O34" i="6"/>
  <c r="N34" i="6"/>
  <c r="M34" i="6"/>
  <c r="L34" i="6"/>
  <c r="K34" i="6"/>
  <c r="J34" i="6"/>
  <c r="I34" i="6"/>
  <c r="H34" i="6"/>
  <c r="G34" i="6"/>
  <c r="F34" i="6"/>
  <c r="C34" i="6"/>
  <c r="B34" i="6"/>
  <c r="E34" i="6" s="1"/>
  <c r="U33" i="6"/>
  <c r="S33" i="6"/>
  <c r="R33" i="6"/>
  <c r="Q33" i="6"/>
  <c r="P33" i="6"/>
  <c r="E33" i="6"/>
  <c r="O31" i="6"/>
  <c r="N31" i="6"/>
  <c r="M31" i="6"/>
  <c r="L31" i="6"/>
  <c r="K31" i="6"/>
  <c r="J31" i="6"/>
  <c r="I31" i="6"/>
  <c r="H31" i="6"/>
  <c r="G31" i="6"/>
  <c r="F31" i="6"/>
  <c r="C31" i="6"/>
  <c r="B31" i="6"/>
  <c r="E31" i="6" s="1"/>
  <c r="T30" i="6"/>
  <c r="S30" i="6"/>
  <c r="R30" i="6"/>
  <c r="Q30" i="6"/>
  <c r="P30" i="6"/>
  <c r="E30" i="6"/>
  <c r="U30" i="6" s="1"/>
  <c r="S29" i="6"/>
  <c r="R29" i="6"/>
  <c r="Q29" i="6"/>
  <c r="P29" i="6"/>
  <c r="E29" i="6"/>
  <c r="U29" i="6" s="1"/>
  <c r="S28" i="6"/>
  <c r="R28" i="6"/>
  <c r="Q28" i="6"/>
  <c r="P28" i="6"/>
  <c r="E28" i="6"/>
  <c r="U28" i="6" s="1"/>
  <c r="S27" i="6"/>
  <c r="R27" i="6"/>
  <c r="Q27" i="6"/>
  <c r="P27" i="6"/>
  <c r="E27" i="6"/>
  <c r="U27" i="6" s="1"/>
  <c r="O25" i="6"/>
  <c r="N25" i="6"/>
  <c r="M25" i="6"/>
  <c r="L25" i="6"/>
  <c r="K25" i="6"/>
  <c r="S25" i="6" s="1"/>
  <c r="J25" i="6"/>
  <c r="I25" i="6"/>
  <c r="H25" i="6"/>
  <c r="G25" i="6"/>
  <c r="F25" i="6"/>
  <c r="C25" i="6"/>
  <c r="B25" i="6"/>
  <c r="E25" i="6" s="1"/>
  <c r="S24" i="6"/>
  <c r="R24" i="6"/>
  <c r="Q24" i="6"/>
  <c r="P24" i="6"/>
  <c r="E24" i="6"/>
  <c r="U24" i="6" s="1"/>
  <c r="U23" i="6"/>
  <c r="S23" i="6"/>
  <c r="R23" i="6"/>
  <c r="Q23" i="6"/>
  <c r="P23" i="6"/>
  <c r="E23" i="6"/>
  <c r="T23" i="6" s="1"/>
  <c r="U22" i="6"/>
  <c r="T22" i="6"/>
  <c r="S22" i="6"/>
  <c r="R22" i="6"/>
  <c r="Q22" i="6"/>
  <c r="P22" i="6"/>
  <c r="E22" i="6"/>
  <c r="S21" i="6"/>
  <c r="R21" i="6"/>
  <c r="Q21" i="6"/>
  <c r="P21" i="6"/>
  <c r="E21" i="6"/>
  <c r="U21" i="6" s="1"/>
  <c r="S20" i="6"/>
  <c r="R20" i="6"/>
  <c r="Q20" i="6"/>
  <c r="P20" i="6"/>
  <c r="E20" i="6"/>
  <c r="U20" i="6" s="1"/>
  <c r="U19" i="6"/>
  <c r="T19" i="6"/>
  <c r="S19" i="6"/>
  <c r="R19" i="6"/>
  <c r="Q19" i="6"/>
  <c r="P19" i="6"/>
  <c r="E19" i="6"/>
  <c r="S18" i="6"/>
  <c r="R18" i="6"/>
  <c r="Q18" i="6"/>
  <c r="P18" i="6"/>
  <c r="T18" i="6" s="1"/>
  <c r="E18" i="6"/>
  <c r="U18" i="6" s="1"/>
  <c r="O16" i="6"/>
  <c r="N16" i="6"/>
  <c r="M16" i="6"/>
  <c r="L16" i="6"/>
  <c r="K16" i="6"/>
  <c r="J16" i="6"/>
  <c r="R16" i="6" s="1"/>
  <c r="I16" i="6"/>
  <c r="Q16" i="6" s="1"/>
  <c r="H16" i="6"/>
  <c r="G16" i="6"/>
  <c r="F16" i="6"/>
  <c r="C16" i="6"/>
  <c r="B16" i="6"/>
  <c r="E16" i="6" s="1"/>
  <c r="U15" i="6"/>
  <c r="T15" i="6"/>
  <c r="S15" i="6"/>
  <c r="R15" i="6"/>
  <c r="Q15" i="6"/>
  <c r="P15" i="6"/>
  <c r="E15" i="6"/>
  <c r="T14" i="6"/>
  <c r="S14" i="6"/>
  <c r="R14" i="6"/>
  <c r="Q14" i="6"/>
  <c r="P14" i="6"/>
  <c r="E14" i="6"/>
  <c r="U14" i="6" s="1"/>
  <c r="S13" i="6"/>
  <c r="R13" i="6"/>
  <c r="Q13" i="6"/>
  <c r="P13" i="6"/>
  <c r="E13" i="6"/>
  <c r="U13" i="6" s="1"/>
  <c r="S12" i="6"/>
  <c r="R12" i="6"/>
  <c r="Q12" i="6"/>
  <c r="P12" i="6"/>
  <c r="E12" i="6"/>
  <c r="T12" i="6" s="1"/>
  <c r="U11" i="6"/>
  <c r="T11" i="6"/>
  <c r="S11" i="6"/>
  <c r="R11" i="6"/>
  <c r="Q11" i="6"/>
  <c r="P11" i="6"/>
  <c r="E11" i="6"/>
  <c r="S10" i="6"/>
  <c r="R10" i="6"/>
  <c r="Q10" i="6"/>
  <c r="P10" i="6"/>
  <c r="E10" i="6"/>
  <c r="S9" i="6"/>
  <c r="R9" i="6"/>
  <c r="Q9" i="6"/>
  <c r="P9" i="6"/>
  <c r="E9" i="6"/>
  <c r="U96" i="5"/>
  <c r="S96" i="5"/>
  <c r="R96" i="5"/>
  <c r="Q96" i="5"/>
  <c r="P96" i="5"/>
  <c r="E96" i="5"/>
  <c r="U95" i="5"/>
  <c r="T95" i="5"/>
  <c r="S95" i="5"/>
  <c r="R95" i="5"/>
  <c r="Q95" i="5"/>
  <c r="P95" i="5"/>
  <c r="E95" i="5"/>
  <c r="T94" i="5"/>
  <c r="S94" i="5"/>
  <c r="R94" i="5"/>
  <c r="Q94" i="5"/>
  <c r="P94" i="5"/>
  <c r="E94" i="5"/>
  <c r="U94" i="5" s="1"/>
  <c r="S93" i="5"/>
  <c r="R93" i="5"/>
  <c r="Q93" i="5"/>
  <c r="P93" i="5"/>
  <c r="E93" i="5"/>
  <c r="U93" i="5" s="1"/>
  <c r="U92" i="5"/>
  <c r="S92" i="5"/>
  <c r="R92" i="5"/>
  <c r="Q92" i="5"/>
  <c r="P92" i="5"/>
  <c r="E92" i="5"/>
  <c r="T92" i="5" s="1"/>
  <c r="S91" i="5"/>
  <c r="R91" i="5"/>
  <c r="Q91" i="5"/>
  <c r="U91" i="5" s="1"/>
  <c r="P91" i="5"/>
  <c r="T91" i="5" s="1"/>
  <c r="E91" i="5"/>
  <c r="S90" i="5"/>
  <c r="R90" i="5"/>
  <c r="Q90" i="5"/>
  <c r="P90" i="5"/>
  <c r="E90" i="5"/>
  <c r="U90" i="5" s="1"/>
  <c r="S89" i="5"/>
  <c r="R89" i="5"/>
  <c r="Q89" i="5"/>
  <c r="P89" i="5"/>
  <c r="E89" i="5"/>
  <c r="U89" i="5" s="1"/>
  <c r="U88" i="5"/>
  <c r="T88" i="5"/>
  <c r="S88" i="5"/>
  <c r="R88" i="5"/>
  <c r="Q88" i="5"/>
  <c r="P88" i="5"/>
  <c r="E88" i="5"/>
  <c r="U86" i="5"/>
  <c r="T86" i="5"/>
  <c r="S86" i="5"/>
  <c r="R86" i="5"/>
  <c r="Q86" i="5"/>
  <c r="P86" i="5"/>
  <c r="E86" i="5"/>
  <c r="O74" i="5"/>
  <c r="N74" i="5"/>
  <c r="M74" i="5"/>
  <c r="L74" i="5"/>
  <c r="K74" i="5"/>
  <c r="J74" i="5"/>
  <c r="I74" i="5"/>
  <c r="H74" i="5"/>
  <c r="G74" i="5"/>
  <c r="F74" i="5"/>
  <c r="C74" i="5"/>
  <c r="B74" i="5"/>
  <c r="O73" i="5"/>
  <c r="N73" i="5"/>
  <c r="M73" i="5"/>
  <c r="L73" i="5"/>
  <c r="K73" i="5"/>
  <c r="J73" i="5"/>
  <c r="I73" i="5"/>
  <c r="H73" i="5"/>
  <c r="G73" i="5"/>
  <c r="F73" i="5"/>
  <c r="C73" i="5"/>
  <c r="B73" i="5"/>
  <c r="E73" i="5" s="1"/>
  <c r="O72" i="5"/>
  <c r="N72" i="5"/>
  <c r="M72" i="5"/>
  <c r="L72" i="5"/>
  <c r="K72" i="5"/>
  <c r="J72" i="5"/>
  <c r="I72" i="5"/>
  <c r="S72" i="5" s="1"/>
  <c r="H72" i="5"/>
  <c r="R72" i="5" s="1"/>
  <c r="G72" i="5"/>
  <c r="F72" i="5"/>
  <c r="C72" i="5"/>
  <c r="B72" i="5"/>
  <c r="E72" i="5" s="1"/>
  <c r="S71" i="5"/>
  <c r="R71" i="5"/>
  <c r="Q71" i="5"/>
  <c r="P71" i="5"/>
  <c r="E71" i="5"/>
  <c r="U71" i="5" s="1"/>
  <c r="S70" i="5"/>
  <c r="R70" i="5"/>
  <c r="Q70" i="5"/>
  <c r="U70" i="5" s="1"/>
  <c r="P70" i="5"/>
  <c r="E70" i="5"/>
  <c r="O68" i="5"/>
  <c r="N68" i="5"/>
  <c r="M68" i="5"/>
  <c r="L68" i="5"/>
  <c r="K68" i="5"/>
  <c r="J68" i="5"/>
  <c r="I68" i="5"/>
  <c r="H68" i="5"/>
  <c r="G68" i="5"/>
  <c r="F68" i="5"/>
  <c r="C68" i="5"/>
  <c r="B68" i="5"/>
  <c r="S67" i="5"/>
  <c r="O67" i="5"/>
  <c r="N67" i="5"/>
  <c r="M67" i="5"/>
  <c r="L67" i="5"/>
  <c r="K67" i="5"/>
  <c r="J67" i="5"/>
  <c r="I67" i="5"/>
  <c r="H67" i="5"/>
  <c r="R67" i="5" s="1"/>
  <c r="G67" i="5"/>
  <c r="F67" i="5"/>
  <c r="C67" i="5"/>
  <c r="B67" i="5"/>
  <c r="E67" i="5" s="1"/>
  <c r="S66" i="5"/>
  <c r="R66" i="5"/>
  <c r="Q66" i="5"/>
  <c r="P66" i="5"/>
  <c r="E66" i="5"/>
  <c r="U66" i="5" s="1"/>
  <c r="S65" i="5"/>
  <c r="R65" i="5"/>
  <c r="Q65" i="5"/>
  <c r="P65" i="5"/>
  <c r="E65" i="5"/>
  <c r="U65" i="5" s="1"/>
  <c r="U64" i="5"/>
  <c r="S64" i="5"/>
  <c r="R64" i="5"/>
  <c r="Q64" i="5"/>
  <c r="P64" i="5"/>
  <c r="E64" i="5"/>
  <c r="T64" i="5" s="1"/>
  <c r="T63" i="5"/>
  <c r="S63" i="5"/>
  <c r="R63" i="5"/>
  <c r="Q63" i="5"/>
  <c r="P63" i="5"/>
  <c r="E63" i="5"/>
  <c r="U63" i="5" s="1"/>
  <c r="S62" i="5"/>
  <c r="R62" i="5"/>
  <c r="Q62" i="5"/>
  <c r="P62" i="5"/>
  <c r="E62" i="5"/>
  <c r="U62" i="5" s="1"/>
  <c r="O60" i="5"/>
  <c r="N60" i="5"/>
  <c r="M60" i="5"/>
  <c r="L60" i="5"/>
  <c r="K60" i="5"/>
  <c r="J60" i="5"/>
  <c r="I60" i="5"/>
  <c r="S60" i="5" s="1"/>
  <c r="H60" i="5"/>
  <c r="R60" i="5" s="1"/>
  <c r="C60" i="5"/>
  <c r="B60" i="5"/>
  <c r="E60" i="5" s="1"/>
  <c r="S59" i="5"/>
  <c r="R59" i="5"/>
  <c r="Q59" i="5"/>
  <c r="P59" i="5"/>
  <c r="E59" i="5"/>
  <c r="U59" i="5" s="1"/>
  <c r="S58" i="5"/>
  <c r="R58" i="5"/>
  <c r="Q58" i="5"/>
  <c r="P58" i="5"/>
  <c r="E58" i="5"/>
  <c r="U58" i="5" s="1"/>
  <c r="S57" i="5"/>
  <c r="R57" i="5"/>
  <c r="Q57" i="5"/>
  <c r="P57" i="5"/>
  <c r="E57" i="5"/>
  <c r="U57" i="5" s="1"/>
  <c r="U56" i="5"/>
  <c r="T56" i="5"/>
  <c r="S56" i="5"/>
  <c r="R56" i="5"/>
  <c r="Q56" i="5"/>
  <c r="P56" i="5"/>
  <c r="E56" i="5"/>
  <c r="O54" i="5"/>
  <c r="N54" i="5"/>
  <c r="M54" i="5"/>
  <c r="L54" i="5"/>
  <c r="K54" i="5"/>
  <c r="J54" i="5"/>
  <c r="I54" i="5"/>
  <c r="H54" i="5"/>
  <c r="G54" i="5"/>
  <c r="F54" i="5"/>
  <c r="C54" i="5"/>
  <c r="B54" i="5"/>
  <c r="E54" i="5" s="1"/>
  <c r="U53" i="5"/>
  <c r="T53" i="5"/>
  <c r="S53" i="5"/>
  <c r="R53" i="5"/>
  <c r="Q53" i="5"/>
  <c r="P53" i="5"/>
  <c r="E53" i="5"/>
  <c r="U52" i="5"/>
  <c r="T52" i="5"/>
  <c r="S52" i="5"/>
  <c r="R52" i="5"/>
  <c r="Q52" i="5"/>
  <c r="P52" i="5"/>
  <c r="E52" i="5"/>
  <c r="T51" i="5"/>
  <c r="S51" i="5"/>
  <c r="R51" i="5"/>
  <c r="Q51" i="5"/>
  <c r="P51" i="5"/>
  <c r="E51" i="5"/>
  <c r="U51" i="5" s="1"/>
  <c r="S50" i="5"/>
  <c r="R50" i="5"/>
  <c r="Q50" i="5"/>
  <c r="P50" i="5"/>
  <c r="E50" i="5"/>
  <c r="U50" i="5" s="1"/>
  <c r="U49" i="5"/>
  <c r="S49" i="5"/>
  <c r="R49" i="5"/>
  <c r="Q49" i="5"/>
  <c r="P49" i="5"/>
  <c r="E49" i="5"/>
  <c r="T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U45" i="5"/>
  <c r="T45" i="5"/>
  <c r="S45" i="5"/>
  <c r="R45" i="5"/>
  <c r="Q45" i="5"/>
  <c r="P45" i="5"/>
  <c r="E45" i="5"/>
  <c r="U44" i="5"/>
  <c r="T44" i="5"/>
  <c r="S44" i="5"/>
  <c r="R44" i="5"/>
  <c r="Q44" i="5"/>
  <c r="P44" i="5"/>
  <c r="E44" i="5"/>
  <c r="S43" i="5"/>
  <c r="R43" i="5"/>
  <c r="Q43" i="5"/>
  <c r="P43" i="5"/>
  <c r="E43" i="5"/>
  <c r="U43" i="5" s="1"/>
  <c r="O41" i="5"/>
  <c r="N41" i="5"/>
  <c r="M41" i="5"/>
  <c r="L41" i="5"/>
  <c r="K41" i="5"/>
  <c r="J41" i="5"/>
  <c r="I41" i="5"/>
  <c r="Q41" i="5" s="1"/>
  <c r="H41" i="5"/>
  <c r="P41" i="5" s="1"/>
  <c r="G41" i="5"/>
  <c r="F41" i="5"/>
  <c r="C41" i="5"/>
  <c r="B41" i="5"/>
  <c r="E41" i="5" s="1"/>
  <c r="T40" i="5"/>
  <c r="S40" i="5"/>
  <c r="R40" i="5"/>
  <c r="Q40" i="5"/>
  <c r="P40" i="5"/>
  <c r="E40" i="5"/>
  <c r="U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U37" i="5"/>
  <c r="T37" i="5"/>
  <c r="S37" i="5"/>
  <c r="R37" i="5"/>
  <c r="Q37" i="5"/>
  <c r="P37" i="5"/>
  <c r="E37" i="5"/>
  <c r="S36" i="5"/>
  <c r="R36" i="5"/>
  <c r="Q36" i="5"/>
  <c r="P36" i="5"/>
  <c r="E36" i="5"/>
  <c r="O34" i="5"/>
  <c r="N34" i="5"/>
  <c r="M34" i="5"/>
  <c r="L34" i="5"/>
  <c r="K34" i="5"/>
  <c r="J34" i="5"/>
  <c r="I34" i="5"/>
  <c r="H34" i="5"/>
  <c r="G34" i="5"/>
  <c r="F34" i="5"/>
  <c r="C34" i="5"/>
  <c r="B34" i="5"/>
  <c r="S33" i="5"/>
  <c r="R33" i="5"/>
  <c r="Q33" i="5"/>
  <c r="P33" i="5"/>
  <c r="E33" i="5"/>
  <c r="O31" i="5"/>
  <c r="N31" i="5"/>
  <c r="M31" i="5"/>
  <c r="L31" i="5"/>
  <c r="K31" i="5"/>
  <c r="J31" i="5"/>
  <c r="I31" i="5"/>
  <c r="S31" i="5" s="1"/>
  <c r="H31" i="5"/>
  <c r="R31" i="5" s="1"/>
  <c r="G31" i="5"/>
  <c r="F31" i="5"/>
  <c r="C31" i="5"/>
  <c r="B31" i="5"/>
  <c r="S30" i="5"/>
  <c r="R30" i="5"/>
  <c r="Q30" i="5"/>
  <c r="P30" i="5"/>
  <c r="E30" i="5"/>
  <c r="U30" i="5" s="1"/>
  <c r="S29" i="5"/>
  <c r="R29" i="5"/>
  <c r="Q29" i="5"/>
  <c r="P29" i="5"/>
  <c r="E29" i="5"/>
  <c r="U29" i="5" s="1"/>
  <c r="S28" i="5"/>
  <c r="R28" i="5"/>
  <c r="Q28" i="5"/>
  <c r="P28" i="5"/>
  <c r="E28" i="5"/>
  <c r="U28" i="5" s="1"/>
  <c r="S27" i="5"/>
  <c r="R27" i="5"/>
  <c r="Q27" i="5"/>
  <c r="P27" i="5"/>
  <c r="E27" i="5"/>
  <c r="U27" i="5" s="1"/>
  <c r="O25" i="5"/>
  <c r="N25" i="5"/>
  <c r="M25" i="5"/>
  <c r="L25" i="5"/>
  <c r="K25" i="5"/>
  <c r="J25" i="5"/>
  <c r="I25" i="5"/>
  <c r="Q25" i="5" s="1"/>
  <c r="H25" i="5"/>
  <c r="P25" i="5" s="1"/>
  <c r="G25" i="5"/>
  <c r="F25" i="5"/>
  <c r="C25" i="5"/>
  <c r="B25" i="5"/>
  <c r="E25" i="5" s="1"/>
  <c r="U24" i="5"/>
  <c r="T24" i="5"/>
  <c r="S24" i="5"/>
  <c r="R24" i="5"/>
  <c r="Q24" i="5"/>
  <c r="P24" i="5"/>
  <c r="E24" i="5"/>
  <c r="T23" i="5"/>
  <c r="S23" i="5"/>
  <c r="R23" i="5"/>
  <c r="Q23" i="5"/>
  <c r="P23" i="5"/>
  <c r="E23" i="5"/>
  <c r="U23" i="5" s="1"/>
  <c r="S22" i="5"/>
  <c r="R22" i="5"/>
  <c r="Q22" i="5"/>
  <c r="P22" i="5"/>
  <c r="E22" i="5"/>
  <c r="U22" i="5" s="1"/>
  <c r="U21" i="5"/>
  <c r="S21" i="5"/>
  <c r="R21" i="5"/>
  <c r="Q21" i="5"/>
  <c r="P21" i="5"/>
  <c r="E21" i="5"/>
  <c r="T21" i="5" s="1"/>
  <c r="U20" i="5"/>
  <c r="T20" i="5"/>
  <c r="S20" i="5"/>
  <c r="R20" i="5"/>
  <c r="Q20" i="5"/>
  <c r="P20" i="5"/>
  <c r="E20" i="5"/>
  <c r="S19" i="5"/>
  <c r="R19" i="5"/>
  <c r="Q19" i="5"/>
  <c r="P19" i="5"/>
  <c r="E19" i="5"/>
  <c r="U19" i="5" s="1"/>
  <c r="S18" i="5"/>
  <c r="R18" i="5"/>
  <c r="Q18" i="5"/>
  <c r="P18" i="5"/>
  <c r="E18" i="5"/>
  <c r="U18" i="5" s="1"/>
  <c r="O16" i="5"/>
  <c r="N16" i="5"/>
  <c r="M16" i="5"/>
  <c r="L16" i="5"/>
  <c r="K16" i="5"/>
  <c r="J16" i="5"/>
  <c r="I16" i="5"/>
  <c r="H16" i="5"/>
  <c r="R16" i="5" s="1"/>
  <c r="G16" i="5"/>
  <c r="F16" i="5"/>
  <c r="C16" i="5"/>
  <c r="B16" i="5"/>
  <c r="E16" i="5" s="1"/>
  <c r="S15" i="5"/>
  <c r="R15" i="5"/>
  <c r="Q15" i="5"/>
  <c r="P15" i="5"/>
  <c r="E15" i="5"/>
  <c r="U15" i="5" s="1"/>
  <c r="U14" i="5"/>
  <c r="S14" i="5"/>
  <c r="R14" i="5"/>
  <c r="Q14" i="5"/>
  <c r="P14" i="5"/>
  <c r="E14" i="5"/>
  <c r="T14" i="5" s="1"/>
  <c r="U13" i="5"/>
  <c r="T13" i="5"/>
  <c r="S13" i="5"/>
  <c r="R13" i="5"/>
  <c r="Q13" i="5"/>
  <c r="P13" i="5"/>
  <c r="E13" i="5"/>
  <c r="T12" i="5"/>
  <c r="S12" i="5"/>
  <c r="R12" i="5"/>
  <c r="Q12" i="5"/>
  <c r="P12" i="5"/>
  <c r="E12" i="5"/>
  <c r="U12" i="5" s="1"/>
  <c r="S11" i="5"/>
  <c r="R11" i="5"/>
  <c r="Q11" i="5"/>
  <c r="P11" i="5"/>
  <c r="E11" i="5"/>
  <c r="U11" i="5" s="1"/>
  <c r="S10" i="5"/>
  <c r="R10" i="5"/>
  <c r="Q10" i="5"/>
  <c r="P10" i="5"/>
  <c r="E10" i="5"/>
  <c r="T10" i="5" s="1"/>
  <c r="U9" i="5"/>
  <c r="T9" i="5"/>
  <c r="S9" i="5"/>
  <c r="R9" i="5"/>
  <c r="Q9" i="5"/>
  <c r="P9" i="5"/>
  <c r="E9" i="5"/>
  <c r="S96" i="4"/>
  <c r="R96" i="4"/>
  <c r="Q96" i="4"/>
  <c r="P96" i="4"/>
  <c r="E96" i="4"/>
  <c r="S95" i="4"/>
  <c r="R95" i="4"/>
  <c r="Q95" i="4"/>
  <c r="P95" i="4"/>
  <c r="E95" i="4"/>
  <c r="U95" i="4" s="1"/>
  <c r="U94" i="4"/>
  <c r="T94" i="4"/>
  <c r="S94" i="4"/>
  <c r="R94" i="4"/>
  <c r="Q94" i="4"/>
  <c r="P94" i="4"/>
  <c r="E94" i="4"/>
  <c r="U93" i="4"/>
  <c r="T93" i="4"/>
  <c r="S93" i="4"/>
  <c r="R93" i="4"/>
  <c r="Q93" i="4"/>
  <c r="P93" i="4"/>
  <c r="E93" i="4"/>
  <c r="T92" i="4"/>
  <c r="S92" i="4"/>
  <c r="R92" i="4"/>
  <c r="Q92" i="4"/>
  <c r="P92" i="4"/>
  <c r="E92" i="4"/>
  <c r="U92" i="4" s="1"/>
  <c r="S91" i="4"/>
  <c r="R91" i="4"/>
  <c r="Q91" i="4"/>
  <c r="P91" i="4"/>
  <c r="E91" i="4"/>
  <c r="U91" i="4" s="1"/>
  <c r="U90" i="4"/>
  <c r="S90" i="4"/>
  <c r="R90" i="4"/>
  <c r="Q90" i="4"/>
  <c r="P90" i="4"/>
  <c r="E90" i="4"/>
  <c r="T90" i="4" s="1"/>
  <c r="U89" i="4"/>
  <c r="T89" i="4"/>
  <c r="S89" i="4"/>
  <c r="R89" i="4"/>
  <c r="Q89" i="4"/>
  <c r="P89" i="4"/>
  <c r="E89" i="4"/>
  <c r="S88" i="4"/>
  <c r="R88" i="4"/>
  <c r="Q88" i="4"/>
  <c r="P88" i="4"/>
  <c r="E88" i="4"/>
  <c r="S86" i="4"/>
  <c r="R86" i="4"/>
  <c r="Q86" i="4"/>
  <c r="P86" i="4"/>
  <c r="E86" i="4"/>
  <c r="U86" i="4" s="1"/>
  <c r="O74" i="4"/>
  <c r="N74" i="4"/>
  <c r="M74" i="4"/>
  <c r="L74" i="4"/>
  <c r="K74" i="4"/>
  <c r="J74" i="4"/>
  <c r="I74" i="4"/>
  <c r="H74" i="4"/>
  <c r="G74" i="4"/>
  <c r="F74" i="4"/>
  <c r="C74" i="4"/>
  <c r="B74" i="4"/>
  <c r="E74" i="4" s="1"/>
  <c r="O73" i="4"/>
  <c r="N73" i="4"/>
  <c r="M73" i="4"/>
  <c r="L73" i="4"/>
  <c r="K73" i="4"/>
  <c r="J73" i="4"/>
  <c r="I73" i="4"/>
  <c r="H73" i="4"/>
  <c r="G73" i="4"/>
  <c r="F73" i="4"/>
  <c r="C73" i="4"/>
  <c r="B73" i="4"/>
  <c r="O72" i="4"/>
  <c r="N72" i="4"/>
  <c r="M72" i="4"/>
  <c r="L72" i="4"/>
  <c r="K72" i="4"/>
  <c r="J72" i="4"/>
  <c r="I72" i="4"/>
  <c r="S72" i="4" s="1"/>
  <c r="H72" i="4"/>
  <c r="G72" i="4"/>
  <c r="F72" i="4"/>
  <c r="E72" i="4"/>
  <c r="C72" i="4"/>
  <c r="B72" i="4"/>
  <c r="U71" i="4"/>
  <c r="T71" i="4"/>
  <c r="S71" i="4"/>
  <c r="R71" i="4"/>
  <c r="Q71" i="4"/>
  <c r="P71" i="4"/>
  <c r="E71" i="4"/>
  <c r="S70" i="4"/>
  <c r="R70" i="4"/>
  <c r="Q70" i="4"/>
  <c r="P70" i="4"/>
  <c r="E70" i="4"/>
  <c r="T70" i="4" s="1"/>
  <c r="O68" i="4"/>
  <c r="N68" i="4"/>
  <c r="M68" i="4"/>
  <c r="L68" i="4"/>
  <c r="K68" i="4"/>
  <c r="J68" i="4"/>
  <c r="I68" i="4"/>
  <c r="H68" i="4"/>
  <c r="G68" i="4"/>
  <c r="F68" i="4"/>
  <c r="C68" i="4"/>
  <c r="E68" i="4" s="1"/>
  <c r="B68" i="4"/>
  <c r="O67" i="4"/>
  <c r="N67" i="4"/>
  <c r="M67" i="4"/>
  <c r="L67" i="4"/>
  <c r="K67" i="4"/>
  <c r="J67" i="4"/>
  <c r="I67" i="4"/>
  <c r="S67" i="4" s="1"/>
  <c r="H67" i="4"/>
  <c r="G67" i="4"/>
  <c r="F67" i="4"/>
  <c r="C67" i="4"/>
  <c r="E67" i="4" s="1"/>
  <c r="B67" i="4"/>
  <c r="S66" i="4"/>
  <c r="R66" i="4"/>
  <c r="Q66" i="4"/>
  <c r="P66" i="4"/>
  <c r="E66" i="4"/>
  <c r="U66" i="4" s="1"/>
  <c r="S65" i="4"/>
  <c r="R65" i="4"/>
  <c r="Q65" i="4"/>
  <c r="P65" i="4"/>
  <c r="E65" i="4"/>
  <c r="U65" i="4" s="1"/>
  <c r="S64" i="4"/>
  <c r="R64" i="4"/>
  <c r="Q64" i="4"/>
  <c r="P64" i="4"/>
  <c r="E64" i="4"/>
  <c r="U64" i="4" s="1"/>
  <c r="T63" i="4"/>
  <c r="S63" i="4"/>
  <c r="R63" i="4"/>
  <c r="Q63" i="4"/>
  <c r="P63" i="4"/>
  <c r="E63" i="4"/>
  <c r="U63" i="4" s="1"/>
  <c r="S62" i="4"/>
  <c r="R62" i="4"/>
  <c r="Q62" i="4"/>
  <c r="P62" i="4"/>
  <c r="E62" i="4"/>
  <c r="U62" i="4" s="1"/>
  <c r="O60" i="4"/>
  <c r="N60" i="4"/>
  <c r="M60" i="4"/>
  <c r="L60" i="4"/>
  <c r="K60" i="4"/>
  <c r="J60" i="4"/>
  <c r="I60" i="4"/>
  <c r="S60" i="4" s="1"/>
  <c r="H60" i="4"/>
  <c r="P60" i="4" s="1"/>
  <c r="C60" i="4"/>
  <c r="B60" i="4"/>
  <c r="S59" i="4"/>
  <c r="R59" i="4"/>
  <c r="Q59" i="4"/>
  <c r="P59" i="4"/>
  <c r="E59" i="4"/>
  <c r="U59" i="4" s="1"/>
  <c r="S58" i="4"/>
  <c r="R58" i="4"/>
  <c r="Q58" i="4"/>
  <c r="P58" i="4"/>
  <c r="E58" i="4"/>
  <c r="T58" i="4" s="1"/>
  <c r="U57" i="4"/>
  <c r="T57" i="4"/>
  <c r="S57" i="4"/>
  <c r="R57" i="4"/>
  <c r="Q57" i="4"/>
  <c r="P57" i="4"/>
  <c r="E57" i="4"/>
  <c r="S56" i="4"/>
  <c r="R56" i="4"/>
  <c r="Q56" i="4"/>
  <c r="P56" i="4"/>
  <c r="E56" i="4"/>
  <c r="U56" i="4" s="1"/>
  <c r="O54" i="4"/>
  <c r="N54" i="4"/>
  <c r="M54" i="4"/>
  <c r="L54" i="4"/>
  <c r="K54" i="4"/>
  <c r="J54" i="4"/>
  <c r="I54" i="4"/>
  <c r="S54" i="4" s="1"/>
  <c r="H54" i="4"/>
  <c r="R54" i="4" s="1"/>
  <c r="G54" i="4"/>
  <c r="F54" i="4"/>
  <c r="C54" i="4"/>
  <c r="B54" i="4"/>
  <c r="S53" i="4"/>
  <c r="R53" i="4"/>
  <c r="Q53" i="4"/>
  <c r="P53" i="4"/>
  <c r="E53" i="4"/>
  <c r="U53" i="4" s="1"/>
  <c r="S52" i="4"/>
  <c r="R52" i="4"/>
  <c r="Q52" i="4"/>
  <c r="P52" i="4"/>
  <c r="E52" i="4"/>
  <c r="U52" i="4" s="1"/>
  <c r="U51" i="4"/>
  <c r="T51" i="4"/>
  <c r="S51" i="4"/>
  <c r="R51" i="4"/>
  <c r="Q51" i="4"/>
  <c r="P51" i="4"/>
  <c r="E51" i="4"/>
  <c r="U50" i="4"/>
  <c r="T50" i="4"/>
  <c r="S50" i="4"/>
  <c r="R50" i="4"/>
  <c r="Q50" i="4"/>
  <c r="P50" i="4"/>
  <c r="E50" i="4"/>
  <c r="T49" i="4"/>
  <c r="S49" i="4"/>
  <c r="R49" i="4"/>
  <c r="Q49" i="4"/>
  <c r="P49" i="4"/>
  <c r="E49" i="4"/>
  <c r="U49" i="4" s="1"/>
  <c r="S48" i="4"/>
  <c r="R48" i="4"/>
  <c r="Q48" i="4"/>
  <c r="P48" i="4"/>
  <c r="E48" i="4"/>
  <c r="U48" i="4" s="1"/>
  <c r="U47" i="4"/>
  <c r="S47" i="4"/>
  <c r="R47" i="4"/>
  <c r="Q47" i="4"/>
  <c r="P47" i="4"/>
  <c r="E47" i="4"/>
  <c r="T47" i="4" s="1"/>
  <c r="U46" i="4"/>
  <c r="T46" i="4"/>
  <c r="S46" i="4"/>
  <c r="R46" i="4"/>
  <c r="Q46" i="4"/>
  <c r="P46" i="4"/>
  <c r="E46" i="4"/>
  <c r="S45" i="4"/>
  <c r="R45" i="4"/>
  <c r="Q45" i="4"/>
  <c r="P45" i="4"/>
  <c r="E45" i="4"/>
  <c r="U45" i="4" s="1"/>
  <c r="S44" i="4"/>
  <c r="R44" i="4"/>
  <c r="Q44" i="4"/>
  <c r="P44" i="4"/>
  <c r="E44" i="4"/>
  <c r="U43" i="4"/>
  <c r="T43" i="4"/>
  <c r="S43" i="4"/>
  <c r="R43" i="4"/>
  <c r="Q43" i="4"/>
  <c r="P43" i="4"/>
  <c r="E43" i="4"/>
  <c r="O41" i="4"/>
  <c r="N41" i="4"/>
  <c r="M41" i="4"/>
  <c r="L41" i="4"/>
  <c r="K41" i="4"/>
  <c r="J41" i="4"/>
  <c r="I41" i="4"/>
  <c r="H41" i="4"/>
  <c r="G41" i="4"/>
  <c r="F41" i="4"/>
  <c r="C41" i="4"/>
  <c r="B41" i="4"/>
  <c r="S40" i="4"/>
  <c r="R40" i="4"/>
  <c r="Q40" i="4"/>
  <c r="P40" i="4"/>
  <c r="E40" i="4"/>
  <c r="U40" i="4" s="1"/>
  <c r="S39" i="4"/>
  <c r="R39" i="4"/>
  <c r="Q39" i="4"/>
  <c r="P39" i="4"/>
  <c r="E39" i="4"/>
  <c r="U39" i="4" s="1"/>
  <c r="T38" i="4"/>
  <c r="S38" i="4"/>
  <c r="R38" i="4"/>
  <c r="Q38" i="4"/>
  <c r="P38" i="4"/>
  <c r="E38" i="4"/>
  <c r="U38" i="4" s="1"/>
  <c r="S37" i="4"/>
  <c r="R37" i="4"/>
  <c r="Q37" i="4"/>
  <c r="P37" i="4"/>
  <c r="E37" i="4"/>
  <c r="U37" i="4" s="1"/>
  <c r="S36" i="4"/>
  <c r="R36" i="4"/>
  <c r="Q36" i="4"/>
  <c r="P36" i="4"/>
  <c r="E36" i="4"/>
  <c r="T36" i="4" s="1"/>
  <c r="O34" i="4"/>
  <c r="N34" i="4"/>
  <c r="M34" i="4"/>
  <c r="L34" i="4"/>
  <c r="K34" i="4"/>
  <c r="J34" i="4"/>
  <c r="I34" i="4"/>
  <c r="H34" i="4"/>
  <c r="P34" i="4" s="1"/>
  <c r="G34" i="4"/>
  <c r="F34" i="4"/>
  <c r="C34" i="4"/>
  <c r="B34" i="4"/>
  <c r="S33" i="4"/>
  <c r="R33" i="4"/>
  <c r="Q33" i="4"/>
  <c r="P33" i="4"/>
  <c r="E33" i="4"/>
  <c r="T33" i="4" s="1"/>
  <c r="O31" i="4"/>
  <c r="N31" i="4"/>
  <c r="M31" i="4"/>
  <c r="L31" i="4"/>
  <c r="K31" i="4"/>
  <c r="J31" i="4"/>
  <c r="I31" i="4"/>
  <c r="H31" i="4"/>
  <c r="G31" i="4"/>
  <c r="F31" i="4"/>
  <c r="C31" i="4"/>
  <c r="B31" i="4"/>
  <c r="E31" i="4" s="1"/>
  <c r="U30" i="4"/>
  <c r="S30" i="4"/>
  <c r="R30" i="4"/>
  <c r="Q30" i="4"/>
  <c r="P30" i="4"/>
  <c r="E30" i="4"/>
  <c r="T30" i="4" s="1"/>
  <c r="U29" i="4"/>
  <c r="T29" i="4"/>
  <c r="S29" i="4"/>
  <c r="R29" i="4"/>
  <c r="Q29" i="4"/>
  <c r="P29" i="4"/>
  <c r="E29" i="4"/>
  <c r="S28" i="4"/>
  <c r="R28" i="4"/>
  <c r="Q28" i="4"/>
  <c r="P28" i="4"/>
  <c r="E28" i="4"/>
  <c r="U28" i="4" s="1"/>
  <c r="S27" i="4"/>
  <c r="R27" i="4"/>
  <c r="Q27" i="4"/>
  <c r="P27" i="4"/>
  <c r="E27" i="4"/>
  <c r="U27" i="4" s="1"/>
  <c r="S25" i="4"/>
  <c r="O25" i="4"/>
  <c r="N25" i="4"/>
  <c r="M25" i="4"/>
  <c r="L25" i="4"/>
  <c r="K25" i="4"/>
  <c r="J25" i="4"/>
  <c r="I25" i="4"/>
  <c r="H25" i="4"/>
  <c r="R25" i="4" s="1"/>
  <c r="G25" i="4"/>
  <c r="F25" i="4"/>
  <c r="C25" i="4"/>
  <c r="B25" i="4"/>
  <c r="E25" i="4" s="1"/>
  <c r="S24" i="4"/>
  <c r="R24" i="4"/>
  <c r="Q24" i="4"/>
  <c r="P24" i="4"/>
  <c r="E24" i="4"/>
  <c r="U24" i="4" s="1"/>
  <c r="U23" i="4"/>
  <c r="S23" i="4"/>
  <c r="R23" i="4"/>
  <c r="Q23" i="4"/>
  <c r="P23" i="4"/>
  <c r="E23" i="4"/>
  <c r="T23" i="4" s="1"/>
  <c r="U22" i="4"/>
  <c r="T22" i="4"/>
  <c r="S22" i="4"/>
  <c r="R22" i="4"/>
  <c r="Q22" i="4"/>
  <c r="P22" i="4"/>
  <c r="E22" i="4"/>
  <c r="T21" i="4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U18" i="4"/>
  <c r="T18" i="4"/>
  <c r="S18" i="4"/>
  <c r="R18" i="4"/>
  <c r="Q18" i="4"/>
  <c r="P18" i="4"/>
  <c r="E18" i="4"/>
  <c r="O16" i="4"/>
  <c r="N16" i="4"/>
  <c r="M16" i="4"/>
  <c r="L16" i="4"/>
  <c r="K16" i="4"/>
  <c r="J16" i="4"/>
  <c r="I16" i="4"/>
  <c r="S16" i="4" s="1"/>
  <c r="H16" i="4"/>
  <c r="G16" i="4"/>
  <c r="F16" i="4"/>
  <c r="E16" i="4"/>
  <c r="C16" i="4"/>
  <c r="B16" i="4"/>
  <c r="T15" i="4"/>
  <c r="S15" i="4"/>
  <c r="R15" i="4"/>
  <c r="Q15" i="4"/>
  <c r="P15" i="4"/>
  <c r="E15" i="4"/>
  <c r="U15" i="4" s="1"/>
  <c r="S14" i="4"/>
  <c r="R14" i="4"/>
  <c r="Q14" i="4"/>
  <c r="P14" i="4"/>
  <c r="E14" i="4"/>
  <c r="U14" i="4" s="1"/>
  <c r="S13" i="4"/>
  <c r="R13" i="4"/>
  <c r="Q13" i="4"/>
  <c r="P13" i="4"/>
  <c r="E13" i="4"/>
  <c r="U13" i="4" s="1"/>
  <c r="U12" i="4"/>
  <c r="T12" i="4"/>
  <c r="S12" i="4"/>
  <c r="R12" i="4"/>
  <c r="Q12" i="4"/>
  <c r="P12" i="4"/>
  <c r="E12" i="4"/>
  <c r="U11" i="4"/>
  <c r="T11" i="4"/>
  <c r="S11" i="4"/>
  <c r="R11" i="4"/>
  <c r="Q11" i="4"/>
  <c r="P11" i="4"/>
  <c r="E11" i="4"/>
  <c r="S10" i="4"/>
  <c r="R10" i="4"/>
  <c r="Q10" i="4"/>
  <c r="P10" i="4"/>
  <c r="E10" i="4"/>
  <c r="U10" i="4" s="1"/>
  <c r="S9" i="4"/>
  <c r="R9" i="4"/>
  <c r="Q9" i="4"/>
  <c r="P9" i="4"/>
  <c r="E9" i="4"/>
  <c r="U9" i="4" s="1"/>
  <c r="U96" i="3"/>
  <c r="S96" i="3"/>
  <c r="R96" i="3"/>
  <c r="Q96" i="3"/>
  <c r="P96" i="3"/>
  <c r="E96" i="3"/>
  <c r="T96" i="3" s="1"/>
  <c r="T95" i="3"/>
  <c r="S95" i="3"/>
  <c r="R95" i="3"/>
  <c r="Q95" i="3"/>
  <c r="P95" i="3"/>
  <c r="E95" i="3"/>
  <c r="U95" i="3" s="1"/>
  <c r="S94" i="3"/>
  <c r="R94" i="3"/>
  <c r="Q94" i="3"/>
  <c r="P94" i="3"/>
  <c r="E94" i="3"/>
  <c r="U94" i="3" s="1"/>
  <c r="S93" i="3"/>
  <c r="R93" i="3"/>
  <c r="Q93" i="3"/>
  <c r="P93" i="3"/>
  <c r="E93" i="3"/>
  <c r="U93" i="3" s="1"/>
  <c r="U92" i="3"/>
  <c r="T92" i="3"/>
  <c r="S92" i="3"/>
  <c r="R92" i="3"/>
  <c r="Q92" i="3"/>
  <c r="P92" i="3"/>
  <c r="E92" i="3"/>
  <c r="S91" i="3"/>
  <c r="R91" i="3"/>
  <c r="Q91" i="3"/>
  <c r="P91" i="3"/>
  <c r="T91" i="3" s="1"/>
  <c r="E91" i="3"/>
  <c r="U91" i="3" s="1"/>
  <c r="S90" i="3"/>
  <c r="R90" i="3"/>
  <c r="Q90" i="3"/>
  <c r="P90" i="3"/>
  <c r="E90" i="3"/>
  <c r="U90" i="3" s="1"/>
  <c r="S89" i="3"/>
  <c r="R89" i="3"/>
  <c r="Q89" i="3"/>
  <c r="P89" i="3"/>
  <c r="E89" i="3"/>
  <c r="U89" i="3" s="1"/>
  <c r="U88" i="3"/>
  <c r="S88" i="3"/>
  <c r="R88" i="3"/>
  <c r="Q88" i="3"/>
  <c r="Q87" i="3" s="1"/>
  <c r="P88" i="3"/>
  <c r="E88" i="3"/>
  <c r="T88" i="3" s="1"/>
  <c r="S86" i="3"/>
  <c r="R86" i="3"/>
  <c r="Q86" i="3"/>
  <c r="P86" i="3"/>
  <c r="E86" i="3"/>
  <c r="U86" i="3" s="1"/>
  <c r="O74" i="3"/>
  <c r="N74" i="3"/>
  <c r="M74" i="3"/>
  <c r="L74" i="3"/>
  <c r="K74" i="3"/>
  <c r="J74" i="3"/>
  <c r="I74" i="3"/>
  <c r="H74" i="3"/>
  <c r="G74" i="3"/>
  <c r="F74" i="3"/>
  <c r="C74" i="3"/>
  <c r="B74" i="3"/>
  <c r="E74" i="3" s="1"/>
  <c r="O73" i="3"/>
  <c r="N73" i="3"/>
  <c r="M73" i="3"/>
  <c r="L73" i="3"/>
  <c r="K73" i="3"/>
  <c r="S73" i="3" s="1"/>
  <c r="J73" i="3"/>
  <c r="I73" i="3"/>
  <c r="H73" i="3"/>
  <c r="G73" i="3"/>
  <c r="F73" i="3"/>
  <c r="C73" i="3"/>
  <c r="B73" i="3"/>
  <c r="E73" i="3" s="1"/>
  <c r="O72" i="3"/>
  <c r="N72" i="3"/>
  <c r="M72" i="3"/>
  <c r="L72" i="3"/>
  <c r="K72" i="3"/>
  <c r="J72" i="3"/>
  <c r="I72" i="3"/>
  <c r="Q72" i="3" s="1"/>
  <c r="H72" i="3"/>
  <c r="R72" i="3" s="1"/>
  <c r="G72" i="3"/>
  <c r="F72" i="3"/>
  <c r="C72" i="3"/>
  <c r="B72" i="3"/>
  <c r="E72" i="3" s="1"/>
  <c r="S71" i="3"/>
  <c r="R71" i="3"/>
  <c r="Q71" i="3"/>
  <c r="P71" i="3"/>
  <c r="E71" i="3"/>
  <c r="U71" i="3" s="1"/>
  <c r="S70" i="3"/>
  <c r="R70" i="3"/>
  <c r="Q70" i="3"/>
  <c r="P70" i="3"/>
  <c r="E70" i="3"/>
  <c r="T70" i="3" s="1"/>
  <c r="O68" i="3"/>
  <c r="N68" i="3"/>
  <c r="M68" i="3"/>
  <c r="L68" i="3"/>
  <c r="K68" i="3"/>
  <c r="J68" i="3"/>
  <c r="I68" i="3"/>
  <c r="H68" i="3"/>
  <c r="G68" i="3"/>
  <c r="F68" i="3"/>
  <c r="C68" i="3"/>
  <c r="B68" i="3"/>
  <c r="O67" i="3"/>
  <c r="N67" i="3"/>
  <c r="M67" i="3"/>
  <c r="L67" i="3"/>
  <c r="K67" i="3"/>
  <c r="J67" i="3"/>
  <c r="I67" i="3"/>
  <c r="S67" i="3" s="1"/>
  <c r="H67" i="3"/>
  <c r="G67" i="3"/>
  <c r="F67" i="3"/>
  <c r="C67" i="3"/>
  <c r="B67" i="3"/>
  <c r="E67" i="3" s="1"/>
  <c r="S66" i="3"/>
  <c r="R66" i="3"/>
  <c r="Q66" i="3"/>
  <c r="P66" i="3"/>
  <c r="E66" i="3"/>
  <c r="U66" i="3" s="1"/>
  <c r="U65" i="3"/>
  <c r="S65" i="3"/>
  <c r="R65" i="3"/>
  <c r="Q65" i="3"/>
  <c r="P65" i="3"/>
  <c r="E65" i="3"/>
  <c r="T65" i="3" s="1"/>
  <c r="T64" i="3"/>
  <c r="S64" i="3"/>
  <c r="R64" i="3"/>
  <c r="Q64" i="3"/>
  <c r="P64" i="3"/>
  <c r="E64" i="3"/>
  <c r="U64" i="3" s="1"/>
  <c r="S63" i="3"/>
  <c r="R63" i="3"/>
  <c r="Q63" i="3"/>
  <c r="P63" i="3"/>
  <c r="E63" i="3"/>
  <c r="U63" i="3" s="1"/>
  <c r="S62" i="3"/>
  <c r="R62" i="3"/>
  <c r="Q62" i="3"/>
  <c r="P62" i="3"/>
  <c r="E62" i="3"/>
  <c r="O60" i="3"/>
  <c r="N60" i="3"/>
  <c r="M60" i="3"/>
  <c r="L60" i="3"/>
  <c r="K60" i="3"/>
  <c r="J60" i="3"/>
  <c r="I60" i="3"/>
  <c r="H60" i="3"/>
  <c r="R60" i="3" s="1"/>
  <c r="C60" i="3"/>
  <c r="B60" i="3"/>
  <c r="E60" i="3" s="1"/>
  <c r="T59" i="3"/>
  <c r="S59" i="3"/>
  <c r="R59" i="3"/>
  <c r="Q59" i="3"/>
  <c r="P59" i="3"/>
  <c r="E59" i="3"/>
  <c r="U59" i="3" s="1"/>
  <c r="T58" i="3"/>
  <c r="S58" i="3"/>
  <c r="R58" i="3"/>
  <c r="Q58" i="3"/>
  <c r="P58" i="3"/>
  <c r="E58" i="3"/>
  <c r="U58" i="3" s="1"/>
  <c r="S57" i="3"/>
  <c r="R57" i="3"/>
  <c r="Q57" i="3"/>
  <c r="P57" i="3"/>
  <c r="E57" i="3"/>
  <c r="U57" i="3" s="1"/>
  <c r="U56" i="3"/>
  <c r="S56" i="3"/>
  <c r="R56" i="3"/>
  <c r="Q56" i="3"/>
  <c r="P56" i="3"/>
  <c r="E56" i="3"/>
  <c r="T56" i="3" s="1"/>
  <c r="O54" i="3"/>
  <c r="N54" i="3"/>
  <c r="M54" i="3"/>
  <c r="L54" i="3"/>
  <c r="K54" i="3"/>
  <c r="J54" i="3"/>
  <c r="I54" i="3"/>
  <c r="H54" i="3"/>
  <c r="G54" i="3"/>
  <c r="F54" i="3"/>
  <c r="C54" i="3"/>
  <c r="B54" i="3"/>
  <c r="S53" i="3"/>
  <c r="R53" i="3"/>
  <c r="Q53" i="3"/>
  <c r="P53" i="3"/>
  <c r="E53" i="3"/>
  <c r="T53" i="3" s="1"/>
  <c r="U52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U48" i="3"/>
  <c r="S48" i="3"/>
  <c r="R48" i="3"/>
  <c r="Q48" i="3"/>
  <c r="P48" i="3"/>
  <c r="E48" i="3"/>
  <c r="T48" i="3" s="1"/>
  <c r="T47" i="3"/>
  <c r="S47" i="3"/>
  <c r="R47" i="3"/>
  <c r="Q47" i="3"/>
  <c r="P47" i="3"/>
  <c r="E47" i="3"/>
  <c r="U47" i="3" s="1"/>
  <c r="S46" i="3"/>
  <c r="R46" i="3"/>
  <c r="Q46" i="3"/>
  <c r="P46" i="3"/>
  <c r="E46" i="3"/>
  <c r="U46" i="3" s="1"/>
  <c r="S45" i="3"/>
  <c r="R45" i="3"/>
  <c r="Q45" i="3"/>
  <c r="P45" i="3"/>
  <c r="E45" i="3"/>
  <c r="T45" i="3" s="1"/>
  <c r="U44" i="3"/>
  <c r="S44" i="3"/>
  <c r="R44" i="3"/>
  <c r="Q44" i="3"/>
  <c r="P44" i="3"/>
  <c r="E44" i="3"/>
  <c r="T44" i="3" s="1"/>
  <c r="S43" i="3"/>
  <c r="R43" i="3"/>
  <c r="Q43" i="3"/>
  <c r="P43" i="3"/>
  <c r="E43" i="3"/>
  <c r="U43" i="3" s="1"/>
  <c r="O41" i="3"/>
  <c r="N41" i="3"/>
  <c r="M41" i="3"/>
  <c r="L41" i="3"/>
  <c r="K41" i="3"/>
  <c r="J41" i="3"/>
  <c r="I41" i="3"/>
  <c r="S41" i="3" s="1"/>
  <c r="H41" i="3"/>
  <c r="R41" i="3" s="1"/>
  <c r="G41" i="3"/>
  <c r="F41" i="3"/>
  <c r="C41" i="3"/>
  <c r="B41" i="3"/>
  <c r="S40" i="3"/>
  <c r="R40" i="3"/>
  <c r="Q40" i="3"/>
  <c r="P40" i="3"/>
  <c r="E40" i="3"/>
  <c r="U40" i="3" s="1"/>
  <c r="S39" i="3"/>
  <c r="R39" i="3"/>
  <c r="Q39" i="3"/>
  <c r="P39" i="3"/>
  <c r="E39" i="3"/>
  <c r="S38" i="3"/>
  <c r="R38" i="3"/>
  <c r="Q38" i="3"/>
  <c r="P38" i="3"/>
  <c r="E38" i="3"/>
  <c r="U38" i="3" s="1"/>
  <c r="S37" i="3"/>
  <c r="R37" i="3"/>
  <c r="Q37" i="3"/>
  <c r="P37" i="3"/>
  <c r="E37" i="3"/>
  <c r="U37" i="3" s="1"/>
  <c r="T36" i="3"/>
  <c r="S36" i="3"/>
  <c r="R36" i="3"/>
  <c r="Q36" i="3"/>
  <c r="P36" i="3"/>
  <c r="E36" i="3"/>
  <c r="U36" i="3" s="1"/>
  <c r="O34" i="3"/>
  <c r="N34" i="3"/>
  <c r="M34" i="3"/>
  <c r="L34" i="3"/>
  <c r="K34" i="3"/>
  <c r="J34" i="3"/>
  <c r="I34" i="3"/>
  <c r="S34" i="3" s="1"/>
  <c r="H34" i="3"/>
  <c r="G34" i="3"/>
  <c r="F34" i="3"/>
  <c r="E34" i="3"/>
  <c r="C34" i="3"/>
  <c r="B34" i="3"/>
  <c r="S33" i="3"/>
  <c r="R33" i="3"/>
  <c r="Q33" i="3"/>
  <c r="P33" i="3"/>
  <c r="E33" i="3"/>
  <c r="U33" i="3" s="1"/>
  <c r="O31" i="3"/>
  <c r="N31" i="3"/>
  <c r="M31" i="3"/>
  <c r="L31" i="3"/>
  <c r="K31" i="3"/>
  <c r="J31" i="3"/>
  <c r="I31" i="3"/>
  <c r="Q31" i="3" s="1"/>
  <c r="H31" i="3"/>
  <c r="P31" i="3" s="1"/>
  <c r="G31" i="3"/>
  <c r="F31" i="3"/>
  <c r="C31" i="3"/>
  <c r="B31" i="3"/>
  <c r="E31" i="3" s="1"/>
  <c r="T30" i="3"/>
  <c r="S30" i="3"/>
  <c r="R30" i="3"/>
  <c r="Q30" i="3"/>
  <c r="P30" i="3"/>
  <c r="E30" i="3"/>
  <c r="U30" i="3" s="1"/>
  <c r="S29" i="3"/>
  <c r="R29" i="3"/>
  <c r="Q29" i="3"/>
  <c r="P29" i="3"/>
  <c r="E29" i="3"/>
  <c r="U29" i="3" s="1"/>
  <c r="S28" i="3"/>
  <c r="R28" i="3"/>
  <c r="Q28" i="3"/>
  <c r="P28" i="3"/>
  <c r="E28" i="3"/>
  <c r="T28" i="3" s="1"/>
  <c r="U27" i="3"/>
  <c r="T27" i="3"/>
  <c r="S27" i="3"/>
  <c r="R27" i="3"/>
  <c r="Q27" i="3"/>
  <c r="P27" i="3"/>
  <c r="E27" i="3"/>
  <c r="O25" i="3"/>
  <c r="N25" i="3"/>
  <c r="M25" i="3"/>
  <c r="L25" i="3"/>
  <c r="K25" i="3"/>
  <c r="J25" i="3"/>
  <c r="I25" i="3"/>
  <c r="S25" i="3" s="1"/>
  <c r="H25" i="3"/>
  <c r="G25" i="3"/>
  <c r="F25" i="3"/>
  <c r="C25" i="3"/>
  <c r="B25" i="3"/>
  <c r="E25" i="3" s="1"/>
  <c r="U24" i="3"/>
  <c r="T24" i="3"/>
  <c r="S24" i="3"/>
  <c r="R24" i="3"/>
  <c r="Q24" i="3"/>
  <c r="P24" i="3"/>
  <c r="E24" i="3"/>
  <c r="S23" i="3"/>
  <c r="R23" i="3"/>
  <c r="Q23" i="3"/>
  <c r="P23" i="3"/>
  <c r="E23" i="3"/>
  <c r="T23" i="3" s="1"/>
  <c r="S22" i="3"/>
  <c r="R22" i="3"/>
  <c r="Q22" i="3"/>
  <c r="P22" i="3"/>
  <c r="E22" i="3"/>
  <c r="U22" i="3" s="1"/>
  <c r="S21" i="3"/>
  <c r="R21" i="3"/>
  <c r="Q21" i="3"/>
  <c r="U21" i="3" s="1"/>
  <c r="P21" i="3"/>
  <c r="T21" i="3" s="1"/>
  <c r="E21" i="3"/>
  <c r="T20" i="3"/>
  <c r="S20" i="3"/>
  <c r="R20" i="3"/>
  <c r="Q20" i="3"/>
  <c r="P20" i="3"/>
  <c r="E20" i="3"/>
  <c r="U20" i="3" s="1"/>
  <c r="S19" i="3"/>
  <c r="R19" i="3"/>
  <c r="Q19" i="3"/>
  <c r="P19" i="3"/>
  <c r="E19" i="3"/>
  <c r="U19" i="3" s="1"/>
  <c r="S18" i="3"/>
  <c r="R18" i="3"/>
  <c r="Q18" i="3"/>
  <c r="P18" i="3"/>
  <c r="E18" i="3"/>
  <c r="U18" i="3" s="1"/>
  <c r="O16" i="3"/>
  <c r="N16" i="3"/>
  <c r="M16" i="3"/>
  <c r="L16" i="3"/>
  <c r="K16" i="3"/>
  <c r="S16" i="3" s="1"/>
  <c r="J16" i="3"/>
  <c r="I16" i="3"/>
  <c r="H16" i="3"/>
  <c r="G16" i="3"/>
  <c r="F16" i="3"/>
  <c r="C16" i="3"/>
  <c r="B16" i="3"/>
  <c r="E16" i="3" s="1"/>
  <c r="S15" i="3"/>
  <c r="R15" i="3"/>
  <c r="Q15" i="3"/>
  <c r="P15" i="3"/>
  <c r="E15" i="3"/>
  <c r="U15" i="3" s="1"/>
  <c r="U14" i="3"/>
  <c r="S14" i="3"/>
  <c r="R14" i="3"/>
  <c r="Q14" i="3"/>
  <c r="P14" i="3"/>
  <c r="E14" i="3"/>
  <c r="T14" i="3" s="1"/>
  <c r="U13" i="3"/>
  <c r="T13" i="3"/>
  <c r="S13" i="3"/>
  <c r="R13" i="3"/>
  <c r="Q13" i="3"/>
  <c r="P13" i="3"/>
  <c r="E13" i="3"/>
  <c r="S12" i="3"/>
  <c r="R12" i="3"/>
  <c r="Q12" i="3"/>
  <c r="P12" i="3"/>
  <c r="E12" i="3"/>
  <c r="T12" i="3" s="1"/>
  <c r="S11" i="3"/>
  <c r="R11" i="3"/>
  <c r="Q11" i="3"/>
  <c r="P11" i="3"/>
  <c r="E11" i="3"/>
  <c r="U11" i="3" s="1"/>
  <c r="S10" i="3"/>
  <c r="R10" i="3"/>
  <c r="Q10" i="3"/>
  <c r="U10" i="3" s="1"/>
  <c r="P10" i="3"/>
  <c r="T10" i="3" s="1"/>
  <c r="E10" i="3"/>
  <c r="T9" i="3"/>
  <c r="S9" i="3"/>
  <c r="R9" i="3"/>
  <c r="Q9" i="3"/>
  <c r="P9" i="3"/>
  <c r="E9" i="3"/>
  <c r="U9" i="3" s="1"/>
  <c r="S96" i="2"/>
  <c r="R96" i="2"/>
  <c r="Q96" i="2"/>
  <c r="P96" i="2"/>
  <c r="E96" i="2"/>
  <c r="U96" i="2" s="1"/>
  <c r="S95" i="2"/>
  <c r="R95" i="2"/>
  <c r="Q95" i="2"/>
  <c r="P95" i="2"/>
  <c r="E95" i="2"/>
  <c r="U95" i="2" s="1"/>
  <c r="S94" i="2"/>
  <c r="R94" i="2"/>
  <c r="Q94" i="2"/>
  <c r="U94" i="2" s="1"/>
  <c r="P94" i="2"/>
  <c r="E94" i="2"/>
  <c r="S93" i="2"/>
  <c r="R93" i="2"/>
  <c r="Q93" i="2"/>
  <c r="P93" i="2"/>
  <c r="E93" i="2"/>
  <c r="U93" i="2" s="1"/>
  <c r="S92" i="2"/>
  <c r="R92" i="2"/>
  <c r="Q92" i="2"/>
  <c r="P92" i="2"/>
  <c r="E92" i="2"/>
  <c r="U92" i="2" s="1"/>
  <c r="S91" i="2"/>
  <c r="R91" i="2"/>
  <c r="Q91" i="2"/>
  <c r="P91" i="2"/>
  <c r="E91" i="2"/>
  <c r="T90" i="2"/>
  <c r="S90" i="2"/>
  <c r="R90" i="2"/>
  <c r="Q90" i="2"/>
  <c r="P90" i="2"/>
  <c r="E90" i="2"/>
  <c r="U90" i="2" s="1"/>
  <c r="S89" i="2"/>
  <c r="R89" i="2"/>
  <c r="Q89" i="2"/>
  <c r="P89" i="2"/>
  <c r="E89" i="2"/>
  <c r="U89" i="2" s="1"/>
  <c r="S88" i="2"/>
  <c r="R88" i="2"/>
  <c r="Q88" i="2"/>
  <c r="P88" i="2"/>
  <c r="E88" i="2"/>
  <c r="U88" i="2" s="1"/>
  <c r="S86" i="2"/>
  <c r="R86" i="2"/>
  <c r="Q86" i="2"/>
  <c r="P86" i="2"/>
  <c r="E86" i="2"/>
  <c r="U86" i="2" s="1"/>
  <c r="O74" i="2"/>
  <c r="N74" i="2"/>
  <c r="M74" i="2"/>
  <c r="L74" i="2"/>
  <c r="K74" i="2"/>
  <c r="J74" i="2"/>
  <c r="I74" i="2"/>
  <c r="H74" i="2"/>
  <c r="G74" i="2"/>
  <c r="F74" i="2"/>
  <c r="C74" i="2"/>
  <c r="B74" i="2"/>
  <c r="Q73" i="2"/>
  <c r="O73" i="2"/>
  <c r="N73" i="2"/>
  <c r="M73" i="2"/>
  <c r="L73" i="2"/>
  <c r="K73" i="2"/>
  <c r="J73" i="2"/>
  <c r="I73" i="2"/>
  <c r="S73" i="2" s="1"/>
  <c r="H73" i="2"/>
  <c r="P73" i="2" s="1"/>
  <c r="G73" i="2"/>
  <c r="F73" i="2"/>
  <c r="C73" i="2"/>
  <c r="B73" i="2"/>
  <c r="E73" i="2" s="1"/>
  <c r="O72" i="2"/>
  <c r="N72" i="2"/>
  <c r="M72" i="2"/>
  <c r="L72" i="2"/>
  <c r="K72" i="2"/>
  <c r="J72" i="2"/>
  <c r="I72" i="2"/>
  <c r="H72" i="2"/>
  <c r="G72" i="2"/>
  <c r="F72" i="2"/>
  <c r="C72" i="2"/>
  <c r="E72" i="2" s="1"/>
  <c r="B72" i="2"/>
  <c r="U71" i="2"/>
  <c r="T71" i="2"/>
  <c r="S71" i="2"/>
  <c r="R71" i="2"/>
  <c r="Q71" i="2"/>
  <c r="P71" i="2"/>
  <c r="E71" i="2"/>
  <c r="S70" i="2"/>
  <c r="R70" i="2"/>
  <c r="Q70" i="2"/>
  <c r="P70" i="2"/>
  <c r="E70" i="2"/>
  <c r="U70" i="2" s="1"/>
  <c r="O68" i="2"/>
  <c r="N68" i="2"/>
  <c r="M68" i="2"/>
  <c r="L68" i="2"/>
  <c r="K68" i="2"/>
  <c r="J68" i="2"/>
  <c r="I68" i="2"/>
  <c r="H68" i="2"/>
  <c r="G68" i="2"/>
  <c r="F68" i="2"/>
  <c r="C68" i="2"/>
  <c r="B68" i="2"/>
  <c r="E68" i="2" s="1"/>
  <c r="O67" i="2"/>
  <c r="N67" i="2"/>
  <c r="M67" i="2"/>
  <c r="L67" i="2"/>
  <c r="K67" i="2"/>
  <c r="J67" i="2"/>
  <c r="I67" i="2"/>
  <c r="H67" i="2"/>
  <c r="G67" i="2"/>
  <c r="F67" i="2"/>
  <c r="C67" i="2"/>
  <c r="E67" i="2" s="1"/>
  <c r="B67" i="2"/>
  <c r="S66" i="2"/>
  <c r="R66" i="2"/>
  <c r="Q66" i="2"/>
  <c r="P66" i="2"/>
  <c r="E66" i="2"/>
  <c r="U66" i="2" s="1"/>
  <c r="S65" i="2"/>
  <c r="R65" i="2"/>
  <c r="Q65" i="2"/>
  <c r="P65" i="2"/>
  <c r="E65" i="2"/>
  <c r="U65" i="2" s="1"/>
  <c r="S64" i="2"/>
  <c r="R64" i="2"/>
  <c r="Q64" i="2"/>
  <c r="P64" i="2"/>
  <c r="E64" i="2"/>
  <c r="U64" i="2" s="1"/>
  <c r="U63" i="2"/>
  <c r="S63" i="2"/>
  <c r="R63" i="2"/>
  <c r="Q63" i="2"/>
  <c r="P63" i="2"/>
  <c r="E63" i="2"/>
  <c r="T63" i="2" s="1"/>
  <c r="S62" i="2"/>
  <c r="R62" i="2"/>
  <c r="Q62" i="2"/>
  <c r="P62" i="2"/>
  <c r="E62" i="2"/>
  <c r="U62" i="2" s="1"/>
  <c r="O60" i="2"/>
  <c r="N60" i="2"/>
  <c r="M60" i="2"/>
  <c r="L60" i="2"/>
  <c r="K60" i="2"/>
  <c r="J60" i="2"/>
  <c r="I60" i="2"/>
  <c r="S60" i="2" s="1"/>
  <c r="H60" i="2"/>
  <c r="P60" i="2" s="1"/>
  <c r="C60" i="2"/>
  <c r="B60" i="2"/>
  <c r="S59" i="2"/>
  <c r="R59" i="2"/>
  <c r="Q59" i="2"/>
  <c r="P59" i="2"/>
  <c r="E59" i="2"/>
  <c r="U59" i="2" s="1"/>
  <c r="U58" i="2"/>
  <c r="S58" i="2"/>
  <c r="R58" i="2"/>
  <c r="Q58" i="2"/>
  <c r="P58" i="2"/>
  <c r="E58" i="2"/>
  <c r="T58" i="2" s="1"/>
  <c r="U57" i="2"/>
  <c r="T57" i="2"/>
  <c r="S57" i="2"/>
  <c r="R57" i="2"/>
  <c r="Q57" i="2"/>
  <c r="P57" i="2"/>
  <c r="E57" i="2"/>
  <c r="T56" i="2"/>
  <c r="S56" i="2"/>
  <c r="R56" i="2"/>
  <c r="Q56" i="2"/>
  <c r="P56" i="2"/>
  <c r="E56" i="2"/>
  <c r="U56" i="2" s="1"/>
  <c r="O54" i="2"/>
  <c r="N54" i="2"/>
  <c r="M54" i="2"/>
  <c r="L54" i="2"/>
  <c r="K54" i="2"/>
  <c r="J54" i="2"/>
  <c r="I54" i="2"/>
  <c r="S54" i="2" s="1"/>
  <c r="H54" i="2"/>
  <c r="R54" i="2" s="1"/>
  <c r="G54" i="2"/>
  <c r="F54" i="2"/>
  <c r="C54" i="2"/>
  <c r="B54" i="2"/>
  <c r="E54" i="2" s="1"/>
  <c r="T53" i="2"/>
  <c r="S53" i="2"/>
  <c r="R53" i="2"/>
  <c r="Q53" i="2"/>
  <c r="P53" i="2"/>
  <c r="E53" i="2"/>
  <c r="U53" i="2" s="1"/>
  <c r="S52" i="2"/>
  <c r="R52" i="2"/>
  <c r="Q52" i="2"/>
  <c r="P52" i="2"/>
  <c r="E52" i="2"/>
  <c r="U52" i="2" s="1"/>
  <c r="S51" i="2"/>
  <c r="R51" i="2"/>
  <c r="Q51" i="2"/>
  <c r="P51" i="2"/>
  <c r="E51" i="2"/>
  <c r="T51" i="2" s="1"/>
  <c r="S50" i="2"/>
  <c r="R50" i="2"/>
  <c r="Q50" i="2"/>
  <c r="P50" i="2"/>
  <c r="E50" i="2"/>
  <c r="U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T45" i="2"/>
  <c r="S45" i="2"/>
  <c r="R45" i="2"/>
  <c r="Q45" i="2"/>
  <c r="P45" i="2"/>
  <c r="E45" i="2"/>
  <c r="U45" i="2" s="1"/>
  <c r="S44" i="2"/>
  <c r="R44" i="2"/>
  <c r="Q44" i="2"/>
  <c r="P44" i="2"/>
  <c r="E44" i="2"/>
  <c r="U44" i="2" s="1"/>
  <c r="S43" i="2"/>
  <c r="R43" i="2"/>
  <c r="Q43" i="2"/>
  <c r="P43" i="2"/>
  <c r="E43" i="2"/>
  <c r="T43" i="2" s="1"/>
  <c r="O41" i="2"/>
  <c r="N41" i="2"/>
  <c r="M41" i="2"/>
  <c r="L41" i="2"/>
  <c r="K41" i="2"/>
  <c r="J41" i="2"/>
  <c r="I41" i="2"/>
  <c r="H41" i="2"/>
  <c r="G41" i="2"/>
  <c r="F41" i="2"/>
  <c r="C41" i="2"/>
  <c r="B41" i="2"/>
  <c r="E41" i="2" s="1"/>
  <c r="U40" i="2"/>
  <c r="S40" i="2"/>
  <c r="R40" i="2"/>
  <c r="Q40" i="2"/>
  <c r="P40" i="2"/>
  <c r="E40" i="2"/>
  <c r="T40" i="2" s="1"/>
  <c r="S39" i="2"/>
  <c r="R39" i="2"/>
  <c r="Q39" i="2"/>
  <c r="U39" i="2" s="1"/>
  <c r="P39" i="2"/>
  <c r="T39" i="2" s="1"/>
  <c r="E39" i="2"/>
  <c r="S38" i="2"/>
  <c r="R38" i="2"/>
  <c r="Q38" i="2"/>
  <c r="P38" i="2"/>
  <c r="E38" i="2"/>
  <c r="U38" i="2" s="1"/>
  <c r="S37" i="2"/>
  <c r="R37" i="2"/>
  <c r="Q37" i="2"/>
  <c r="P37" i="2"/>
  <c r="E37" i="2"/>
  <c r="U37" i="2" s="1"/>
  <c r="U36" i="2"/>
  <c r="T36" i="2"/>
  <c r="S36" i="2"/>
  <c r="R36" i="2"/>
  <c r="Q36" i="2"/>
  <c r="P36" i="2"/>
  <c r="E36" i="2"/>
  <c r="S34" i="2"/>
  <c r="O34" i="2"/>
  <c r="N34" i="2"/>
  <c r="M34" i="2"/>
  <c r="L34" i="2"/>
  <c r="K34" i="2"/>
  <c r="J34" i="2"/>
  <c r="I34" i="2"/>
  <c r="H34" i="2"/>
  <c r="G34" i="2"/>
  <c r="F34" i="2"/>
  <c r="C34" i="2"/>
  <c r="B34" i="2"/>
  <c r="E34" i="2" s="1"/>
  <c r="U33" i="2"/>
  <c r="S33" i="2"/>
  <c r="R33" i="2"/>
  <c r="Q33" i="2"/>
  <c r="P33" i="2"/>
  <c r="E33" i="2"/>
  <c r="O31" i="2"/>
  <c r="N31" i="2"/>
  <c r="M31" i="2"/>
  <c r="L31" i="2"/>
  <c r="K31" i="2"/>
  <c r="J31" i="2"/>
  <c r="I31" i="2"/>
  <c r="H31" i="2"/>
  <c r="R31" i="2" s="1"/>
  <c r="G31" i="2"/>
  <c r="F31" i="2"/>
  <c r="C31" i="2"/>
  <c r="B31" i="2"/>
  <c r="E31" i="2" s="1"/>
  <c r="U30" i="2"/>
  <c r="T30" i="2"/>
  <c r="S30" i="2"/>
  <c r="R30" i="2"/>
  <c r="Q30" i="2"/>
  <c r="P30" i="2"/>
  <c r="E30" i="2"/>
  <c r="S29" i="2"/>
  <c r="R29" i="2"/>
  <c r="Q29" i="2"/>
  <c r="P29" i="2"/>
  <c r="E29" i="2"/>
  <c r="U29" i="2" s="1"/>
  <c r="S28" i="2"/>
  <c r="R28" i="2"/>
  <c r="Q28" i="2"/>
  <c r="P28" i="2"/>
  <c r="E28" i="2"/>
  <c r="U28" i="2" s="1"/>
  <c r="S27" i="2"/>
  <c r="R27" i="2"/>
  <c r="Q27" i="2"/>
  <c r="P27" i="2"/>
  <c r="E27" i="2"/>
  <c r="U27" i="2" s="1"/>
  <c r="S25" i="2"/>
  <c r="O25" i="2"/>
  <c r="N25" i="2"/>
  <c r="M25" i="2"/>
  <c r="L25" i="2"/>
  <c r="K25" i="2"/>
  <c r="J25" i="2"/>
  <c r="I25" i="2"/>
  <c r="H25" i="2"/>
  <c r="R25" i="2" s="1"/>
  <c r="G25" i="2"/>
  <c r="F25" i="2"/>
  <c r="C25" i="2"/>
  <c r="B25" i="2"/>
  <c r="E25" i="2" s="1"/>
  <c r="S24" i="2"/>
  <c r="R24" i="2"/>
  <c r="Q24" i="2"/>
  <c r="P24" i="2"/>
  <c r="E24" i="2"/>
  <c r="U24" i="2" s="1"/>
  <c r="U23" i="2"/>
  <c r="S23" i="2"/>
  <c r="R23" i="2"/>
  <c r="Q23" i="2"/>
  <c r="P23" i="2"/>
  <c r="E23" i="2"/>
  <c r="T23" i="2" s="1"/>
  <c r="U22" i="2"/>
  <c r="T22" i="2"/>
  <c r="S22" i="2"/>
  <c r="R22" i="2"/>
  <c r="Q22" i="2"/>
  <c r="P22" i="2"/>
  <c r="E22" i="2"/>
  <c r="S21" i="2"/>
  <c r="R21" i="2"/>
  <c r="Q21" i="2"/>
  <c r="P21" i="2"/>
  <c r="E21" i="2"/>
  <c r="U21" i="2" s="1"/>
  <c r="S20" i="2"/>
  <c r="R20" i="2"/>
  <c r="Q20" i="2"/>
  <c r="P20" i="2"/>
  <c r="E20" i="2"/>
  <c r="U20" i="2" s="1"/>
  <c r="U19" i="2"/>
  <c r="T19" i="2"/>
  <c r="S19" i="2"/>
  <c r="R19" i="2"/>
  <c r="Q19" i="2"/>
  <c r="P19" i="2"/>
  <c r="E19" i="2"/>
  <c r="U18" i="2"/>
  <c r="T18" i="2"/>
  <c r="S18" i="2"/>
  <c r="R18" i="2"/>
  <c r="Q18" i="2"/>
  <c r="P18" i="2"/>
  <c r="E18" i="2"/>
  <c r="O16" i="2"/>
  <c r="N16" i="2"/>
  <c r="M16" i="2"/>
  <c r="L16" i="2"/>
  <c r="K16" i="2"/>
  <c r="J16" i="2"/>
  <c r="I16" i="2"/>
  <c r="H16" i="2"/>
  <c r="G16" i="2"/>
  <c r="F16" i="2"/>
  <c r="C16" i="2"/>
  <c r="B16" i="2"/>
  <c r="E16" i="2" s="1"/>
  <c r="S15" i="2"/>
  <c r="R15" i="2"/>
  <c r="Q15" i="2"/>
  <c r="P15" i="2"/>
  <c r="E15" i="2"/>
  <c r="U15" i="2" s="1"/>
  <c r="T14" i="2"/>
  <c r="S14" i="2"/>
  <c r="R14" i="2"/>
  <c r="Q14" i="2"/>
  <c r="P14" i="2"/>
  <c r="E14" i="2"/>
  <c r="U14" i="2" s="1"/>
  <c r="S13" i="2"/>
  <c r="R13" i="2"/>
  <c r="Q13" i="2"/>
  <c r="P13" i="2"/>
  <c r="E13" i="2"/>
  <c r="S12" i="2"/>
  <c r="R12" i="2"/>
  <c r="Q12" i="2"/>
  <c r="P12" i="2"/>
  <c r="E12" i="2"/>
  <c r="T12" i="2" s="1"/>
  <c r="S11" i="2"/>
  <c r="R11" i="2"/>
  <c r="Q11" i="2"/>
  <c r="P11" i="2"/>
  <c r="E11" i="2"/>
  <c r="S10" i="2"/>
  <c r="R10" i="2"/>
  <c r="Q10" i="2"/>
  <c r="P10" i="2"/>
  <c r="E10" i="2"/>
  <c r="S9" i="2"/>
  <c r="R9" i="2"/>
  <c r="Q9" i="2"/>
  <c r="P9" i="2"/>
  <c r="E9" i="2"/>
  <c r="U96" i="1"/>
  <c r="S96" i="1"/>
  <c r="R96" i="1"/>
  <c r="Q96" i="1"/>
  <c r="P96" i="1"/>
  <c r="E96" i="1"/>
  <c r="U95" i="1"/>
  <c r="T95" i="1"/>
  <c r="S95" i="1"/>
  <c r="R95" i="1"/>
  <c r="Q95" i="1"/>
  <c r="P95" i="1"/>
  <c r="E95" i="1"/>
  <c r="T94" i="1"/>
  <c r="S94" i="1"/>
  <c r="R94" i="1"/>
  <c r="Q94" i="1"/>
  <c r="P94" i="1"/>
  <c r="E94" i="1"/>
  <c r="S93" i="1"/>
  <c r="R93" i="1"/>
  <c r="Q93" i="1"/>
  <c r="P93" i="1"/>
  <c r="E93" i="1"/>
  <c r="U93" i="1" s="1"/>
  <c r="S92" i="1"/>
  <c r="R92" i="1"/>
  <c r="Q92" i="1"/>
  <c r="P92" i="1"/>
  <c r="E92" i="1"/>
  <c r="T92" i="1" s="1"/>
  <c r="S91" i="1"/>
  <c r="R91" i="1"/>
  <c r="Q91" i="1"/>
  <c r="U91" i="1" s="1"/>
  <c r="P91" i="1"/>
  <c r="T91" i="1" s="1"/>
  <c r="E91" i="1"/>
  <c r="S90" i="1"/>
  <c r="R90" i="1"/>
  <c r="Q90" i="1"/>
  <c r="P90" i="1"/>
  <c r="E90" i="1"/>
  <c r="U90" i="1" s="1"/>
  <c r="S89" i="1"/>
  <c r="R89" i="1"/>
  <c r="Q89" i="1"/>
  <c r="P89" i="1"/>
  <c r="E89" i="1"/>
  <c r="U89" i="1" s="1"/>
  <c r="U88" i="1"/>
  <c r="T88" i="1"/>
  <c r="S88" i="1"/>
  <c r="R88" i="1"/>
  <c r="Q88" i="1"/>
  <c r="P88" i="1"/>
  <c r="E88" i="1"/>
  <c r="S86" i="1"/>
  <c r="R86" i="1"/>
  <c r="Q86" i="1"/>
  <c r="P86" i="1"/>
  <c r="E86" i="1"/>
  <c r="U86" i="1" s="1"/>
  <c r="O74" i="1"/>
  <c r="N74" i="1"/>
  <c r="M74" i="1"/>
  <c r="L74" i="1"/>
  <c r="K74" i="1"/>
  <c r="J74" i="1"/>
  <c r="I74" i="1"/>
  <c r="Q74" i="1" s="1"/>
  <c r="H74" i="1"/>
  <c r="G74" i="1"/>
  <c r="F74" i="1"/>
  <c r="C74" i="1"/>
  <c r="B74" i="1"/>
  <c r="E74" i="1" s="1"/>
  <c r="R73" i="1"/>
  <c r="O73" i="1"/>
  <c r="N73" i="1"/>
  <c r="M73" i="1"/>
  <c r="L73" i="1"/>
  <c r="K73" i="1"/>
  <c r="J73" i="1"/>
  <c r="I73" i="1"/>
  <c r="H73" i="1"/>
  <c r="G73" i="1"/>
  <c r="F73" i="1"/>
  <c r="C73" i="1"/>
  <c r="B73" i="1"/>
  <c r="E73" i="1" s="1"/>
  <c r="O72" i="1"/>
  <c r="N72" i="1"/>
  <c r="M72" i="1"/>
  <c r="L72" i="1"/>
  <c r="K72" i="1"/>
  <c r="S72" i="1" s="1"/>
  <c r="J72" i="1"/>
  <c r="I72" i="1"/>
  <c r="H72" i="1"/>
  <c r="G72" i="1"/>
  <c r="F72" i="1"/>
  <c r="C72" i="1"/>
  <c r="B72" i="1"/>
  <c r="E72" i="1" s="1"/>
  <c r="S71" i="1"/>
  <c r="R71" i="1"/>
  <c r="Q71" i="1"/>
  <c r="P71" i="1"/>
  <c r="E71" i="1"/>
  <c r="U71" i="1" s="1"/>
  <c r="S70" i="1"/>
  <c r="R70" i="1"/>
  <c r="Q70" i="1"/>
  <c r="U70" i="1" s="1"/>
  <c r="P70" i="1"/>
  <c r="T70" i="1" s="1"/>
  <c r="E70" i="1"/>
  <c r="O68" i="1"/>
  <c r="N68" i="1"/>
  <c r="M68" i="1"/>
  <c r="L68" i="1"/>
  <c r="K68" i="1"/>
  <c r="J68" i="1"/>
  <c r="I68" i="1"/>
  <c r="H68" i="1"/>
  <c r="G68" i="1"/>
  <c r="F68" i="1"/>
  <c r="C68" i="1"/>
  <c r="B68" i="1"/>
  <c r="E68" i="1" s="1"/>
  <c r="O67" i="1"/>
  <c r="N67" i="1"/>
  <c r="M67" i="1"/>
  <c r="L67" i="1"/>
  <c r="K67" i="1"/>
  <c r="J67" i="1"/>
  <c r="I67" i="1"/>
  <c r="H67" i="1"/>
  <c r="R67" i="1" s="1"/>
  <c r="G67" i="1"/>
  <c r="F67" i="1"/>
  <c r="C67" i="1"/>
  <c r="B67" i="1"/>
  <c r="S66" i="1"/>
  <c r="R66" i="1"/>
  <c r="Q66" i="1"/>
  <c r="P66" i="1"/>
  <c r="E66" i="1"/>
  <c r="U66" i="1" s="1"/>
  <c r="U65" i="1"/>
  <c r="T65" i="1"/>
  <c r="S65" i="1"/>
  <c r="R65" i="1"/>
  <c r="Q65" i="1"/>
  <c r="P65" i="1"/>
  <c r="E65" i="1"/>
  <c r="U64" i="1"/>
  <c r="T64" i="1"/>
  <c r="S64" i="1"/>
  <c r="R64" i="1"/>
  <c r="Q64" i="1"/>
  <c r="P64" i="1"/>
  <c r="E64" i="1"/>
  <c r="T63" i="1"/>
  <c r="S63" i="1"/>
  <c r="R63" i="1"/>
  <c r="Q63" i="1"/>
  <c r="P63" i="1"/>
  <c r="E63" i="1"/>
  <c r="U63" i="1" s="1"/>
  <c r="S62" i="1"/>
  <c r="R62" i="1"/>
  <c r="Q62" i="1"/>
  <c r="P62" i="1"/>
  <c r="E62" i="1"/>
  <c r="U62" i="1" s="1"/>
  <c r="O60" i="1"/>
  <c r="N60" i="1"/>
  <c r="M60" i="1"/>
  <c r="L60" i="1"/>
  <c r="K60" i="1"/>
  <c r="J60" i="1"/>
  <c r="I60" i="1"/>
  <c r="S60" i="1" s="1"/>
  <c r="H60" i="1"/>
  <c r="R60" i="1" s="1"/>
  <c r="E60" i="1"/>
  <c r="C60" i="1"/>
  <c r="B60" i="1"/>
  <c r="T59" i="1"/>
  <c r="S59" i="1"/>
  <c r="R59" i="1"/>
  <c r="Q59" i="1"/>
  <c r="P59" i="1"/>
  <c r="E59" i="1"/>
  <c r="U59" i="1" s="1"/>
  <c r="S58" i="1"/>
  <c r="R58" i="1"/>
  <c r="Q58" i="1"/>
  <c r="P58" i="1"/>
  <c r="E58" i="1"/>
  <c r="U58" i="1" s="1"/>
  <c r="S57" i="1"/>
  <c r="R57" i="1"/>
  <c r="Q57" i="1"/>
  <c r="P57" i="1"/>
  <c r="E57" i="1"/>
  <c r="U57" i="1" s="1"/>
  <c r="U56" i="1"/>
  <c r="T56" i="1"/>
  <c r="S56" i="1"/>
  <c r="R56" i="1"/>
  <c r="Q56" i="1"/>
  <c r="P56" i="1"/>
  <c r="E56" i="1"/>
  <c r="O54" i="1"/>
  <c r="N54" i="1"/>
  <c r="M54" i="1"/>
  <c r="L54" i="1"/>
  <c r="K54" i="1"/>
  <c r="S54" i="1" s="1"/>
  <c r="J54" i="1"/>
  <c r="R54" i="1" s="1"/>
  <c r="I54" i="1"/>
  <c r="H54" i="1"/>
  <c r="G54" i="1"/>
  <c r="F54" i="1"/>
  <c r="C54" i="1"/>
  <c r="B54" i="1"/>
  <c r="E54" i="1" s="1"/>
  <c r="U53" i="1"/>
  <c r="S53" i="1"/>
  <c r="R53" i="1"/>
  <c r="Q53" i="1"/>
  <c r="P53" i="1"/>
  <c r="E53" i="1"/>
  <c r="U52" i="1"/>
  <c r="T52" i="1"/>
  <c r="S52" i="1"/>
  <c r="R52" i="1"/>
  <c r="Q52" i="1"/>
  <c r="P52" i="1"/>
  <c r="E52" i="1"/>
  <c r="T51" i="1"/>
  <c r="S51" i="1"/>
  <c r="R51" i="1"/>
  <c r="Q51" i="1"/>
  <c r="P51" i="1"/>
  <c r="E51" i="1"/>
  <c r="U51" i="1" s="1"/>
  <c r="S50" i="1"/>
  <c r="R50" i="1"/>
  <c r="Q50" i="1"/>
  <c r="P50" i="1"/>
  <c r="E50" i="1"/>
  <c r="U50" i="1" s="1"/>
  <c r="U49" i="1"/>
  <c r="S49" i="1"/>
  <c r="R49" i="1"/>
  <c r="Q49" i="1"/>
  <c r="P49" i="1"/>
  <c r="E49" i="1"/>
  <c r="T49" i="1" s="1"/>
  <c r="U48" i="1"/>
  <c r="T48" i="1"/>
  <c r="S48" i="1"/>
  <c r="R48" i="1"/>
  <c r="Q48" i="1"/>
  <c r="P48" i="1"/>
  <c r="E48" i="1"/>
  <c r="S47" i="1"/>
  <c r="R47" i="1"/>
  <c r="Q47" i="1"/>
  <c r="P47" i="1"/>
  <c r="E47" i="1"/>
  <c r="U47" i="1" s="1"/>
  <c r="S46" i="1"/>
  <c r="R46" i="1"/>
  <c r="Q46" i="1"/>
  <c r="P46" i="1"/>
  <c r="E46" i="1"/>
  <c r="U46" i="1" s="1"/>
  <c r="U45" i="1"/>
  <c r="T45" i="1"/>
  <c r="S45" i="1"/>
  <c r="R45" i="1"/>
  <c r="Q45" i="1"/>
  <c r="P45" i="1"/>
  <c r="E45" i="1"/>
  <c r="U44" i="1"/>
  <c r="T44" i="1"/>
  <c r="S44" i="1"/>
  <c r="R44" i="1"/>
  <c r="Q44" i="1"/>
  <c r="P44" i="1"/>
  <c r="E44" i="1"/>
  <c r="T43" i="1"/>
  <c r="S43" i="1"/>
  <c r="R43" i="1"/>
  <c r="Q43" i="1"/>
  <c r="P43" i="1"/>
  <c r="E43" i="1"/>
  <c r="U43" i="1" s="1"/>
  <c r="O41" i="1"/>
  <c r="N41" i="1"/>
  <c r="M41" i="1"/>
  <c r="L41" i="1"/>
  <c r="K41" i="1"/>
  <c r="J41" i="1"/>
  <c r="I41" i="1"/>
  <c r="S41" i="1" s="1"/>
  <c r="H41" i="1"/>
  <c r="G41" i="1"/>
  <c r="F41" i="1"/>
  <c r="C41" i="1"/>
  <c r="B41" i="1"/>
  <c r="E41" i="1" s="1"/>
  <c r="T40" i="1"/>
  <c r="S40" i="1"/>
  <c r="R40" i="1"/>
  <c r="Q40" i="1"/>
  <c r="P40" i="1"/>
  <c r="E40" i="1"/>
  <c r="U40" i="1" s="1"/>
  <c r="S39" i="1"/>
  <c r="R39" i="1"/>
  <c r="Q39" i="1"/>
  <c r="P39" i="1"/>
  <c r="E39" i="1"/>
  <c r="S38" i="1"/>
  <c r="R38" i="1"/>
  <c r="Q38" i="1"/>
  <c r="P38" i="1"/>
  <c r="E38" i="1"/>
  <c r="T38" i="1" s="1"/>
  <c r="S37" i="1"/>
  <c r="R37" i="1"/>
  <c r="Q37" i="1"/>
  <c r="P37" i="1"/>
  <c r="E37" i="1"/>
  <c r="S36" i="1"/>
  <c r="R36" i="1"/>
  <c r="Q36" i="1"/>
  <c r="P36" i="1"/>
  <c r="E36" i="1"/>
  <c r="O34" i="1"/>
  <c r="N34" i="1"/>
  <c r="M34" i="1"/>
  <c r="L34" i="1"/>
  <c r="K34" i="1"/>
  <c r="J34" i="1"/>
  <c r="I34" i="1"/>
  <c r="S34" i="1" s="1"/>
  <c r="H34" i="1"/>
  <c r="G34" i="1"/>
  <c r="F34" i="1"/>
  <c r="C34" i="1"/>
  <c r="B34" i="1"/>
  <c r="S33" i="1"/>
  <c r="R33" i="1"/>
  <c r="Q33" i="1"/>
  <c r="P33" i="1"/>
  <c r="E33" i="1"/>
  <c r="O31" i="1"/>
  <c r="N31" i="1"/>
  <c r="M31" i="1"/>
  <c r="L31" i="1"/>
  <c r="K31" i="1"/>
  <c r="J31" i="1"/>
  <c r="I31" i="1"/>
  <c r="H31" i="1"/>
  <c r="G31" i="1"/>
  <c r="F31" i="1"/>
  <c r="C31" i="1"/>
  <c r="B31" i="1"/>
  <c r="S30" i="1"/>
  <c r="R30" i="1"/>
  <c r="Q30" i="1"/>
  <c r="P30" i="1"/>
  <c r="E30" i="1"/>
  <c r="S29" i="1"/>
  <c r="R29" i="1"/>
  <c r="Q29" i="1"/>
  <c r="P29" i="1"/>
  <c r="E29" i="1"/>
  <c r="U29" i="1" s="1"/>
  <c r="S28" i="1"/>
  <c r="R28" i="1"/>
  <c r="Q28" i="1"/>
  <c r="P28" i="1"/>
  <c r="E28" i="1"/>
  <c r="U28" i="1" s="1"/>
  <c r="U27" i="1"/>
  <c r="S27" i="1"/>
  <c r="R27" i="1"/>
  <c r="Q27" i="1"/>
  <c r="P27" i="1"/>
  <c r="E27" i="1"/>
  <c r="T27" i="1" s="1"/>
  <c r="O25" i="1"/>
  <c r="Q25" i="1" s="1"/>
  <c r="N25" i="1"/>
  <c r="M25" i="1"/>
  <c r="L25" i="1"/>
  <c r="K25" i="1"/>
  <c r="J25" i="1"/>
  <c r="I25" i="1"/>
  <c r="S25" i="1" s="1"/>
  <c r="H25" i="1"/>
  <c r="P25" i="1" s="1"/>
  <c r="G25" i="1"/>
  <c r="F25" i="1"/>
  <c r="C25" i="1"/>
  <c r="B25" i="1"/>
  <c r="E25" i="1" s="1"/>
  <c r="U24" i="1"/>
  <c r="T24" i="1"/>
  <c r="S24" i="1"/>
  <c r="R24" i="1"/>
  <c r="Q24" i="1"/>
  <c r="P24" i="1"/>
  <c r="E24" i="1"/>
  <c r="T23" i="1"/>
  <c r="S23" i="1"/>
  <c r="R23" i="1"/>
  <c r="Q23" i="1"/>
  <c r="P23" i="1"/>
  <c r="E23" i="1"/>
  <c r="U23" i="1" s="1"/>
  <c r="S22" i="1"/>
  <c r="R22" i="1"/>
  <c r="Q22" i="1"/>
  <c r="P22" i="1"/>
  <c r="E22" i="1"/>
  <c r="U22" i="1" s="1"/>
  <c r="S21" i="1"/>
  <c r="R21" i="1"/>
  <c r="Q21" i="1"/>
  <c r="U21" i="1" s="1"/>
  <c r="P21" i="1"/>
  <c r="E21" i="1"/>
  <c r="T21" i="1" s="1"/>
  <c r="S20" i="1"/>
  <c r="R20" i="1"/>
  <c r="Q20" i="1"/>
  <c r="P20" i="1"/>
  <c r="E20" i="1"/>
  <c r="S19" i="1"/>
  <c r="R19" i="1"/>
  <c r="Q19" i="1"/>
  <c r="P19" i="1"/>
  <c r="E19" i="1"/>
  <c r="T19" i="1" s="1"/>
  <c r="S18" i="1"/>
  <c r="R18" i="1"/>
  <c r="Q18" i="1"/>
  <c r="P18" i="1"/>
  <c r="E18" i="1"/>
  <c r="O16" i="1"/>
  <c r="N16" i="1"/>
  <c r="M16" i="1"/>
  <c r="L16" i="1"/>
  <c r="K16" i="1"/>
  <c r="S16" i="1" s="1"/>
  <c r="J16" i="1"/>
  <c r="I16" i="1"/>
  <c r="H16" i="1"/>
  <c r="G16" i="1"/>
  <c r="F16" i="1"/>
  <c r="C16" i="1"/>
  <c r="B16" i="1"/>
  <c r="E16" i="1" s="1"/>
  <c r="S15" i="1"/>
  <c r="R15" i="1"/>
  <c r="Q15" i="1"/>
  <c r="P15" i="1"/>
  <c r="E15" i="1"/>
  <c r="U15" i="1" s="1"/>
  <c r="S14" i="1"/>
  <c r="R14" i="1"/>
  <c r="Q14" i="1"/>
  <c r="P14" i="1"/>
  <c r="T14" i="1" s="1"/>
  <c r="E14" i="1"/>
  <c r="U14" i="1" s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P11" i="1"/>
  <c r="E11" i="1"/>
  <c r="U11" i="1" s="1"/>
  <c r="S10" i="1"/>
  <c r="R10" i="1"/>
  <c r="Q10" i="1"/>
  <c r="P10" i="1"/>
  <c r="E10" i="1"/>
  <c r="T10" i="1" s="1"/>
  <c r="S9" i="1"/>
  <c r="R9" i="1"/>
  <c r="Q9" i="1"/>
  <c r="P9" i="1"/>
  <c r="E9" i="1"/>
  <c r="U96" i="11" l="1"/>
  <c r="T96" i="11"/>
  <c r="T22" i="15"/>
  <c r="U22" i="15"/>
  <c r="U29" i="31"/>
  <c r="T29" i="31"/>
  <c r="N114" i="54"/>
  <c r="N115" i="54"/>
  <c r="O115" i="37"/>
  <c r="O114" i="37"/>
  <c r="N114" i="14"/>
  <c r="N115" i="14"/>
  <c r="N115" i="6"/>
  <c r="N114" i="6"/>
  <c r="U38" i="9"/>
  <c r="T38" i="9"/>
  <c r="Q31" i="26"/>
  <c r="S31" i="26"/>
  <c r="T94" i="26"/>
  <c r="U94" i="26"/>
  <c r="T19" i="38"/>
  <c r="U19" i="38"/>
  <c r="T89" i="38"/>
  <c r="U89" i="38"/>
  <c r="U46" i="41"/>
  <c r="T46" i="41"/>
  <c r="U90" i="41"/>
  <c r="T90" i="41"/>
  <c r="P72" i="2"/>
  <c r="R72" i="2"/>
  <c r="P25" i="3"/>
  <c r="P31" i="6"/>
  <c r="T59" i="9"/>
  <c r="U59" i="9"/>
  <c r="S73" i="16"/>
  <c r="U23" i="24"/>
  <c r="T23" i="24"/>
  <c r="U51" i="24"/>
  <c r="T51" i="24"/>
  <c r="N115" i="48"/>
  <c r="N114" i="48"/>
  <c r="O115" i="31"/>
  <c r="O114" i="31"/>
  <c r="N115" i="16"/>
  <c r="N114" i="16"/>
  <c r="Q72" i="2"/>
  <c r="P34" i="3"/>
  <c r="T34" i="3" s="1"/>
  <c r="P54" i="3"/>
  <c r="S72" i="3"/>
  <c r="P16" i="4"/>
  <c r="Q25" i="4"/>
  <c r="R34" i="4"/>
  <c r="U36" i="4"/>
  <c r="P41" i="4"/>
  <c r="E73" i="4"/>
  <c r="Q74" i="4"/>
  <c r="U74" i="4" s="1"/>
  <c r="Q16" i="5"/>
  <c r="E34" i="5"/>
  <c r="Q73" i="5"/>
  <c r="Q31" i="6"/>
  <c r="S31" i="6"/>
  <c r="Q31" i="7"/>
  <c r="T52" i="7"/>
  <c r="R54" i="7"/>
  <c r="P67" i="7"/>
  <c r="Q73" i="7"/>
  <c r="R16" i="8"/>
  <c r="Q25" i="9"/>
  <c r="T52" i="9"/>
  <c r="U52" i="9"/>
  <c r="U96" i="9"/>
  <c r="T96" i="9"/>
  <c r="U21" i="10"/>
  <c r="T21" i="10"/>
  <c r="U65" i="10"/>
  <c r="T65" i="10"/>
  <c r="U21" i="11"/>
  <c r="T21" i="11"/>
  <c r="U43" i="11"/>
  <c r="T43" i="11"/>
  <c r="U63" i="11"/>
  <c r="T63" i="11"/>
  <c r="U15" i="14"/>
  <c r="T15" i="14"/>
  <c r="S67" i="14"/>
  <c r="Q67" i="14"/>
  <c r="U64" i="16"/>
  <c r="T64" i="16"/>
  <c r="R73" i="18"/>
  <c r="U89" i="19"/>
  <c r="T89" i="19"/>
  <c r="U65" i="20"/>
  <c r="T65" i="20"/>
  <c r="U43" i="21"/>
  <c r="T43" i="21"/>
  <c r="T50" i="21"/>
  <c r="U50" i="21"/>
  <c r="R67" i="21"/>
  <c r="U38" i="22"/>
  <c r="T38" i="22"/>
  <c r="U64" i="22"/>
  <c r="T64" i="22"/>
  <c r="U62" i="23"/>
  <c r="T62" i="23"/>
  <c r="R25" i="24"/>
  <c r="E67" i="25"/>
  <c r="T11" i="26"/>
  <c r="U11" i="26"/>
  <c r="U66" i="28"/>
  <c r="T66" i="28"/>
  <c r="T33" i="29"/>
  <c r="U51" i="29"/>
  <c r="T51" i="29"/>
  <c r="U12" i="34"/>
  <c r="T12" i="34"/>
  <c r="T50" i="35"/>
  <c r="U50" i="35"/>
  <c r="U47" i="36"/>
  <c r="T47" i="36"/>
  <c r="T92" i="37"/>
  <c r="U92" i="37"/>
  <c r="U9" i="39"/>
  <c r="T9" i="39"/>
  <c r="U63" i="43"/>
  <c r="T63" i="43"/>
  <c r="T111" i="4"/>
  <c r="U111" i="4"/>
  <c r="N114" i="38"/>
  <c r="N115" i="38"/>
  <c r="U39" i="12"/>
  <c r="T39" i="12"/>
  <c r="U58" i="13"/>
  <c r="T58" i="13"/>
  <c r="T51" i="15"/>
  <c r="U51" i="15"/>
  <c r="U94" i="17"/>
  <c r="T94" i="17"/>
  <c r="U94" i="18"/>
  <c r="T94" i="18"/>
  <c r="T51" i="23"/>
  <c r="U51" i="23"/>
  <c r="U65" i="27"/>
  <c r="T65" i="27"/>
  <c r="U13" i="37"/>
  <c r="T13" i="37"/>
  <c r="T65" i="38"/>
  <c r="U65" i="38"/>
  <c r="U11" i="30"/>
  <c r="T11" i="30"/>
  <c r="T52" i="36"/>
  <c r="U52" i="36"/>
  <c r="N114" i="1"/>
  <c r="N115" i="1"/>
  <c r="E31" i="1"/>
  <c r="Q73" i="1"/>
  <c r="T9" i="1"/>
  <c r="E34" i="1"/>
  <c r="Q67" i="1"/>
  <c r="T96" i="1"/>
  <c r="T11" i="2"/>
  <c r="P31" i="2"/>
  <c r="T33" i="2"/>
  <c r="P67" i="2"/>
  <c r="P16" i="3"/>
  <c r="U70" i="3"/>
  <c r="S34" i="4"/>
  <c r="Q41" i="4"/>
  <c r="U41" i="4" s="1"/>
  <c r="P67" i="4"/>
  <c r="R67" i="4"/>
  <c r="R72" i="4"/>
  <c r="R73" i="5"/>
  <c r="T96" i="5"/>
  <c r="U63" i="6"/>
  <c r="P67" i="6"/>
  <c r="R67" i="6"/>
  <c r="P72" i="6"/>
  <c r="R72" i="6"/>
  <c r="P25" i="7"/>
  <c r="R25" i="7"/>
  <c r="E41" i="7"/>
  <c r="U52" i="7"/>
  <c r="U53" i="7"/>
  <c r="Q67" i="7"/>
  <c r="R73" i="7"/>
  <c r="T90" i="7"/>
  <c r="P31" i="8"/>
  <c r="R31" i="8"/>
  <c r="U37" i="8"/>
  <c r="S73" i="8"/>
  <c r="U15" i="9"/>
  <c r="T15" i="9"/>
  <c r="P31" i="9"/>
  <c r="R31" i="9"/>
  <c r="U43" i="9"/>
  <c r="T46" i="9"/>
  <c r="R68" i="9"/>
  <c r="U89" i="9"/>
  <c r="T89" i="9"/>
  <c r="S16" i="11"/>
  <c r="U38" i="11"/>
  <c r="T38" i="11"/>
  <c r="U56" i="11"/>
  <c r="T56" i="11"/>
  <c r="T58" i="11"/>
  <c r="S73" i="11"/>
  <c r="U28" i="12"/>
  <c r="T28" i="12"/>
  <c r="T43" i="12"/>
  <c r="T49" i="12"/>
  <c r="T57" i="12"/>
  <c r="U57" i="12"/>
  <c r="T20" i="13"/>
  <c r="U20" i="13"/>
  <c r="T38" i="14"/>
  <c r="U38" i="14"/>
  <c r="S72" i="15"/>
  <c r="T93" i="15"/>
  <c r="R16" i="16"/>
  <c r="U23" i="17"/>
  <c r="T23" i="17"/>
  <c r="T46" i="17"/>
  <c r="U46" i="17"/>
  <c r="T66" i="17"/>
  <c r="U66" i="17"/>
  <c r="Q72" i="17"/>
  <c r="U19" i="18"/>
  <c r="T19" i="18"/>
  <c r="U37" i="18"/>
  <c r="T37" i="18"/>
  <c r="U71" i="18"/>
  <c r="T71" i="18"/>
  <c r="U44" i="19"/>
  <c r="T44" i="19"/>
  <c r="Q31" i="21"/>
  <c r="Q25" i="23"/>
  <c r="S25" i="23"/>
  <c r="T57" i="24"/>
  <c r="U57" i="24"/>
  <c r="U65" i="24"/>
  <c r="T65" i="24"/>
  <c r="R72" i="24"/>
  <c r="U47" i="25"/>
  <c r="T47" i="25"/>
  <c r="U92" i="25"/>
  <c r="T92" i="25"/>
  <c r="Q16" i="26"/>
  <c r="S16" i="26"/>
  <c r="U37" i="28"/>
  <c r="T37" i="28"/>
  <c r="T22" i="29"/>
  <c r="U22" i="29"/>
  <c r="U33" i="29"/>
  <c r="U21" i="30"/>
  <c r="T21" i="30"/>
  <c r="U21" i="31"/>
  <c r="T21" i="31"/>
  <c r="U43" i="31"/>
  <c r="T43" i="31"/>
  <c r="P87" i="31"/>
  <c r="T91" i="31"/>
  <c r="U95" i="31"/>
  <c r="U20" i="32"/>
  <c r="Q72" i="33"/>
  <c r="S72" i="33"/>
  <c r="U46" i="35"/>
  <c r="T46" i="35"/>
  <c r="U71" i="35"/>
  <c r="T71" i="35"/>
  <c r="U21" i="36"/>
  <c r="T21" i="36"/>
  <c r="T89" i="40"/>
  <c r="U89" i="40"/>
  <c r="T50" i="42"/>
  <c r="U50" i="42"/>
  <c r="U65" i="42"/>
  <c r="T65" i="42"/>
  <c r="T23" i="48"/>
  <c r="U23" i="48"/>
  <c r="T14" i="49"/>
  <c r="U14" i="49"/>
  <c r="Q31" i="49"/>
  <c r="S31" i="49"/>
  <c r="R25" i="5"/>
  <c r="U28" i="9"/>
  <c r="T28" i="9"/>
  <c r="U9" i="10"/>
  <c r="T9" i="10"/>
  <c r="Q41" i="12"/>
  <c r="U41" i="12" s="1"/>
  <c r="S41" i="12"/>
  <c r="U90" i="14"/>
  <c r="T90" i="14"/>
  <c r="U96" i="20"/>
  <c r="T96" i="20"/>
  <c r="U28" i="21"/>
  <c r="T28" i="21"/>
  <c r="U45" i="24"/>
  <c r="T45" i="24"/>
  <c r="U12" i="31"/>
  <c r="T12" i="31"/>
  <c r="O114" i="53"/>
  <c r="O115" i="53"/>
  <c r="N114" i="46"/>
  <c r="N115" i="46"/>
  <c r="N115" i="30"/>
  <c r="N114" i="30"/>
  <c r="O114" i="13"/>
  <c r="O115" i="13"/>
  <c r="O115" i="5"/>
  <c r="O114" i="5"/>
  <c r="T20" i="9"/>
  <c r="U20" i="9"/>
  <c r="U56" i="9"/>
  <c r="T56" i="9"/>
  <c r="U43" i="10"/>
  <c r="T43" i="10"/>
  <c r="T93" i="10"/>
  <c r="U93" i="10"/>
  <c r="U50" i="13"/>
  <c r="T50" i="13"/>
  <c r="U93" i="21"/>
  <c r="T93" i="21"/>
  <c r="U38" i="24"/>
  <c r="T38" i="24"/>
  <c r="T48" i="27"/>
  <c r="U48" i="27"/>
  <c r="T95" i="27"/>
  <c r="U95" i="27"/>
  <c r="U15" i="38"/>
  <c r="T15" i="38"/>
  <c r="T96" i="41"/>
  <c r="U96" i="41"/>
  <c r="U39" i="43"/>
  <c r="T39" i="43"/>
  <c r="U20" i="1"/>
  <c r="R74" i="1"/>
  <c r="Q34" i="4"/>
  <c r="E31" i="5"/>
  <c r="P73" i="5"/>
  <c r="U39" i="6"/>
  <c r="U94" i="6"/>
  <c r="U70" i="7"/>
  <c r="U92" i="8"/>
  <c r="T92" i="8"/>
  <c r="U92" i="11"/>
  <c r="T92" i="11"/>
  <c r="Q34" i="17"/>
  <c r="U29" i="19"/>
  <c r="T29" i="19"/>
  <c r="U20" i="25"/>
  <c r="T20" i="25"/>
  <c r="U30" i="28"/>
  <c r="T30" i="28"/>
  <c r="U18" i="40"/>
  <c r="T18" i="40"/>
  <c r="R73" i="40"/>
  <c r="T70" i="41"/>
  <c r="U70" i="41"/>
  <c r="K114" i="33"/>
  <c r="N114" i="40"/>
  <c r="N115" i="40"/>
  <c r="V114" i="30"/>
  <c r="V115" i="30"/>
  <c r="O115" i="23"/>
  <c r="O114" i="23"/>
  <c r="O114" i="15"/>
  <c r="O115" i="15"/>
  <c r="O114" i="7"/>
  <c r="O115" i="7"/>
  <c r="S73" i="1"/>
  <c r="U9" i="1"/>
  <c r="T13" i="1"/>
  <c r="U30" i="1"/>
  <c r="T37" i="1"/>
  <c r="T53" i="1"/>
  <c r="T86" i="1"/>
  <c r="U11" i="2"/>
  <c r="U12" i="2"/>
  <c r="P16" i="2"/>
  <c r="R16" i="2"/>
  <c r="Q25" i="2"/>
  <c r="T29" i="2"/>
  <c r="S31" i="2"/>
  <c r="P34" i="2"/>
  <c r="U43" i="2"/>
  <c r="T47" i="2"/>
  <c r="U51" i="2"/>
  <c r="T62" i="2"/>
  <c r="T66" i="2"/>
  <c r="Q67" i="2"/>
  <c r="T70" i="2"/>
  <c r="T89" i="2"/>
  <c r="T93" i="2"/>
  <c r="Q16" i="3"/>
  <c r="T33" i="3"/>
  <c r="T38" i="3"/>
  <c r="P67" i="3"/>
  <c r="S68" i="3"/>
  <c r="P73" i="3"/>
  <c r="R16" i="4"/>
  <c r="E34" i="4"/>
  <c r="U34" i="4" s="1"/>
  <c r="T40" i="4"/>
  <c r="R41" i="4"/>
  <c r="T62" i="4"/>
  <c r="T66" i="4"/>
  <c r="U10" i="5"/>
  <c r="S16" i="5"/>
  <c r="T28" i="5"/>
  <c r="U33" i="5"/>
  <c r="T43" i="5"/>
  <c r="S73" i="5"/>
  <c r="P25" i="6"/>
  <c r="T29" i="6"/>
  <c r="T33" i="6"/>
  <c r="T62" i="6"/>
  <c r="T66" i="6"/>
  <c r="T71" i="6"/>
  <c r="T90" i="6"/>
  <c r="T9" i="7"/>
  <c r="P16" i="7"/>
  <c r="T24" i="7"/>
  <c r="P34" i="7"/>
  <c r="S73" i="7"/>
  <c r="U19" i="8"/>
  <c r="T23" i="8"/>
  <c r="Q31" i="8"/>
  <c r="S31" i="8"/>
  <c r="E41" i="8"/>
  <c r="E54" i="8"/>
  <c r="U63" i="8"/>
  <c r="U71" i="8"/>
  <c r="T71" i="8"/>
  <c r="U29" i="9"/>
  <c r="T29" i="9"/>
  <c r="T70" i="9"/>
  <c r="U30" i="10"/>
  <c r="T30" i="10"/>
  <c r="Q72" i="10"/>
  <c r="S72" i="10"/>
  <c r="U14" i="11"/>
  <c r="T14" i="11"/>
  <c r="E16" i="12"/>
  <c r="U58" i="14"/>
  <c r="T58" i="14"/>
  <c r="U91" i="14"/>
  <c r="T91" i="14"/>
  <c r="U9" i="15"/>
  <c r="T9" i="15"/>
  <c r="S31" i="15"/>
  <c r="T15" i="17"/>
  <c r="T59" i="18"/>
  <c r="T65" i="18"/>
  <c r="U21" i="19"/>
  <c r="T21" i="19"/>
  <c r="R34" i="19"/>
  <c r="T29" i="21"/>
  <c r="U29" i="21"/>
  <c r="T59" i="21"/>
  <c r="U59" i="21"/>
  <c r="U65" i="21"/>
  <c r="T65" i="21"/>
  <c r="U20" i="22"/>
  <c r="T20" i="22"/>
  <c r="T23" i="23"/>
  <c r="U23" i="23"/>
  <c r="Q34" i="23"/>
  <c r="Q74" i="23"/>
  <c r="U15" i="24"/>
  <c r="T15" i="24"/>
  <c r="Q34" i="25"/>
  <c r="T38" i="25"/>
  <c r="T62" i="26"/>
  <c r="U62" i="26"/>
  <c r="P73" i="26"/>
  <c r="R73" i="26"/>
  <c r="T89" i="26"/>
  <c r="U89" i="26"/>
  <c r="T21" i="28"/>
  <c r="U29" i="28"/>
  <c r="T29" i="28"/>
  <c r="U43" i="29"/>
  <c r="T43" i="29"/>
  <c r="U33" i="31"/>
  <c r="T37" i="31"/>
  <c r="U57" i="31"/>
  <c r="T57" i="31"/>
  <c r="Q73" i="31"/>
  <c r="Q87" i="31"/>
  <c r="Q115" i="31" s="1"/>
  <c r="U21" i="32"/>
  <c r="T21" i="32"/>
  <c r="U28" i="32"/>
  <c r="T28" i="32"/>
  <c r="T51" i="33"/>
  <c r="U51" i="33"/>
  <c r="R16" i="35"/>
  <c r="U18" i="35"/>
  <c r="T18" i="35"/>
  <c r="U33" i="35"/>
  <c r="U27" i="37"/>
  <c r="T27" i="37"/>
  <c r="U65" i="37"/>
  <c r="T65" i="37"/>
  <c r="U57" i="14"/>
  <c r="T57" i="14"/>
  <c r="U90" i="19"/>
  <c r="T90" i="19"/>
  <c r="S72" i="20"/>
  <c r="Q72" i="20"/>
  <c r="U86" i="20"/>
  <c r="T86" i="20"/>
  <c r="U21" i="21"/>
  <c r="T21" i="21"/>
  <c r="U63" i="23"/>
  <c r="T63" i="23"/>
  <c r="U27" i="30"/>
  <c r="T27" i="30"/>
  <c r="U40" i="30"/>
  <c r="T40" i="30"/>
  <c r="T38" i="32"/>
  <c r="U38" i="32"/>
  <c r="U47" i="43"/>
  <c r="T47" i="43"/>
  <c r="N114" i="22"/>
  <c r="N115" i="22"/>
  <c r="T39" i="6"/>
  <c r="T95" i="8"/>
  <c r="U95" i="8"/>
  <c r="U64" i="12"/>
  <c r="T64" i="12"/>
  <c r="T20" i="18"/>
  <c r="U20" i="18"/>
  <c r="U56" i="18"/>
  <c r="T56" i="18"/>
  <c r="R31" i="19"/>
  <c r="U38" i="28"/>
  <c r="T38" i="28"/>
  <c r="T64" i="29"/>
  <c r="U64" i="29"/>
  <c r="U22" i="30"/>
  <c r="T22" i="30"/>
  <c r="R41" i="43"/>
  <c r="U10" i="1"/>
  <c r="S68" i="1"/>
  <c r="R25" i="3"/>
  <c r="E41" i="3"/>
  <c r="U33" i="4"/>
  <c r="Q67" i="5"/>
  <c r="R31" i="6"/>
  <c r="R68" i="7"/>
  <c r="P73" i="7"/>
  <c r="S34" i="8"/>
  <c r="R73" i="10"/>
  <c r="T29" i="11"/>
  <c r="U29" i="11"/>
  <c r="R41" i="11"/>
  <c r="P74" i="12"/>
  <c r="U94" i="13"/>
  <c r="T94" i="13"/>
  <c r="U10" i="15"/>
  <c r="T10" i="15"/>
  <c r="U28" i="17"/>
  <c r="T28" i="17"/>
  <c r="T49" i="18"/>
  <c r="U49" i="18"/>
  <c r="U51" i="19"/>
  <c r="T51" i="19"/>
  <c r="U11" i="22"/>
  <c r="T11" i="22"/>
  <c r="U28" i="24"/>
  <c r="T28" i="24"/>
  <c r="T11" i="25"/>
  <c r="U11" i="25"/>
  <c r="U51" i="25"/>
  <c r="T51" i="25"/>
  <c r="P31" i="27"/>
  <c r="R31" i="27"/>
  <c r="O114" i="47"/>
  <c r="O115" i="47"/>
  <c r="N114" i="32"/>
  <c r="N115" i="32"/>
  <c r="N115" i="24"/>
  <c r="N114" i="24"/>
  <c r="V115" i="22"/>
  <c r="V114" i="22"/>
  <c r="N114" i="8"/>
  <c r="N115" i="8"/>
  <c r="R25" i="1"/>
  <c r="Q31" i="1"/>
  <c r="R16" i="1"/>
  <c r="U18" i="1"/>
  <c r="T28" i="1"/>
  <c r="R31" i="1"/>
  <c r="U33" i="1"/>
  <c r="U37" i="1"/>
  <c r="U38" i="1"/>
  <c r="S67" i="1"/>
  <c r="R72" i="1"/>
  <c r="U92" i="1"/>
  <c r="U94" i="1"/>
  <c r="U10" i="2"/>
  <c r="U13" i="2"/>
  <c r="T15" i="2"/>
  <c r="Q16" i="2"/>
  <c r="Q34" i="2"/>
  <c r="P41" i="2"/>
  <c r="T41" i="2" s="1"/>
  <c r="R41" i="2"/>
  <c r="T46" i="2"/>
  <c r="T50" i="2"/>
  <c r="R67" i="2"/>
  <c r="Q74" i="2"/>
  <c r="S87" i="2"/>
  <c r="U91" i="2"/>
  <c r="T96" i="2"/>
  <c r="T19" i="3"/>
  <c r="T37" i="3"/>
  <c r="U45" i="3"/>
  <c r="T49" i="3"/>
  <c r="U53" i="3"/>
  <c r="Q60" i="3"/>
  <c r="Q67" i="3"/>
  <c r="Q73" i="3"/>
  <c r="T90" i="3"/>
  <c r="T10" i="4"/>
  <c r="P31" i="4"/>
  <c r="R31" i="4"/>
  <c r="T39" i="4"/>
  <c r="S41" i="4"/>
  <c r="R73" i="4"/>
  <c r="T27" i="5"/>
  <c r="R34" i="5"/>
  <c r="T65" i="5"/>
  <c r="Q72" i="5"/>
  <c r="U10" i="6"/>
  <c r="Q25" i="6"/>
  <c r="P34" i="6"/>
  <c r="R34" i="6"/>
  <c r="U37" i="6"/>
  <c r="U43" i="6"/>
  <c r="T47" i="6"/>
  <c r="U51" i="6"/>
  <c r="T89" i="6"/>
  <c r="T93" i="6"/>
  <c r="Q16" i="7"/>
  <c r="T20" i="7"/>
  <c r="Q34" i="7"/>
  <c r="U34" i="7" s="1"/>
  <c r="T49" i="7"/>
  <c r="U56" i="7"/>
  <c r="T59" i="7"/>
  <c r="P72" i="7"/>
  <c r="Q87" i="7"/>
  <c r="T18" i="8"/>
  <c r="T22" i="8"/>
  <c r="T38" i="8"/>
  <c r="T62" i="8"/>
  <c r="U96" i="8"/>
  <c r="T96" i="8"/>
  <c r="R41" i="9"/>
  <c r="U63" i="9"/>
  <c r="T63" i="9"/>
  <c r="R73" i="9"/>
  <c r="U20" i="10"/>
  <c r="T20" i="10"/>
  <c r="U53" i="10"/>
  <c r="T64" i="10"/>
  <c r="U64" i="10"/>
  <c r="T12" i="11"/>
  <c r="T71" i="11"/>
  <c r="U71" i="11"/>
  <c r="Q73" i="11"/>
  <c r="T14" i="12"/>
  <c r="P25" i="12"/>
  <c r="R25" i="12"/>
  <c r="U40" i="12"/>
  <c r="T40" i="12"/>
  <c r="T94" i="12"/>
  <c r="U11" i="13"/>
  <c r="T11" i="13"/>
  <c r="T28" i="13"/>
  <c r="T64" i="13"/>
  <c r="U14" i="14"/>
  <c r="T14" i="14"/>
  <c r="U33" i="14"/>
  <c r="T33" i="14"/>
  <c r="T58" i="15"/>
  <c r="U58" i="15"/>
  <c r="Q41" i="16"/>
  <c r="U49" i="16"/>
  <c r="T49" i="16"/>
  <c r="T95" i="16"/>
  <c r="U40" i="17"/>
  <c r="T40" i="17"/>
  <c r="U64" i="17"/>
  <c r="U14" i="18"/>
  <c r="T14" i="18"/>
  <c r="R16" i="18"/>
  <c r="R34" i="18"/>
  <c r="U57" i="18"/>
  <c r="T57" i="18"/>
  <c r="U95" i="18"/>
  <c r="T95" i="18"/>
  <c r="Q16" i="19"/>
  <c r="U16" i="19" s="1"/>
  <c r="U71" i="19"/>
  <c r="T71" i="19"/>
  <c r="T29" i="22"/>
  <c r="U29" i="22"/>
  <c r="Q31" i="22"/>
  <c r="T37" i="22"/>
  <c r="U37" i="22"/>
  <c r="T89" i="22"/>
  <c r="U89" i="22"/>
  <c r="T15" i="23"/>
  <c r="U15" i="23"/>
  <c r="U89" i="23"/>
  <c r="T89" i="23"/>
  <c r="U96" i="23"/>
  <c r="T96" i="23"/>
  <c r="S87" i="24"/>
  <c r="Q73" i="25"/>
  <c r="S73" i="25"/>
  <c r="U51" i="26"/>
  <c r="U23" i="27"/>
  <c r="T23" i="27"/>
  <c r="S25" i="27"/>
  <c r="Q25" i="27"/>
  <c r="S34" i="27"/>
  <c r="Q34" i="27"/>
  <c r="T44" i="27"/>
  <c r="U52" i="27"/>
  <c r="T52" i="27"/>
  <c r="U66" i="27"/>
  <c r="T66" i="27"/>
  <c r="T22" i="28"/>
  <c r="U22" i="28"/>
  <c r="T86" i="30"/>
  <c r="U86" i="30"/>
  <c r="T58" i="32"/>
  <c r="U58" i="32"/>
  <c r="U12" i="33"/>
  <c r="T12" i="33"/>
  <c r="P41" i="33"/>
  <c r="R41" i="33"/>
  <c r="T64" i="33"/>
  <c r="U64" i="33"/>
  <c r="P72" i="3"/>
  <c r="U47" i="10"/>
  <c r="T47" i="10"/>
  <c r="U47" i="11"/>
  <c r="T47" i="11"/>
  <c r="T64" i="11"/>
  <c r="U64" i="11"/>
  <c r="U12" i="26"/>
  <c r="T12" i="26"/>
  <c r="T92" i="28"/>
  <c r="U92" i="28"/>
  <c r="T44" i="30"/>
  <c r="U44" i="30"/>
  <c r="O114" i="45"/>
  <c r="O115" i="45"/>
  <c r="O114" i="29"/>
  <c r="O115" i="29"/>
  <c r="O114" i="21"/>
  <c r="O115" i="21"/>
  <c r="T20" i="1"/>
  <c r="T36" i="6"/>
  <c r="T21" i="7"/>
  <c r="R41" i="8"/>
  <c r="T62" i="9"/>
  <c r="U62" i="9"/>
  <c r="U24" i="13"/>
  <c r="T24" i="13"/>
  <c r="T70" i="28"/>
  <c r="U49" i="30"/>
  <c r="T49" i="30"/>
  <c r="T22" i="37"/>
  <c r="U22" i="37"/>
  <c r="U64" i="39"/>
  <c r="T64" i="39"/>
  <c r="R72" i="39"/>
  <c r="P73" i="1"/>
  <c r="P72" i="4"/>
  <c r="P73" i="6"/>
  <c r="P31" i="7"/>
  <c r="Q54" i="7"/>
  <c r="Q41" i="8"/>
  <c r="Q60" i="8"/>
  <c r="S25" i="11"/>
  <c r="U45" i="14"/>
  <c r="T45" i="14"/>
  <c r="T24" i="38"/>
  <c r="U24" i="38"/>
  <c r="U23" i="41"/>
  <c r="T23" i="41"/>
  <c r="O114" i="55"/>
  <c r="O115" i="55"/>
  <c r="O115" i="39"/>
  <c r="O114" i="39"/>
  <c r="Q31" i="2"/>
  <c r="U31" i="2" s="1"/>
  <c r="T12" i="1"/>
  <c r="Q16" i="1"/>
  <c r="S31" i="1"/>
  <c r="R34" i="1"/>
  <c r="U39" i="1"/>
  <c r="R41" i="1"/>
  <c r="E67" i="1"/>
  <c r="P67" i="1"/>
  <c r="T67" i="1" s="1"/>
  <c r="Q72" i="1"/>
  <c r="T28" i="2"/>
  <c r="R34" i="2"/>
  <c r="Q41" i="2"/>
  <c r="U41" i="2" s="1"/>
  <c r="S41" i="2"/>
  <c r="T65" i="2"/>
  <c r="T88" i="2"/>
  <c r="T94" i="2"/>
  <c r="U28" i="3"/>
  <c r="U39" i="3"/>
  <c r="E54" i="3"/>
  <c r="R73" i="3"/>
  <c r="U19" i="4"/>
  <c r="Q31" i="4"/>
  <c r="S31" i="4"/>
  <c r="E41" i="4"/>
  <c r="S73" i="4"/>
  <c r="U96" i="4"/>
  <c r="S34" i="5"/>
  <c r="U38" i="5"/>
  <c r="T70" i="5"/>
  <c r="U12" i="6"/>
  <c r="P16" i="6"/>
  <c r="T28" i="6"/>
  <c r="Q34" i="6"/>
  <c r="S34" i="6"/>
  <c r="P41" i="6"/>
  <c r="T41" i="6" s="1"/>
  <c r="R41" i="6"/>
  <c r="T65" i="6"/>
  <c r="T70" i="6"/>
  <c r="S87" i="6"/>
  <c r="U91" i="6"/>
  <c r="T96" i="6"/>
  <c r="U30" i="7"/>
  <c r="T33" i="7"/>
  <c r="E67" i="7"/>
  <c r="Q72" i="7"/>
  <c r="U10" i="8"/>
  <c r="U30" i="8"/>
  <c r="P34" i="8"/>
  <c r="T34" i="8" s="1"/>
  <c r="T36" i="8"/>
  <c r="E60" i="9"/>
  <c r="E54" i="10"/>
  <c r="U88" i="10"/>
  <c r="U30" i="11"/>
  <c r="T30" i="11"/>
  <c r="U95" i="13"/>
  <c r="T95" i="13"/>
  <c r="U56" i="14"/>
  <c r="U89" i="14"/>
  <c r="U21" i="15"/>
  <c r="E25" i="15"/>
  <c r="U25" i="15" s="1"/>
  <c r="T63" i="15"/>
  <c r="U63" i="15"/>
  <c r="R25" i="16"/>
  <c r="R73" i="16"/>
  <c r="T33" i="17"/>
  <c r="U65" i="17"/>
  <c r="T65" i="17"/>
  <c r="U30" i="18"/>
  <c r="U43" i="19"/>
  <c r="T43" i="19"/>
  <c r="T15" i="20"/>
  <c r="U15" i="20"/>
  <c r="U20" i="21"/>
  <c r="U12" i="22"/>
  <c r="T12" i="22"/>
  <c r="S73" i="22"/>
  <c r="U52" i="24"/>
  <c r="T52" i="24"/>
  <c r="R54" i="24"/>
  <c r="T56" i="24"/>
  <c r="U56" i="24"/>
  <c r="U52" i="26"/>
  <c r="T52" i="26"/>
  <c r="U12" i="27"/>
  <c r="T12" i="27"/>
  <c r="U15" i="27"/>
  <c r="T20" i="27"/>
  <c r="U20" i="27"/>
  <c r="U18" i="28"/>
  <c r="T18" i="28"/>
  <c r="U45" i="28"/>
  <c r="T45" i="28"/>
  <c r="U59" i="28"/>
  <c r="T59" i="28"/>
  <c r="R72" i="28"/>
  <c r="U62" i="30"/>
  <c r="T62" i="30"/>
  <c r="U94" i="30"/>
  <c r="T94" i="30"/>
  <c r="U45" i="32"/>
  <c r="T45" i="32"/>
  <c r="U46" i="34"/>
  <c r="T46" i="34"/>
  <c r="U66" i="34"/>
  <c r="T66" i="34"/>
  <c r="T96" i="34"/>
  <c r="U96" i="34"/>
  <c r="P25" i="9"/>
  <c r="R25" i="9"/>
  <c r="E72" i="9"/>
  <c r="Q73" i="9"/>
  <c r="R72" i="10"/>
  <c r="E25" i="11"/>
  <c r="Q41" i="11"/>
  <c r="E73" i="11"/>
  <c r="U89" i="11"/>
  <c r="S25" i="12"/>
  <c r="E67" i="12"/>
  <c r="S72" i="13"/>
  <c r="P16" i="14"/>
  <c r="E31" i="14"/>
  <c r="R34" i="14"/>
  <c r="E67" i="14"/>
  <c r="S73" i="14"/>
  <c r="U33" i="15"/>
  <c r="E60" i="15"/>
  <c r="S16" i="16"/>
  <c r="E41" i="16"/>
  <c r="P34" i="17"/>
  <c r="R34" i="17"/>
  <c r="E68" i="17"/>
  <c r="R72" i="17"/>
  <c r="S16" i="18"/>
  <c r="Q34" i="18"/>
  <c r="E60" i="18"/>
  <c r="R16" i="19"/>
  <c r="R25" i="20"/>
  <c r="E72" i="20"/>
  <c r="E31" i="21"/>
  <c r="U31" i="21" s="1"/>
  <c r="E72" i="21"/>
  <c r="S73" i="21"/>
  <c r="E74" i="21"/>
  <c r="E25" i="22"/>
  <c r="Q16" i="23"/>
  <c r="U16" i="23" s="1"/>
  <c r="P73" i="23"/>
  <c r="E74" i="23"/>
  <c r="R87" i="24"/>
  <c r="E31" i="25"/>
  <c r="U31" i="25" s="1"/>
  <c r="R41" i="25"/>
  <c r="E74" i="26"/>
  <c r="E41" i="27"/>
  <c r="E54" i="28"/>
  <c r="U70" i="28"/>
  <c r="U9" i="29"/>
  <c r="T9" i="29"/>
  <c r="T24" i="29"/>
  <c r="U24" i="29"/>
  <c r="U36" i="29"/>
  <c r="R34" i="30"/>
  <c r="U39" i="30"/>
  <c r="T39" i="30"/>
  <c r="T46" i="30"/>
  <c r="U46" i="30"/>
  <c r="Q67" i="30"/>
  <c r="U20" i="31"/>
  <c r="T20" i="31"/>
  <c r="U48" i="31"/>
  <c r="T48" i="31"/>
  <c r="E73" i="31"/>
  <c r="T13" i="32"/>
  <c r="U13" i="32"/>
  <c r="U47" i="32"/>
  <c r="T47" i="32"/>
  <c r="T51" i="32"/>
  <c r="U51" i="32"/>
  <c r="T37" i="35"/>
  <c r="U37" i="35"/>
  <c r="U91" i="35"/>
  <c r="T91" i="35"/>
  <c r="U30" i="36"/>
  <c r="T30" i="36"/>
  <c r="T89" i="37"/>
  <c r="U89" i="37"/>
  <c r="U28" i="40"/>
  <c r="T28" i="40"/>
  <c r="S68" i="8"/>
  <c r="P72" i="8"/>
  <c r="U10" i="9"/>
  <c r="P16" i="9"/>
  <c r="Q31" i="9"/>
  <c r="Q73" i="13"/>
  <c r="P72" i="14"/>
  <c r="T96" i="14"/>
  <c r="P25" i="15"/>
  <c r="R25" i="15"/>
  <c r="Q34" i="16"/>
  <c r="U34" i="16" s="1"/>
  <c r="Q67" i="17"/>
  <c r="P73" i="17"/>
  <c r="P31" i="18"/>
  <c r="R31" i="18"/>
  <c r="Q41" i="18"/>
  <c r="T13" i="21"/>
  <c r="U13" i="21"/>
  <c r="Q34" i="22"/>
  <c r="U34" i="22" s="1"/>
  <c r="P41" i="22"/>
  <c r="R41" i="22"/>
  <c r="U53" i="22"/>
  <c r="T53" i="22"/>
  <c r="T57" i="22"/>
  <c r="U57" i="22"/>
  <c r="U93" i="22"/>
  <c r="T93" i="22"/>
  <c r="U14" i="24"/>
  <c r="T14" i="24"/>
  <c r="T48" i="24"/>
  <c r="U48" i="24"/>
  <c r="T70" i="24"/>
  <c r="E16" i="25"/>
  <c r="U19" i="25"/>
  <c r="T19" i="25"/>
  <c r="P87" i="25"/>
  <c r="Q16" i="30"/>
  <c r="T18" i="30"/>
  <c r="U18" i="30"/>
  <c r="U28" i="30"/>
  <c r="T28" i="30"/>
  <c r="U63" i="30"/>
  <c r="T63" i="30"/>
  <c r="U52" i="33"/>
  <c r="T52" i="33"/>
  <c r="U88" i="33"/>
  <c r="T88" i="33"/>
  <c r="T13" i="34"/>
  <c r="U13" i="34"/>
  <c r="T39" i="35"/>
  <c r="U39" i="35"/>
  <c r="U45" i="35"/>
  <c r="T45" i="35"/>
  <c r="T13" i="36"/>
  <c r="U13" i="36"/>
  <c r="U39" i="36"/>
  <c r="T39" i="36"/>
  <c r="T51" i="37"/>
  <c r="U51" i="37"/>
  <c r="U44" i="39"/>
  <c r="T44" i="39"/>
  <c r="S72" i="8"/>
  <c r="S16" i="9"/>
  <c r="P34" i="9"/>
  <c r="R34" i="9"/>
  <c r="P72" i="9"/>
  <c r="R34" i="10"/>
  <c r="T70" i="10"/>
  <c r="T33" i="11"/>
  <c r="T10" i="12"/>
  <c r="R31" i="12"/>
  <c r="S72" i="12"/>
  <c r="P16" i="13"/>
  <c r="P54" i="13"/>
  <c r="E25" i="14"/>
  <c r="U25" i="14" s="1"/>
  <c r="S68" i="14"/>
  <c r="T70" i="14"/>
  <c r="S72" i="14"/>
  <c r="R74" i="14"/>
  <c r="U96" i="14"/>
  <c r="R54" i="15"/>
  <c r="P87" i="15"/>
  <c r="P114" i="15" s="1"/>
  <c r="Q54" i="16"/>
  <c r="R72" i="16"/>
  <c r="R74" i="16"/>
  <c r="Q73" i="17"/>
  <c r="Q31" i="18"/>
  <c r="S31" i="18"/>
  <c r="P67" i="18"/>
  <c r="R67" i="18"/>
  <c r="E16" i="19"/>
  <c r="Q25" i="19"/>
  <c r="P60" i="19"/>
  <c r="E73" i="19"/>
  <c r="U94" i="19"/>
  <c r="T94" i="19"/>
  <c r="U94" i="20"/>
  <c r="T94" i="20"/>
  <c r="U30" i="21"/>
  <c r="T30" i="21"/>
  <c r="T14" i="22"/>
  <c r="U14" i="22"/>
  <c r="Q41" i="22"/>
  <c r="U41" i="22" s="1"/>
  <c r="S41" i="22"/>
  <c r="Q73" i="22"/>
  <c r="T24" i="23"/>
  <c r="U24" i="23"/>
  <c r="P54" i="23"/>
  <c r="T56" i="23"/>
  <c r="U56" i="23"/>
  <c r="Q31" i="24"/>
  <c r="U31" i="24" s="1"/>
  <c r="R72" i="25"/>
  <c r="U43" i="26"/>
  <c r="T43" i="26"/>
  <c r="U63" i="26"/>
  <c r="T63" i="26"/>
  <c r="U95" i="26"/>
  <c r="T95" i="26"/>
  <c r="U96" i="27"/>
  <c r="T96" i="27"/>
  <c r="R34" i="28"/>
  <c r="T50" i="28"/>
  <c r="U50" i="28"/>
  <c r="U96" i="28"/>
  <c r="T96" i="28"/>
  <c r="U23" i="29"/>
  <c r="T23" i="29"/>
  <c r="S73" i="29"/>
  <c r="U45" i="30"/>
  <c r="T45" i="30"/>
  <c r="U47" i="31"/>
  <c r="T47" i="31"/>
  <c r="U58" i="31"/>
  <c r="T58" i="31"/>
  <c r="U12" i="32"/>
  <c r="T12" i="32"/>
  <c r="E34" i="32"/>
  <c r="T39" i="32"/>
  <c r="U39" i="32"/>
  <c r="T46" i="32"/>
  <c r="U46" i="32"/>
  <c r="U10" i="35"/>
  <c r="T10" i="35"/>
  <c r="U93" i="36"/>
  <c r="T93" i="36"/>
  <c r="U70" i="37"/>
  <c r="T70" i="37"/>
  <c r="Q72" i="37"/>
  <c r="S72" i="37"/>
  <c r="T46" i="38"/>
  <c r="U46" i="38"/>
  <c r="T20" i="39"/>
  <c r="U20" i="39"/>
  <c r="T40" i="39"/>
  <c r="U40" i="39"/>
  <c r="T91" i="39"/>
  <c r="U91" i="39"/>
  <c r="P67" i="8"/>
  <c r="R67" i="8"/>
  <c r="S34" i="9"/>
  <c r="S72" i="9"/>
  <c r="U70" i="10"/>
  <c r="U10" i="11"/>
  <c r="E31" i="11"/>
  <c r="U33" i="11"/>
  <c r="R73" i="11"/>
  <c r="U10" i="12"/>
  <c r="S16" i="12"/>
  <c r="T29" i="12"/>
  <c r="S31" i="12"/>
  <c r="E41" i="12"/>
  <c r="Q16" i="13"/>
  <c r="R34" i="13"/>
  <c r="S41" i="13"/>
  <c r="E67" i="13"/>
  <c r="S73" i="13"/>
  <c r="E16" i="14"/>
  <c r="E34" i="14"/>
  <c r="U34" i="14" s="1"/>
  <c r="P67" i="14"/>
  <c r="U70" i="14"/>
  <c r="R72" i="14"/>
  <c r="S74" i="14"/>
  <c r="R16" i="15"/>
  <c r="R72" i="15"/>
  <c r="S73" i="15"/>
  <c r="Q87" i="15"/>
  <c r="Q115" i="15" s="1"/>
  <c r="S34" i="16"/>
  <c r="P41" i="16"/>
  <c r="Q16" i="17"/>
  <c r="R68" i="17"/>
  <c r="E68" i="18"/>
  <c r="R74" i="18"/>
  <c r="T96" i="18"/>
  <c r="Q34" i="19"/>
  <c r="P72" i="20"/>
  <c r="U51" i="21"/>
  <c r="T51" i="21"/>
  <c r="T21" i="22"/>
  <c r="U52" i="23"/>
  <c r="T52" i="23"/>
  <c r="E60" i="24"/>
  <c r="U63" i="24"/>
  <c r="T63" i="24"/>
  <c r="S68" i="24"/>
  <c r="U12" i="25"/>
  <c r="T12" i="25"/>
  <c r="T33" i="25"/>
  <c r="U91" i="25"/>
  <c r="E16" i="26"/>
  <c r="S41" i="26"/>
  <c r="U43" i="27"/>
  <c r="T43" i="27"/>
  <c r="P60" i="28"/>
  <c r="T93" i="28"/>
  <c r="U93" i="28"/>
  <c r="R16" i="29"/>
  <c r="T52" i="29"/>
  <c r="U52" i="29"/>
  <c r="T58" i="29"/>
  <c r="U58" i="29"/>
  <c r="U12" i="30"/>
  <c r="T12" i="30"/>
  <c r="E73" i="30"/>
  <c r="U28" i="31"/>
  <c r="T28" i="31"/>
  <c r="T22" i="32"/>
  <c r="U22" i="32"/>
  <c r="T70" i="32"/>
  <c r="U65" i="33"/>
  <c r="T65" i="33"/>
  <c r="U45" i="34"/>
  <c r="T45" i="34"/>
  <c r="T62" i="36"/>
  <c r="U62" i="36"/>
  <c r="U53" i="37"/>
  <c r="T53" i="37"/>
  <c r="U28" i="38"/>
  <c r="T28" i="38"/>
  <c r="R31" i="39"/>
  <c r="U33" i="39"/>
  <c r="T33" i="39"/>
  <c r="P16" i="20"/>
  <c r="T16" i="20" s="1"/>
  <c r="R41" i="20"/>
  <c r="U46" i="20"/>
  <c r="E54" i="20"/>
  <c r="E16" i="21"/>
  <c r="E25" i="21"/>
  <c r="T25" i="21" s="1"/>
  <c r="E54" i="21"/>
  <c r="U86" i="21"/>
  <c r="E60" i="22"/>
  <c r="T60" i="22" s="1"/>
  <c r="E74" i="22"/>
  <c r="P16" i="23"/>
  <c r="R16" i="23"/>
  <c r="E31" i="23"/>
  <c r="P34" i="23"/>
  <c r="T34" i="23" s="1"/>
  <c r="R34" i="23"/>
  <c r="T37" i="23"/>
  <c r="T37" i="24"/>
  <c r="U70" i="24"/>
  <c r="T71" i="24"/>
  <c r="U33" i="25"/>
  <c r="S72" i="25"/>
  <c r="Q87" i="25"/>
  <c r="U87" i="25" s="1"/>
  <c r="U15" i="26"/>
  <c r="E25" i="26"/>
  <c r="S73" i="26"/>
  <c r="E34" i="27"/>
  <c r="T91" i="27"/>
  <c r="E31" i="28"/>
  <c r="Q25" i="29"/>
  <c r="S25" i="29"/>
  <c r="S34" i="29"/>
  <c r="T36" i="29"/>
  <c r="R72" i="29"/>
  <c r="E73" i="29"/>
  <c r="U91" i="29"/>
  <c r="E16" i="30"/>
  <c r="S34" i="30"/>
  <c r="E54" i="30"/>
  <c r="E67" i="30"/>
  <c r="E16" i="31"/>
  <c r="S74" i="31"/>
  <c r="Q41" i="32"/>
  <c r="U63" i="32"/>
  <c r="T63" i="32"/>
  <c r="E16" i="36"/>
  <c r="T27" i="36"/>
  <c r="U27" i="36"/>
  <c r="P41" i="36"/>
  <c r="R41" i="36"/>
  <c r="T64" i="36"/>
  <c r="U64" i="36"/>
  <c r="E67" i="36"/>
  <c r="U92" i="36"/>
  <c r="T92" i="36"/>
  <c r="U43" i="37"/>
  <c r="T43" i="37"/>
  <c r="U14" i="38"/>
  <c r="T14" i="38"/>
  <c r="T27" i="38"/>
  <c r="U27" i="38"/>
  <c r="U92" i="40"/>
  <c r="T92" i="40"/>
  <c r="T20" i="41"/>
  <c r="U20" i="41"/>
  <c r="T93" i="42"/>
  <c r="U93" i="42"/>
  <c r="T96" i="42"/>
  <c r="T12" i="43"/>
  <c r="U12" i="43"/>
  <c r="U21" i="43"/>
  <c r="T21" i="43"/>
  <c r="U96" i="49"/>
  <c r="T96" i="49"/>
  <c r="E16" i="29"/>
  <c r="E67" i="29"/>
  <c r="T10" i="30"/>
  <c r="U53" i="33"/>
  <c r="T53" i="33"/>
  <c r="U70" i="33"/>
  <c r="T70" i="33"/>
  <c r="U90" i="35"/>
  <c r="T90" i="35"/>
  <c r="U12" i="37"/>
  <c r="T12" i="37"/>
  <c r="U38" i="37"/>
  <c r="T38" i="37"/>
  <c r="U23" i="38"/>
  <c r="T23" i="38"/>
  <c r="T64" i="38"/>
  <c r="U64" i="38"/>
  <c r="T22" i="39"/>
  <c r="U22" i="39"/>
  <c r="T65" i="40"/>
  <c r="U65" i="40"/>
  <c r="U45" i="46"/>
  <c r="T45" i="46"/>
  <c r="Q60" i="46"/>
  <c r="S60" i="46"/>
  <c r="U19" i="47"/>
  <c r="T19" i="47"/>
  <c r="T30" i="47"/>
  <c r="U30" i="47"/>
  <c r="U91" i="47"/>
  <c r="T91" i="47"/>
  <c r="U11" i="48"/>
  <c r="T11" i="48"/>
  <c r="U95" i="48"/>
  <c r="T95" i="48"/>
  <c r="U39" i="49"/>
  <c r="T39" i="49"/>
  <c r="U52" i="49"/>
  <c r="T52" i="49"/>
  <c r="U56" i="49"/>
  <c r="T56" i="49"/>
  <c r="E60" i="20"/>
  <c r="R68" i="20"/>
  <c r="R73" i="20"/>
  <c r="Q41" i="21"/>
  <c r="E67" i="21"/>
  <c r="R68" i="21"/>
  <c r="S72" i="21"/>
  <c r="E73" i="21"/>
  <c r="U91" i="21"/>
  <c r="E16" i="22"/>
  <c r="R68" i="22"/>
  <c r="E73" i="22"/>
  <c r="R74" i="22"/>
  <c r="R73" i="23"/>
  <c r="P87" i="23"/>
  <c r="P114" i="23" s="1"/>
  <c r="E25" i="24"/>
  <c r="T25" i="24" s="1"/>
  <c r="S73" i="24"/>
  <c r="R25" i="25"/>
  <c r="T36" i="25"/>
  <c r="R54" i="25"/>
  <c r="T10" i="26"/>
  <c r="S68" i="26"/>
  <c r="S16" i="27"/>
  <c r="S73" i="27"/>
  <c r="E34" i="28"/>
  <c r="P41" i="29"/>
  <c r="U10" i="30"/>
  <c r="P72" i="30"/>
  <c r="R72" i="30"/>
  <c r="S73" i="31"/>
  <c r="S16" i="32"/>
  <c r="U56" i="32"/>
  <c r="T56" i="32"/>
  <c r="U62" i="32"/>
  <c r="T62" i="32"/>
  <c r="Q73" i="32"/>
  <c r="U38" i="33"/>
  <c r="T38" i="33"/>
  <c r="U18" i="34"/>
  <c r="T18" i="34"/>
  <c r="U33" i="34"/>
  <c r="U40" i="34"/>
  <c r="T40" i="34"/>
  <c r="E67" i="34"/>
  <c r="R68" i="34"/>
  <c r="U70" i="34"/>
  <c r="T70" i="34"/>
  <c r="E72" i="35"/>
  <c r="U22" i="36"/>
  <c r="T22" i="36"/>
  <c r="S34" i="36"/>
  <c r="U63" i="36"/>
  <c r="T63" i="36"/>
  <c r="P16" i="37"/>
  <c r="R16" i="37"/>
  <c r="T66" i="37"/>
  <c r="U66" i="37"/>
  <c r="T20" i="38"/>
  <c r="U20" i="38"/>
  <c r="R31" i="38"/>
  <c r="T58" i="38"/>
  <c r="U58" i="38"/>
  <c r="U28" i="39"/>
  <c r="T28" i="39"/>
  <c r="U58" i="39"/>
  <c r="T58" i="39"/>
  <c r="T40" i="40"/>
  <c r="U40" i="40"/>
  <c r="U9" i="42"/>
  <c r="T9" i="42"/>
  <c r="U59" i="42"/>
  <c r="T59" i="42"/>
  <c r="U51" i="45"/>
  <c r="T51" i="45"/>
  <c r="T36" i="46"/>
  <c r="U36" i="46"/>
  <c r="T64" i="46"/>
  <c r="U64" i="46"/>
  <c r="U90" i="46"/>
  <c r="T90" i="46"/>
  <c r="E16" i="20"/>
  <c r="R34" i="20"/>
  <c r="S16" i="21"/>
  <c r="T33" i="21"/>
  <c r="E60" i="21"/>
  <c r="S68" i="21"/>
  <c r="S74" i="22"/>
  <c r="E16" i="23"/>
  <c r="E25" i="23"/>
  <c r="R41" i="23"/>
  <c r="R72" i="23"/>
  <c r="S73" i="23"/>
  <c r="T91" i="23"/>
  <c r="E16" i="24"/>
  <c r="U33" i="24"/>
  <c r="U36" i="25"/>
  <c r="R73" i="25"/>
  <c r="U10" i="26"/>
  <c r="R25" i="26"/>
  <c r="E54" i="26"/>
  <c r="P67" i="26"/>
  <c r="R67" i="26"/>
  <c r="E25" i="27"/>
  <c r="E54" i="27"/>
  <c r="E67" i="27"/>
  <c r="R68" i="27"/>
  <c r="R31" i="28"/>
  <c r="Q41" i="28"/>
  <c r="S41" i="29"/>
  <c r="R41" i="29"/>
  <c r="R73" i="29"/>
  <c r="P16" i="30"/>
  <c r="T16" i="30" s="1"/>
  <c r="R16" i="30"/>
  <c r="E41" i="30"/>
  <c r="P67" i="30"/>
  <c r="R67" i="30"/>
  <c r="Q72" i="30"/>
  <c r="S72" i="30"/>
  <c r="R16" i="31"/>
  <c r="R68" i="31"/>
  <c r="T10" i="32"/>
  <c r="T59" i="32"/>
  <c r="U59" i="32"/>
  <c r="E73" i="32"/>
  <c r="T86" i="32"/>
  <c r="U86" i="32"/>
  <c r="R87" i="32"/>
  <c r="T13" i="33"/>
  <c r="U13" i="33"/>
  <c r="T66" i="33"/>
  <c r="U66" i="33"/>
  <c r="U9" i="35"/>
  <c r="T9" i="35"/>
  <c r="U38" i="35"/>
  <c r="T38" i="35"/>
  <c r="E74" i="35"/>
  <c r="U38" i="36"/>
  <c r="T38" i="36"/>
  <c r="S16" i="37"/>
  <c r="U21" i="37"/>
  <c r="T21" i="37"/>
  <c r="U52" i="37"/>
  <c r="T52" i="37"/>
  <c r="T93" i="37"/>
  <c r="U93" i="37"/>
  <c r="T33" i="38"/>
  <c r="U33" i="38"/>
  <c r="U53" i="38"/>
  <c r="T53" i="38"/>
  <c r="U90" i="38"/>
  <c r="T90" i="38"/>
  <c r="T48" i="39"/>
  <c r="U48" i="39"/>
  <c r="U51" i="39"/>
  <c r="T51" i="39"/>
  <c r="T93" i="39"/>
  <c r="U93" i="39"/>
  <c r="U71" i="41"/>
  <c r="T71" i="41"/>
  <c r="U18" i="42"/>
  <c r="T18" i="42"/>
  <c r="U36" i="42"/>
  <c r="T36" i="42"/>
  <c r="T49" i="42"/>
  <c r="U49" i="42"/>
  <c r="U89" i="43"/>
  <c r="T89" i="43"/>
  <c r="U59" i="44"/>
  <c r="T59" i="44"/>
  <c r="U71" i="32"/>
  <c r="T93" i="32"/>
  <c r="U18" i="33"/>
  <c r="T22" i="33"/>
  <c r="T28" i="33"/>
  <c r="T40" i="33"/>
  <c r="R72" i="33"/>
  <c r="U93" i="33"/>
  <c r="T14" i="34"/>
  <c r="U20" i="34"/>
  <c r="T23" i="34"/>
  <c r="E25" i="34"/>
  <c r="U48" i="34"/>
  <c r="T51" i="34"/>
  <c r="T89" i="34"/>
  <c r="T14" i="35"/>
  <c r="T20" i="35"/>
  <c r="T28" i="35"/>
  <c r="E31" i="35"/>
  <c r="T31" i="35" s="1"/>
  <c r="E41" i="35"/>
  <c r="T65" i="35"/>
  <c r="U93" i="35"/>
  <c r="T96" i="35"/>
  <c r="U24" i="36"/>
  <c r="S25" i="36"/>
  <c r="E72" i="36"/>
  <c r="U95" i="36"/>
  <c r="U15" i="37"/>
  <c r="T23" i="37"/>
  <c r="T45" i="37"/>
  <c r="P54" i="37"/>
  <c r="Q54" i="37"/>
  <c r="R72" i="37"/>
  <c r="T95" i="37"/>
  <c r="R16" i="38"/>
  <c r="T30" i="38"/>
  <c r="U43" i="38"/>
  <c r="T66" i="38"/>
  <c r="U91" i="38"/>
  <c r="T94" i="38"/>
  <c r="U14" i="39"/>
  <c r="T30" i="39"/>
  <c r="P87" i="39"/>
  <c r="P115" i="39" s="1"/>
  <c r="T10" i="40"/>
  <c r="U46" i="40"/>
  <c r="T46" i="40"/>
  <c r="E67" i="40"/>
  <c r="U30" i="41"/>
  <c r="T30" i="41"/>
  <c r="U30" i="42"/>
  <c r="U45" i="42"/>
  <c r="T45" i="42"/>
  <c r="U91" i="42"/>
  <c r="U62" i="43"/>
  <c r="T62" i="43"/>
  <c r="T45" i="44"/>
  <c r="U45" i="44"/>
  <c r="U52" i="44"/>
  <c r="T52" i="44"/>
  <c r="U39" i="45"/>
  <c r="T39" i="45"/>
  <c r="P41" i="45"/>
  <c r="R41" i="45"/>
  <c r="U50" i="47"/>
  <c r="T50" i="47"/>
  <c r="U22" i="48"/>
  <c r="T22" i="48"/>
  <c r="R73" i="48"/>
  <c r="U52" i="32"/>
  <c r="U64" i="32"/>
  <c r="U33" i="33"/>
  <c r="U71" i="33"/>
  <c r="S74" i="33"/>
  <c r="R34" i="34"/>
  <c r="T47" i="34"/>
  <c r="T71" i="34"/>
  <c r="R68" i="35"/>
  <c r="R72" i="35"/>
  <c r="P87" i="35"/>
  <c r="P115" i="35" s="1"/>
  <c r="S16" i="38"/>
  <c r="P34" i="38"/>
  <c r="U12" i="41"/>
  <c r="T12" i="41"/>
  <c r="U40" i="41"/>
  <c r="T40" i="41"/>
  <c r="T59" i="41"/>
  <c r="U59" i="41"/>
  <c r="U92" i="42"/>
  <c r="T92" i="42"/>
  <c r="U38" i="43"/>
  <c r="T38" i="43"/>
  <c r="U40" i="44"/>
  <c r="T40" i="44"/>
  <c r="U43" i="45"/>
  <c r="T43" i="45"/>
  <c r="P72" i="45"/>
  <c r="R72" i="45"/>
  <c r="U27" i="46"/>
  <c r="T27" i="46"/>
  <c r="U13" i="49"/>
  <c r="T13" i="49"/>
  <c r="T18" i="53"/>
  <c r="U18" i="53"/>
  <c r="F114" i="54"/>
  <c r="V114" i="54"/>
  <c r="T107" i="49"/>
  <c r="U107" i="49"/>
  <c r="R16" i="33"/>
  <c r="E41" i="33"/>
  <c r="E72" i="33"/>
  <c r="Q34" i="34"/>
  <c r="T52" i="34"/>
  <c r="E60" i="34"/>
  <c r="T70" i="35"/>
  <c r="S73" i="36"/>
  <c r="Q31" i="37"/>
  <c r="E72" i="37"/>
  <c r="R34" i="38"/>
  <c r="T37" i="38"/>
  <c r="U37" i="38"/>
  <c r="U50" i="39"/>
  <c r="T50" i="39"/>
  <c r="U94" i="39"/>
  <c r="T94" i="39"/>
  <c r="U27" i="40"/>
  <c r="T27" i="40"/>
  <c r="U24" i="41"/>
  <c r="T24" i="41"/>
  <c r="P34" i="41"/>
  <c r="R34" i="41"/>
  <c r="E72" i="41"/>
  <c r="U89" i="41"/>
  <c r="T89" i="41"/>
  <c r="U10" i="42"/>
  <c r="T10" i="42"/>
  <c r="E41" i="42"/>
  <c r="U58" i="42"/>
  <c r="T58" i="42"/>
  <c r="U20" i="43"/>
  <c r="T20" i="43"/>
  <c r="E34" i="43"/>
  <c r="U48" i="43"/>
  <c r="T48" i="43"/>
  <c r="Q16" i="44"/>
  <c r="U22" i="44"/>
  <c r="T22" i="44"/>
  <c r="U33" i="44"/>
  <c r="T33" i="44"/>
  <c r="U24" i="45"/>
  <c r="T24" i="45"/>
  <c r="U37" i="51"/>
  <c r="T37" i="51"/>
  <c r="R31" i="52"/>
  <c r="T93" i="52"/>
  <c r="U93" i="52"/>
  <c r="U13" i="53"/>
  <c r="T13" i="53"/>
  <c r="Q16" i="53"/>
  <c r="U16" i="53" s="1"/>
  <c r="S16" i="53"/>
  <c r="S73" i="32"/>
  <c r="R34" i="33"/>
  <c r="P73" i="33"/>
  <c r="R73" i="33"/>
  <c r="P31" i="34"/>
  <c r="R31" i="34"/>
  <c r="R73" i="34"/>
  <c r="R16" i="36"/>
  <c r="R72" i="36"/>
  <c r="R34" i="37"/>
  <c r="P73" i="37"/>
  <c r="R72" i="38"/>
  <c r="R74" i="38"/>
  <c r="T66" i="40"/>
  <c r="U66" i="40"/>
  <c r="R68" i="40"/>
  <c r="U93" i="40"/>
  <c r="T93" i="40"/>
  <c r="U47" i="41"/>
  <c r="T47" i="41"/>
  <c r="U30" i="43"/>
  <c r="T30" i="43"/>
  <c r="U96" i="43"/>
  <c r="T96" i="43"/>
  <c r="T14" i="44"/>
  <c r="U14" i="44"/>
  <c r="P25" i="45"/>
  <c r="R25" i="45"/>
  <c r="T70" i="45"/>
  <c r="U70" i="45"/>
  <c r="T9" i="46"/>
  <c r="U9" i="46"/>
  <c r="U10" i="47"/>
  <c r="T10" i="47"/>
  <c r="U64" i="48"/>
  <c r="T64" i="48"/>
  <c r="U22" i="50"/>
  <c r="T22" i="50"/>
  <c r="U10" i="51"/>
  <c r="T10" i="51"/>
  <c r="U49" i="51"/>
  <c r="T49" i="51"/>
  <c r="T90" i="52"/>
  <c r="U90" i="52"/>
  <c r="E60" i="32"/>
  <c r="S34" i="33"/>
  <c r="E54" i="33"/>
  <c r="S73" i="33"/>
  <c r="S73" i="34"/>
  <c r="R41" i="35"/>
  <c r="S74" i="35"/>
  <c r="S16" i="36"/>
  <c r="R34" i="36"/>
  <c r="S72" i="36"/>
  <c r="T10" i="37"/>
  <c r="E54" i="37"/>
  <c r="S73" i="37"/>
  <c r="R73" i="37"/>
  <c r="E16" i="38"/>
  <c r="T11" i="39"/>
  <c r="U11" i="39"/>
  <c r="E41" i="39"/>
  <c r="Q67" i="39"/>
  <c r="S67" i="39"/>
  <c r="R34" i="40"/>
  <c r="P67" i="40"/>
  <c r="R67" i="40"/>
  <c r="U53" i="42"/>
  <c r="T53" i="42"/>
  <c r="Q74" i="42"/>
  <c r="T13" i="43"/>
  <c r="U13" i="43"/>
  <c r="T27" i="43"/>
  <c r="U27" i="43"/>
  <c r="U95" i="44"/>
  <c r="T95" i="44"/>
  <c r="U37" i="48"/>
  <c r="T37" i="48"/>
  <c r="T49" i="48"/>
  <c r="U49" i="48"/>
  <c r="U18" i="50"/>
  <c r="T18" i="50"/>
  <c r="S73" i="38"/>
  <c r="R16" i="39"/>
  <c r="E67" i="39"/>
  <c r="U96" i="39"/>
  <c r="E31" i="40"/>
  <c r="U31" i="40" s="1"/>
  <c r="S34" i="41"/>
  <c r="T37" i="41"/>
  <c r="T14" i="42"/>
  <c r="E68" i="42"/>
  <c r="T88" i="42"/>
  <c r="E25" i="43"/>
  <c r="S41" i="43"/>
  <c r="E74" i="43"/>
  <c r="U15" i="45"/>
  <c r="T15" i="45"/>
  <c r="U38" i="45"/>
  <c r="T38" i="45"/>
  <c r="U53" i="45"/>
  <c r="U89" i="45"/>
  <c r="T89" i="45"/>
  <c r="T38" i="46"/>
  <c r="U38" i="46"/>
  <c r="E41" i="46"/>
  <c r="U44" i="46"/>
  <c r="T44" i="46"/>
  <c r="U53" i="46"/>
  <c r="T53" i="46"/>
  <c r="U37" i="47"/>
  <c r="T37" i="47"/>
  <c r="U40" i="47"/>
  <c r="U49" i="47"/>
  <c r="T49" i="47"/>
  <c r="S72" i="47"/>
  <c r="U90" i="47"/>
  <c r="T90" i="47"/>
  <c r="E25" i="48"/>
  <c r="U94" i="48"/>
  <c r="T94" i="48"/>
  <c r="E16" i="49"/>
  <c r="T49" i="49"/>
  <c r="U49" i="49"/>
  <c r="U48" i="50"/>
  <c r="T48" i="50"/>
  <c r="T51" i="50"/>
  <c r="U51" i="50"/>
  <c r="U66" i="50"/>
  <c r="T66" i="50"/>
  <c r="U102" i="30"/>
  <c r="T102" i="30"/>
  <c r="P31" i="41"/>
  <c r="U86" i="44"/>
  <c r="T86" i="44"/>
  <c r="R87" i="44"/>
  <c r="U65" i="45"/>
  <c r="T65" i="45"/>
  <c r="U18" i="46"/>
  <c r="T18" i="46"/>
  <c r="U66" i="46"/>
  <c r="T66" i="46"/>
  <c r="Q60" i="47"/>
  <c r="R67" i="47"/>
  <c r="U23" i="49"/>
  <c r="T23" i="49"/>
  <c r="R73" i="49"/>
  <c r="T63" i="50"/>
  <c r="U63" i="50"/>
  <c r="T9" i="51"/>
  <c r="U9" i="51"/>
  <c r="U30" i="54"/>
  <c r="T30" i="54"/>
  <c r="T40" i="54"/>
  <c r="U40" i="54"/>
  <c r="K114" i="41"/>
  <c r="T105" i="39"/>
  <c r="U105" i="39"/>
  <c r="E16" i="40"/>
  <c r="Q16" i="40"/>
  <c r="Q54" i="40"/>
  <c r="Q67" i="40"/>
  <c r="S67" i="40"/>
  <c r="R31" i="41"/>
  <c r="T33" i="43"/>
  <c r="U13" i="44"/>
  <c r="T13" i="44"/>
  <c r="U46" i="44"/>
  <c r="T46" i="44"/>
  <c r="E73" i="44"/>
  <c r="U45" i="45"/>
  <c r="T45" i="45"/>
  <c r="S67" i="45"/>
  <c r="Q67" i="45"/>
  <c r="U89" i="46"/>
  <c r="T89" i="46"/>
  <c r="U11" i="47"/>
  <c r="T11" i="47"/>
  <c r="T86" i="48"/>
  <c r="U86" i="48"/>
  <c r="U63" i="49"/>
  <c r="T63" i="49"/>
  <c r="Q31" i="50"/>
  <c r="F114" i="1"/>
  <c r="U98" i="42"/>
  <c r="E97" i="42"/>
  <c r="E72" i="40"/>
  <c r="R16" i="41"/>
  <c r="S41" i="41"/>
  <c r="R54" i="41"/>
  <c r="U94" i="41"/>
  <c r="S73" i="42"/>
  <c r="R16" i="43"/>
  <c r="R34" i="43"/>
  <c r="U36" i="43"/>
  <c r="T10" i="44"/>
  <c r="U10" i="44"/>
  <c r="U23" i="44"/>
  <c r="T23" i="44"/>
  <c r="U70" i="44"/>
  <c r="U11" i="45"/>
  <c r="T11" i="45"/>
  <c r="U33" i="46"/>
  <c r="U37" i="46"/>
  <c r="T37" i="46"/>
  <c r="U52" i="46"/>
  <c r="T52" i="46"/>
  <c r="R16" i="47"/>
  <c r="R34" i="47"/>
  <c r="U57" i="47"/>
  <c r="T57" i="47"/>
  <c r="U24" i="48"/>
  <c r="T24" i="48"/>
  <c r="U15" i="49"/>
  <c r="T15" i="49"/>
  <c r="U44" i="49"/>
  <c r="T44" i="49"/>
  <c r="T49" i="53"/>
  <c r="U49" i="53"/>
  <c r="U70" i="53"/>
  <c r="T70" i="53"/>
  <c r="U71" i="54"/>
  <c r="T71" i="54"/>
  <c r="Q114" i="55"/>
  <c r="Q115" i="55"/>
  <c r="T90" i="55"/>
  <c r="U90" i="55"/>
  <c r="V114" i="44"/>
  <c r="S41" i="38"/>
  <c r="S72" i="38"/>
  <c r="S87" i="38"/>
  <c r="E16" i="39"/>
  <c r="U52" i="41"/>
  <c r="S54" i="41"/>
  <c r="T94" i="41"/>
  <c r="E60" i="42"/>
  <c r="T60" i="42" s="1"/>
  <c r="U70" i="42"/>
  <c r="P25" i="43"/>
  <c r="R25" i="43"/>
  <c r="S34" i="43"/>
  <c r="T36" i="43"/>
  <c r="E60" i="43"/>
  <c r="U90" i="43"/>
  <c r="T90" i="43"/>
  <c r="S72" i="44"/>
  <c r="Q54" i="45"/>
  <c r="U71" i="45"/>
  <c r="T71" i="45"/>
  <c r="P87" i="45"/>
  <c r="P114" i="45" s="1"/>
  <c r="U13" i="46"/>
  <c r="T13" i="46"/>
  <c r="T49" i="46"/>
  <c r="U49" i="46"/>
  <c r="U65" i="46"/>
  <c r="T65" i="46"/>
  <c r="U91" i="46"/>
  <c r="U20" i="47"/>
  <c r="T20" i="47"/>
  <c r="U33" i="47"/>
  <c r="P25" i="48"/>
  <c r="R25" i="48"/>
  <c r="U50" i="48"/>
  <c r="T50" i="48"/>
  <c r="U40" i="49"/>
  <c r="T40" i="49"/>
  <c r="U57" i="49"/>
  <c r="T57" i="49"/>
  <c r="U46" i="53"/>
  <c r="T46" i="53"/>
  <c r="T64" i="53"/>
  <c r="U64" i="53"/>
  <c r="R73" i="43"/>
  <c r="Q25" i="44"/>
  <c r="T37" i="44"/>
  <c r="E60" i="44"/>
  <c r="Q41" i="45"/>
  <c r="S41" i="45"/>
  <c r="Q74" i="45"/>
  <c r="Q73" i="46"/>
  <c r="Q25" i="47"/>
  <c r="E31" i="47"/>
  <c r="U31" i="47" s="1"/>
  <c r="E60" i="47"/>
  <c r="E31" i="49"/>
  <c r="U95" i="49"/>
  <c r="T95" i="49"/>
  <c r="U47" i="50"/>
  <c r="T47" i="50"/>
  <c r="T94" i="50"/>
  <c r="U94" i="50"/>
  <c r="U18" i="51"/>
  <c r="T18" i="51"/>
  <c r="Q41" i="51"/>
  <c r="S41" i="51"/>
  <c r="S41" i="52"/>
  <c r="Q41" i="52"/>
  <c r="U43" i="52"/>
  <c r="T43" i="52"/>
  <c r="U95" i="52"/>
  <c r="T95" i="52"/>
  <c r="Q34" i="53"/>
  <c r="S34" i="53"/>
  <c r="U29" i="54"/>
  <c r="T29" i="54"/>
  <c r="E41" i="55"/>
  <c r="Q72" i="55"/>
  <c r="E81" i="23"/>
  <c r="T103" i="54"/>
  <c r="U103" i="54"/>
  <c r="I114" i="35"/>
  <c r="T110" i="34"/>
  <c r="U110" i="34"/>
  <c r="B114" i="9"/>
  <c r="K114" i="9"/>
  <c r="C114" i="8"/>
  <c r="R41" i="50"/>
  <c r="U91" i="50"/>
  <c r="T91" i="50"/>
  <c r="T14" i="51"/>
  <c r="U14" i="51"/>
  <c r="Q16" i="51"/>
  <c r="T45" i="51"/>
  <c r="U45" i="51"/>
  <c r="U57" i="51"/>
  <c r="T57" i="51"/>
  <c r="T38" i="53"/>
  <c r="U38" i="53"/>
  <c r="U66" i="53"/>
  <c r="T66" i="53"/>
  <c r="U36" i="54"/>
  <c r="T36" i="54"/>
  <c r="E81" i="42"/>
  <c r="H114" i="54"/>
  <c r="R87" i="43"/>
  <c r="P54" i="45"/>
  <c r="Q60" i="45"/>
  <c r="S73" i="46"/>
  <c r="S34" i="47"/>
  <c r="U10" i="48"/>
  <c r="Q16" i="48"/>
  <c r="Q73" i="48"/>
  <c r="S73" i="48"/>
  <c r="T21" i="50"/>
  <c r="U21" i="50"/>
  <c r="S41" i="50"/>
  <c r="U59" i="50"/>
  <c r="T59" i="50"/>
  <c r="R87" i="50"/>
  <c r="U11" i="51"/>
  <c r="T11" i="51"/>
  <c r="U38" i="51"/>
  <c r="T38" i="51"/>
  <c r="T53" i="51"/>
  <c r="U53" i="51"/>
  <c r="T24" i="52"/>
  <c r="U24" i="52"/>
  <c r="T64" i="52"/>
  <c r="U64" i="52"/>
  <c r="U53" i="53"/>
  <c r="T53" i="53"/>
  <c r="U58" i="54"/>
  <c r="T58" i="54"/>
  <c r="D114" i="25"/>
  <c r="U110" i="23"/>
  <c r="T110" i="23"/>
  <c r="D114" i="9"/>
  <c r="F114" i="8"/>
  <c r="Q72" i="43"/>
  <c r="E25" i="44"/>
  <c r="U25" i="44" s="1"/>
  <c r="S41" i="44"/>
  <c r="E74" i="44"/>
  <c r="Q74" i="44"/>
  <c r="P34" i="45"/>
  <c r="T34" i="45" s="1"/>
  <c r="R34" i="45"/>
  <c r="S54" i="45"/>
  <c r="R74" i="45"/>
  <c r="E67" i="46"/>
  <c r="R72" i="46"/>
  <c r="E73" i="46"/>
  <c r="R87" i="46"/>
  <c r="E34" i="47"/>
  <c r="P87" i="47"/>
  <c r="P115" i="47" s="1"/>
  <c r="P54" i="48"/>
  <c r="R16" i="49"/>
  <c r="E34" i="49"/>
  <c r="T34" i="49" s="1"/>
  <c r="R41" i="49"/>
  <c r="T43" i="50"/>
  <c r="U43" i="50"/>
  <c r="E73" i="50"/>
  <c r="U50" i="51"/>
  <c r="T50" i="51"/>
  <c r="U50" i="52"/>
  <c r="T50" i="52"/>
  <c r="U94" i="52"/>
  <c r="T94" i="52"/>
  <c r="U71" i="53"/>
  <c r="T71" i="53"/>
  <c r="R16" i="54"/>
  <c r="U18" i="54"/>
  <c r="T18" i="54"/>
  <c r="G114" i="55"/>
  <c r="G114" i="45"/>
  <c r="W114" i="45"/>
  <c r="G114" i="37"/>
  <c r="W114" i="37"/>
  <c r="I114" i="29"/>
  <c r="J114" i="18"/>
  <c r="T102" i="17"/>
  <c r="U102" i="17"/>
  <c r="Q34" i="45"/>
  <c r="S34" i="45"/>
  <c r="S74" i="45"/>
  <c r="S72" i="46"/>
  <c r="S74" i="46"/>
  <c r="S87" i="46"/>
  <c r="P72" i="47"/>
  <c r="Q87" i="47"/>
  <c r="Q115" i="47" s="1"/>
  <c r="S16" i="48"/>
  <c r="P41" i="48"/>
  <c r="Q54" i="48"/>
  <c r="E67" i="48"/>
  <c r="R72" i="48"/>
  <c r="Q16" i="49"/>
  <c r="T86" i="49"/>
  <c r="U86" i="49"/>
  <c r="U15" i="50"/>
  <c r="T15" i="50"/>
  <c r="P25" i="51"/>
  <c r="R25" i="51"/>
  <c r="P87" i="51"/>
  <c r="P114" i="51" s="1"/>
  <c r="T47" i="52"/>
  <c r="U47" i="52"/>
  <c r="S73" i="52"/>
  <c r="U65" i="53"/>
  <c r="T65" i="53"/>
  <c r="T51" i="54"/>
  <c r="U51" i="54"/>
  <c r="U96" i="54"/>
  <c r="U91" i="55"/>
  <c r="T91" i="55"/>
  <c r="U104" i="30"/>
  <c r="T104" i="30"/>
  <c r="U101" i="29"/>
  <c r="T101" i="29"/>
  <c r="U98" i="27"/>
  <c r="T98" i="27"/>
  <c r="T105" i="26"/>
  <c r="U105" i="26"/>
  <c r="D114" i="17"/>
  <c r="M114" i="17"/>
  <c r="S114" i="17" s="1"/>
  <c r="S74" i="49"/>
  <c r="U90" i="49"/>
  <c r="U10" i="50"/>
  <c r="R31" i="50"/>
  <c r="U33" i="51"/>
  <c r="E41" i="51"/>
  <c r="U65" i="51"/>
  <c r="S74" i="51"/>
  <c r="Q31" i="52"/>
  <c r="S31" i="52"/>
  <c r="U37" i="52"/>
  <c r="E41" i="52"/>
  <c r="U52" i="52"/>
  <c r="S72" i="52"/>
  <c r="U10" i="53"/>
  <c r="R16" i="53"/>
  <c r="E34" i="53"/>
  <c r="E41" i="53"/>
  <c r="P72" i="53"/>
  <c r="R72" i="53"/>
  <c r="E34" i="54"/>
  <c r="P41" i="54"/>
  <c r="Q16" i="55"/>
  <c r="U56" i="55"/>
  <c r="R68" i="55"/>
  <c r="U70" i="55"/>
  <c r="R74" i="55"/>
  <c r="E81" i="21"/>
  <c r="E81" i="13"/>
  <c r="E81" i="2"/>
  <c r="G114" i="53"/>
  <c r="W114" i="53"/>
  <c r="H114" i="46"/>
  <c r="U106" i="46"/>
  <c r="T106" i="46"/>
  <c r="I114" i="45"/>
  <c r="B114" i="43"/>
  <c r="K114" i="43"/>
  <c r="J114" i="42"/>
  <c r="U100" i="39"/>
  <c r="T100" i="39"/>
  <c r="T98" i="31"/>
  <c r="U98" i="31"/>
  <c r="H114" i="20"/>
  <c r="U112" i="6"/>
  <c r="T112" i="6"/>
  <c r="T104" i="4"/>
  <c r="U104" i="4"/>
  <c r="T109" i="3"/>
  <c r="U109" i="3"/>
  <c r="U33" i="50"/>
  <c r="S16" i="51"/>
  <c r="R68" i="51"/>
  <c r="U70" i="51"/>
  <c r="S72" i="51"/>
  <c r="R74" i="51"/>
  <c r="P25" i="52"/>
  <c r="R25" i="52"/>
  <c r="R72" i="52"/>
  <c r="Q67" i="53"/>
  <c r="S67" i="53"/>
  <c r="Q72" i="53"/>
  <c r="S72" i="53"/>
  <c r="Q41" i="54"/>
  <c r="U41" i="54" s="1"/>
  <c r="R97" i="52"/>
  <c r="L114" i="52"/>
  <c r="R114" i="52" s="1"/>
  <c r="J114" i="36"/>
  <c r="B114" i="35"/>
  <c r="K114" i="35"/>
  <c r="U108" i="34"/>
  <c r="T108" i="34"/>
  <c r="U108" i="23"/>
  <c r="T108" i="23"/>
  <c r="T102" i="11"/>
  <c r="U102" i="11"/>
  <c r="D114" i="7"/>
  <c r="U107" i="7"/>
  <c r="T107" i="7"/>
  <c r="T110" i="2"/>
  <c r="U110" i="2"/>
  <c r="Q41" i="55"/>
  <c r="I114" i="53"/>
  <c r="U103" i="34"/>
  <c r="T103" i="34"/>
  <c r="J114" i="20"/>
  <c r="H114" i="6"/>
  <c r="S73" i="49"/>
  <c r="S16" i="50"/>
  <c r="R54" i="50"/>
  <c r="S73" i="50"/>
  <c r="Q67" i="51"/>
  <c r="U33" i="52"/>
  <c r="T36" i="52"/>
  <c r="R73" i="52"/>
  <c r="S72" i="54"/>
  <c r="E73" i="54"/>
  <c r="S87" i="54"/>
  <c r="E16" i="55"/>
  <c r="E31" i="55"/>
  <c r="Q60" i="55"/>
  <c r="E81" i="54"/>
  <c r="E81" i="43"/>
  <c r="E81" i="8"/>
  <c r="U101" i="54"/>
  <c r="T111" i="54"/>
  <c r="T103" i="53"/>
  <c r="V114" i="52"/>
  <c r="U106" i="51"/>
  <c r="T106" i="51"/>
  <c r="U111" i="40"/>
  <c r="T111" i="40"/>
  <c r="U103" i="38"/>
  <c r="T103" i="38"/>
  <c r="U111" i="38"/>
  <c r="T111" i="38"/>
  <c r="U102" i="36"/>
  <c r="T102" i="36"/>
  <c r="U106" i="30"/>
  <c r="T106" i="30"/>
  <c r="T106" i="18"/>
  <c r="U106" i="18"/>
  <c r="T103" i="13"/>
  <c r="U103" i="13"/>
  <c r="T112" i="12"/>
  <c r="U112" i="12"/>
  <c r="U108" i="2"/>
  <c r="T108" i="2"/>
  <c r="S54" i="50"/>
  <c r="R41" i="51"/>
  <c r="E54" i="51"/>
  <c r="Q73" i="51"/>
  <c r="P41" i="52"/>
  <c r="T41" i="52" s="1"/>
  <c r="P67" i="52"/>
  <c r="R67" i="52"/>
  <c r="S68" i="52"/>
  <c r="Q73" i="52"/>
  <c r="E74" i="52"/>
  <c r="R34" i="53"/>
  <c r="E67" i="53"/>
  <c r="E72" i="53"/>
  <c r="E31" i="54"/>
  <c r="P34" i="54"/>
  <c r="R34" i="54"/>
  <c r="P25" i="55"/>
  <c r="R25" i="55"/>
  <c r="E34" i="55"/>
  <c r="R54" i="55"/>
  <c r="P73" i="55"/>
  <c r="C114" i="1"/>
  <c r="L114" i="1"/>
  <c r="R114" i="1" s="1"/>
  <c r="D114" i="55"/>
  <c r="T101" i="51"/>
  <c r="U101" i="51"/>
  <c r="U108" i="50"/>
  <c r="T108" i="50"/>
  <c r="C114" i="48"/>
  <c r="L114" i="48"/>
  <c r="R114" i="48" s="1"/>
  <c r="U109" i="47"/>
  <c r="T109" i="47"/>
  <c r="H114" i="44"/>
  <c r="B114" i="33"/>
  <c r="I114" i="51"/>
  <c r="T112" i="50"/>
  <c r="D114" i="49"/>
  <c r="U110" i="45"/>
  <c r="U108" i="42"/>
  <c r="F114" i="40"/>
  <c r="G114" i="39"/>
  <c r="G114" i="31"/>
  <c r="T100" i="29"/>
  <c r="V114" i="28"/>
  <c r="I114" i="27"/>
  <c r="U105" i="23"/>
  <c r="U101" i="21"/>
  <c r="I114" i="19"/>
  <c r="C114" i="16"/>
  <c r="T108" i="15"/>
  <c r="F114" i="14"/>
  <c r="V114" i="14"/>
  <c r="B114" i="11"/>
  <c r="K114" i="11"/>
  <c r="U98" i="5"/>
  <c r="J114" i="4"/>
  <c r="W114" i="3"/>
  <c r="B114" i="51"/>
  <c r="K114" i="51"/>
  <c r="C114" i="42"/>
  <c r="L114" i="32"/>
  <c r="R114" i="32" s="1"/>
  <c r="H114" i="28"/>
  <c r="B114" i="27"/>
  <c r="K114" i="27"/>
  <c r="F114" i="22"/>
  <c r="B114" i="19"/>
  <c r="K114" i="19"/>
  <c r="F114" i="16"/>
  <c r="L114" i="15"/>
  <c r="R114" i="15" s="1"/>
  <c r="H114" i="14"/>
  <c r="R97" i="13"/>
  <c r="V114" i="12"/>
  <c r="J114" i="10"/>
  <c r="I114" i="3"/>
  <c r="J114" i="2"/>
  <c r="H114" i="52"/>
  <c r="J114" i="50"/>
  <c r="U105" i="49"/>
  <c r="F114" i="48"/>
  <c r="T112" i="48"/>
  <c r="D114" i="47"/>
  <c r="J114" i="44"/>
  <c r="W114" i="43"/>
  <c r="B114" i="41"/>
  <c r="T109" i="40"/>
  <c r="U107" i="39"/>
  <c r="T101" i="38"/>
  <c r="I114" i="37"/>
  <c r="V114" i="36"/>
  <c r="U104" i="36"/>
  <c r="T109" i="35"/>
  <c r="J114" i="34"/>
  <c r="D114" i="33"/>
  <c r="C114" i="32"/>
  <c r="U101" i="32"/>
  <c r="U106" i="32"/>
  <c r="T100" i="31"/>
  <c r="U102" i="31"/>
  <c r="F114" i="30"/>
  <c r="T103" i="29"/>
  <c r="J114" i="26"/>
  <c r="U103" i="26"/>
  <c r="C114" i="24"/>
  <c r="G114" i="21"/>
  <c r="W114" i="21"/>
  <c r="C114" i="18"/>
  <c r="L114" i="18"/>
  <c r="R114" i="18" s="1"/>
  <c r="T101" i="18"/>
  <c r="U100" i="17"/>
  <c r="U102" i="16"/>
  <c r="T107" i="16"/>
  <c r="D114" i="15"/>
  <c r="G114" i="13"/>
  <c r="T99" i="13"/>
  <c r="T101" i="13"/>
  <c r="T109" i="11"/>
  <c r="G114" i="7"/>
  <c r="U109" i="7"/>
  <c r="T110" i="6"/>
  <c r="F114" i="38"/>
  <c r="R97" i="38"/>
  <c r="J114" i="28"/>
  <c r="D114" i="23"/>
  <c r="H114" i="22"/>
  <c r="W114" i="13"/>
  <c r="H114" i="12"/>
  <c r="W114" i="11"/>
  <c r="C114" i="10"/>
  <c r="L114" i="10"/>
  <c r="R114" i="10" s="1"/>
  <c r="G114" i="5"/>
  <c r="W114" i="5"/>
  <c r="V114" i="4"/>
  <c r="B114" i="3"/>
  <c r="K114" i="3"/>
  <c r="C114" i="2"/>
  <c r="J114" i="52"/>
  <c r="U110" i="52"/>
  <c r="U99" i="51"/>
  <c r="C114" i="50"/>
  <c r="G114" i="47"/>
  <c r="F114" i="46"/>
  <c r="V114" i="46"/>
  <c r="I114" i="43"/>
  <c r="D114" i="41"/>
  <c r="M114" i="41"/>
  <c r="S114" i="41" s="1"/>
  <c r="V114" i="38"/>
  <c r="T109" i="38"/>
  <c r="H114" i="36"/>
  <c r="W114" i="35"/>
  <c r="C114" i="34"/>
  <c r="U101" i="34"/>
  <c r="F114" i="32"/>
  <c r="H114" i="30"/>
  <c r="G114" i="29"/>
  <c r="W114" i="29"/>
  <c r="T106" i="29"/>
  <c r="U109" i="27"/>
  <c r="C114" i="26"/>
  <c r="B114" i="25"/>
  <c r="K114" i="25"/>
  <c r="F114" i="24"/>
  <c r="I114" i="21"/>
  <c r="V114" i="20"/>
  <c r="B114" i="17"/>
  <c r="K114" i="17"/>
  <c r="G114" i="15"/>
  <c r="I114" i="13"/>
  <c r="F114" i="6"/>
  <c r="W114" i="51"/>
  <c r="B114" i="49"/>
  <c r="K114" i="49"/>
  <c r="C114" i="40"/>
  <c r="L114" i="40"/>
  <c r="R114" i="40" s="1"/>
  <c r="D114" i="39"/>
  <c r="H114" i="38"/>
  <c r="D114" i="31"/>
  <c r="M114" i="31"/>
  <c r="S114" i="31" s="1"/>
  <c r="W114" i="27"/>
  <c r="G114" i="23"/>
  <c r="W114" i="19"/>
  <c r="J114" i="12"/>
  <c r="I114" i="11"/>
  <c r="R97" i="10"/>
  <c r="V114" i="6"/>
  <c r="I114" i="5"/>
  <c r="P54" i="55"/>
  <c r="E74" i="55"/>
  <c r="T48" i="55"/>
  <c r="T59" i="55"/>
  <c r="S60" i="55"/>
  <c r="P60" i="55"/>
  <c r="R60" i="55"/>
  <c r="U104" i="55"/>
  <c r="U102" i="55"/>
  <c r="U112" i="55"/>
  <c r="E54" i="54"/>
  <c r="R68" i="54"/>
  <c r="T48" i="54"/>
  <c r="E68" i="54"/>
  <c r="T59" i="54"/>
  <c r="E60" i="54"/>
  <c r="T60" i="54" s="1"/>
  <c r="S68" i="54"/>
  <c r="R74" i="54"/>
  <c r="P60" i="54"/>
  <c r="R60" i="54"/>
  <c r="Q74" i="54"/>
  <c r="U74" i="54" s="1"/>
  <c r="T109" i="54"/>
  <c r="Q54" i="53"/>
  <c r="E54" i="53"/>
  <c r="E60" i="53"/>
  <c r="P68" i="53"/>
  <c r="T68" i="53" s="1"/>
  <c r="R74" i="53"/>
  <c r="S68" i="53"/>
  <c r="R68" i="53"/>
  <c r="S74" i="53"/>
  <c r="T105" i="53"/>
  <c r="Q54" i="52"/>
  <c r="S74" i="52"/>
  <c r="E60" i="52"/>
  <c r="U58" i="52"/>
  <c r="R68" i="52"/>
  <c r="R74" i="52"/>
  <c r="T107" i="52"/>
  <c r="U86" i="52"/>
  <c r="S68" i="51"/>
  <c r="P54" i="51"/>
  <c r="R54" i="51"/>
  <c r="Q54" i="51"/>
  <c r="S54" i="51"/>
  <c r="T98" i="51"/>
  <c r="U109" i="51"/>
  <c r="U107" i="51"/>
  <c r="T103" i="51"/>
  <c r="E81" i="51"/>
  <c r="E54" i="50"/>
  <c r="S74" i="50"/>
  <c r="R68" i="50"/>
  <c r="E68" i="50"/>
  <c r="S68" i="50"/>
  <c r="R74" i="50"/>
  <c r="T104" i="50"/>
  <c r="T106" i="50"/>
  <c r="T100" i="50"/>
  <c r="T102" i="50"/>
  <c r="U98" i="50"/>
  <c r="R68" i="49"/>
  <c r="E54" i="49"/>
  <c r="T48" i="49"/>
  <c r="E68" i="49"/>
  <c r="S68" i="49"/>
  <c r="U59" i="49"/>
  <c r="T58" i="49"/>
  <c r="R74" i="49"/>
  <c r="U99" i="49"/>
  <c r="T104" i="49"/>
  <c r="R97" i="49"/>
  <c r="T109" i="49"/>
  <c r="S54" i="48"/>
  <c r="R54" i="48"/>
  <c r="T48" i="48"/>
  <c r="Q74" i="48"/>
  <c r="U74" i="48" s="1"/>
  <c r="R74" i="48"/>
  <c r="P68" i="48"/>
  <c r="R68" i="48"/>
  <c r="Q68" i="48"/>
  <c r="U68" i="48" s="1"/>
  <c r="S68" i="48"/>
  <c r="T103" i="48"/>
  <c r="U105" i="48"/>
  <c r="R68" i="47"/>
  <c r="Q74" i="47"/>
  <c r="S68" i="47"/>
  <c r="T59" i="47"/>
  <c r="R74" i="47"/>
  <c r="S74" i="47"/>
  <c r="P60" i="47"/>
  <c r="E68" i="47"/>
  <c r="R60" i="47"/>
  <c r="E74" i="47"/>
  <c r="M114" i="47"/>
  <c r="S114" i="47" s="1"/>
  <c r="U112" i="47"/>
  <c r="T103" i="47"/>
  <c r="T101" i="47"/>
  <c r="T99" i="47"/>
  <c r="E74" i="46"/>
  <c r="T48" i="46"/>
  <c r="E54" i="46"/>
  <c r="S68" i="46"/>
  <c r="R74" i="46"/>
  <c r="E68" i="46"/>
  <c r="T58" i="46"/>
  <c r="E60" i="46"/>
  <c r="R68" i="46"/>
  <c r="M114" i="46"/>
  <c r="S114" i="46" s="1"/>
  <c r="T102" i="46"/>
  <c r="T100" i="46"/>
  <c r="U112" i="46"/>
  <c r="T98" i="46"/>
  <c r="T86" i="46"/>
  <c r="R54" i="45"/>
  <c r="E54" i="45"/>
  <c r="E68" i="45"/>
  <c r="E60" i="45"/>
  <c r="R68" i="45"/>
  <c r="T100" i="45"/>
  <c r="T102" i="45"/>
  <c r="R74" i="44"/>
  <c r="T58" i="44"/>
  <c r="R68" i="44"/>
  <c r="Q68" i="44"/>
  <c r="U68" i="44" s="1"/>
  <c r="P60" i="44"/>
  <c r="R60" i="44"/>
  <c r="Q60" i="44"/>
  <c r="S60" i="44"/>
  <c r="S74" i="44"/>
  <c r="E68" i="44"/>
  <c r="T107" i="44"/>
  <c r="T109" i="44"/>
  <c r="P54" i="43"/>
  <c r="R54" i="43"/>
  <c r="Q54" i="43"/>
  <c r="S54" i="43"/>
  <c r="P68" i="43"/>
  <c r="Q74" i="43"/>
  <c r="Q68" i="43"/>
  <c r="U68" i="43" s="1"/>
  <c r="R68" i="43"/>
  <c r="S74" i="43"/>
  <c r="T59" i="43"/>
  <c r="E68" i="43"/>
  <c r="T105" i="43"/>
  <c r="T103" i="43"/>
  <c r="S97" i="43"/>
  <c r="T111" i="43"/>
  <c r="S74" i="42"/>
  <c r="P60" i="42"/>
  <c r="R60" i="42"/>
  <c r="E74" i="42"/>
  <c r="Q60" i="42"/>
  <c r="S60" i="42"/>
  <c r="R68" i="42"/>
  <c r="S68" i="42"/>
  <c r="T100" i="42"/>
  <c r="T102" i="42"/>
  <c r="U110" i="42"/>
  <c r="E74" i="41"/>
  <c r="E54" i="41"/>
  <c r="S74" i="41"/>
  <c r="E60" i="41"/>
  <c r="R68" i="41"/>
  <c r="S68" i="41"/>
  <c r="U102" i="41"/>
  <c r="U104" i="41"/>
  <c r="T106" i="41"/>
  <c r="E54" i="40"/>
  <c r="E74" i="40"/>
  <c r="Q68" i="40"/>
  <c r="E60" i="40"/>
  <c r="U60" i="40" s="1"/>
  <c r="R74" i="40"/>
  <c r="P60" i="40"/>
  <c r="R60" i="40"/>
  <c r="E68" i="40"/>
  <c r="S74" i="40"/>
  <c r="E81" i="40"/>
  <c r="R74" i="39"/>
  <c r="T59" i="39"/>
  <c r="E68" i="39"/>
  <c r="P68" i="39"/>
  <c r="R68" i="39"/>
  <c r="T110" i="39"/>
  <c r="T108" i="39"/>
  <c r="T102" i="39"/>
  <c r="R68" i="38"/>
  <c r="S74" i="38"/>
  <c r="E68" i="38"/>
  <c r="U59" i="38"/>
  <c r="T106" i="38"/>
  <c r="M114" i="38"/>
  <c r="S114" i="38" s="1"/>
  <c r="T98" i="38"/>
  <c r="U105" i="38"/>
  <c r="U86" i="38"/>
  <c r="P68" i="37"/>
  <c r="T68" i="37" s="1"/>
  <c r="R68" i="37"/>
  <c r="Q68" i="37"/>
  <c r="U68" i="37" s="1"/>
  <c r="R54" i="37"/>
  <c r="S68" i="37"/>
  <c r="E74" i="37"/>
  <c r="E68" i="37"/>
  <c r="R74" i="37"/>
  <c r="T98" i="37"/>
  <c r="T100" i="37"/>
  <c r="U112" i="37"/>
  <c r="R97" i="37"/>
  <c r="M114" i="37"/>
  <c r="S114" i="37" s="1"/>
  <c r="U48" i="36"/>
  <c r="P74" i="36"/>
  <c r="R68" i="36"/>
  <c r="Q74" i="36"/>
  <c r="U74" i="36" s="1"/>
  <c r="E68" i="36"/>
  <c r="U59" i="36"/>
  <c r="S74" i="36"/>
  <c r="P60" i="36"/>
  <c r="R60" i="36"/>
  <c r="Q68" i="36"/>
  <c r="R74" i="36"/>
  <c r="M114" i="36"/>
  <c r="S114" i="36" s="1"/>
  <c r="U112" i="36"/>
  <c r="U111" i="36"/>
  <c r="U86" i="36"/>
  <c r="T48" i="35"/>
  <c r="S68" i="35"/>
  <c r="R74" i="35"/>
  <c r="T59" i="35"/>
  <c r="T58" i="35"/>
  <c r="E60" i="35"/>
  <c r="T104" i="35"/>
  <c r="T106" i="35"/>
  <c r="U102" i="35"/>
  <c r="M114" i="35"/>
  <c r="S114" i="35" s="1"/>
  <c r="R54" i="34"/>
  <c r="S54" i="34"/>
  <c r="T58" i="34"/>
  <c r="U59" i="34"/>
  <c r="E74" i="34"/>
  <c r="S68" i="34"/>
  <c r="R74" i="34"/>
  <c r="U100" i="34"/>
  <c r="U102" i="34"/>
  <c r="T105" i="34"/>
  <c r="T86" i="34"/>
  <c r="P54" i="33"/>
  <c r="Q54" i="33"/>
  <c r="Q68" i="33"/>
  <c r="U68" i="33" s="1"/>
  <c r="P68" i="33"/>
  <c r="T68" i="33" s="1"/>
  <c r="S68" i="33"/>
  <c r="R68" i="33"/>
  <c r="E74" i="33"/>
  <c r="E60" i="33"/>
  <c r="U60" i="33" s="1"/>
  <c r="R74" i="33"/>
  <c r="T110" i="33"/>
  <c r="T112" i="33"/>
  <c r="T102" i="33"/>
  <c r="T104" i="33"/>
  <c r="U108" i="33"/>
  <c r="T106" i="33"/>
  <c r="T86" i="33"/>
  <c r="E68" i="32"/>
  <c r="E74" i="32"/>
  <c r="Q68" i="32"/>
  <c r="R68" i="32"/>
  <c r="S68" i="32"/>
  <c r="R74" i="32"/>
  <c r="U109" i="32"/>
  <c r="T100" i="32"/>
  <c r="U98" i="32"/>
  <c r="E81" i="32"/>
  <c r="E68" i="31"/>
  <c r="E74" i="31"/>
  <c r="S68" i="31"/>
  <c r="P74" i="31"/>
  <c r="R74" i="31"/>
  <c r="T108" i="31"/>
  <c r="T110" i="31"/>
  <c r="T99" i="31"/>
  <c r="E81" i="31"/>
  <c r="Q54" i="30"/>
  <c r="Q68" i="30"/>
  <c r="U68" i="30" s="1"/>
  <c r="S68" i="30"/>
  <c r="R68" i="30"/>
  <c r="E68" i="30"/>
  <c r="T109" i="30"/>
  <c r="U101" i="30"/>
  <c r="T107" i="30"/>
  <c r="U99" i="30"/>
  <c r="Q68" i="29"/>
  <c r="T48" i="29"/>
  <c r="E54" i="29"/>
  <c r="S74" i="29"/>
  <c r="E74" i="29"/>
  <c r="T59" i="29"/>
  <c r="P74" i="29"/>
  <c r="R74" i="29"/>
  <c r="T109" i="29"/>
  <c r="T111" i="29"/>
  <c r="T108" i="29"/>
  <c r="U86" i="29"/>
  <c r="E81" i="29"/>
  <c r="R54" i="28"/>
  <c r="T48" i="28"/>
  <c r="T58" i="28"/>
  <c r="E74" i="28"/>
  <c r="R60" i="28"/>
  <c r="Q60" i="28"/>
  <c r="S60" i="28"/>
  <c r="R68" i="28"/>
  <c r="R74" i="28"/>
  <c r="U110" i="28"/>
  <c r="T108" i="28"/>
  <c r="T102" i="28"/>
  <c r="S68" i="27"/>
  <c r="R74" i="27"/>
  <c r="U59" i="27"/>
  <c r="S74" i="27"/>
  <c r="E68" i="27"/>
  <c r="U107" i="27"/>
  <c r="U101" i="27"/>
  <c r="T112" i="27"/>
  <c r="U99" i="27"/>
  <c r="T104" i="27"/>
  <c r="T106" i="27"/>
  <c r="T86" i="27"/>
  <c r="R74" i="26"/>
  <c r="E60" i="26"/>
  <c r="Q60" i="26"/>
  <c r="P68" i="26"/>
  <c r="T68" i="26" s="1"/>
  <c r="Q68" i="26"/>
  <c r="U111" i="26"/>
  <c r="T86" i="26"/>
  <c r="Q74" i="25"/>
  <c r="U74" i="25" s="1"/>
  <c r="R74" i="25"/>
  <c r="S68" i="25"/>
  <c r="E74" i="25"/>
  <c r="R97" i="25"/>
  <c r="T102" i="25"/>
  <c r="T104" i="25"/>
  <c r="E68" i="24"/>
  <c r="R68" i="24"/>
  <c r="S54" i="24"/>
  <c r="Q68" i="24"/>
  <c r="R74" i="24"/>
  <c r="S74" i="24"/>
  <c r="U103" i="24"/>
  <c r="U101" i="24"/>
  <c r="U111" i="24"/>
  <c r="T86" i="24"/>
  <c r="R54" i="23"/>
  <c r="Q54" i="23"/>
  <c r="S54" i="23"/>
  <c r="Q68" i="23"/>
  <c r="R68" i="23"/>
  <c r="R74" i="23"/>
  <c r="S68" i="23"/>
  <c r="S74" i="23"/>
  <c r="E68" i="23"/>
  <c r="T48" i="22"/>
  <c r="Q54" i="22"/>
  <c r="E68" i="22"/>
  <c r="S97" i="22"/>
  <c r="T86" i="22"/>
  <c r="Q60" i="21"/>
  <c r="T102" i="21"/>
  <c r="P54" i="20"/>
  <c r="R54" i="20"/>
  <c r="Q54" i="20"/>
  <c r="S54" i="20"/>
  <c r="Q60" i="20"/>
  <c r="U101" i="20"/>
  <c r="T103" i="20"/>
  <c r="T105" i="20"/>
  <c r="T107" i="20"/>
  <c r="U112" i="20"/>
  <c r="R97" i="20"/>
  <c r="E68" i="19"/>
  <c r="E74" i="19"/>
  <c r="U59" i="19"/>
  <c r="E60" i="19"/>
  <c r="T60" i="19" s="1"/>
  <c r="R60" i="19"/>
  <c r="T110" i="19"/>
  <c r="U112" i="19"/>
  <c r="T99" i="19"/>
  <c r="T108" i="19"/>
  <c r="T106" i="19"/>
  <c r="U104" i="19"/>
  <c r="T58" i="18"/>
  <c r="S74" i="18"/>
  <c r="P60" i="18"/>
  <c r="R60" i="18"/>
  <c r="Q60" i="18"/>
  <c r="S60" i="18"/>
  <c r="R68" i="18"/>
  <c r="E74" i="18"/>
  <c r="U104" i="18"/>
  <c r="U112" i="18"/>
  <c r="T86" i="18"/>
  <c r="E74" i="17"/>
  <c r="S68" i="17"/>
  <c r="S74" i="17"/>
  <c r="E60" i="17"/>
  <c r="T86" i="17"/>
  <c r="S54" i="16"/>
  <c r="S68" i="16"/>
  <c r="P54" i="16"/>
  <c r="R54" i="16"/>
  <c r="Q74" i="16"/>
  <c r="P60" i="16"/>
  <c r="R60" i="16"/>
  <c r="P68" i="16"/>
  <c r="T68" i="16" s="1"/>
  <c r="R68" i="16"/>
  <c r="U100" i="16"/>
  <c r="T109" i="16"/>
  <c r="S97" i="16"/>
  <c r="T99" i="16"/>
  <c r="U108" i="16"/>
  <c r="U86" i="16"/>
  <c r="S68" i="15"/>
  <c r="Q60" i="15"/>
  <c r="T59" i="15"/>
  <c r="R68" i="15"/>
  <c r="P74" i="15"/>
  <c r="U107" i="15"/>
  <c r="T98" i="15"/>
  <c r="U101" i="15"/>
  <c r="E68" i="14"/>
  <c r="E74" i="14"/>
  <c r="R68" i="14"/>
  <c r="Q68" i="14"/>
  <c r="U100" i="14"/>
  <c r="T105" i="14"/>
  <c r="T107" i="14"/>
  <c r="T109" i="14"/>
  <c r="E68" i="13"/>
  <c r="R54" i="13"/>
  <c r="R74" i="13"/>
  <c r="S68" i="13"/>
  <c r="P68" i="13"/>
  <c r="Q68" i="13"/>
  <c r="U68" i="13" s="1"/>
  <c r="R68" i="13"/>
  <c r="U59" i="13"/>
  <c r="U106" i="13"/>
  <c r="U108" i="13"/>
  <c r="T86" i="13"/>
  <c r="R54" i="12"/>
  <c r="S54" i="12"/>
  <c r="E68" i="12"/>
  <c r="E74" i="12"/>
  <c r="T48" i="12"/>
  <c r="R68" i="12"/>
  <c r="Q74" i="12"/>
  <c r="U74" i="12" s="1"/>
  <c r="R74" i="12"/>
  <c r="S74" i="12"/>
  <c r="E60" i="12"/>
  <c r="T60" i="12" s="1"/>
  <c r="T58" i="12"/>
  <c r="T99" i="12"/>
  <c r="T107" i="12"/>
  <c r="T86" i="12"/>
  <c r="E68" i="11"/>
  <c r="P60" i="11"/>
  <c r="R60" i="11"/>
  <c r="R68" i="11"/>
  <c r="R74" i="11"/>
  <c r="R97" i="11"/>
  <c r="T101" i="11"/>
  <c r="U105" i="11"/>
  <c r="T111" i="11"/>
  <c r="S97" i="11"/>
  <c r="T103" i="11"/>
  <c r="U110" i="11"/>
  <c r="U86" i="11"/>
  <c r="E81" i="11"/>
  <c r="E74" i="10"/>
  <c r="P54" i="10"/>
  <c r="R54" i="10"/>
  <c r="R74" i="10"/>
  <c r="Q68" i="10"/>
  <c r="T48" i="10"/>
  <c r="P60" i="10"/>
  <c r="R60" i="10"/>
  <c r="Q60" i="10"/>
  <c r="S60" i="10"/>
  <c r="P68" i="10"/>
  <c r="S68" i="10"/>
  <c r="R68" i="10"/>
  <c r="T58" i="10"/>
  <c r="T106" i="10"/>
  <c r="T100" i="10"/>
  <c r="T102" i="10"/>
  <c r="U104" i="10"/>
  <c r="E54" i="9"/>
  <c r="E68" i="9"/>
  <c r="P74" i="9"/>
  <c r="Q74" i="9"/>
  <c r="P60" i="9"/>
  <c r="R60" i="9"/>
  <c r="S68" i="9"/>
  <c r="S74" i="9"/>
  <c r="T109" i="9"/>
  <c r="T111" i="9"/>
  <c r="U102" i="9"/>
  <c r="U86" i="9"/>
  <c r="E68" i="8"/>
  <c r="Q74" i="8"/>
  <c r="U74" i="8" s="1"/>
  <c r="E60" i="8"/>
  <c r="P60" i="8"/>
  <c r="R60" i="8"/>
  <c r="U111" i="8"/>
  <c r="T98" i="8"/>
  <c r="T100" i="8"/>
  <c r="T102" i="8"/>
  <c r="T104" i="8"/>
  <c r="S54" i="7"/>
  <c r="T48" i="7"/>
  <c r="P54" i="7"/>
  <c r="T54" i="7" s="1"/>
  <c r="T58" i="7"/>
  <c r="P74" i="7"/>
  <c r="P68" i="7"/>
  <c r="S74" i="7"/>
  <c r="Q68" i="7"/>
  <c r="U68" i="7" s="1"/>
  <c r="R74" i="7"/>
  <c r="Q60" i="7"/>
  <c r="S68" i="7"/>
  <c r="T101" i="7"/>
  <c r="U106" i="7"/>
  <c r="U100" i="7"/>
  <c r="P54" i="6"/>
  <c r="Q54" i="6"/>
  <c r="Q74" i="6"/>
  <c r="U74" i="6" s="1"/>
  <c r="S74" i="6"/>
  <c r="P68" i="6"/>
  <c r="T68" i="6" s="1"/>
  <c r="Q68" i="6"/>
  <c r="U68" i="6" s="1"/>
  <c r="E60" i="6"/>
  <c r="P74" i="6"/>
  <c r="T74" i="6" s="1"/>
  <c r="R60" i="6"/>
  <c r="T100" i="6"/>
  <c r="T102" i="6"/>
  <c r="U105" i="6"/>
  <c r="E74" i="5"/>
  <c r="P54" i="5"/>
  <c r="R54" i="5"/>
  <c r="Q54" i="5"/>
  <c r="S54" i="5"/>
  <c r="T48" i="5"/>
  <c r="P68" i="5"/>
  <c r="Q60" i="5"/>
  <c r="Q68" i="5"/>
  <c r="U68" i="5" s="1"/>
  <c r="P74" i="5"/>
  <c r="R68" i="5"/>
  <c r="Q74" i="5"/>
  <c r="T59" i="5"/>
  <c r="S68" i="5"/>
  <c r="R74" i="5"/>
  <c r="E68" i="5"/>
  <c r="E81" i="5"/>
  <c r="E54" i="4"/>
  <c r="S68" i="4"/>
  <c r="R74" i="4"/>
  <c r="E60" i="4"/>
  <c r="U60" i="4" s="1"/>
  <c r="S74" i="4"/>
  <c r="U58" i="4"/>
  <c r="R60" i="4"/>
  <c r="R68" i="4"/>
  <c r="U98" i="4"/>
  <c r="L114" i="4"/>
  <c r="R114" i="4" s="1"/>
  <c r="T110" i="4"/>
  <c r="T112" i="4"/>
  <c r="U106" i="4"/>
  <c r="R54" i="3"/>
  <c r="Q54" i="3"/>
  <c r="S54" i="3"/>
  <c r="E68" i="3"/>
  <c r="P68" i="3"/>
  <c r="P74" i="3"/>
  <c r="T74" i="3" s="1"/>
  <c r="Q68" i="3"/>
  <c r="U68" i="3" s="1"/>
  <c r="S74" i="3"/>
  <c r="S60" i="3"/>
  <c r="R68" i="3"/>
  <c r="R74" i="3"/>
  <c r="S97" i="3"/>
  <c r="T99" i="3"/>
  <c r="T86" i="3"/>
  <c r="S68" i="2"/>
  <c r="E74" i="2"/>
  <c r="E60" i="2"/>
  <c r="P74" i="2"/>
  <c r="R60" i="2"/>
  <c r="P68" i="2"/>
  <c r="S74" i="2"/>
  <c r="S97" i="2"/>
  <c r="U102" i="2"/>
  <c r="P54" i="1"/>
  <c r="T54" i="1" s="1"/>
  <c r="Q54" i="1"/>
  <c r="P68" i="1"/>
  <c r="Q68" i="1"/>
  <c r="U68" i="1" s="1"/>
  <c r="Q60" i="1"/>
  <c r="R68" i="1"/>
  <c r="P74" i="1"/>
  <c r="T74" i="1" s="1"/>
  <c r="T101" i="1"/>
  <c r="U103" i="1"/>
  <c r="M114" i="1"/>
  <c r="S114" i="1" s="1"/>
  <c r="U60" i="2"/>
  <c r="T60" i="2"/>
  <c r="U31" i="1"/>
  <c r="T31" i="1"/>
  <c r="U25" i="2"/>
  <c r="U25" i="4"/>
  <c r="U34" i="8"/>
  <c r="U31" i="11"/>
  <c r="T31" i="11"/>
  <c r="T31" i="2"/>
  <c r="U31" i="5"/>
  <c r="T31" i="5"/>
  <c r="U34" i="6"/>
  <c r="T34" i="6"/>
  <c r="U34" i="1"/>
  <c r="U34" i="2"/>
  <c r="T34" i="2"/>
  <c r="U25" i="8"/>
  <c r="T25" i="8"/>
  <c r="U31" i="6"/>
  <c r="T31" i="6"/>
  <c r="U31" i="9"/>
  <c r="T31" i="9"/>
  <c r="U25" i="6"/>
  <c r="T25" i="6"/>
  <c r="U60" i="12"/>
  <c r="U31" i="8"/>
  <c r="T31" i="8"/>
  <c r="U31" i="4"/>
  <c r="T31" i="4"/>
  <c r="U60" i="6"/>
  <c r="T60" i="6"/>
  <c r="U60" i="8"/>
  <c r="T60" i="8"/>
  <c r="P41" i="1"/>
  <c r="P54" i="2"/>
  <c r="T25" i="3"/>
  <c r="Q60" i="4"/>
  <c r="T41" i="5"/>
  <c r="U41" i="5"/>
  <c r="Q67" i="6"/>
  <c r="Q72" i="6"/>
  <c r="Q114" i="7"/>
  <c r="Q115" i="7"/>
  <c r="T15" i="12"/>
  <c r="U15" i="12"/>
  <c r="U49" i="14"/>
  <c r="T49" i="14"/>
  <c r="Q41" i="1"/>
  <c r="U41" i="1" s="1"/>
  <c r="P60" i="1"/>
  <c r="P25" i="2"/>
  <c r="T25" i="2" s="1"/>
  <c r="Q68" i="2"/>
  <c r="Q34" i="3"/>
  <c r="U34" i="3" s="1"/>
  <c r="T67" i="3"/>
  <c r="U67" i="3"/>
  <c r="U16" i="6"/>
  <c r="T16" i="6"/>
  <c r="R87" i="7"/>
  <c r="U23" i="12"/>
  <c r="T23" i="12"/>
  <c r="U28" i="15"/>
  <c r="T28" i="15"/>
  <c r="E87" i="16"/>
  <c r="E115" i="16" s="1"/>
  <c r="T88" i="16"/>
  <c r="U88" i="16"/>
  <c r="P16" i="18"/>
  <c r="T37" i="19"/>
  <c r="U37" i="19"/>
  <c r="P34" i="44"/>
  <c r="T34" i="44" s="1"/>
  <c r="U14" i="45"/>
  <c r="T14" i="45"/>
  <c r="U29" i="45"/>
  <c r="T29" i="45"/>
  <c r="U54" i="45"/>
  <c r="T54" i="45"/>
  <c r="U44" i="45"/>
  <c r="T44" i="45"/>
  <c r="T41" i="48"/>
  <c r="U36" i="48"/>
  <c r="T36" i="48"/>
  <c r="U99" i="28"/>
  <c r="T99" i="28"/>
  <c r="T11" i="1"/>
  <c r="T22" i="1"/>
  <c r="T39" i="1"/>
  <c r="T50" i="1"/>
  <c r="T62" i="1"/>
  <c r="T72" i="1"/>
  <c r="U73" i="1"/>
  <c r="T73" i="1"/>
  <c r="U72" i="1"/>
  <c r="S74" i="1"/>
  <c r="E87" i="1"/>
  <c r="E115" i="1" s="1"/>
  <c r="T93" i="1"/>
  <c r="T13" i="2"/>
  <c r="S16" i="2"/>
  <c r="T24" i="2"/>
  <c r="T27" i="2"/>
  <c r="T44" i="2"/>
  <c r="T52" i="2"/>
  <c r="T64" i="2"/>
  <c r="S67" i="2"/>
  <c r="R68" i="2"/>
  <c r="S72" i="2"/>
  <c r="R73" i="2"/>
  <c r="T86" i="2"/>
  <c r="T95" i="2"/>
  <c r="T15" i="3"/>
  <c r="T18" i="3"/>
  <c r="T29" i="3"/>
  <c r="R31" i="3"/>
  <c r="R34" i="3"/>
  <c r="T46" i="3"/>
  <c r="T57" i="3"/>
  <c r="T66" i="3"/>
  <c r="T71" i="3"/>
  <c r="S87" i="3"/>
  <c r="T89" i="3"/>
  <c r="T9" i="4"/>
  <c r="T20" i="4"/>
  <c r="T37" i="4"/>
  <c r="T48" i="4"/>
  <c r="T59" i="4"/>
  <c r="Q87" i="4"/>
  <c r="T91" i="4"/>
  <c r="T11" i="5"/>
  <c r="T22" i="5"/>
  <c r="S25" i="5"/>
  <c r="T39" i="5"/>
  <c r="R41" i="5"/>
  <c r="T50" i="5"/>
  <c r="T62" i="5"/>
  <c r="U72" i="5"/>
  <c r="T72" i="5"/>
  <c r="U73" i="5"/>
  <c r="T73" i="5"/>
  <c r="S74" i="5"/>
  <c r="E87" i="5"/>
  <c r="E115" i="5" s="1"/>
  <c r="T93" i="5"/>
  <c r="T13" i="6"/>
  <c r="S16" i="6"/>
  <c r="T24" i="6"/>
  <c r="T27" i="6"/>
  <c r="U41" i="6"/>
  <c r="T44" i="6"/>
  <c r="T52" i="6"/>
  <c r="R54" i="6"/>
  <c r="T64" i="6"/>
  <c r="R68" i="6"/>
  <c r="R73" i="6"/>
  <c r="T86" i="6"/>
  <c r="T95" i="6"/>
  <c r="T15" i="7"/>
  <c r="T18" i="7"/>
  <c r="T29" i="7"/>
  <c r="R31" i="7"/>
  <c r="R34" i="7"/>
  <c r="T46" i="7"/>
  <c r="T57" i="7"/>
  <c r="T66" i="7"/>
  <c r="T71" i="7"/>
  <c r="S87" i="7"/>
  <c r="T89" i="7"/>
  <c r="T9" i="8"/>
  <c r="T20" i="8"/>
  <c r="T37" i="8"/>
  <c r="T48" i="8"/>
  <c r="T59" i="8"/>
  <c r="S60" i="8"/>
  <c r="Q87" i="8"/>
  <c r="T90" i="8"/>
  <c r="T21" i="9"/>
  <c r="T45" i="9"/>
  <c r="T50" i="9"/>
  <c r="T57" i="9"/>
  <c r="T71" i="9"/>
  <c r="Q72" i="9"/>
  <c r="P87" i="9"/>
  <c r="T87" i="9" s="1"/>
  <c r="U91" i="9"/>
  <c r="U15" i="10"/>
  <c r="T15" i="10"/>
  <c r="Q41" i="10"/>
  <c r="U41" i="10" s="1"/>
  <c r="U54" i="10"/>
  <c r="T54" i="10"/>
  <c r="T44" i="10"/>
  <c r="T63" i="10"/>
  <c r="Q67" i="10"/>
  <c r="U86" i="10"/>
  <c r="U89" i="10"/>
  <c r="T89" i="10"/>
  <c r="U13" i="11"/>
  <c r="U18" i="11"/>
  <c r="U20" i="11"/>
  <c r="T20" i="11"/>
  <c r="P34" i="11"/>
  <c r="T34" i="11" s="1"/>
  <c r="T45" i="11"/>
  <c r="Q54" i="11"/>
  <c r="T65" i="11"/>
  <c r="P16" i="12"/>
  <c r="Q54" i="12"/>
  <c r="U54" i="12" s="1"/>
  <c r="U59" i="12"/>
  <c r="T59" i="12"/>
  <c r="P60" i="12"/>
  <c r="U16" i="13"/>
  <c r="T16" i="13"/>
  <c r="T68" i="13"/>
  <c r="T9" i="13"/>
  <c r="U9" i="13"/>
  <c r="Q34" i="13"/>
  <c r="U34" i="13" s="1"/>
  <c r="P41" i="13"/>
  <c r="P67" i="13"/>
  <c r="P31" i="14"/>
  <c r="U64" i="14"/>
  <c r="T64" i="14"/>
  <c r="P74" i="14"/>
  <c r="T74" i="14" s="1"/>
  <c r="Q87" i="14"/>
  <c r="U53" i="15"/>
  <c r="T53" i="15"/>
  <c r="U96" i="15"/>
  <c r="T96" i="15"/>
  <c r="U57" i="16"/>
  <c r="T57" i="16"/>
  <c r="S74" i="16"/>
  <c r="P25" i="17"/>
  <c r="U29" i="17"/>
  <c r="T29" i="17"/>
  <c r="T47" i="17"/>
  <c r="U47" i="17"/>
  <c r="P34" i="18"/>
  <c r="T34" i="18" s="1"/>
  <c r="S34" i="19"/>
  <c r="U25" i="23"/>
  <c r="T25" i="23"/>
  <c r="U58" i="23"/>
  <c r="T58" i="23"/>
  <c r="U29" i="25"/>
  <c r="T29" i="25"/>
  <c r="U87" i="4"/>
  <c r="E87" i="4"/>
  <c r="E115" i="4" s="1"/>
  <c r="U60" i="5"/>
  <c r="T60" i="5"/>
  <c r="T25" i="7"/>
  <c r="U37" i="11"/>
  <c r="T37" i="11"/>
  <c r="U36" i="12"/>
  <c r="T36" i="12"/>
  <c r="Q34" i="14"/>
  <c r="U45" i="25"/>
  <c r="T45" i="25"/>
  <c r="U74" i="2"/>
  <c r="T74" i="2"/>
  <c r="U68" i="2"/>
  <c r="T68" i="2"/>
  <c r="U16" i="2"/>
  <c r="T16" i="2"/>
  <c r="Q54" i="2"/>
  <c r="P60" i="5"/>
  <c r="Q73" i="6"/>
  <c r="T54" i="8"/>
  <c r="U54" i="8"/>
  <c r="T34" i="9"/>
  <c r="U60" i="9"/>
  <c r="T60" i="9"/>
  <c r="R74" i="9"/>
  <c r="U39" i="13"/>
  <c r="T39" i="13"/>
  <c r="U66" i="13"/>
  <c r="T66" i="13"/>
  <c r="U72" i="13"/>
  <c r="T72" i="13"/>
  <c r="U73" i="13"/>
  <c r="T73" i="13"/>
  <c r="U70" i="13"/>
  <c r="T70" i="13"/>
  <c r="P87" i="14"/>
  <c r="U54" i="1"/>
  <c r="P87" i="1"/>
  <c r="T87" i="1" s="1"/>
  <c r="R74" i="2"/>
  <c r="U16" i="3"/>
  <c r="T16" i="3"/>
  <c r="T68" i="3"/>
  <c r="R16" i="3"/>
  <c r="S31" i="3"/>
  <c r="R67" i="3"/>
  <c r="U67" i="4"/>
  <c r="T67" i="4"/>
  <c r="R87" i="4"/>
  <c r="S41" i="5"/>
  <c r="U54" i="5"/>
  <c r="T54" i="5"/>
  <c r="P87" i="5"/>
  <c r="T87" i="5" s="1"/>
  <c r="R25" i="6"/>
  <c r="S54" i="6"/>
  <c r="S68" i="6"/>
  <c r="R74" i="6"/>
  <c r="T74" i="7"/>
  <c r="T68" i="7"/>
  <c r="U16" i="7"/>
  <c r="T16" i="7"/>
  <c r="S31" i="7"/>
  <c r="S34" i="7"/>
  <c r="R67" i="7"/>
  <c r="R72" i="7"/>
  <c r="U67" i="8"/>
  <c r="T67" i="8"/>
  <c r="R87" i="8"/>
  <c r="U13" i="9"/>
  <c r="U27" i="9"/>
  <c r="U37" i="9"/>
  <c r="R72" i="9"/>
  <c r="T12" i="10"/>
  <c r="P16" i="10"/>
  <c r="T16" i="10" s="1"/>
  <c r="U22" i="10"/>
  <c r="U25" i="10"/>
  <c r="T25" i="10"/>
  <c r="U31" i="10"/>
  <c r="T31" i="10"/>
  <c r="P34" i="10"/>
  <c r="T34" i="10" s="1"/>
  <c r="T51" i="10"/>
  <c r="E72" i="10"/>
  <c r="Q34" i="11"/>
  <c r="U34" i="11" s="1"/>
  <c r="P74" i="11"/>
  <c r="T18" i="12"/>
  <c r="U18" i="12"/>
  <c r="P41" i="12"/>
  <c r="T41" i="12" s="1"/>
  <c r="U51" i="12"/>
  <c r="T51" i="12"/>
  <c r="Q60" i="12"/>
  <c r="P72" i="12"/>
  <c r="U31" i="13"/>
  <c r="T31" i="13"/>
  <c r="T48" i="13"/>
  <c r="U48" i="13"/>
  <c r="Q54" i="13"/>
  <c r="Q67" i="13"/>
  <c r="T11" i="14"/>
  <c r="U11" i="14"/>
  <c r="P25" i="14"/>
  <c r="Q31" i="14"/>
  <c r="U48" i="14"/>
  <c r="T48" i="14"/>
  <c r="T40" i="15"/>
  <c r="U40" i="15"/>
  <c r="P115" i="15"/>
  <c r="U31" i="16"/>
  <c r="T31" i="16"/>
  <c r="U60" i="16"/>
  <c r="T60" i="16"/>
  <c r="Q25" i="17"/>
  <c r="T90" i="17"/>
  <c r="U90" i="17"/>
  <c r="P54" i="18"/>
  <c r="U15" i="19"/>
  <c r="T15" i="19"/>
  <c r="U60" i="21"/>
  <c r="T60" i="21"/>
  <c r="U72" i="21"/>
  <c r="T72" i="21"/>
  <c r="U73" i="21"/>
  <c r="T73" i="21"/>
  <c r="U70" i="21"/>
  <c r="T70" i="21"/>
  <c r="U31" i="22"/>
  <c r="T31" i="22"/>
  <c r="T20" i="23"/>
  <c r="U20" i="23"/>
  <c r="U92" i="24"/>
  <c r="T92" i="24"/>
  <c r="U73" i="8"/>
  <c r="T73" i="8"/>
  <c r="U72" i="8"/>
  <c r="T72" i="8"/>
  <c r="E87" i="8"/>
  <c r="E115" i="8" s="1"/>
  <c r="U66" i="10"/>
  <c r="T66" i="10"/>
  <c r="R87" i="3"/>
  <c r="T54" i="4"/>
  <c r="U54" i="4"/>
  <c r="P87" i="8"/>
  <c r="T87" i="8" s="1"/>
  <c r="P73" i="9"/>
  <c r="E87" i="9"/>
  <c r="E115" i="9" s="1"/>
  <c r="U88" i="9"/>
  <c r="P67" i="10"/>
  <c r="U27" i="12"/>
  <c r="T27" i="12"/>
  <c r="U45" i="12"/>
  <c r="T45" i="12"/>
  <c r="U45" i="15"/>
  <c r="T45" i="15"/>
  <c r="U25" i="1"/>
  <c r="T25" i="1"/>
  <c r="P31" i="1"/>
  <c r="P34" i="1"/>
  <c r="T34" i="1" s="1"/>
  <c r="Q87" i="1"/>
  <c r="Q60" i="2"/>
  <c r="U73" i="2"/>
  <c r="T73" i="2"/>
  <c r="U72" i="2"/>
  <c r="T72" i="2"/>
  <c r="E87" i="2"/>
  <c r="E115" i="2" s="1"/>
  <c r="Q25" i="3"/>
  <c r="U25" i="3" s="1"/>
  <c r="P41" i="3"/>
  <c r="T41" i="3" s="1"/>
  <c r="T60" i="3"/>
  <c r="U60" i="3"/>
  <c r="Q74" i="3"/>
  <c r="U74" i="3" s="1"/>
  <c r="Q16" i="4"/>
  <c r="P54" i="4"/>
  <c r="Q67" i="4"/>
  <c r="P68" i="4"/>
  <c r="T68" i="4" s="1"/>
  <c r="Q72" i="4"/>
  <c r="P73" i="4"/>
  <c r="S87" i="4"/>
  <c r="U25" i="5"/>
  <c r="T25" i="5"/>
  <c r="P31" i="5"/>
  <c r="P34" i="5"/>
  <c r="T34" i="5" s="1"/>
  <c r="Q87" i="5"/>
  <c r="Q60" i="6"/>
  <c r="U73" i="6"/>
  <c r="T73" i="6"/>
  <c r="U72" i="6"/>
  <c r="T72" i="6"/>
  <c r="E87" i="6"/>
  <c r="E115" i="6" s="1"/>
  <c r="Q25" i="7"/>
  <c r="U25" i="7" s="1"/>
  <c r="U41" i="7"/>
  <c r="T41" i="7"/>
  <c r="P41" i="7"/>
  <c r="T60" i="7"/>
  <c r="U60" i="7"/>
  <c r="Q74" i="7"/>
  <c r="U74" i="7" s="1"/>
  <c r="Q16" i="8"/>
  <c r="P54" i="8"/>
  <c r="Q67" i="8"/>
  <c r="P68" i="8"/>
  <c r="T68" i="8" s="1"/>
  <c r="Q72" i="8"/>
  <c r="P73" i="8"/>
  <c r="S87" i="8"/>
  <c r="U74" i="9"/>
  <c r="T74" i="9"/>
  <c r="U68" i="9"/>
  <c r="T16" i="9"/>
  <c r="T9" i="9"/>
  <c r="Q34" i="9"/>
  <c r="U34" i="9" s="1"/>
  <c r="P54" i="9"/>
  <c r="Q60" i="9"/>
  <c r="P67" i="9"/>
  <c r="P68" i="9"/>
  <c r="T68" i="9" s="1"/>
  <c r="E74" i="9"/>
  <c r="R87" i="9"/>
  <c r="Q16" i="10"/>
  <c r="Q34" i="10"/>
  <c r="U34" i="10" s="1"/>
  <c r="P74" i="10"/>
  <c r="T74" i="10" s="1"/>
  <c r="P87" i="10"/>
  <c r="U74" i="11"/>
  <c r="T74" i="11"/>
  <c r="U9" i="11"/>
  <c r="T9" i="11"/>
  <c r="P16" i="11"/>
  <c r="T16" i="11" s="1"/>
  <c r="E60" i="11"/>
  <c r="Q68" i="11"/>
  <c r="U68" i="11" s="1"/>
  <c r="Q74" i="11"/>
  <c r="E87" i="11"/>
  <c r="E115" i="11" s="1"/>
  <c r="U88" i="11"/>
  <c r="T74" i="12"/>
  <c r="T16" i="12"/>
  <c r="T9" i="12"/>
  <c r="Q31" i="12"/>
  <c r="U31" i="12" s="1"/>
  <c r="U44" i="12"/>
  <c r="T44" i="12"/>
  <c r="U73" i="12"/>
  <c r="T73" i="12"/>
  <c r="U72" i="12"/>
  <c r="T72" i="12"/>
  <c r="U70" i="12"/>
  <c r="T70" i="12"/>
  <c r="T91" i="12"/>
  <c r="U30" i="13"/>
  <c r="T30" i="13"/>
  <c r="U60" i="13"/>
  <c r="T60" i="13"/>
  <c r="U23" i="14"/>
  <c r="T23" i="14"/>
  <c r="U60" i="14"/>
  <c r="T60" i="14"/>
  <c r="T23" i="15"/>
  <c r="U23" i="15"/>
  <c r="U27" i="16"/>
  <c r="T27" i="16"/>
  <c r="T19" i="17"/>
  <c r="U19" i="17"/>
  <c r="U37" i="17"/>
  <c r="T37" i="17"/>
  <c r="U25" i="18"/>
  <c r="T25" i="18"/>
  <c r="Q54" i="18"/>
  <c r="U90" i="18"/>
  <c r="T90" i="18"/>
  <c r="U57" i="20"/>
  <c r="T57" i="20"/>
  <c r="U60" i="20"/>
  <c r="T60" i="20"/>
  <c r="U45" i="22"/>
  <c r="T45" i="22"/>
  <c r="U60" i="22"/>
  <c r="S54" i="26"/>
  <c r="Q54" i="26"/>
  <c r="U56" i="26"/>
  <c r="T56" i="26"/>
  <c r="U87" i="3"/>
  <c r="Q115" i="3"/>
  <c r="Q114" i="3"/>
  <c r="U60" i="17"/>
  <c r="T60" i="17"/>
  <c r="P16" i="1"/>
  <c r="T16" i="1" s="1"/>
  <c r="T30" i="1"/>
  <c r="T47" i="1"/>
  <c r="R87" i="1"/>
  <c r="T38" i="2"/>
  <c r="T49" i="2"/>
  <c r="T51" i="3"/>
  <c r="P60" i="3"/>
  <c r="T63" i="3"/>
  <c r="T94" i="3"/>
  <c r="U16" i="4"/>
  <c r="T16" i="4"/>
  <c r="T14" i="4"/>
  <c r="P25" i="4"/>
  <c r="T25" i="4" s="1"/>
  <c r="T28" i="4"/>
  <c r="T45" i="4"/>
  <c r="T53" i="4"/>
  <c r="Q54" i="4"/>
  <c r="T56" i="4"/>
  <c r="T65" i="4"/>
  <c r="Q68" i="4"/>
  <c r="U68" i="4" s="1"/>
  <c r="Q73" i="4"/>
  <c r="P74" i="4"/>
  <c r="T74" i="4" s="1"/>
  <c r="T88" i="4"/>
  <c r="T96" i="4"/>
  <c r="P16" i="5"/>
  <c r="T16" i="5" s="1"/>
  <c r="T19" i="5"/>
  <c r="T30" i="5"/>
  <c r="Q31" i="5"/>
  <c r="T33" i="5"/>
  <c r="Q34" i="5"/>
  <c r="U34" i="5" s="1"/>
  <c r="T36" i="5"/>
  <c r="T47" i="5"/>
  <c r="T58" i="5"/>
  <c r="T67" i="5"/>
  <c r="U67" i="5"/>
  <c r="P67" i="5"/>
  <c r="P72" i="5"/>
  <c r="R87" i="5"/>
  <c r="T90" i="5"/>
  <c r="T10" i="6"/>
  <c r="T21" i="6"/>
  <c r="T38" i="6"/>
  <c r="U54" i="6"/>
  <c r="T54" i="6"/>
  <c r="T49" i="6"/>
  <c r="P87" i="6"/>
  <c r="T92" i="6"/>
  <c r="T12" i="7"/>
  <c r="T23" i="7"/>
  <c r="U31" i="7"/>
  <c r="T31" i="7"/>
  <c r="T34" i="7"/>
  <c r="T40" i="7"/>
  <c r="Q41" i="7"/>
  <c r="T43" i="7"/>
  <c r="T51" i="7"/>
  <c r="P60" i="7"/>
  <c r="T63" i="7"/>
  <c r="T94" i="7"/>
  <c r="U16" i="8"/>
  <c r="T16" i="8"/>
  <c r="T14" i="8"/>
  <c r="P25" i="8"/>
  <c r="T28" i="8"/>
  <c r="T45" i="8"/>
  <c r="T53" i="8"/>
  <c r="Q54" i="8"/>
  <c r="T56" i="8"/>
  <c r="T65" i="8"/>
  <c r="Q68" i="8"/>
  <c r="U68" i="8" s="1"/>
  <c r="T70" i="8"/>
  <c r="Q73" i="8"/>
  <c r="P74" i="8"/>
  <c r="T74" i="8" s="1"/>
  <c r="T88" i="8"/>
  <c r="T94" i="8"/>
  <c r="T11" i="9"/>
  <c r="Q54" i="9"/>
  <c r="T66" i="9"/>
  <c r="Q67" i="9"/>
  <c r="Q68" i="9"/>
  <c r="S87" i="9"/>
  <c r="U11" i="10"/>
  <c r="U18" i="10"/>
  <c r="T18" i="10"/>
  <c r="T27" i="10"/>
  <c r="T33" i="10"/>
  <c r="U36" i="10"/>
  <c r="U50" i="10"/>
  <c r="Q87" i="10"/>
  <c r="P25" i="11"/>
  <c r="T25" i="11" s="1"/>
  <c r="U27" i="11"/>
  <c r="P87" i="11"/>
  <c r="U95" i="11"/>
  <c r="T25" i="12"/>
  <c r="U96" i="12"/>
  <c r="T96" i="12"/>
  <c r="T39" i="14"/>
  <c r="U39" i="14"/>
  <c r="U14" i="15"/>
  <c r="T14" i="15"/>
  <c r="U71" i="16"/>
  <c r="T71" i="16"/>
  <c r="S16" i="17"/>
  <c r="U48" i="18"/>
  <c r="T48" i="18"/>
  <c r="T25" i="20"/>
  <c r="U40" i="20"/>
  <c r="T40" i="20"/>
  <c r="U48" i="20"/>
  <c r="T48" i="20"/>
  <c r="P60" i="20"/>
  <c r="U29" i="24"/>
  <c r="T29" i="24"/>
  <c r="U49" i="24"/>
  <c r="T49" i="24"/>
  <c r="U58" i="24"/>
  <c r="T58" i="24"/>
  <c r="P25" i="26"/>
  <c r="T25" i="26" s="1"/>
  <c r="U94" i="35"/>
  <c r="T94" i="35"/>
  <c r="U15" i="36"/>
  <c r="T15" i="36"/>
  <c r="T41" i="1"/>
  <c r="U60" i="1"/>
  <c r="T60" i="1"/>
  <c r="U73" i="4"/>
  <c r="T73" i="4"/>
  <c r="U72" i="4"/>
  <c r="T72" i="4"/>
  <c r="P87" i="4"/>
  <c r="T87" i="4" s="1"/>
  <c r="T67" i="7"/>
  <c r="U67" i="7"/>
  <c r="T33" i="1"/>
  <c r="Q34" i="1"/>
  <c r="T58" i="1"/>
  <c r="U67" i="1"/>
  <c r="P72" i="1"/>
  <c r="T21" i="2"/>
  <c r="T92" i="2"/>
  <c r="U31" i="3"/>
  <c r="T31" i="3"/>
  <c r="T40" i="3"/>
  <c r="Q41" i="3"/>
  <c r="U41" i="3" s="1"/>
  <c r="T43" i="3"/>
  <c r="T15" i="1"/>
  <c r="U19" i="1"/>
  <c r="T29" i="1"/>
  <c r="U36" i="1"/>
  <c r="T46" i="1"/>
  <c r="T89" i="1"/>
  <c r="T9" i="2"/>
  <c r="T20" i="2"/>
  <c r="T37" i="2"/>
  <c r="T48" i="2"/>
  <c r="T59" i="2"/>
  <c r="T91" i="2"/>
  <c r="T11" i="3"/>
  <c r="U12" i="3"/>
  <c r="T22" i="3"/>
  <c r="U23" i="3"/>
  <c r="T39" i="3"/>
  <c r="T50" i="3"/>
  <c r="T62" i="3"/>
  <c r="U73" i="3"/>
  <c r="T73" i="3"/>
  <c r="U72" i="3"/>
  <c r="T72" i="3"/>
  <c r="E87" i="3"/>
  <c r="E115" i="3" s="1"/>
  <c r="T93" i="3"/>
  <c r="T13" i="4"/>
  <c r="T24" i="4"/>
  <c r="T27" i="4"/>
  <c r="T41" i="4"/>
  <c r="T44" i="4"/>
  <c r="T52" i="4"/>
  <c r="T64" i="4"/>
  <c r="U70" i="4"/>
  <c r="T86" i="4"/>
  <c r="U88" i="4"/>
  <c r="T95" i="4"/>
  <c r="T15" i="5"/>
  <c r="T18" i="5"/>
  <c r="T29" i="5"/>
  <c r="U36" i="5"/>
  <c r="T46" i="5"/>
  <c r="T57" i="5"/>
  <c r="T66" i="5"/>
  <c r="T71" i="5"/>
  <c r="S87" i="5"/>
  <c r="T89" i="5"/>
  <c r="T9" i="6"/>
  <c r="T20" i="6"/>
  <c r="T37" i="6"/>
  <c r="T48" i="6"/>
  <c r="T59" i="6"/>
  <c r="Q87" i="6"/>
  <c r="T91" i="6"/>
  <c r="T11" i="7"/>
  <c r="T22" i="7"/>
  <c r="T39" i="7"/>
  <c r="T50" i="7"/>
  <c r="T62" i="7"/>
  <c r="U73" i="7"/>
  <c r="T73" i="7"/>
  <c r="U72" i="7"/>
  <c r="T72" i="7"/>
  <c r="U87" i="7"/>
  <c r="E87" i="7"/>
  <c r="E115" i="7" s="1"/>
  <c r="T115" i="7" s="1"/>
  <c r="T87" i="7"/>
  <c r="T93" i="7"/>
  <c r="T13" i="8"/>
  <c r="T24" i="8"/>
  <c r="T27" i="8"/>
  <c r="U41" i="8"/>
  <c r="T41" i="8"/>
  <c r="T44" i="8"/>
  <c r="T52" i="8"/>
  <c r="T64" i="8"/>
  <c r="U70" i="8"/>
  <c r="T86" i="8"/>
  <c r="U88" i="8"/>
  <c r="T93" i="8"/>
  <c r="T18" i="9"/>
  <c r="U24" i="9"/>
  <c r="U48" i="9"/>
  <c r="T53" i="9"/>
  <c r="T67" i="9"/>
  <c r="U67" i="9"/>
  <c r="T88" i="9"/>
  <c r="T93" i="9"/>
  <c r="P25" i="10"/>
  <c r="U29" i="10"/>
  <c r="T29" i="10"/>
  <c r="P31" i="10"/>
  <c r="U39" i="10"/>
  <c r="U71" i="10"/>
  <c r="T71" i="10"/>
  <c r="P73" i="10"/>
  <c r="R87" i="10"/>
  <c r="T94" i="10"/>
  <c r="U15" i="11"/>
  <c r="Q25" i="11"/>
  <c r="U25" i="11" s="1"/>
  <c r="P31" i="11"/>
  <c r="U52" i="11"/>
  <c r="P67" i="11"/>
  <c r="U73" i="11"/>
  <c r="T73" i="11"/>
  <c r="U72" i="11"/>
  <c r="T72" i="11"/>
  <c r="U70" i="11"/>
  <c r="U24" i="12"/>
  <c r="T24" i="12"/>
  <c r="U33" i="12"/>
  <c r="T33" i="12"/>
  <c r="U50" i="12"/>
  <c r="T50" i="12"/>
  <c r="U47" i="13"/>
  <c r="T47" i="13"/>
  <c r="U71" i="13"/>
  <c r="T71" i="13"/>
  <c r="U10" i="14"/>
  <c r="T10" i="14"/>
  <c r="U39" i="15"/>
  <c r="T39" i="15"/>
  <c r="P67" i="15"/>
  <c r="U16" i="17"/>
  <c r="U9" i="17"/>
  <c r="T9" i="17"/>
  <c r="U31" i="17"/>
  <c r="T31" i="17"/>
  <c r="T58" i="17"/>
  <c r="U58" i="17"/>
  <c r="P74" i="17"/>
  <c r="T74" i="17" s="1"/>
  <c r="T21" i="18"/>
  <c r="U21" i="18"/>
  <c r="U39" i="18"/>
  <c r="T39" i="18"/>
  <c r="U43" i="18"/>
  <c r="T43" i="18"/>
  <c r="P31" i="20"/>
  <c r="U9" i="21"/>
  <c r="T9" i="21"/>
  <c r="U25" i="21"/>
  <c r="U20" i="24"/>
  <c r="T20" i="24"/>
  <c r="U65" i="25"/>
  <c r="T65" i="25"/>
  <c r="Q25" i="26"/>
  <c r="U25" i="26" s="1"/>
  <c r="P67" i="34"/>
  <c r="P74" i="34"/>
  <c r="T74" i="34" s="1"/>
  <c r="U93" i="34"/>
  <c r="T93" i="34"/>
  <c r="T11" i="35"/>
  <c r="U11" i="35"/>
  <c r="U48" i="11"/>
  <c r="T48" i="11"/>
  <c r="T25" i="14"/>
  <c r="U11" i="18"/>
  <c r="T11" i="18"/>
  <c r="T36" i="1"/>
  <c r="T90" i="1"/>
  <c r="T10" i="2"/>
  <c r="U54" i="2"/>
  <c r="T54" i="2"/>
  <c r="P87" i="2"/>
  <c r="T18" i="1"/>
  <c r="T57" i="1"/>
  <c r="T66" i="1"/>
  <c r="T71" i="1"/>
  <c r="S87" i="1"/>
  <c r="Q87" i="2"/>
  <c r="T68" i="1"/>
  <c r="U74" i="1"/>
  <c r="U16" i="1"/>
  <c r="U9" i="2"/>
  <c r="U67" i="2"/>
  <c r="T67" i="2"/>
  <c r="R87" i="2"/>
  <c r="U54" i="3"/>
  <c r="T54" i="3"/>
  <c r="U62" i="3"/>
  <c r="P87" i="3"/>
  <c r="U44" i="4"/>
  <c r="U74" i="5"/>
  <c r="T74" i="5"/>
  <c r="U16" i="5"/>
  <c r="T68" i="5"/>
  <c r="U9" i="6"/>
  <c r="U67" i="6"/>
  <c r="T67" i="6"/>
  <c r="R87" i="6"/>
  <c r="U54" i="7"/>
  <c r="U62" i="7"/>
  <c r="P87" i="7"/>
  <c r="U44" i="8"/>
  <c r="Q16" i="9"/>
  <c r="U16" i="9" s="1"/>
  <c r="E25" i="9"/>
  <c r="U54" i="9"/>
  <c r="T54" i="9"/>
  <c r="T44" i="9"/>
  <c r="U72" i="9"/>
  <c r="T72" i="9"/>
  <c r="T73" i="9"/>
  <c r="U73" i="9"/>
  <c r="U70" i="9"/>
  <c r="U95" i="9"/>
  <c r="T95" i="9"/>
  <c r="E16" i="10"/>
  <c r="Q31" i="10"/>
  <c r="U46" i="10"/>
  <c r="T46" i="10"/>
  <c r="Q54" i="10"/>
  <c r="U57" i="10"/>
  <c r="T57" i="10"/>
  <c r="U67" i="10"/>
  <c r="T67" i="10"/>
  <c r="T62" i="10"/>
  <c r="P72" i="10"/>
  <c r="Q73" i="10"/>
  <c r="Q31" i="11"/>
  <c r="U54" i="11"/>
  <c r="T54" i="11"/>
  <c r="T44" i="11"/>
  <c r="U59" i="11"/>
  <c r="T59" i="11"/>
  <c r="Q60" i="11"/>
  <c r="P72" i="11"/>
  <c r="E74" i="11"/>
  <c r="U91" i="11"/>
  <c r="T91" i="11"/>
  <c r="S68" i="12"/>
  <c r="Q68" i="12"/>
  <c r="U68" i="12" s="1"/>
  <c r="P25" i="13"/>
  <c r="Q25" i="13"/>
  <c r="U29" i="13"/>
  <c r="T29" i="13"/>
  <c r="U33" i="13"/>
  <c r="P34" i="14"/>
  <c r="T34" i="14" s="1"/>
  <c r="U94" i="14"/>
  <c r="T94" i="14"/>
  <c r="T67" i="15"/>
  <c r="U67" i="15"/>
  <c r="U62" i="15"/>
  <c r="T62" i="15"/>
  <c r="U25" i="16"/>
  <c r="U66" i="16"/>
  <c r="T66" i="16"/>
  <c r="T30" i="17"/>
  <c r="U30" i="17"/>
  <c r="P54" i="17"/>
  <c r="Q54" i="17"/>
  <c r="U93" i="23"/>
  <c r="T93" i="23"/>
  <c r="U71" i="29"/>
  <c r="T71" i="29"/>
  <c r="S73" i="30"/>
  <c r="Q73" i="30"/>
  <c r="Q114" i="31"/>
  <c r="U43" i="32"/>
  <c r="T43" i="32"/>
  <c r="U60" i="32"/>
  <c r="T60" i="32"/>
  <c r="U60" i="34"/>
  <c r="T60" i="34"/>
  <c r="Q67" i="34"/>
  <c r="T41" i="9"/>
  <c r="U41" i="9"/>
  <c r="S87" i="10"/>
  <c r="Q87" i="11"/>
  <c r="T11" i="12"/>
  <c r="T19" i="12"/>
  <c r="U29" i="12"/>
  <c r="T37" i="12"/>
  <c r="T47" i="12"/>
  <c r="P54" i="12"/>
  <c r="T54" i="12" s="1"/>
  <c r="T56" i="12"/>
  <c r="T63" i="12"/>
  <c r="P73" i="12"/>
  <c r="Q73" i="12"/>
  <c r="T88" i="12"/>
  <c r="U90" i="12"/>
  <c r="T90" i="12"/>
  <c r="T19" i="13"/>
  <c r="U21" i="13"/>
  <c r="T21" i="13"/>
  <c r="U37" i="13"/>
  <c r="T57" i="13"/>
  <c r="R87" i="13"/>
  <c r="T90" i="13"/>
  <c r="U92" i="13"/>
  <c r="T92" i="13"/>
  <c r="U68" i="14"/>
  <c r="T16" i="14"/>
  <c r="T20" i="14"/>
  <c r="Q25" i="14"/>
  <c r="Q41" i="14"/>
  <c r="U43" i="14"/>
  <c r="T43" i="14"/>
  <c r="U52" i="14"/>
  <c r="T52" i="14"/>
  <c r="P73" i="14"/>
  <c r="U86" i="14"/>
  <c r="T86" i="14"/>
  <c r="R87" i="14"/>
  <c r="U12" i="15"/>
  <c r="Q25" i="15"/>
  <c r="P34" i="15"/>
  <c r="U43" i="15"/>
  <c r="U65" i="15"/>
  <c r="T65" i="15"/>
  <c r="Q74" i="15"/>
  <c r="U86" i="15"/>
  <c r="T86" i="15"/>
  <c r="R87" i="15"/>
  <c r="U94" i="15"/>
  <c r="U14" i="16"/>
  <c r="U30" i="16"/>
  <c r="T30" i="16"/>
  <c r="T44" i="16"/>
  <c r="U46" i="16"/>
  <c r="T46" i="16"/>
  <c r="U53" i="16"/>
  <c r="P67" i="16"/>
  <c r="Q68" i="16"/>
  <c r="U68" i="16" s="1"/>
  <c r="Q73" i="16"/>
  <c r="P87" i="16"/>
  <c r="T87" i="16" s="1"/>
  <c r="U33" i="17"/>
  <c r="T36" i="17"/>
  <c r="P72" i="17"/>
  <c r="Q74" i="17"/>
  <c r="U74" i="17" s="1"/>
  <c r="T10" i="18"/>
  <c r="U13" i="18"/>
  <c r="Q16" i="18"/>
  <c r="U16" i="18" s="1"/>
  <c r="U51" i="18"/>
  <c r="T51" i="18"/>
  <c r="U67" i="18"/>
  <c r="T67" i="18"/>
  <c r="U62" i="18"/>
  <c r="T62" i="18"/>
  <c r="T10" i="19"/>
  <c r="P16" i="19"/>
  <c r="T16" i="19" s="1"/>
  <c r="U46" i="19"/>
  <c r="T46" i="19"/>
  <c r="U53" i="19"/>
  <c r="T53" i="19"/>
  <c r="U10" i="20"/>
  <c r="T10" i="20"/>
  <c r="Q16" i="20"/>
  <c r="U18" i="20"/>
  <c r="T18" i="20"/>
  <c r="U24" i="20"/>
  <c r="T24" i="20"/>
  <c r="U63" i="20"/>
  <c r="T63" i="20"/>
  <c r="U90" i="20"/>
  <c r="T90" i="20"/>
  <c r="U15" i="21"/>
  <c r="T15" i="21"/>
  <c r="U46" i="21"/>
  <c r="T46" i="21"/>
  <c r="U66" i="21"/>
  <c r="T66" i="21"/>
  <c r="T15" i="22"/>
  <c r="U15" i="22"/>
  <c r="U23" i="22"/>
  <c r="T23" i="22"/>
  <c r="Q25" i="22"/>
  <c r="U10" i="23"/>
  <c r="T10" i="23"/>
  <c r="U65" i="23"/>
  <c r="T65" i="23"/>
  <c r="Q67" i="23"/>
  <c r="P16" i="24"/>
  <c r="Q16" i="24"/>
  <c r="Q34" i="24"/>
  <c r="U34" i="24" s="1"/>
  <c r="U43" i="24"/>
  <c r="T43" i="24"/>
  <c r="P54" i="24"/>
  <c r="Q54" i="24"/>
  <c r="Q41" i="25"/>
  <c r="T18" i="26"/>
  <c r="U18" i="26"/>
  <c r="U11" i="27"/>
  <c r="T11" i="27"/>
  <c r="U41" i="27"/>
  <c r="T41" i="27"/>
  <c r="U36" i="27"/>
  <c r="T36" i="27"/>
  <c r="T86" i="31"/>
  <c r="U86" i="31"/>
  <c r="U25" i="32"/>
  <c r="T25" i="32"/>
  <c r="U68" i="10"/>
  <c r="T68" i="10"/>
  <c r="U16" i="10"/>
  <c r="T67" i="11"/>
  <c r="U67" i="11"/>
  <c r="R87" i="11"/>
  <c r="Q72" i="12"/>
  <c r="U25" i="13"/>
  <c r="T25" i="13"/>
  <c r="P34" i="13"/>
  <c r="T34" i="13" s="1"/>
  <c r="U38" i="13"/>
  <c r="T38" i="13"/>
  <c r="Q41" i="13"/>
  <c r="U41" i="13" s="1"/>
  <c r="S87" i="13"/>
  <c r="U27" i="14"/>
  <c r="T27" i="14"/>
  <c r="P54" i="14"/>
  <c r="P60" i="14"/>
  <c r="U63" i="14"/>
  <c r="T63" i="14"/>
  <c r="Q72" i="14"/>
  <c r="Q73" i="14"/>
  <c r="S87" i="14"/>
  <c r="U13" i="15"/>
  <c r="T13" i="15"/>
  <c r="U27" i="15"/>
  <c r="T27" i="15"/>
  <c r="Q34" i="15"/>
  <c r="P41" i="15"/>
  <c r="U44" i="15"/>
  <c r="T44" i="15"/>
  <c r="U56" i="15"/>
  <c r="T56" i="15"/>
  <c r="T60" i="15"/>
  <c r="U60" i="15"/>
  <c r="U95" i="15"/>
  <c r="T95" i="15"/>
  <c r="U15" i="16"/>
  <c r="T15" i="16"/>
  <c r="U19" i="16"/>
  <c r="T19" i="16"/>
  <c r="Q60" i="16"/>
  <c r="Q67" i="16"/>
  <c r="U73" i="16"/>
  <c r="T73" i="16"/>
  <c r="U72" i="16"/>
  <c r="T72" i="16"/>
  <c r="T70" i="16"/>
  <c r="P72" i="16"/>
  <c r="E74" i="16"/>
  <c r="E16" i="17"/>
  <c r="P31" i="17"/>
  <c r="P41" i="17"/>
  <c r="T41" i="17" s="1"/>
  <c r="T16" i="18"/>
  <c r="P25" i="18"/>
  <c r="P68" i="18"/>
  <c r="T68" i="18" s="1"/>
  <c r="P74" i="18"/>
  <c r="T74" i="18" s="1"/>
  <c r="U14" i="19"/>
  <c r="T14" i="19"/>
  <c r="U18" i="19"/>
  <c r="T18" i="19"/>
  <c r="Q31" i="19"/>
  <c r="U31" i="19" s="1"/>
  <c r="T24" i="21"/>
  <c r="U24" i="21"/>
  <c r="P31" i="21"/>
  <c r="U34" i="21"/>
  <c r="U59" i="22"/>
  <c r="T59" i="22"/>
  <c r="U28" i="23"/>
  <c r="T28" i="23"/>
  <c r="U38" i="23"/>
  <c r="T38" i="23"/>
  <c r="T48" i="23"/>
  <c r="U48" i="23"/>
  <c r="U64" i="24"/>
  <c r="T64" i="24"/>
  <c r="P16" i="25"/>
  <c r="T24" i="25"/>
  <c r="U24" i="25"/>
  <c r="P60" i="25"/>
  <c r="T87" i="25"/>
  <c r="P115" i="25"/>
  <c r="P114" i="25"/>
  <c r="U31" i="26"/>
  <c r="T31" i="26"/>
  <c r="U45" i="26"/>
  <c r="T45" i="26"/>
  <c r="T67" i="27"/>
  <c r="U67" i="27"/>
  <c r="U62" i="27"/>
  <c r="T62" i="27"/>
  <c r="U95" i="28"/>
  <c r="T95" i="28"/>
  <c r="P60" i="29"/>
  <c r="P41" i="30"/>
  <c r="U60" i="30"/>
  <c r="T60" i="30"/>
  <c r="U91" i="33"/>
  <c r="T91" i="33"/>
  <c r="P73" i="38"/>
  <c r="U12" i="39"/>
  <c r="T12" i="39"/>
  <c r="U25" i="39"/>
  <c r="T25" i="39"/>
  <c r="P31" i="39"/>
  <c r="T31" i="39" s="1"/>
  <c r="P41" i="10"/>
  <c r="T41" i="10" s="1"/>
  <c r="U60" i="10"/>
  <c r="T60" i="10"/>
  <c r="Q74" i="10"/>
  <c r="U74" i="10" s="1"/>
  <c r="Q16" i="11"/>
  <c r="U16" i="11" s="1"/>
  <c r="P54" i="11"/>
  <c r="Q67" i="11"/>
  <c r="P68" i="11"/>
  <c r="T68" i="11" s="1"/>
  <c r="Q72" i="11"/>
  <c r="P73" i="11"/>
  <c r="S87" i="11"/>
  <c r="Q25" i="12"/>
  <c r="U25" i="12" s="1"/>
  <c r="P34" i="12"/>
  <c r="T34" i="12" s="1"/>
  <c r="U46" i="12"/>
  <c r="T52" i="12"/>
  <c r="U71" i="12"/>
  <c r="T14" i="13"/>
  <c r="T22" i="13"/>
  <c r="P31" i="13"/>
  <c r="Q31" i="13"/>
  <c r="T33" i="13"/>
  <c r="T53" i="13"/>
  <c r="P60" i="13"/>
  <c r="P72" i="13"/>
  <c r="P73" i="13"/>
  <c r="P74" i="13"/>
  <c r="T74" i="13" s="1"/>
  <c r="T91" i="13"/>
  <c r="Q16" i="14"/>
  <c r="U16" i="14" s="1"/>
  <c r="Q54" i="14"/>
  <c r="Q60" i="14"/>
  <c r="Q41" i="15"/>
  <c r="U52" i="15"/>
  <c r="T52" i="15"/>
  <c r="Q54" i="15"/>
  <c r="U54" i="15" s="1"/>
  <c r="Q72" i="16"/>
  <c r="U90" i="16"/>
  <c r="T90" i="16"/>
  <c r="U21" i="17"/>
  <c r="T21" i="17"/>
  <c r="U25" i="17"/>
  <c r="T25" i="17"/>
  <c r="Q31" i="17"/>
  <c r="Q41" i="17"/>
  <c r="U41" i="17" s="1"/>
  <c r="U49" i="17"/>
  <c r="T49" i="17"/>
  <c r="P68" i="17"/>
  <c r="T68" i="17" s="1"/>
  <c r="U92" i="17"/>
  <c r="T92" i="17"/>
  <c r="U23" i="18"/>
  <c r="T23" i="18"/>
  <c r="Q67" i="18"/>
  <c r="Q68" i="18"/>
  <c r="U68" i="18" s="1"/>
  <c r="Q74" i="18"/>
  <c r="U74" i="18" s="1"/>
  <c r="U34" i="19"/>
  <c r="P41" i="19"/>
  <c r="P54" i="19"/>
  <c r="T54" i="19" s="1"/>
  <c r="U27" i="20"/>
  <c r="T27" i="20"/>
  <c r="U47" i="20"/>
  <c r="T47" i="20"/>
  <c r="P16" i="21"/>
  <c r="T16" i="21" s="1"/>
  <c r="U38" i="21"/>
  <c r="T38" i="21"/>
  <c r="E68" i="21"/>
  <c r="U89" i="21"/>
  <c r="T89" i="21"/>
  <c r="U54" i="22"/>
  <c r="T54" i="22"/>
  <c r="U44" i="22"/>
  <c r="T44" i="22"/>
  <c r="U51" i="22"/>
  <c r="T51" i="22"/>
  <c r="U19" i="23"/>
  <c r="T19" i="23"/>
  <c r="P25" i="23"/>
  <c r="U31" i="23"/>
  <c r="T31" i="23"/>
  <c r="U57" i="23"/>
  <c r="T57" i="23"/>
  <c r="T60" i="23"/>
  <c r="U60" i="23"/>
  <c r="Q73" i="23"/>
  <c r="P72" i="24"/>
  <c r="U18" i="25"/>
  <c r="T18" i="25"/>
  <c r="Q60" i="25"/>
  <c r="Q115" i="25"/>
  <c r="U96" i="25"/>
  <c r="T96" i="25"/>
  <c r="E34" i="26"/>
  <c r="P41" i="26"/>
  <c r="U65" i="26"/>
  <c r="T65" i="26"/>
  <c r="U90" i="26"/>
  <c r="T90" i="26"/>
  <c r="U44" i="28"/>
  <c r="T44" i="28"/>
  <c r="U60" i="28"/>
  <c r="T60" i="28"/>
  <c r="U40" i="31"/>
  <c r="T40" i="31"/>
  <c r="U45" i="33"/>
  <c r="T45" i="33"/>
  <c r="U31" i="37"/>
  <c r="T31" i="37"/>
  <c r="P41" i="37"/>
  <c r="U60" i="37"/>
  <c r="T60" i="37"/>
  <c r="P68" i="38"/>
  <c r="T68" i="38" s="1"/>
  <c r="Q16" i="12"/>
  <c r="U16" i="12" s="1"/>
  <c r="Q34" i="12"/>
  <c r="U34" i="12" s="1"/>
  <c r="P67" i="12"/>
  <c r="P68" i="12"/>
  <c r="T68" i="12" s="1"/>
  <c r="E87" i="12"/>
  <c r="E115" i="12" s="1"/>
  <c r="Q60" i="13"/>
  <c r="Q74" i="13"/>
  <c r="U74" i="13" s="1"/>
  <c r="U31" i="14"/>
  <c r="T31" i="14"/>
  <c r="U51" i="14"/>
  <c r="T51" i="14"/>
  <c r="U67" i="14"/>
  <c r="T67" i="14"/>
  <c r="T62" i="14"/>
  <c r="U95" i="14"/>
  <c r="T95" i="14"/>
  <c r="P31" i="15"/>
  <c r="T31" i="15" s="1"/>
  <c r="P60" i="15"/>
  <c r="U64" i="15"/>
  <c r="T64" i="15"/>
  <c r="Q73" i="15"/>
  <c r="P16" i="16"/>
  <c r="T16" i="16" s="1"/>
  <c r="P25" i="16"/>
  <c r="T25" i="16" s="1"/>
  <c r="U29" i="16"/>
  <c r="T29" i="16"/>
  <c r="Q31" i="16"/>
  <c r="U33" i="16"/>
  <c r="T33" i="16"/>
  <c r="T54" i="16"/>
  <c r="U54" i="16"/>
  <c r="U58" i="16"/>
  <c r="T58" i="16"/>
  <c r="U10" i="17"/>
  <c r="T10" i="17"/>
  <c r="U34" i="17"/>
  <c r="T34" i="17"/>
  <c r="U38" i="17"/>
  <c r="T38" i="17"/>
  <c r="P67" i="17"/>
  <c r="Q68" i="17"/>
  <c r="U68" i="17" s="1"/>
  <c r="U12" i="18"/>
  <c r="T12" i="18"/>
  <c r="U34" i="18"/>
  <c r="U50" i="18"/>
  <c r="T50" i="18"/>
  <c r="T9" i="19"/>
  <c r="U9" i="19"/>
  <c r="U24" i="19"/>
  <c r="T24" i="19"/>
  <c r="Q41" i="19"/>
  <c r="U52" i="19"/>
  <c r="T52" i="19"/>
  <c r="Q54" i="19"/>
  <c r="U54" i="19" s="1"/>
  <c r="U56" i="19"/>
  <c r="T56" i="19"/>
  <c r="T67" i="19"/>
  <c r="U67" i="19"/>
  <c r="U62" i="19"/>
  <c r="T62" i="19"/>
  <c r="P72" i="19"/>
  <c r="U92" i="19"/>
  <c r="T92" i="19"/>
  <c r="P68" i="20"/>
  <c r="T68" i="20" s="1"/>
  <c r="P74" i="20"/>
  <c r="T74" i="20" s="1"/>
  <c r="U53" i="21"/>
  <c r="T53" i="21"/>
  <c r="U22" i="22"/>
  <c r="T22" i="22"/>
  <c r="U33" i="22"/>
  <c r="T33" i="22"/>
  <c r="P60" i="23"/>
  <c r="U64" i="23"/>
  <c r="T64" i="23"/>
  <c r="P115" i="23"/>
  <c r="U12" i="24"/>
  <c r="T12" i="24"/>
  <c r="T50" i="24"/>
  <c r="U50" i="24"/>
  <c r="U60" i="24"/>
  <c r="T60" i="24"/>
  <c r="T93" i="24"/>
  <c r="U93" i="24"/>
  <c r="U14" i="25"/>
  <c r="T14" i="25"/>
  <c r="T86" i="25"/>
  <c r="U86" i="25"/>
  <c r="U30" i="26"/>
  <c r="T30" i="26"/>
  <c r="P54" i="27"/>
  <c r="U58" i="27"/>
  <c r="T58" i="27"/>
  <c r="U93" i="27"/>
  <c r="T93" i="27"/>
  <c r="U40" i="28"/>
  <c r="T40" i="28"/>
  <c r="U89" i="29"/>
  <c r="T89" i="29"/>
  <c r="U25" i="30"/>
  <c r="T25" i="30"/>
  <c r="U31" i="33"/>
  <c r="T31" i="33"/>
  <c r="U16" i="37"/>
  <c r="T16" i="37"/>
  <c r="U9" i="37"/>
  <c r="T9" i="37"/>
  <c r="Q41" i="37"/>
  <c r="U59" i="37"/>
  <c r="T59" i="37"/>
  <c r="Q87" i="9"/>
  <c r="U87" i="9" s="1"/>
  <c r="U73" i="10"/>
  <c r="T73" i="10"/>
  <c r="U72" i="10"/>
  <c r="T72" i="10"/>
  <c r="E87" i="10"/>
  <c r="E115" i="10" s="1"/>
  <c r="U41" i="11"/>
  <c r="T41" i="11"/>
  <c r="P31" i="12"/>
  <c r="T31" i="12" s="1"/>
  <c r="U67" i="12"/>
  <c r="T67" i="12"/>
  <c r="Q67" i="12"/>
  <c r="P87" i="12"/>
  <c r="U10" i="13"/>
  <c r="T10" i="13"/>
  <c r="T41" i="13"/>
  <c r="U49" i="13"/>
  <c r="T49" i="13"/>
  <c r="E54" i="13"/>
  <c r="T67" i="13"/>
  <c r="U67" i="13"/>
  <c r="U62" i="13"/>
  <c r="U12" i="14"/>
  <c r="T12" i="14"/>
  <c r="Q31" i="15"/>
  <c r="P72" i="15"/>
  <c r="Q16" i="16"/>
  <c r="U18" i="16"/>
  <c r="T18" i="16"/>
  <c r="U31" i="18"/>
  <c r="T31" i="18"/>
  <c r="U40" i="18"/>
  <c r="T40" i="18"/>
  <c r="U60" i="18"/>
  <c r="T60" i="18"/>
  <c r="P72" i="18"/>
  <c r="U91" i="18"/>
  <c r="R87" i="19"/>
  <c r="P34" i="20"/>
  <c r="P67" i="20"/>
  <c r="P73" i="20"/>
  <c r="U25" i="22"/>
  <c r="T25" i="22"/>
  <c r="S68" i="22"/>
  <c r="U73" i="22"/>
  <c r="T73" i="22"/>
  <c r="U72" i="22"/>
  <c r="T72" i="22"/>
  <c r="U70" i="22"/>
  <c r="T70" i="22"/>
  <c r="U91" i="22"/>
  <c r="T91" i="22"/>
  <c r="U27" i="23"/>
  <c r="T27" i="23"/>
  <c r="Q60" i="23"/>
  <c r="U21" i="24"/>
  <c r="T21" i="24"/>
  <c r="U25" i="24"/>
  <c r="U59" i="24"/>
  <c r="T59" i="24"/>
  <c r="U60" i="26"/>
  <c r="T60" i="26"/>
  <c r="U22" i="27"/>
  <c r="T22" i="27"/>
  <c r="U24" i="28"/>
  <c r="T24" i="28"/>
  <c r="P31" i="28"/>
  <c r="U34" i="28"/>
  <c r="U91" i="30"/>
  <c r="T91" i="30"/>
  <c r="U25" i="31"/>
  <c r="T25" i="31"/>
  <c r="U30" i="33"/>
  <c r="T30" i="33"/>
  <c r="Q87" i="12"/>
  <c r="U91" i="12"/>
  <c r="E87" i="13"/>
  <c r="E115" i="13" s="1"/>
  <c r="T9" i="14"/>
  <c r="U40" i="14"/>
  <c r="T40" i="14"/>
  <c r="U54" i="14"/>
  <c r="T54" i="14"/>
  <c r="U44" i="14"/>
  <c r="T44" i="14"/>
  <c r="P68" i="14"/>
  <c r="T68" i="14" s="1"/>
  <c r="U93" i="14"/>
  <c r="P16" i="15"/>
  <c r="U24" i="15"/>
  <c r="T24" i="15"/>
  <c r="U73" i="15"/>
  <c r="T73" i="15"/>
  <c r="U72" i="15"/>
  <c r="T72" i="15"/>
  <c r="U70" i="15"/>
  <c r="T70" i="15"/>
  <c r="U87" i="15"/>
  <c r="E87" i="15"/>
  <c r="E115" i="15" s="1"/>
  <c r="T87" i="15"/>
  <c r="U88" i="15"/>
  <c r="T88" i="15"/>
  <c r="U41" i="16"/>
  <c r="T41" i="16"/>
  <c r="U36" i="16"/>
  <c r="T36" i="16"/>
  <c r="U47" i="16"/>
  <c r="T47" i="16"/>
  <c r="U56" i="16"/>
  <c r="U65" i="16"/>
  <c r="P74" i="16"/>
  <c r="T74" i="16" s="1"/>
  <c r="U89" i="16"/>
  <c r="T89" i="16"/>
  <c r="U96" i="16"/>
  <c r="P16" i="17"/>
  <c r="T16" i="17" s="1"/>
  <c r="U20" i="17"/>
  <c r="T20" i="17"/>
  <c r="U36" i="17"/>
  <c r="U48" i="17"/>
  <c r="T48" i="17"/>
  <c r="U59" i="17"/>
  <c r="T59" i="17"/>
  <c r="P60" i="17"/>
  <c r="S87" i="17"/>
  <c r="U91" i="17"/>
  <c r="T91" i="17"/>
  <c r="U10" i="18"/>
  <c r="U22" i="18"/>
  <c r="T22" i="18"/>
  <c r="U63" i="18"/>
  <c r="T63" i="18"/>
  <c r="Q72" i="18"/>
  <c r="T31" i="19"/>
  <c r="U47" i="19"/>
  <c r="T47" i="19"/>
  <c r="P67" i="19"/>
  <c r="S87" i="19"/>
  <c r="T11" i="20"/>
  <c r="U11" i="20"/>
  <c r="U19" i="20"/>
  <c r="T19" i="20"/>
  <c r="Q67" i="20"/>
  <c r="Q73" i="20"/>
  <c r="U91" i="20"/>
  <c r="T91" i="20"/>
  <c r="P34" i="21"/>
  <c r="T34" i="21" s="1"/>
  <c r="U37" i="21"/>
  <c r="T37" i="21"/>
  <c r="U96" i="21"/>
  <c r="T96" i="21"/>
  <c r="U50" i="22"/>
  <c r="T50" i="22"/>
  <c r="P67" i="22"/>
  <c r="R87" i="22"/>
  <c r="P68" i="23"/>
  <c r="T68" i="23" s="1"/>
  <c r="U73" i="23"/>
  <c r="T73" i="23"/>
  <c r="U72" i="23"/>
  <c r="T72" i="23"/>
  <c r="U70" i="23"/>
  <c r="T70" i="23"/>
  <c r="Q72" i="23"/>
  <c r="P74" i="23"/>
  <c r="T74" i="23" s="1"/>
  <c r="U86" i="23"/>
  <c r="T86" i="23"/>
  <c r="P74" i="26"/>
  <c r="U47" i="27"/>
  <c r="T47" i="27"/>
  <c r="T15" i="33"/>
  <c r="U15" i="33"/>
  <c r="U25" i="35"/>
  <c r="T25" i="35"/>
  <c r="P72" i="35"/>
  <c r="S41" i="36"/>
  <c r="Q41" i="36"/>
  <c r="U41" i="19"/>
  <c r="T41" i="19"/>
  <c r="Q67" i="19"/>
  <c r="P68" i="19"/>
  <c r="T68" i="19" s="1"/>
  <c r="Q72" i="19"/>
  <c r="P73" i="19"/>
  <c r="P74" i="19"/>
  <c r="T74" i="19" s="1"/>
  <c r="U16" i="20"/>
  <c r="Q31" i="20"/>
  <c r="Q34" i="20"/>
  <c r="U34" i="20" s="1"/>
  <c r="Q68" i="20"/>
  <c r="U68" i="20" s="1"/>
  <c r="Q74" i="20"/>
  <c r="U74" i="20" s="1"/>
  <c r="P41" i="21"/>
  <c r="P72" i="21"/>
  <c r="P73" i="21"/>
  <c r="P74" i="21"/>
  <c r="T74" i="21" s="1"/>
  <c r="P54" i="22"/>
  <c r="P60" i="22"/>
  <c r="P72" i="22"/>
  <c r="P73" i="22"/>
  <c r="P74" i="22"/>
  <c r="U74" i="23"/>
  <c r="U68" i="23"/>
  <c r="T16" i="23"/>
  <c r="T9" i="23"/>
  <c r="P31" i="23"/>
  <c r="P41" i="23"/>
  <c r="R87" i="23"/>
  <c r="P60" i="24"/>
  <c r="P67" i="24"/>
  <c r="Q72" i="24"/>
  <c r="P73" i="24"/>
  <c r="P31" i="25"/>
  <c r="T44" i="25"/>
  <c r="U71" i="25"/>
  <c r="T71" i="25"/>
  <c r="Q74" i="26"/>
  <c r="U74" i="26" s="1"/>
  <c r="U34" i="27"/>
  <c r="U39" i="27"/>
  <c r="T39" i="27"/>
  <c r="U50" i="27"/>
  <c r="T50" i="27"/>
  <c r="U63" i="28"/>
  <c r="T63" i="28"/>
  <c r="U31" i="29"/>
  <c r="T31" i="29"/>
  <c r="U45" i="29"/>
  <c r="T45" i="29"/>
  <c r="Q60" i="29"/>
  <c r="U16" i="30"/>
  <c r="U9" i="30"/>
  <c r="T9" i="30"/>
  <c r="U19" i="30"/>
  <c r="T19" i="30"/>
  <c r="U30" i="30"/>
  <c r="T30" i="30"/>
  <c r="U48" i="30"/>
  <c r="T48" i="30"/>
  <c r="U59" i="30"/>
  <c r="T59" i="30"/>
  <c r="P31" i="31"/>
  <c r="T24" i="32"/>
  <c r="U24" i="32"/>
  <c r="U58" i="33"/>
  <c r="T58" i="33"/>
  <c r="U50" i="34"/>
  <c r="T50" i="34"/>
  <c r="T67" i="35"/>
  <c r="U67" i="35"/>
  <c r="T62" i="35"/>
  <c r="U62" i="35"/>
  <c r="U41" i="14"/>
  <c r="T41" i="14"/>
  <c r="P41" i="14"/>
  <c r="Q74" i="14"/>
  <c r="U74" i="14" s="1"/>
  <c r="T15" i="15"/>
  <c r="Q16" i="15"/>
  <c r="U16" i="15" s="1"/>
  <c r="T18" i="15"/>
  <c r="T29" i="15"/>
  <c r="T46" i="15"/>
  <c r="P54" i="15"/>
  <c r="T54" i="15" s="1"/>
  <c r="T57" i="15"/>
  <c r="T66" i="15"/>
  <c r="Q67" i="15"/>
  <c r="P68" i="15"/>
  <c r="T68" i="15" s="1"/>
  <c r="T71" i="15"/>
  <c r="Q72" i="15"/>
  <c r="P73" i="15"/>
  <c r="S87" i="15"/>
  <c r="T89" i="15"/>
  <c r="T9" i="16"/>
  <c r="T20" i="16"/>
  <c r="P31" i="16"/>
  <c r="P34" i="16"/>
  <c r="T34" i="16" s="1"/>
  <c r="T37" i="16"/>
  <c r="T48" i="16"/>
  <c r="T59" i="16"/>
  <c r="Q87" i="16"/>
  <c r="T91" i="16"/>
  <c r="T11" i="17"/>
  <c r="T22" i="17"/>
  <c r="T39" i="17"/>
  <c r="T50" i="17"/>
  <c r="Q60" i="17"/>
  <c r="T62" i="17"/>
  <c r="U72" i="17"/>
  <c r="T72" i="17"/>
  <c r="U73" i="17"/>
  <c r="T73" i="17"/>
  <c r="E87" i="17"/>
  <c r="E115" i="17" s="1"/>
  <c r="T93" i="17"/>
  <c r="T13" i="18"/>
  <c r="T24" i="18"/>
  <c r="Q25" i="18"/>
  <c r="T27" i="18"/>
  <c r="U41" i="18"/>
  <c r="P41" i="18"/>
  <c r="T41" i="18" s="1"/>
  <c r="T44" i="18"/>
  <c r="T52" i="18"/>
  <c r="T64" i="18"/>
  <c r="E87" i="18"/>
  <c r="E115" i="18" s="1"/>
  <c r="T91" i="18"/>
  <c r="U20" i="19"/>
  <c r="P25" i="19"/>
  <c r="T28" i="19"/>
  <c r="T58" i="19"/>
  <c r="T65" i="19"/>
  <c r="Q68" i="19"/>
  <c r="U68" i="19" s="1"/>
  <c r="T70" i="19"/>
  <c r="Q73" i="19"/>
  <c r="Q74" i="19"/>
  <c r="U74" i="19" s="1"/>
  <c r="T86" i="19"/>
  <c r="T93" i="19"/>
  <c r="T12" i="20"/>
  <c r="T21" i="20"/>
  <c r="T29" i="20"/>
  <c r="P41" i="20"/>
  <c r="T41" i="20" s="1"/>
  <c r="T43" i="20"/>
  <c r="U50" i="20"/>
  <c r="T59" i="20"/>
  <c r="U67" i="20"/>
  <c r="T67" i="20"/>
  <c r="T62" i="20"/>
  <c r="U93" i="20"/>
  <c r="T11" i="21"/>
  <c r="T40" i="21"/>
  <c r="T48" i="21"/>
  <c r="P54" i="21"/>
  <c r="T56" i="21"/>
  <c r="P60" i="21"/>
  <c r="Q72" i="21"/>
  <c r="Q73" i="21"/>
  <c r="Q74" i="21"/>
  <c r="U74" i="21" s="1"/>
  <c r="E87" i="21"/>
  <c r="E115" i="21" s="1"/>
  <c r="U88" i="21"/>
  <c r="P25" i="22"/>
  <c r="Q60" i="22"/>
  <c r="Q72" i="22"/>
  <c r="Q74" i="22"/>
  <c r="U74" i="22" s="1"/>
  <c r="Q41" i="23"/>
  <c r="U41" i="23" s="1"/>
  <c r="T67" i="23"/>
  <c r="U67" i="23"/>
  <c r="P67" i="23"/>
  <c r="P72" i="23"/>
  <c r="S87" i="23"/>
  <c r="P31" i="24"/>
  <c r="T31" i="24" s="1"/>
  <c r="P34" i="24"/>
  <c r="T34" i="24" s="1"/>
  <c r="Q60" i="24"/>
  <c r="Q67" i="24"/>
  <c r="P68" i="24"/>
  <c r="T68" i="24" s="1"/>
  <c r="Q73" i="24"/>
  <c r="P74" i="24"/>
  <c r="U95" i="24"/>
  <c r="T95" i="24"/>
  <c r="Q31" i="25"/>
  <c r="U53" i="25"/>
  <c r="T53" i="25"/>
  <c r="U57" i="25"/>
  <c r="T57" i="25"/>
  <c r="U33" i="26"/>
  <c r="T33" i="26"/>
  <c r="U37" i="26"/>
  <c r="T37" i="26"/>
  <c r="U48" i="26"/>
  <c r="T48" i="26"/>
  <c r="U59" i="26"/>
  <c r="T59" i="26"/>
  <c r="U73" i="26"/>
  <c r="T73" i="26"/>
  <c r="U72" i="26"/>
  <c r="T72" i="26"/>
  <c r="E87" i="26"/>
  <c r="E115" i="26" s="1"/>
  <c r="T96" i="26"/>
  <c r="U10" i="27"/>
  <c r="T10" i="27"/>
  <c r="T30" i="27"/>
  <c r="P41" i="27"/>
  <c r="P68" i="27"/>
  <c r="T68" i="27" s="1"/>
  <c r="R87" i="27"/>
  <c r="U92" i="27"/>
  <c r="T92" i="27"/>
  <c r="U13" i="28"/>
  <c r="T13" i="28"/>
  <c r="U27" i="28"/>
  <c r="T27" i="28"/>
  <c r="U43" i="28"/>
  <c r="T43" i="28"/>
  <c r="U52" i="28"/>
  <c r="T52" i="28"/>
  <c r="P87" i="28"/>
  <c r="U94" i="28"/>
  <c r="T94" i="28"/>
  <c r="U15" i="29"/>
  <c r="T15" i="29"/>
  <c r="U25" i="29"/>
  <c r="T25" i="29"/>
  <c r="U72" i="29"/>
  <c r="T72" i="29"/>
  <c r="U73" i="29"/>
  <c r="T73" i="29"/>
  <c r="U70" i="29"/>
  <c r="T70" i="29"/>
  <c r="E87" i="29"/>
  <c r="E115" i="29" s="1"/>
  <c r="U88" i="29"/>
  <c r="T88" i="29"/>
  <c r="U37" i="30"/>
  <c r="T37" i="30"/>
  <c r="U90" i="30"/>
  <c r="T90" i="30"/>
  <c r="T11" i="31"/>
  <c r="U11" i="31"/>
  <c r="U24" i="31"/>
  <c r="T24" i="31"/>
  <c r="U11" i="32"/>
  <c r="T11" i="32"/>
  <c r="U14" i="33"/>
  <c r="T14" i="33"/>
  <c r="T37" i="34"/>
  <c r="U37" i="34"/>
  <c r="U30" i="37"/>
  <c r="T30" i="37"/>
  <c r="U31" i="38"/>
  <c r="T31" i="38"/>
  <c r="U38" i="38"/>
  <c r="T38" i="38"/>
  <c r="P54" i="38"/>
  <c r="R87" i="12"/>
  <c r="U54" i="13"/>
  <c r="T54" i="13"/>
  <c r="P87" i="13"/>
  <c r="U74" i="15"/>
  <c r="T74" i="15"/>
  <c r="U68" i="15"/>
  <c r="T16" i="15"/>
  <c r="U67" i="16"/>
  <c r="T67" i="16"/>
  <c r="R87" i="16"/>
  <c r="U54" i="17"/>
  <c r="T54" i="17"/>
  <c r="P87" i="17"/>
  <c r="P87" i="18"/>
  <c r="T19" i="19"/>
  <c r="T27" i="19"/>
  <c r="T38" i="19"/>
  <c r="U48" i="19"/>
  <c r="T57" i="19"/>
  <c r="T64" i="19"/>
  <c r="T20" i="20"/>
  <c r="Q41" i="20"/>
  <c r="T54" i="20"/>
  <c r="U54" i="20"/>
  <c r="T49" i="20"/>
  <c r="T58" i="20"/>
  <c r="T64" i="20"/>
  <c r="P87" i="20"/>
  <c r="T92" i="20"/>
  <c r="T10" i="21"/>
  <c r="T18" i="21"/>
  <c r="P25" i="21"/>
  <c r="U27" i="21"/>
  <c r="T39" i="21"/>
  <c r="U54" i="21"/>
  <c r="T54" i="21"/>
  <c r="T44" i="21"/>
  <c r="Q54" i="21"/>
  <c r="T62" i="21"/>
  <c r="P87" i="21"/>
  <c r="T91" i="21"/>
  <c r="T9" i="22"/>
  <c r="P16" i="22"/>
  <c r="T16" i="22" s="1"/>
  <c r="U18" i="22"/>
  <c r="T24" i="22"/>
  <c r="T27" i="22"/>
  <c r="P34" i="22"/>
  <c r="T34" i="22" s="1"/>
  <c r="U46" i="22"/>
  <c r="T52" i="22"/>
  <c r="U71" i="22"/>
  <c r="T29" i="23"/>
  <c r="T41" i="23"/>
  <c r="T39" i="23"/>
  <c r="T49" i="23"/>
  <c r="U59" i="23"/>
  <c r="T66" i="23"/>
  <c r="T71" i="23"/>
  <c r="T88" i="23"/>
  <c r="U68" i="24"/>
  <c r="T74" i="24"/>
  <c r="U16" i="24"/>
  <c r="T16" i="24"/>
  <c r="U22" i="24"/>
  <c r="T30" i="24"/>
  <c r="T33" i="24"/>
  <c r="T36" i="24"/>
  <c r="T66" i="24"/>
  <c r="Q74" i="24"/>
  <c r="U74" i="24" s="1"/>
  <c r="P25" i="25"/>
  <c r="T25" i="25" s="1"/>
  <c r="U28" i="25"/>
  <c r="T28" i="25"/>
  <c r="U34" i="25"/>
  <c r="T50" i="25"/>
  <c r="T67" i="25"/>
  <c r="U67" i="25"/>
  <c r="U89" i="25"/>
  <c r="T89" i="25"/>
  <c r="U20" i="26"/>
  <c r="T20" i="26"/>
  <c r="Q67" i="26"/>
  <c r="T19" i="27"/>
  <c r="U21" i="27"/>
  <c r="T21" i="27"/>
  <c r="U25" i="27"/>
  <c r="T25" i="27"/>
  <c r="P73" i="27"/>
  <c r="S87" i="27"/>
  <c r="U23" i="28"/>
  <c r="T23" i="28"/>
  <c r="Q87" i="28"/>
  <c r="U29" i="29"/>
  <c r="T29" i="29"/>
  <c r="U57" i="29"/>
  <c r="T57" i="29"/>
  <c r="U66" i="29"/>
  <c r="T66" i="29"/>
  <c r="Q74" i="29"/>
  <c r="U74" i="29" s="1"/>
  <c r="P25" i="30"/>
  <c r="Q31" i="30"/>
  <c r="U33" i="30"/>
  <c r="T33" i="30"/>
  <c r="U19" i="31"/>
  <c r="T19" i="31"/>
  <c r="U27" i="31"/>
  <c r="T27" i="31"/>
  <c r="T52" i="31"/>
  <c r="U52" i="31"/>
  <c r="P72" i="31"/>
  <c r="T66" i="32"/>
  <c r="U66" i="32"/>
  <c r="R72" i="32"/>
  <c r="U16" i="33"/>
  <c r="T9" i="33"/>
  <c r="U9" i="33"/>
  <c r="P25" i="33"/>
  <c r="T37" i="33"/>
  <c r="U37" i="33"/>
  <c r="U25" i="38"/>
  <c r="T25" i="38"/>
  <c r="S87" i="12"/>
  <c r="Q87" i="13"/>
  <c r="U87" i="13" s="1"/>
  <c r="U73" i="14"/>
  <c r="T73" i="14"/>
  <c r="T72" i="14"/>
  <c r="U72" i="14"/>
  <c r="E87" i="14"/>
  <c r="E115" i="14" s="1"/>
  <c r="U41" i="15"/>
  <c r="T41" i="15"/>
  <c r="S87" i="16"/>
  <c r="Q87" i="17"/>
  <c r="U87" i="17" s="1"/>
  <c r="U73" i="18"/>
  <c r="T73" i="18"/>
  <c r="U72" i="18"/>
  <c r="T72" i="18"/>
  <c r="Q87" i="18"/>
  <c r="U87" i="19"/>
  <c r="E87" i="19"/>
  <c r="E115" i="19" s="1"/>
  <c r="T87" i="19"/>
  <c r="T22" i="20"/>
  <c r="U41" i="20"/>
  <c r="Q87" i="20"/>
  <c r="U87" i="20" s="1"/>
  <c r="Q16" i="21"/>
  <c r="U16" i="21" s="1"/>
  <c r="Q25" i="21"/>
  <c r="P68" i="21"/>
  <c r="T68" i="21" s="1"/>
  <c r="Q87" i="21"/>
  <c r="U87" i="21" s="1"/>
  <c r="Q16" i="22"/>
  <c r="U16" i="22" s="1"/>
  <c r="P68" i="22"/>
  <c r="T68" i="22" s="1"/>
  <c r="Q68" i="22"/>
  <c r="E87" i="22"/>
  <c r="E115" i="22" s="1"/>
  <c r="U54" i="23"/>
  <c r="T54" i="23"/>
  <c r="P41" i="24"/>
  <c r="U67" i="24"/>
  <c r="T67" i="24"/>
  <c r="T62" i="24"/>
  <c r="E72" i="24"/>
  <c r="Q25" i="25"/>
  <c r="U25" i="25" s="1"/>
  <c r="U46" i="25"/>
  <c r="T46" i="25"/>
  <c r="T52" i="25"/>
  <c r="U66" i="25"/>
  <c r="T66" i="25"/>
  <c r="Q68" i="25"/>
  <c r="U68" i="25" s="1"/>
  <c r="U72" i="25"/>
  <c r="T72" i="25"/>
  <c r="T73" i="25"/>
  <c r="U73" i="25"/>
  <c r="U70" i="25"/>
  <c r="T70" i="25"/>
  <c r="E68" i="26"/>
  <c r="P72" i="26"/>
  <c r="U91" i="26"/>
  <c r="T91" i="26"/>
  <c r="P16" i="27"/>
  <c r="T16" i="27" s="1"/>
  <c r="E31" i="27"/>
  <c r="U38" i="27"/>
  <c r="T38" i="27"/>
  <c r="U49" i="27"/>
  <c r="T49" i="27"/>
  <c r="P67" i="27"/>
  <c r="T31" i="28"/>
  <c r="P34" i="28"/>
  <c r="T34" i="28" s="1"/>
  <c r="U86" i="28"/>
  <c r="T86" i="28"/>
  <c r="U18" i="29"/>
  <c r="T18" i="29"/>
  <c r="U53" i="29"/>
  <c r="T53" i="29"/>
  <c r="U96" i="29"/>
  <c r="T96" i="29"/>
  <c r="Q25" i="30"/>
  <c r="U47" i="30"/>
  <c r="T47" i="30"/>
  <c r="U58" i="30"/>
  <c r="T58" i="30"/>
  <c r="P74" i="30"/>
  <c r="T74" i="30" s="1"/>
  <c r="U66" i="31"/>
  <c r="T66" i="31"/>
  <c r="U23" i="32"/>
  <c r="T23" i="32"/>
  <c r="Q25" i="33"/>
  <c r="Q34" i="33"/>
  <c r="U34" i="33" s="1"/>
  <c r="T60" i="33"/>
  <c r="U45" i="36"/>
  <c r="T45" i="36"/>
  <c r="U11" i="38"/>
  <c r="T11" i="38"/>
  <c r="E74" i="39"/>
  <c r="U14" i="40"/>
  <c r="T14" i="40"/>
  <c r="U21" i="40"/>
  <c r="T21" i="40"/>
  <c r="U38" i="41"/>
  <c r="T38" i="41"/>
  <c r="U31" i="15"/>
  <c r="T34" i="15"/>
  <c r="U34" i="15"/>
  <c r="U74" i="16"/>
  <c r="U16" i="16"/>
  <c r="T67" i="17"/>
  <c r="U67" i="17"/>
  <c r="R87" i="17"/>
  <c r="U54" i="18"/>
  <c r="T54" i="18"/>
  <c r="R87" i="18"/>
  <c r="U10" i="19"/>
  <c r="U73" i="19"/>
  <c r="T73" i="19"/>
  <c r="U72" i="19"/>
  <c r="T72" i="19"/>
  <c r="P87" i="19"/>
  <c r="Q25" i="20"/>
  <c r="U25" i="20" s="1"/>
  <c r="U31" i="20"/>
  <c r="T31" i="20"/>
  <c r="T34" i="20"/>
  <c r="R87" i="20"/>
  <c r="Q67" i="21"/>
  <c r="Q68" i="21"/>
  <c r="U68" i="21" s="1"/>
  <c r="R87" i="21"/>
  <c r="P31" i="22"/>
  <c r="U67" i="22"/>
  <c r="T67" i="22"/>
  <c r="Q67" i="22"/>
  <c r="P87" i="22"/>
  <c r="U34" i="23"/>
  <c r="Q41" i="24"/>
  <c r="T54" i="24"/>
  <c r="U54" i="24"/>
  <c r="P87" i="24"/>
  <c r="U94" i="24"/>
  <c r="T94" i="24"/>
  <c r="U15" i="25"/>
  <c r="T15" i="25"/>
  <c r="Q54" i="25"/>
  <c r="U54" i="25" s="1"/>
  <c r="U56" i="25"/>
  <c r="T56" i="25"/>
  <c r="U60" i="25"/>
  <c r="T60" i="25"/>
  <c r="T74" i="26"/>
  <c r="U68" i="26"/>
  <c r="U16" i="26"/>
  <c r="T16" i="26"/>
  <c r="U9" i="26"/>
  <c r="T9" i="26"/>
  <c r="Q34" i="26"/>
  <c r="U41" i="26"/>
  <c r="T41" i="26"/>
  <c r="U36" i="26"/>
  <c r="T36" i="26"/>
  <c r="U47" i="26"/>
  <c r="T47" i="26"/>
  <c r="U58" i="26"/>
  <c r="T58" i="26"/>
  <c r="Q72" i="26"/>
  <c r="Q16" i="27"/>
  <c r="P34" i="27"/>
  <c r="Q67" i="27"/>
  <c r="P72" i="27"/>
  <c r="U12" i="28"/>
  <c r="T12" i="28"/>
  <c r="U51" i="28"/>
  <c r="T51" i="28"/>
  <c r="U14" i="29"/>
  <c r="T14" i="29"/>
  <c r="Q34" i="30"/>
  <c r="U34" i="30" s="1"/>
  <c r="U41" i="30"/>
  <c r="T41" i="30"/>
  <c r="U36" i="30"/>
  <c r="T36" i="30"/>
  <c r="P54" i="30"/>
  <c r="P68" i="30"/>
  <c r="T68" i="30" s="1"/>
  <c r="Q74" i="30"/>
  <c r="U74" i="30" s="1"/>
  <c r="U10" i="31"/>
  <c r="T10" i="31"/>
  <c r="U31" i="31"/>
  <c r="T31" i="31"/>
  <c r="P34" i="31"/>
  <c r="T34" i="31" s="1"/>
  <c r="U46" i="31"/>
  <c r="T46" i="31"/>
  <c r="U94" i="31"/>
  <c r="T94" i="31"/>
  <c r="U40" i="32"/>
  <c r="T40" i="32"/>
  <c r="U48" i="32"/>
  <c r="T48" i="32"/>
  <c r="T46" i="33"/>
  <c r="U46" i="33"/>
  <c r="P16" i="34"/>
  <c r="P25" i="34"/>
  <c r="Q31" i="34"/>
  <c r="U31" i="34" s="1"/>
  <c r="Q68" i="34"/>
  <c r="U68" i="34" s="1"/>
  <c r="U19" i="37"/>
  <c r="T19" i="37"/>
  <c r="U90" i="37"/>
  <c r="T90" i="37"/>
  <c r="P41" i="39"/>
  <c r="P67" i="39"/>
  <c r="S68" i="39"/>
  <c r="Q68" i="39"/>
  <c r="U68" i="39" s="1"/>
  <c r="E25" i="19"/>
  <c r="P34" i="19"/>
  <c r="T34" i="19" s="1"/>
  <c r="T36" i="19"/>
  <c r="Q60" i="19"/>
  <c r="U91" i="19"/>
  <c r="T9" i="20"/>
  <c r="U39" i="20"/>
  <c r="S87" i="20"/>
  <c r="T14" i="21"/>
  <c r="T45" i="21"/>
  <c r="U52" i="21"/>
  <c r="T67" i="21"/>
  <c r="U67" i="21"/>
  <c r="S87" i="21"/>
  <c r="T74" i="22"/>
  <c r="U68" i="22"/>
  <c r="T41" i="22"/>
  <c r="U36" i="22"/>
  <c r="T58" i="22"/>
  <c r="U66" i="22"/>
  <c r="Q87" i="22"/>
  <c r="T90" i="22"/>
  <c r="U9" i="23"/>
  <c r="E87" i="23"/>
  <c r="E115" i="23" s="1"/>
  <c r="T87" i="23"/>
  <c r="T92" i="23"/>
  <c r="U11" i="24"/>
  <c r="U41" i="24"/>
  <c r="T41" i="24"/>
  <c r="T40" i="24"/>
  <c r="Q87" i="24"/>
  <c r="P34" i="25"/>
  <c r="T34" i="25" s="1"/>
  <c r="U44" i="25"/>
  <c r="U64" i="25"/>
  <c r="P74" i="25"/>
  <c r="T74" i="25" s="1"/>
  <c r="E87" i="25"/>
  <c r="E115" i="25" s="1"/>
  <c r="U88" i="25"/>
  <c r="T88" i="25"/>
  <c r="P16" i="26"/>
  <c r="U19" i="26"/>
  <c r="T19" i="26"/>
  <c r="U29" i="26"/>
  <c r="P54" i="26"/>
  <c r="E73" i="26"/>
  <c r="T37" i="27"/>
  <c r="T60" i="27"/>
  <c r="U60" i="27"/>
  <c r="Q72" i="27"/>
  <c r="U64" i="28"/>
  <c r="T64" i="28"/>
  <c r="P25" i="29"/>
  <c r="U28" i="29"/>
  <c r="T28" i="29"/>
  <c r="U46" i="29"/>
  <c r="T46" i="29"/>
  <c r="Q54" i="29"/>
  <c r="U56" i="29"/>
  <c r="T56" i="29"/>
  <c r="U60" i="29"/>
  <c r="T60" i="29"/>
  <c r="U65" i="29"/>
  <c r="T65" i="29"/>
  <c r="Q73" i="29"/>
  <c r="U20" i="30"/>
  <c r="T20" i="30"/>
  <c r="E31" i="30"/>
  <c r="P73" i="30"/>
  <c r="Q16" i="31"/>
  <c r="U16" i="31" s="1"/>
  <c r="U18" i="31"/>
  <c r="T18" i="31"/>
  <c r="P115" i="31"/>
  <c r="P114" i="31"/>
  <c r="U31" i="32"/>
  <c r="T31" i="32"/>
  <c r="U91" i="32"/>
  <c r="T91" i="32"/>
  <c r="U31" i="36"/>
  <c r="T31" i="36"/>
  <c r="U89" i="36"/>
  <c r="T89" i="36"/>
  <c r="P25" i="37"/>
  <c r="U34" i="39"/>
  <c r="U53" i="39"/>
  <c r="T53" i="39"/>
  <c r="Q41" i="26"/>
  <c r="P60" i="26"/>
  <c r="U16" i="27"/>
  <c r="P25" i="27"/>
  <c r="Q54" i="27"/>
  <c r="Q68" i="27"/>
  <c r="U68" i="27" s="1"/>
  <c r="Q73" i="27"/>
  <c r="P74" i="27"/>
  <c r="T74" i="27" s="1"/>
  <c r="P16" i="28"/>
  <c r="Q31" i="28"/>
  <c r="U31" i="28" s="1"/>
  <c r="Q34" i="28"/>
  <c r="U67" i="28"/>
  <c r="T67" i="28"/>
  <c r="P67" i="28"/>
  <c r="P72" i="28"/>
  <c r="R87" i="28"/>
  <c r="U54" i="29"/>
  <c r="T54" i="29"/>
  <c r="P87" i="29"/>
  <c r="Q41" i="30"/>
  <c r="P60" i="30"/>
  <c r="T74" i="31"/>
  <c r="Q31" i="31"/>
  <c r="Q34" i="31"/>
  <c r="U34" i="31" s="1"/>
  <c r="E60" i="31"/>
  <c r="R87" i="31"/>
  <c r="U68" i="32"/>
  <c r="P34" i="32"/>
  <c r="T34" i="32" s="1"/>
  <c r="U41" i="33"/>
  <c r="T41" i="33"/>
  <c r="U36" i="33"/>
  <c r="U54" i="33"/>
  <c r="T54" i="33"/>
  <c r="U11" i="34"/>
  <c r="T11" i="34"/>
  <c r="U22" i="34"/>
  <c r="T22" i="34"/>
  <c r="U34" i="34"/>
  <c r="P73" i="34"/>
  <c r="P16" i="35"/>
  <c r="U24" i="35"/>
  <c r="T24" i="35"/>
  <c r="P31" i="35"/>
  <c r="U51" i="35"/>
  <c r="T51" i="35"/>
  <c r="P67" i="35"/>
  <c r="Q87" i="35"/>
  <c r="U87" i="35" s="1"/>
  <c r="U29" i="36"/>
  <c r="T29" i="36"/>
  <c r="T54" i="36"/>
  <c r="U54" i="36"/>
  <c r="T44" i="36"/>
  <c r="U53" i="36"/>
  <c r="T53" i="36"/>
  <c r="U57" i="36"/>
  <c r="T57" i="36"/>
  <c r="U66" i="36"/>
  <c r="T66" i="36"/>
  <c r="U73" i="36"/>
  <c r="T73" i="36"/>
  <c r="U72" i="36"/>
  <c r="T72" i="36"/>
  <c r="U70" i="36"/>
  <c r="T70" i="36"/>
  <c r="Q25" i="37"/>
  <c r="U48" i="37"/>
  <c r="T48" i="37"/>
  <c r="U21" i="38"/>
  <c r="T21" i="38"/>
  <c r="P67" i="38"/>
  <c r="U24" i="39"/>
  <c r="T24" i="39"/>
  <c r="U68" i="40"/>
  <c r="U16" i="40"/>
  <c r="U9" i="40"/>
  <c r="T9" i="40"/>
  <c r="U37" i="40"/>
  <c r="T37" i="40"/>
  <c r="U49" i="40"/>
  <c r="T49" i="40"/>
  <c r="U11" i="41"/>
  <c r="T11" i="41"/>
  <c r="T22" i="42"/>
  <c r="U22" i="42"/>
  <c r="U25" i="42"/>
  <c r="T25" i="42"/>
  <c r="U86" i="43"/>
  <c r="T86" i="43"/>
  <c r="U12" i="44"/>
  <c r="T12" i="44"/>
  <c r="Q74" i="27"/>
  <c r="U74" i="27" s="1"/>
  <c r="Q16" i="28"/>
  <c r="P54" i="28"/>
  <c r="T54" i="28" s="1"/>
  <c r="Q67" i="28"/>
  <c r="P68" i="28"/>
  <c r="T68" i="28" s="1"/>
  <c r="Q72" i="28"/>
  <c r="P73" i="28"/>
  <c r="S87" i="28"/>
  <c r="P31" i="29"/>
  <c r="P34" i="29"/>
  <c r="T34" i="29" s="1"/>
  <c r="Q87" i="29"/>
  <c r="Q60" i="30"/>
  <c r="U73" i="30"/>
  <c r="T73" i="30"/>
  <c r="T72" i="30"/>
  <c r="U72" i="30"/>
  <c r="E87" i="30"/>
  <c r="E115" i="30" s="1"/>
  <c r="P41" i="31"/>
  <c r="P54" i="31"/>
  <c r="P67" i="31"/>
  <c r="P68" i="31"/>
  <c r="T68" i="31" s="1"/>
  <c r="S87" i="31"/>
  <c r="P25" i="32"/>
  <c r="Q34" i="32"/>
  <c r="U34" i="32" s="1"/>
  <c r="P60" i="32"/>
  <c r="P16" i="33"/>
  <c r="T16" i="33" s="1"/>
  <c r="U48" i="33"/>
  <c r="T48" i="33"/>
  <c r="U90" i="33"/>
  <c r="T90" i="33"/>
  <c r="U39" i="34"/>
  <c r="T39" i="34"/>
  <c r="U49" i="34"/>
  <c r="T49" i="34"/>
  <c r="U67" i="34"/>
  <c r="T67" i="34"/>
  <c r="U62" i="34"/>
  <c r="T62" i="34"/>
  <c r="P72" i="34"/>
  <c r="Q73" i="34"/>
  <c r="R87" i="34"/>
  <c r="U92" i="34"/>
  <c r="T92" i="34"/>
  <c r="U13" i="35"/>
  <c r="T13" i="35"/>
  <c r="Q31" i="35"/>
  <c r="U34" i="35"/>
  <c r="U64" i="35"/>
  <c r="T64" i="35"/>
  <c r="U86" i="35"/>
  <c r="T86" i="35"/>
  <c r="R87" i="35"/>
  <c r="U18" i="36"/>
  <c r="T18" i="36"/>
  <c r="E87" i="36"/>
  <c r="E115" i="36" s="1"/>
  <c r="U88" i="36"/>
  <c r="T88" i="36"/>
  <c r="U33" i="37"/>
  <c r="T33" i="37"/>
  <c r="U37" i="37"/>
  <c r="T37" i="37"/>
  <c r="P74" i="37"/>
  <c r="T74" i="37" s="1"/>
  <c r="U10" i="38"/>
  <c r="T10" i="38"/>
  <c r="U50" i="38"/>
  <c r="T50" i="38"/>
  <c r="Q67" i="38"/>
  <c r="P72" i="38"/>
  <c r="U37" i="39"/>
  <c r="T37" i="39"/>
  <c r="U47" i="39"/>
  <c r="T47" i="39"/>
  <c r="U56" i="39"/>
  <c r="T56" i="39"/>
  <c r="T43" i="49"/>
  <c r="U43" i="49"/>
  <c r="P67" i="25"/>
  <c r="P72" i="25"/>
  <c r="R87" i="25"/>
  <c r="U54" i="26"/>
  <c r="T54" i="26"/>
  <c r="P87" i="26"/>
  <c r="Q41" i="27"/>
  <c r="P60" i="27"/>
  <c r="U16" i="28"/>
  <c r="T16" i="28"/>
  <c r="P25" i="28"/>
  <c r="T25" i="28" s="1"/>
  <c r="Q54" i="28"/>
  <c r="U54" i="28" s="1"/>
  <c r="Q68" i="28"/>
  <c r="U68" i="28" s="1"/>
  <c r="Q73" i="28"/>
  <c r="P74" i="28"/>
  <c r="T74" i="28" s="1"/>
  <c r="P16" i="29"/>
  <c r="Q31" i="29"/>
  <c r="Q34" i="29"/>
  <c r="U34" i="29" s="1"/>
  <c r="T67" i="29"/>
  <c r="U67" i="29"/>
  <c r="P67" i="29"/>
  <c r="P72" i="29"/>
  <c r="R87" i="29"/>
  <c r="U54" i="30"/>
  <c r="T54" i="30"/>
  <c r="P87" i="30"/>
  <c r="Q41" i="31"/>
  <c r="U41" i="31" s="1"/>
  <c r="U54" i="31"/>
  <c r="T54" i="31"/>
  <c r="T44" i="31"/>
  <c r="Q54" i="31"/>
  <c r="P60" i="31"/>
  <c r="Q67" i="31"/>
  <c r="Q68" i="31"/>
  <c r="U68" i="31" s="1"/>
  <c r="Q25" i="32"/>
  <c r="P31" i="32"/>
  <c r="Q60" i="32"/>
  <c r="P67" i="32"/>
  <c r="P74" i="32"/>
  <c r="T74" i="32" s="1"/>
  <c r="Q16" i="33"/>
  <c r="T25" i="33"/>
  <c r="U25" i="33"/>
  <c r="P74" i="33"/>
  <c r="T74" i="33" s="1"/>
  <c r="U25" i="34"/>
  <c r="T25" i="34"/>
  <c r="T31" i="34"/>
  <c r="P54" i="34"/>
  <c r="T54" i="34" s="1"/>
  <c r="Q72" i="34"/>
  <c r="S87" i="34"/>
  <c r="U27" i="35"/>
  <c r="T27" i="35"/>
  <c r="U40" i="35"/>
  <c r="T40" i="35"/>
  <c r="U54" i="35"/>
  <c r="T54" i="35"/>
  <c r="U44" i="35"/>
  <c r="T44" i="35"/>
  <c r="T60" i="35"/>
  <c r="U60" i="35"/>
  <c r="U14" i="36"/>
  <c r="T14" i="36"/>
  <c r="U60" i="36"/>
  <c r="T60" i="36"/>
  <c r="P87" i="36"/>
  <c r="U96" i="36"/>
  <c r="T96" i="36"/>
  <c r="U58" i="37"/>
  <c r="T58" i="37"/>
  <c r="Q74" i="37"/>
  <c r="U74" i="37" s="1"/>
  <c r="P16" i="38"/>
  <c r="T16" i="38" s="1"/>
  <c r="U60" i="38"/>
  <c r="T60" i="38"/>
  <c r="Q72" i="38"/>
  <c r="U93" i="38"/>
  <c r="T93" i="38"/>
  <c r="U27" i="39"/>
  <c r="T27" i="39"/>
  <c r="U63" i="39"/>
  <c r="T63" i="39"/>
  <c r="Q87" i="39"/>
  <c r="U45" i="40"/>
  <c r="T45" i="40"/>
  <c r="P25" i="41"/>
  <c r="T25" i="41" s="1"/>
  <c r="U66" i="43"/>
  <c r="T66" i="43"/>
  <c r="U73" i="43"/>
  <c r="T73" i="43"/>
  <c r="U72" i="43"/>
  <c r="T72" i="43"/>
  <c r="U70" i="43"/>
  <c r="T70" i="43"/>
  <c r="U92" i="45"/>
  <c r="T92" i="45"/>
  <c r="S41" i="49"/>
  <c r="Q41" i="49"/>
  <c r="U41" i="49" s="1"/>
  <c r="Q16" i="25"/>
  <c r="U16" i="25" s="1"/>
  <c r="P54" i="25"/>
  <c r="T54" i="25" s="1"/>
  <c r="Q67" i="25"/>
  <c r="P68" i="25"/>
  <c r="T68" i="25" s="1"/>
  <c r="Q72" i="25"/>
  <c r="P73" i="25"/>
  <c r="S87" i="25"/>
  <c r="P31" i="26"/>
  <c r="P34" i="26"/>
  <c r="Q87" i="26"/>
  <c r="Q60" i="27"/>
  <c r="U73" i="27"/>
  <c r="T73" i="27"/>
  <c r="U72" i="27"/>
  <c r="T72" i="27"/>
  <c r="E87" i="27"/>
  <c r="E115" i="27" s="1"/>
  <c r="Q25" i="28"/>
  <c r="U25" i="28" s="1"/>
  <c r="U41" i="28"/>
  <c r="T41" i="28"/>
  <c r="P41" i="28"/>
  <c r="Q74" i="28"/>
  <c r="U74" i="28" s="1"/>
  <c r="Q16" i="29"/>
  <c r="U16" i="29" s="1"/>
  <c r="P54" i="29"/>
  <c r="Q67" i="29"/>
  <c r="P68" i="29"/>
  <c r="T68" i="29" s="1"/>
  <c r="Q72" i="29"/>
  <c r="P73" i="29"/>
  <c r="S87" i="29"/>
  <c r="P31" i="30"/>
  <c r="P34" i="30"/>
  <c r="T34" i="30" s="1"/>
  <c r="Q87" i="30"/>
  <c r="P16" i="31"/>
  <c r="T16" i="31" s="1"/>
  <c r="P25" i="31"/>
  <c r="T41" i="31"/>
  <c r="Q60" i="31"/>
  <c r="P16" i="32"/>
  <c r="T16" i="32" s="1"/>
  <c r="Q31" i="32"/>
  <c r="P41" i="32"/>
  <c r="U73" i="32"/>
  <c r="T73" i="32"/>
  <c r="U72" i="32"/>
  <c r="T72" i="32"/>
  <c r="U70" i="32"/>
  <c r="Q74" i="32"/>
  <c r="U74" i="32" s="1"/>
  <c r="E87" i="32"/>
  <c r="E115" i="32" s="1"/>
  <c r="T87" i="32"/>
  <c r="U88" i="32"/>
  <c r="U59" i="33"/>
  <c r="T59" i="33"/>
  <c r="P60" i="33"/>
  <c r="P67" i="33"/>
  <c r="Q74" i="33"/>
  <c r="U74" i="33" s="1"/>
  <c r="U10" i="34"/>
  <c r="T10" i="34"/>
  <c r="U21" i="34"/>
  <c r="T21" i="34"/>
  <c r="Q54" i="34"/>
  <c r="U54" i="34" s="1"/>
  <c r="U23" i="35"/>
  <c r="T23" i="35"/>
  <c r="P25" i="36"/>
  <c r="T25" i="36" s="1"/>
  <c r="U28" i="36"/>
  <c r="T28" i="36"/>
  <c r="U46" i="36"/>
  <c r="T46" i="36"/>
  <c r="Q54" i="36"/>
  <c r="U56" i="36"/>
  <c r="T56" i="36"/>
  <c r="U65" i="36"/>
  <c r="T65" i="36"/>
  <c r="U20" i="37"/>
  <c r="T20" i="37"/>
  <c r="U25" i="37"/>
  <c r="T25" i="37"/>
  <c r="U47" i="37"/>
  <c r="T47" i="37"/>
  <c r="Q16" i="38"/>
  <c r="U34" i="38"/>
  <c r="T34" i="38"/>
  <c r="U39" i="38"/>
  <c r="T39" i="38"/>
  <c r="U23" i="39"/>
  <c r="T23" i="39"/>
  <c r="U86" i="39"/>
  <c r="T86" i="39"/>
  <c r="U15" i="40"/>
  <c r="T15" i="40"/>
  <c r="T30" i="40"/>
  <c r="U30" i="40"/>
  <c r="U95" i="40"/>
  <c r="T95" i="40"/>
  <c r="U19" i="41"/>
  <c r="T19" i="41"/>
  <c r="P68" i="41"/>
  <c r="T68" i="41" s="1"/>
  <c r="T91" i="41"/>
  <c r="U91" i="41"/>
  <c r="T11" i="42"/>
  <c r="U11" i="42"/>
  <c r="Q41" i="43"/>
  <c r="E87" i="45"/>
  <c r="E115" i="45" s="1"/>
  <c r="U88" i="45"/>
  <c r="T88" i="45"/>
  <c r="T16" i="25"/>
  <c r="U67" i="26"/>
  <c r="T67" i="26"/>
  <c r="R87" i="26"/>
  <c r="U54" i="27"/>
  <c r="T54" i="27"/>
  <c r="P87" i="27"/>
  <c r="T87" i="27" s="1"/>
  <c r="T74" i="29"/>
  <c r="U68" i="29"/>
  <c r="T16" i="29"/>
  <c r="U67" i="30"/>
  <c r="T67" i="30"/>
  <c r="R87" i="30"/>
  <c r="Q25" i="31"/>
  <c r="P72" i="32"/>
  <c r="P87" i="32"/>
  <c r="U47" i="33"/>
  <c r="T47" i="33"/>
  <c r="Q67" i="33"/>
  <c r="P34" i="34"/>
  <c r="T34" i="34" s="1"/>
  <c r="U38" i="34"/>
  <c r="T38" i="34"/>
  <c r="U12" i="35"/>
  <c r="T12" i="35"/>
  <c r="U31" i="35"/>
  <c r="P60" i="35"/>
  <c r="U63" i="35"/>
  <c r="T63" i="35"/>
  <c r="U95" i="35"/>
  <c r="T95" i="35"/>
  <c r="Q25" i="36"/>
  <c r="U25" i="36" s="1"/>
  <c r="Q34" i="37"/>
  <c r="U34" i="37" s="1"/>
  <c r="U41" i="37"/>
  <c r="T41" i="37"/>
  <c r="U36" i="37"/>
  <c r="T36" i="37"/>
  <c r="P67" i="37"/>
  <c r="U91" i="37"/>
  <c r="T91" i="37"/>
  <c r="U49" i="38"/>
  <c r="T49" i="38"/>
  <c r="U67" i="38"/>
  <c r="T67" i="38"/>
  <c r="U62" i="38"/>
  <c r="T62" i="38"/>
  <c r="U13" i="39"/>
  <c r="T13" i="39"/>
  <c r="T34" i="40"/>
  <c r="P41" i="40"/>
  <c r="U58" i="40"/>
  <c r="T58" i="40"/>
  <c r="T71" i="40"/>
  <c r="U71" i="40"/>
  <c r="Q16" i="41"/>
  <c r="P34" i="42"/>
  <c r="T34" i="42" s="1"/>
  <c r="U64" i="42"/>
  <c r="T64" i="42"/>
  <c r="U95" i="42"/>
  <c r="T95" i="42"/>
  <c r="U25" i="43"/>
  <c r="T25" i="43"/>
  <c r="U53" i="43"/>
  <c r="T53" i="43"/>
  <c r="U57" i="43"/>
  <c r="T57" i="43"/>
  <c r="U38" i="44"/>
  <c r="T38" i="44"/>
  <c r="T56" i="44"/>
  <c r="U56" i="44"/>
  <c r="U60" i="44"/>
  <c r="T60" i="44"/>
  <c r="E87" i="48"/>
  <c r="E115" i="48" s="1"/>
  <c r="T88" i="48"/>
  <c r="U88" i="48"/>
  <c r="S87" i="18"/>
  <c r="Q87" i="19"/>
  <c r="U73" i="20"/>
  <c r="T73" i="20"/>
  <c r="U72" i="20"/>
  <c r="T72" i="20"/>
  <c r="E87" i="20"/>
  <c r="E115" i="20" s="1"/>
  <c r="U41" i="21"/>
  <c r="T41" i="21"/>
  <c r="S87" i="22"/>
  <c r="Q87" i="23"/>
  <c r="U73" i="24"/>
  <c r="T73" i="24"/>
  <c r="U72" i="24"/>
  <c r="T72" i="24"/>
  <c r="U87" i="24"/>
  <c r="E87" i="24"/>
  <c r="E115" i="24" s="1"/>
  <c r="T87" i="24"/>
  <c r="U41" i="25"/>
  <c r="T41" i="25"/>
  <c r="S87" i="26"/>
  <c r="T9" i="27"/>
  <c r="Q87" i="27"/>
  <c r="U87" i="27" s="1"/>
  <c r="T62" i="28"/>
  <c r="U73" i="28"/>
  <c r="T73" i="28"/>
  <c r="U72" i="28"/>
  <c r="T72" i="28"/>
  <c r="E87" i="28"/>
  <c r="E115" i="28" s="1"/>
  <c r="U115" i="28" s="1"/>
  <c r="U87" i="28"/>
  <c r="T87" i="28"/>
  <c r="U41" i="29"/>
  <c r="T41" i="29"/>
  <c r="T44" i="29"/>
  <c r="S87" i="30"/>
  <c r="T9" i="31"/>
  <c r="U39" i="31"/>
  <c r="T67" i="31"/>
  <c r="U67" i="31"/>
  <c r="T62" i="31"/>
  <c r="E67" i="31"/>
  <c r="P73" i="31"/>
  <c r="U93" i="31"/>
  <c r="T9" i="32"/>
  <c r="U15" i="32"/>
  <c r="U29" i="32"/>
  <c r="T54" i="32"/>
  <c r="U54" i="32"/>
  <c r="T44" i="32"/>
  <c r="T53" i="32"/>
  <c r="U67" i="32"/>
  <c r="T67" i="32"/>
  <c r="Q87" i="32"/>
  <c r="U87" i="32" s="1"/>
  <c r="T96" i="32"/>
  <c r="U20" i="33"/>
  <c r="U29" i="33"/>
  <c r="T36" i="33"/>
  <c r="T44" i="33"/>
  <c r="U57" i="33"/>
  <c r="P72" i="33"/>
  <c r="T16" i="34"/>
  <c r="T9" i="34"/>
  <c r="Q16" i="34"/>
  <c r="U16" i="34" s="1"/>
  <c r="P68" i="34"/>
  <c r="T68" i="34" s="1"/>
  <c r="P34" i="35"/>
  <c r="T34" i="35" s="1"/>
  <c r="Q41" i="35"/>
  <c r="U43" i="35"/>
  <c r="T43" i="35"/>
  <c r="U52" i="35"/>
  <c r="T52" i="35"/>
  <c r="Q60" i="35"/>
  <c r="U44" i="36"/>
  <c r="Q60" i="36"/>
  <c r="U71" i="36"/>
  <c r="T71" i="36"/>
  <c r="Q73" i="36"/>
  <c r="E74" i="36"/>
  <c r="U18" i="37"/>
  <c r="U29" i="37"/>
  <c r="Q67" i="37"/>
  <c r="P72" i="37"/>
  <c r="U22" i="38"/>
  <c r="T22" i="38"/>
  <c r="R87" i="38"/>
  <c r="U92" i="38"/>
  <c r="T92" i="38"/>
  <c r="Q60" i="39"/>
  <c r="T67" i="39"/>
  <c r="U67" i="39"/>
  <c r="U62" i="39"/>
  <c r="T62" i="39"/>
  <c r="P25" i="40"/>
  <c r="Q41" i="40"/>
  <c r="T54" i="40"/>
  <c r="U54" i="40"/>
  <c r="U44" i="40"/>
  <c r="T44" i="40"/>
  <c r="P54" i="40"/>
  <c r="S68" i="40"/>
  <c r="S34" i="42"/>
  <c r="Q34" i="42"/>
  <c r="U51" i="42"/>
  <c r="T51" i="42"/>
  <c r="U60" i="42"/>
  <c r="U90" i="44"/>
  <c r="T90" i="44"/>
  <c r="U34" i="45"/>
  <c r="T43" i="47"/>
  <c r="U43" i="47"/>
  <c r="U29" i="48"/>
  <c r="T29" i="48"/>
  <c r="P60" i="37"/>
  <c r="T74" i="38"/>
  <c r="U16" i="38"/>
  <c r="P25" i="38"/>
  <c r="Q54" i="38"/>
  <c r="Q68" i="38"/>
  <c r="U68" i="38" s="1"/>
  <c r="Q73" i="38"/>
  <c r="P74" i="38"/>
  <c r="P16" i="39"/>
  <c r="T16" i="39" s="1"/>
  <c r="Q31" i="39"/>
  <c r="U31" i="39" s="1"/>
  <c r="U41" i="39"/>
  <c r="T41" i="39"/>
  <c r="U36" i="39"/>
  <c r="Q41" i="39"/>
  <c r="R87" i="39"/>
  <c r="Q34" i="40"/>
  <c r="U34" i="40" s="1"/>
  <c r="U73" i="40"/>
  <c r="T73" i="40"/>
  <c r="U72" i="40"/>
  <c r="T72" i="40"/>
  <c r="P74" i="40"/>
  <c r="T74" i="40" s="1"/>
  <c r="U90" i="40"/>
  <c r="T90" i="40"/>
  <c r="U22" i="41"/>
  <c r="T22" i="41"/>
  <c r="U50" i="41"/>
  <c r="T50" i="41"/>
  <c r="P67" i="41"/>
  <c r="Q68" i="41"/>
  <c r="U68" i="41" s="1"/>
  <c r="U15" i="43"/>
  <c r="T15" i="43"/>
  <c r="U29" i="43"/>
  <c r="T29" i="43"/>
  <c r="U19" i="44"/>
  <c r="T19" i="44"/>
  <c r="Q34" i="44"/>
  <c r="U34" i="44" s="1"/>
  <c r="U63" i="44"/>
  <c r="T63" i="44"/>
  <c r="P68" i="44"/>
  <c r="T68" i="44" s="1"/>
  <c r="T58" i="45"/>
  <c r="U58" i="45"/>
  <c r="P68" i="46"/>
  <c r="T68" i="46" s="1"/>
  <c r="U18" i="48"/>
  <c r="T18" i="48"/>
  <c r="U25" i="50"/>
  <c r="T25" i="50"/>
  <c r="U39" i="50"/>
  <c r="T39" i="50"/>
  <c r="U60" i="50"/>
  <c r="T60" i="50"/>
  <c r="Q60" i="33"/>
  <c r="U72" i="33"/>
  <c r="T72" i="33"/>
  <c r="U73" i="33"/>
  <c r="T73" i="33"/>
  <c r="E87" i="33"/>
  <c r="E115" i="33" s="1"/>
  <c r="Q25" i="34"/>
  <c r="U41" i="34"/>
  <c r="T41" i="34"/>
  <c r="P41" i="34"/>
  <c r="Q74" i="34"/>
  <c r="U74" i="34" s="1"/>
  <c r="Q16" i="35"/>
  <c r="U16" i="35" s="1"/>
  <c r="P54" i="35"/>
  <c r="Q67" i="35"/>
  <c r="P68" i="35"/>
  <c r="T68" i="35" s="1"/>
  <c r="Q72" i="35"/>
  <c r="P73" i="35"/>
  <c r="S87" i="35"/>
  <c r="P31" i="36"/>
  <c r="P34" i="36"/>
  <c r="T34" i="36" s="1"/>
  <c r="Q87" i="36"/>
  <c r="Q60" i="37"/>
  <c r="U72" i="37"/>
  <c r="T72" i="37"/>
  <c r="U73" i="37"/>
  <c r="T73" i="37"/>
  <c r="E87" i="37"/>
  <c r="E115" i="37" s="1"/>
  <c r="Q25" i="38"/>
  <c r="P41" i="38"/>
  <c r="T41" i="38" s="1"/>
  <c r="Q74" i="38"/>
  <c r="U74" i="38" s="1"/>
  <c r="Q16" i="39"/>
  <c r="U73" i="39"/>
  <c r="T73" i="39"/>
  <c r="U72" i="39"/>
  <c r="T72" i="39"/>
  <c r="U19" i="40"/>
  <c r="U33" i="40"/>
  <c r="U41" i="40"/>
  <c r="T41" i="40"/>
  <c r="T36" i="40"/>
  <c r="T38" i="40"/>
  <c r="U47" i="40"/>
  <c r="Q73" i="40"/>
  <c r="Q74" i="40"/>
  <c r="U74" i="40" s="1"/>
  <c r="U60" i="41"/>
  <c r="T60" i="41"/>
  <c r="Q67" i="41"/>
  <c r="P74" i="41"/>
  <c r="U93" i="41"/>
  <c r="T93" i="41"/>
  <c r="P16" i="42"/>
  <c r="T16" i="42" s="1"/>
  <c r="U24" i="42"/>
  <c r="T24" i="42"/>
  <c r="P31" i="42"/>
  <c r="U63" i="42"/>
  <c r="T63" i="42"/>
  <c r="U11" i="44"/>
  <c r="T11" i="44"/>
  <c r="U71" i="44"/>
  <c r="T71" i="44"/>
  <c r="U74" i="45"/>
  <c r="U9" i="45"/>
  <c r="T9" i="45"/>
  <c r="U37" i="45"/>
  <c r="T37" i="45"/>
  <c r="T21" i="46"/>
  <c r="U21" i="46"/>
  <c r="U25" i="46"/>
  <c r="T25" i="46"/>
  <c r="U31" i="46"/>
  <c r="T31" i="46"/>
  <c r="U43" i="46"/>
  <c r="T43" i="46"/>
  <c r="P34" i="47"/>
  <c r="T34" i="47" s="1"/>
  <c r="U71" i="48"/>
  <c r="T71" i="48"/>
  <c r="P25" i="49"/>
  <c r="T29" i="49"/>
  <c r="U29" i="49"/>
  <c r="U40" i="55"/>
  <c r="T40" i="55"/>
  <c r="U51" i="55"/>
  <c r="T51" i="55"/>
  <c r="U63" i="55"/>
  <c r="T63" i="55"/>
  <c r="P87" i="33"/>
  <c r="Q41" i="34"/>
  <c r="P60" i="34"/>
  <c r="T16" i="35"/>
  <c r="P25" i="35"/>
  <c r="Q54" i="35"/>
  <c r="Q68" i="35"/>
  <c r="U68" i="35" s="1"/>
  <c r="Q73" i="35"/>
  <c r="P74" i="35"/>
  <c r="T74" i="35" s="1"/>
  <c r="P16" i="36"/>
  <c r="T16" i="36" s="1"/>
  <c r="Q31" i="36"/>
  <c r="Q34" i="36"/>
  <c r="U34" i="36" s="1"/>
  <c r="U67" i="36"/>
  <c r="T67" i="36"/>
  <c r="P67" i="36"/>
  <c r="P72" i="36"/>
  <c r="R87" i="36"/>
  <c r="U54" i="37"/>
  <c r="T54" i="37"/>
  <c r="P87" i="37"/>
  <c r="Q41" i="38"/>
  <c r="U41" i="38" s="1"/>
  <c r="P60" i="38"/>
  <c r="T68" i="39"/>
  <c r="U16" i="39"/>
  <c r="P25" i="39"/>
  <c r="U54" i="39"/>
  <c r="T54" i="39"/>
  <c r="T60" i="39"/>
  <c r="U60" i="39"/>
  <c r="P16" i="40"/>
  <c r="T16" i="40" s="1"/>
  <c r="U20" i="40"/>
  <c r="T20" i="40"/>
  <c r="U25" i="40"/>
  <c r="T25" i="40"/>
  <c r="P31" i="40"/>
  <c r="U48" i="40"/>
  <c r="T48" i="40"/>
  <c r="P72" i="40"/>
  <c r="U10" i="41"/>
  <c r="T10" i="41"/>
  <c r="U34" i="41"/>
  <c r="T34" i="41"/>
  <c r="P73" i="41"/>
  <c r="U13" i="42"/>
  <c r="T13" i="42"/>
  <c r="Q31" i="42"/>
  <c r="U34" i="42"/>
  <c r="U40" i="42"/>
  <c r="T40" i="42"/>
  <c r="U54" i="42"/>
  <c r="T54" i="42"/>
  <c r="U44" i="42"/>
  <c r="T44" i="42"/>
  <c r="U94" i="42"/>
  <c r="T94" i="42"/>
  <c r="U18" i="43"/>
  <c r="T18" i="43"/>
  <c r="U46" i="43"/>
  <c r="T46" i="43"/>
  <c r="U56" i="43"/>
  <c r="T56" i="43"/>
  <c r="U65" i="43"/>
  <c r="T65" i="43"/>
  <c r="Q67" i="43"/>
  <c r="P73" i="43"/>
  <c r="T94" i="43"/>
  <c r="U94" i="43"/>
  <c r="P67" i="44"/>
  <c r="U13" i="45"/>
  <c r="T13" i="45"/>
  <c r="U21" i="45"/>
  <c r="T21" i="45"/>
  <c r="U60" i="45"/>
  <c r="T60" i="45"/>
  <c r="P73" i="45"/>
  <c r="P54" i="46"/>
  <c r="U67" i="46"/>
  <c r="T67" i="46"/>
  <c r="U62" i="46"/>
  <c r="T62" i="46"/>
  <c r="U27" i="47"/>
  <c r="T27" i="47"/>
  <c r="T31" i="47"/>
  <c r="T19" i="49"/>
  <c r="U19" i="49"/>
  <c r="Q25" i="49"/>
  <c r="S73" i="53"/>
  <c r="Q73" i="53"/>
  <c r="U60" i="54"/>
  <c r="U25" i="55"/>
  <c r="T25" i="55"/>
  <c r="Q74" i="31"/>
  <c r="U74" i="31" s="1"/>
  <c r="Q16" i="32"/>
  <c r="U16" i="32" s="1"/>
  <c r="P54" i="32"/>
  <c r="Q67" i="32"/>
  <c r="P68" i="32"/>
  <c r="T68" i="32" s="1"/>
  <c r="Q72" i="32"/>
  <c r="P73" i="32"/>
  <c r="S87" i="32"/>
  <c r="P31" i="33"/>
  <c r="P34" i="33"/>
  <c r="T34" i="33" s="1"/>
  <c r="Q87" i="33"/>
  <c r="Q60" i="34"/>
  <c r="U73" i="34"/>
  <c r="T73" i="34"/>
  <c r="U72" i="34"/>
  <c r="T72" i="34"/>
  <c r="U87" i="34"/>
  <c r="E87" i="34"/>
  <c r="E115" i="34" s="1"/>
  <c r="U115" i="34" s="1"/>
  <c r="T87" i="34"/>
  <c r="Q25" i="35"/>
  <c r="U41" i="35"/>
  <c r="P41" i="35"/>
  <c r="T41" i="35" s="1"/>
  <c r="Q74" i="35"/>
  <c r="U74" i="35" s="1"/>
  <c r="Q16" i="36"/>
  <c r="U16" i="36" s="1"/>
  <c r="P54" i="36"/>
  <c r="Q67" i="36"/>
  <c r="P68" i="36"/>
  <c r="Q72" i="36"/>
  <c r="P73" i="36"/>
  <c r="S87" i="36"/>
  <c r="P31" i="37"/>
  <c r="P34" i="37"/>
  <c r="T34" i="37" s="1"/>
  <c r="Q87" i="37"/>
  <c r="Q60" i="38"/>
  <c r="U73" i="38"/>
  <c r="T73" i="38"/>
  <c r="U72" i="38"/>
  <c r="T72" i="38"/>
  <c r="E87" i="38"/>
  <c r="E115" i="38" s="1"/>
  <c r="Q25" i="39"/>
  <c r="P54" i="39"/>
  <c r="Q54" i="39"/>
  <c r="P60" i="39"/>
  <c r="P73" i="39"/>
  <c r="Q73" i="39"/>
  <c r="P74" i="39"/>
  <c r="T74" i="39" s="1"/>
  <c r="Q74" i="39"/>
  <c r="U74" i="39" s="1"/>
  <c r="U89" i="39"/>
  <c r="T89" i="39"/>
  <c r="Q31" i="40"/>
  <c r="Q72" i="40"/>
  <c r="E87" i="40"/>
  <c r="E115" i="40" s="1"/>
  <c r="T87" i="40"/>
  <c r="P16" i="41"/>
  <c r="U21" i="41"/>
  <c r="T21" i="41"/>
  <c r="U39" i="41"/>
  <c r="T39" i="41"/>
  <c r="U49" i="41"/>
  <c r="T49" i="41"/>
  <c r="P72" i="41"/>
  <c r="Q73" i="41"/>
  <c r="P41" i="42"/>
  <c r="T41" i="42" s="1"/>
  <c r="P87" i="42"/>
  <c r="U14" i="43"/>
  <c r="T14" i="43"/>
  <c r="Q16" i="43"/>
  <c r="U28" i="43"/>
  <c r="T28" i="43"/>
  <c r="P31" i="44"/>
  <c r="U39" i="44"/>
  <c r="T39" i="44"/>
  <c r="Q67" i="44"/>
  <c r="Q73" i="45"/>
  <c r="U39" i="46"/>
  <c r="T39" i="46"/>
  <c r="U13" i="47"/>
  <c r="T13" i="47"/>
  <c r="T23" i="47"/>
  <c r="U23" i="47"/>
  <c r="U96" i="47"/>
  <c r="T96" i="47"/>
  <c r="T53" i="48"/>
  <c r="U53" i="48"/>
  <c r="U31" i="49"/>
  <c r="T31" i="49"/>
  <c r="U65" i="52"/>
  <c r="T65" i="52"/>
  <c r="T67" i="33"/>
  <c r="U67" i="33"/>
  <c r="R87" i="33"/>
  <c r="P87" i="34"/>
  <c r="T74" i="36"/>
  <c r="U68" i="36"/>
  <c r="T68" i="36"/>
  <c r="T67" i="37"/>
  <c r="U67" i="37"/>
  <c r="R87" i="37"/>
  <c r="U54" i="38"/>
  <c r="T54" i="38"/>
  <c r="P87" i="38"/>
  <c r="Q72" i="39"/>
  <c r="U10" i="40"/>
  <c r="U59" i="40"/>
  <c r="T59" i="40"/>
  <c r="P87" i="40"/>
  <c r="T74" i="41"/>
  <c r="T16" i="41"/>
  <c r="U16" i="41"/>
  <c r="T9" i="41"/>
  <c r="U31" i="41"/>
  <c r="T31" i="41"/>
  <c r="P54" i="41"/>
  <c r="T54" i="41" s="1"/>
  <c r="Q60" i="41"/>
  <c r="T67" i="41"/>
  <c r="U67" i="41"/>
  <c r="U62" i="41"/>
  <c r="T62" i="41"/>
  <c r="Q72" i="41"/>
  <c r="R87" i="41"/>
  <c r="U92" i="41"/>
  <c r="T92" i="41"/>
  <c r="U23" i="42"/>
  <c r="T23" i="42"/>
  <c r="Q25" i="42"/>
  <c r="U27" i="42"/>
  <c r="T27" i="42"/>
  <c r="Q41" i="42"/>
  <c r="U41" i="42" s="1"/>
  <c r="U52" i="42"/>
  <c r="T52" i="42"/>
  <c r="Q87" i="42"/>
  <c r="U96" i="42"/>
  <c r="Q25" i="43"/>
  <c r="P60" i="43"/>
  <c r="U71" i="43"/>
  <c r="T71" i="43"/>
  <c r="T28" i="44"/>
  <c r="U28" i="44"/>
  <c r="U47" i="44"/>
  <c r="T47" i="44"/>
  <c r="P54" i="44"/>
  <c r="Q72" i="44"/>
  <c r="T30" i="45"/>
  <c r="U30" i="45"/>
  <c r="U49" i="45"/>
  <c r="T49" i="45"/>
  <c r="P60" i="45"/>
  <c r="U64" i="45"/>
  <c r="T64" i="45"/>
  <c r="P16" i="46"/>
  <c r="T16" i="46" s="1"/>
  <c r="U52" i="47"/>
  <c r="T52" i="47"/>
  <c r="T60" i="47"/>
  <c r="U60" i="47"/>
  <c r="U47" i="48"/>
  <c r="T47" i="48"/>
  <c r="U60" i="53"/>
  <c r="T60" i="53"/>
  <c r="U73" i="31"/>
  <c r="T73" i="31"/>
  <c r="U72" i="31"/>
  <c r="T72" i="31"/>
  <c r="U87" i="31"/>
  <c r="E87" i="31"/>
  <c r="E115" i="31" s="1"/>
  <c r="T115" i="31" s="1"/>
  <c r="T87" i="31"/>
  <c r="U41" i="32"/>
  <c r="T41" i="32"/>
  <c r="S87" i="33"/>
  <c r="Q87" i="34"/>
  <c r="U73" i="35"/>
  <c r="T73" i="35"/>
  <c r="U72" i="35"/>
  <c r="T72" i="35"/>
  <c r="E87" i="35"/>
  <c r="E115" i="35" s="1"/>
  <c r="U41" i="36"/>
  <c r="T41" i="36"/>
  <c r="S87" i="37"/>
  <c r="T9" i="38"/>
  <c r="Q87" i="38"/>
  <c r="P34" i="39"/>
  <c r="T34" i="39" s="1"/>
  <c r="T36" i="39"/>
  <c r="U46" i="39"/>
  <c r="U71" i="39"/>
  <c r="E87" i="39"/>
  <c r="E115" i="39" s="1"/>
  <c r="U115" i="39" s="1"/>
  <c r="U87" i="39"/>
  <c r="T87" i="39"/>
  <c r="T88" i="39"/>
  <c r="T90" i="39"/>
  <c r="Q60" i="40"/>
  <c r="P68" i="40"/>
  <c r="T68" i="40" s="1"/>
  <c r="T70" i="40"/>
  <c r="U91" i="40"/>
  <c r="T91" i="40"/>
  <c r="U37" i="41"/>
  <c r="Q54" i="41"/>
  <c r="S87" i="41"/>
  <c r="U12" i="42"/>
  <c r="T12" i="42"/>
  <c r="U31" i="42"/>
  <c r="T31" i="42"/>
  <c r="U43" i="42"/>
  <c r="T43" i="42"/>
  <c r="U86" i="42"/>
  <c r="T86" i="42"/>
  <c r="U31" i="43"/>
  <c r="T31" i="43"/>
  <c r="U45" i="43"/>
  <c r="T45" i="43"/>
  <c r="Q60" i="43"/>
  <c r="Q87" i="43"/>
  <c r="U93" i="43"/>
  <c r="T93" i="43"/>
  <c r="S25" i="44"/>
  <c r="U64" i="44"/>
  <c r="T64" i="44"/>
  <c r="Q87" i="44"/>
  <c r="T10" i="46"/>
  <c r="U10" i="46"/>
  <c r="P73" i="46"/>
  <c r="T92" i="46"/>
  <c r="U92" i="46"/>
  <c r="U25" i="47"/>
  <c r="T25" i="47"/>
  <c r="T96" i="48"/>
  <c r="U96" i="48"/>
  <c r="P54" i="49"/>
  <c r="U67" i="42"/>
  <c r="T67" i="42"/>
  <c r="P67" i="42"/>
  <c r="P72" i="42"/>
  <c r="R87" i="42"/>
  <c r="U54" i="43"/>
  <c r="T54" i="43"/>
  <c r="S87" i="43"/>
  <c r="Q31" i="44"/>
  <c r="U67" i="44"/>
  <c r="T67" i="44"/>
  <c r="U41" i="45"/>
  <c r="T41" i="45"/>
  <c r="T36" i="45"/>
  <c r="P67" i="45"/>
  <c r="P68" i="45"/>
  <c r="T68" i="45" s="1"/>
  <c r="Q16" i="46"/>
  <c r="U16" i="46" s="1"/>
  <c r="P34" i="46"/>
  <c r="T34" i="46" s="1"/>
  <c r="U51" i="46"/>
  <c r="T51" i="46"/>
  <c r="Q54" i="46"/>
  <c r="Q68" i="46"/>
  <c r="U68" i="46" s="1"/>
  <c r="P72" i="46"/>
  <c r="Q34" i="47"/>
  <c r="U34" i="47" s="1"/>
  <c r="U64" i="47"/>
  <c r="T64" i="47"/>
  <c r="U86" i="47"/>
  <c r="T86" i="47"/>
  <c r="U57" i="48"/>
  <c r="T57" i="48"/>
  <c r="U66" i="48"/>
  <c r="T66" i="48"/>
  <c r="U33" i="49"/>
  <c r="T33" i="49"/>
  <c r="U37" i="49"/>
  <c r="T37" i="49"/>
  <c r="U51" i="49"/>
  <c r="T51" i="49"/>
  <c r="Q54" i="49"/>
  <c r="P68" i="49"/>
  <c r="T68" i="49" s="1"/>
  <c r="Q87" i="49"/>
  <c r="T92" i="49"/>
  <c r="U92" i="49"/>
  <c r="T12" i="50"/>
  <c r="U12" i="50"/>
  <c r="P34" i="51"/>
  <c r="U94" i="51"/>
  <c r="T94" i="51"/>
  <c r="U29" i="52"/>
  <c r="T29" i="52"/>
  <c r="T111" i="42"/>
  <c r="U111" i="42"/>
  <c r="Q25" i="41"/>
  <c r="U25" i="41" s="1"/>
  <c r="P41" i="41"/>
  <c r="T41" i="41" s="1"/>
  <c r="Q74" i="41"/>
  <c r="U74" i="41" s="1"/>
  <c r="Q16" i="42"/>
  <c r="U16" i="42" s="1"/>
  <c r="P54" i="42"/>
  <c r="Q67" i="42"/>
  <c r="P68" i="42"/>
  <c r="T68" i="42" s="1"/>
  <c r="Q72" i="42"/>
  <c r="P73" i="42"/>
  <c r="S87" i="42"/>
  <c r="P31" i="43"/>
  <c r="P34" i="43"/>
  <c r="T34" i="43" s="1"/>
  <c r="P41" i="44"/>
  <c r="T41" i="44" s="1"/>
  <c r="U73" i="44"/>
  <c r="T73" i="44"/>
  <c r="U72" i="44"/>
  <c r="T72" i="44"/>
  <c r="T70" i="44"/>
  <c r="P16" i="45"/>
  <c r="T16" i="45" s="1"/>
  <c r="Q16" i="45"/>
  <c r="U16" i="45" s="1"/>
  <c r="U20" i="45"/>
  <c r="T20" i="45"/>
  <c r="E25" i="45"/>
  <c r="P31" i="45"/>
  <c r="T31" i="45" s="1"/>
  <c r="U48" i="45"/>
  <c r="T48" i="45"/>
  <c r="Q68" i="45"/>
  <c r="U68" i="45" s="1"/>
  <c r="E74" i="45"/>
  <c r="U23" i="46"/>
  <c r="T23" i="46"/>
  <c r="Q34" i="46"/>
  <c r="U34" i="46" s="1"/>
  <c r="P67" i="46"/>
  <c r="Q72" i="46"/>
  <c r="U94" i="46"/>
  <c r="T94" i="46"/>
  <c r="U45" i="47"/>
  <c r="T45" i="47"/>
  <c r="U73" i="48"/>
  <c r="T73" i="48"/>
  <c r="U72" i="48"/>
  <c r="T72" i="48"/>
  <c r="T70" i="48"/>
  <c r="U90" i="48"/>
  <c r="T90" i="48"/>
  <c r="U10" i="49"/>
  <c r="T10" i="49"/>
  <c r="U21" i="49"/>
  <c r="T21" i="49"/>
  <c r="U93" i="50"/>
  <c r="T93" i="50"/>
  <c r="U25" i="51"/>
  <c r="T25" i="51"/>
  <c r="U52" i="51"/>
  <c r="T52" i="51"/>
  <c r="U46" i="52"/>
  <c r="T46" i="52"/>
  <c r="U57" i="52"/>
  <c r="T57" i="52"/>
  <c r="U60" i="52"/>
  <c r="T60" i="52"/>
  <c r="U41" i="53"/>
  <c r="T41" i="53"/>
  <c r="U36" i="53"/>
  <c r="T36" i="53"/>
  <c r="U47" i="53"/>
  <c r="T47" i="53"/>
  <c r="T34" i="54"/>
  <c r="U39" i="54"/>
  <c r="T39" i="54"/>
  <c r="U13" i="55"/>
  <c r="T13" i="55"/>
  <c r="U24" i="55"/>
  <c r="T24" i="55"/>
  <c r="Q41" i="41"/>
  <c r="U41" i="41" s="1"/>
  <c r="P60" i="41"/>
  <c r="U74" i="42"/>
  <c r="P25" i="42"/>
  <c r="Q54" i="42"/>
  <c r="Q68" i="42"/>
  <c r="U68" i="42" s="1"/>
  <c r="Q73" i="42"/>
  <c r="P74" i="42"/>
  <c r="T74" i="42" s="1"/>
  <c r="P16" i="43"/>
  <c r="T16" i="43" s="1"/>
  <c r="Q31" i="43"/>
  <c r="Q34" i="43"/>
  <c r="U34" i="43" s="1"/>
  <c r="T67" i="43"/>
  <c r="U67" i="43"/>
  <c r="P67" i="43"/>
  <c r="P72" i="43"/>
  <c r="Q41" i="44"/>
  <c r="U41" i="44" s="1"/>
  <c r="T49" i="44"/>
  <c r="T57" i="44"/>
  <c r="P72" i="44"/>
  <c r="P73" i="44"/>
  <c r="P74" i="44"/>
  <c r="T74" i="44" s="1"/>
  <c r="U89" i="44"/>
  <c r="T89" i="44"/>
  <c r="Q31" i="45"/>
  <c r="U31" i="45" s="1"/>
  <c r="S87" i="45"/>
  <c r="U91" i="45"/>
  <c r="T91" i="45"/>
  <c r="U12" i="46"/>
  <c r="T12" i="46"/>
  <c r="P25" i="46"/>
  <c r="P31" i="46"/>
  <c r="Q67" i="46"/>
  <c r="U95" i="47"/>
  <c r="T95" i="47"/>
  <c r="U25" i="48"/>
  <c r="T25" i="48"/>
  <c r="U31" i="48"/>
  <c r="T31" i="48"/>
  <c r="U46" i="48"/>
  <c r="T46" i="48"/>
  <c r="Q72" i="48"/>
  <c r="P67" i="49"/>
  <c r="P72" i="50"/>
  <c r="U87" i="50"/>
  <c r="T87" i="50"/>
  <c r="E87" i="50"/>
  <c r="E115" i="50" s="1"/>
  <c r="U115" i="50" s="1"/>
  <c r="U88" i="50"/>
  <c r="T88" i="50"/>
  <c r="U24" i="51"/>
  <c r="T24" i="51"/>
  <c r="U54" i="51"/>
  <c r="T54" i="51"/>
  <c r="U44" i="51"/>
  <c r="T44" i="51"/>
  <c r="P73" i="51"/>
  <c r="U53" i="52"/>
  <c r="T53" i="52"/>
  <c r="U19" i="53"/>
  <c r="T19" i="53"/>
  <c r="U31" i="53"/>
  <c r="T31" i="53"/>
  <c r="S31" i="54"/>
  <c r="Q31" i="54"/>
  <c r="S87" i="39"/>
  <c r="Q87" i="40"/>
  <c r="U87" i="40" s="1"/>
  <c r="U72" i="41"/>
  <c r="T72" i="41"/>
  <c r="T73" i="41"/>
  <c r="U73" i="41"/>
  <c r="E87" i="41"/>
  <c r="E115" i="41" s="1"/>
  <c r="P74" i="43"/>
  <c r="Q73" i="44"/>
  <c r="U10" i="45"/>
  <c r="T33" i="45"/>
  <c r="U72" i="45"/>
  <c r="T72" i="45"/>
  <c r="U73" i="45"/>
  <c r="T73" i="45"/>
  <c r="Q31" i="46"/>
  <c r="U50" i="46"/>
  <c r="T50" i="46"/>
  <c r="U14" i="47"/>
  <c r="T14" i="47"/>
  <c r="P31" i="47"/>
  <c r="U53" i="47"/>
  <c r="T53" i="47"/>
  <c r="U15" i="48"/>
  <c r="T15" i="48"/>
  <c r="U19" i="48"/>
  <c r="T19" i="48"/>
  <c r="U30" i="48"/>
  <c r="T30" i="48"/>
  <c r="U60" i="48"/>
  <c r="T60" i="48"/>
  <c r="Q67" i="48"/>
  <c r="E68" i="48"/>
  <c r="Q34" i="49"/>
  <c r="U36" i="49"/>
  <c r="T36" i="49"/>
  <c r="U50" i="49"/>
  <c r="T50" i="49"/>
  <c r="U60" i="49"/>
  <c r="T60" i="49"/>
  <c r="Q67" i="49"/>
  <c r="Q25" i="50"/>
  <c r="U31" i="50"/>
  <c r="P67" i="50"/>
  <c r="Q72" i="50"/>
  <c r="U12" i="51"/>
  <c r="T12" i="51"/>
  <c r="U21" i="54"/>
  <c r="T21" i="54"/>
  <c r="U105" i="47"/>
  <c r="T105" i="47"/>
  <c r="U67" i="40"/>
  <c r="T67" i="40"/>
  <c r="R87" i="40"/>
  <c r="U54" i="41"/>
  <c r="P87" i="41"/>
  <c r="U74" i="43"/>
  <c r="T74" i="43"/>
  <c r="U16" i="43"/>
  <c r="T68" i="43"/>
  <c r="S73" i="43"/>
  <c r="Q73" i="43"/>
  <c r="E87" i="43"/>
  <c r="E115" i="43" s="1"/>
  <c r="U31" i="44"/>
  <c r="T31" i="44"/>
  <c r="T54" i="44"/>
  <c r="U54" i="44"/>
  <c r="U87" i="44"/>
  <c r="E87" i="44"/>
  <c r="E115" i="44" s="1"/>
  <c r="T88" i="44"/>
  <c r="U22" i="46"/>
  <c r="T22" i="46"/>
  <c r="U40" i="46"/>
  <c r="T40" i="46"/>
  <c r="U60" i="46"/>
  <c r="T60" i="46"/>
  <c r="U63" i="46"/>
  <c r="T63" i="46"/>
  <c r="P74" i="46"/>
  <c r="T74" i="46" s="1"/>
  <c r="U93" i="46"/>
  <c r="T93" i="46"/>
  <c r="P16" i="47"/>
  <c r="U24" i="47"/>
  <c r="T24" i="47"/>
  <c r="U28" i="47"/>
  <c r="T28" i="47"/>
  <c r="Q31" i="47"/>
  <c r="P41" i="47"/>
  <c r="T41" i="47" s="1"/>
  <c r="U54" i="47"/>
  <c r="T54" i="47"/>
  <c r="U44" i="47"/>
  <c r="T44" i="47"/>
  <c r="U73" i="47"/>
  <c r="T73" i="47"/>
  <c r="U72" i="47"/>
  <c r="T72" i="47"/>
  <c r="U70" i="47"/>
  <c r="T70" i="47"/>
  <c r="Q41" i="48"/>
  <c r="U41" i="48" s="1"/>
  <c r="P60" i="48"/>
  <c r="P74" i="48"/>
  <c r="T74" i="48" s="1"/>
  <c r="U89" i="48"/>
  <c r="T89" i="48"/>
  <c r="U16" i="49"/>
  <c r="U9" i="49"/>
  <c r="T9" i="49"/>
  <c r="P16" i="49"/>
  <c r="T16" i="49" s="1"/>
  <c r="U20" i="49"/>
  <c r="T20" i="49"/>
  <c r="U45" i="49"/>
  <c r="T45" i="49"/>
  <c r="Q72" i="49"/>
  <c r="S72" i="49"/>
  <c r="T23" i="50"/>
  <c r="U23" i="50"/>
  <c r="U56" i="50"/>
  <c r="T56" i="50"/>
  <c r="Q67" i="50"/>
  <c r="S87" i="40"/>
  <c r="Q87" i="41"/>
  <c r="T62" i="42"/>
  <c r="U73" i="42"/>
  <c r="T73" i="42"/>
  <c r="U72" i="42"/>
  <c r="T72" i="42"/>
  <c r="E87" i="42"/>
  <c r="E115" i="42" s="1"/>
  <c r="U41" i="43"/>
  <c r="T41" i="43"/>
  <c r="T44" i="43"/>
  <c r="T60" i="43"/>
  <c r="U60" i="43"/>
  <c r="P87" i="43"/>
  <c r="T87" i="43" s="1"/>
  <c r="P16" i="44"/>
  <c r="T18" i="44"/>
  <c r="P25" i="44"/>
  <c r="Q54" i="44"/>
  <c r="T62" i="44"/>
  <c r="P87" i="44"/>
  <c r="U96" i="44"/>
  <c r="U36" i="45"/>
  <c r="U59" i="45"/>
  <c r="T59" i="45"/>
  <c r="P74" i="45"/>
  <c r="T74" i="45" s="1"/>
  <c r="T86" i="45"/>
  <c r="U11" i="46"/>
  <c r="T11" i="46"/>
  <c r="Q87" i="46"/>
  <c r="U12" i="47"/>
  <c r="Q41" i="47"/>
  <c r="U51" i="47"/>
  <c r="U56" i="47"/>
  <c r="T56" i="47"/>
  <c r="U65" i="47"/>
  <c r="T65" i="47"/>
  <c r="E87" i="47"/>
  <c r="E115" i="47" s="1"/>
  <c r="U88" i="47"/>
  <c r="T88" i="47"/>
  <c r="U28" i="48"/>
  <c r="U33" i="48"/>
  <c r="T33" i="48"/>
  <c r="U58" i="48"/>
  <c r="T58" i="48"/>
  <c r="Q60" i="48"/>
  <c r="U30" i="49"/>
  <c r="T30" i="49"/>
  <c r="P41" i="49"/>
  <c r="T41" i="49" s="1"/>
  <c r="U49" i="50"/>
  <c r="T49" i="50"/>
  <c r="U74" i="53"/>
  <c r="U68" i="53"/>
  <c r="U9" i="53"/>
  <c r="T9" i="53"/>
  <c r="U11" i="54"/>
  <c r="T11" i="54"/>
  <c r="U108" i="53"/>
  <c r="T108" i="53"/>
  <c r="U91" i="53"/>
  <c r="T91" i="53"/>
  <c r="P16" i="54"/>
  <c r="P68" i="54"/>
  <c r="T68" i="54" s="1"/>
  <c r="P73" i="54"/>
  <c r="U93" i="54"/>
  <c r="T93" i="54"/>
  <c r="U43" i="55"/>
  <c r="T43" i="55"/>
  <c r="Q67" i="55"/>
  <c r="U99" i="55"/>
  <c r="T99" i="55"/>
  <c r="U98" i="54"/>
  <c r="T98" i="54"/>
  <c r="T112" i="54"/>
  <c r="U112" i="54"/>
  <c r="U110" i="48"/>
  <c r="T110" i="48"/>
  <c r="T67" i="47"/>
  <c r="U67" i="47"/>
  <c r="R87" i="47"/>
  <c r="T54" i="48"/>
  <c r="U54" i="48"/>
  <c r="P87" i="48"/>
  <c r="T87" i="48" s="1"/>
  <c r="Q68" i="49"/>
  <c r="U68" i="49" s="1"/>
  <c r="S87" i="49"/>
  <c r="P34" i="50"/>
  <c r="T34" i="50" s="1"/>
  <c r="Q34" i="50"/>
  <c r="U34" i="50" s="1"/>
  <c r="U38" i="50"/>
  <c r="T38" i="50"/>
  <c r="U92" i="50"/>
  <c r="T92" i="50"/>
  <c r="U31" i="51"/>
  <c r="T31" i="51"/>
  <c r="U40" i="51"/>
  <c r="T40" i="51"/>
  <c r="U15" i="52"/>
  <c r="T15" i="52"/>
  <c r="Q25" i="52"/>
  <c r="U28" i="52"/>
  <c r="T28" i="52"/>
  <c r="P60" i="52"/>
  <c r="U71" i="52"/>
  <c r="T71" i="52"/>
  <c r="U89" i="52"/>
  <c r="T89" i="52"/>
  <c r="U59" i="53"/>
  <c r="T59" i="53"/>
  <c r="Q16" i="54"/>
  <c r="Q25" i="54"/>
  <c r="U31" i="54"/>
  <c r="T31" i="54"/>
  <c r="U67" i="54"/>
  <c r="T67" i="54"/>
  <c r="U62" i="54"/>
  <c r="T62" i="54"/>
  <c r="U12" i="55"/>
  <c r="T12" i="55"/>
  <c r="U23" i="55"/>
  <c r="T23" i="55"/>
  <c r="U27" i="55"/>
  <c r="T27" i="55"/>
  <c r="T106" i="49"/>
  <c r="U106" i="49"/>
  <c r="U98" i="48"/>
  <c r="T98" i="48"/>
  <c r="U101" i="35"/>
  <c r="T101" i="35"/>
  <c r="U98" i="33"/>
  <c r="E97" i="33"/>
  <c r="U97" i="33" s="1"/>
  <c r="Q25" i="46"/>
  <c r="P41" i="46"/>
  <c r="T41" i="46" s="1"/>
  <c r="Q74" i="46"/>
  <c r="U74" i="46" s="1"/>
  <c r="Q16" i="47"/>
  <c r="U16" i="47" s="1"/>
  <c r="P54" i="47"/>
  <c r="Q67" i="47"/>
  <c r="P68" i="47"/>
  <c r="T68" i="47" s="1"/>
  <c r="Q72" i="47"/>
  <c r="P73" i="47"/>
  <c r="S87" i="47"/>
  <c r="P31" i="48"/>
  <c r="P34" i="48"/>
  <c r="T34" i="48" s="1"/>
  <c r="Q87" i="48"/>
  <c r="U87" i="48" s="1"/>
  <c r="P60" i="49"/>
  <c r="U94" i="49"/>
  <c r="T94" i="49"/>
  <c r="P60" i="50"/>
  <c r="Q60" i="50"/>
  <c r="Q74" i="50"/>
  <c r="U74" i="50" s="1"/>
  <c r="U23" i="51"/>
  <c r="T23" i="51"/>
  <c r="U27" i="51"/>
  <c r="T27" i="51"/>
  <c r="U51" i="51"/>
  <c r="T51" i="51"/>
  <c r="U64" i="51"/>
  <c r="T64" i="51"/>
  <c r="P34" i="52"/>
  <c r="T34" i="52" s="1"/>
  <c r="U45" i="52"/>
  <c r="T45" i="52"/>
  <c r="U56" i="52"/>
  <c r="T56" i="52"/>
  <c r="Q60" i="52"/>
  <c r="U34" i="53"/>
  <c r="Q60" i="53"/>
  <c r="U10" i="54"/>
  <c r="T10" i="54"/>
  <c r="Q34" i="54"/>
  <c r="U34" i="54" s="1"/>
  <c r="U38" i="54"/>
  <c r="T38" i="54"/>
  <c r="U50" i="54"/>
  <c r="T50" i="54"/>
  <c r="P67" i="54"/>
  <c r="P72" i="54"/>
  <c r="P31" i="55"/>
  <c r="U98" i="1"/>
  <c r="T98" i="1"/>
  <c r="T105" i="36"/>
  <c r="U105" i="36"/>
  <c r="Q41" i="46"/>
  <c r="U41" i="46" s="1"/>
  <c r="P60" i="46"/>
  <c r="U74" i="47"/>
  <c r="T16" i="47"/>
  <c r="P25" i="47"/>
  <c r="Q54" i="47"/>
  <c r="Q68" i="47"/>
  <c r="U68" i="47" s="1"/>
  <c r="Q73" i="47"/>
  <c r="P74" i="47"/>
  <c r="T74" i="47" s="1"/>
  <c r="P16" i="48"/>
  <c r="Q31" i="48"/>
  <c r="Q34" i="48"/>
  <c r="U34" i="48" s="1"/>
  <c r="U67" i="48"/>
  <c r="T67" i="48"/>
  <c r="P67" i="48"/>
  <c r="P72" i="48"/>
  <c r="R87" i="48"/>
  <c r="U25" i="49"/>
  <c r="T25" i="49"/>
  <c r="P31" i="49"/>
  <c r="P34" i="49"/>
  <c r="Q60" i="49"/>
  <c r="U14" i="50"/>
  <c r="T14" i="50"/>
  <c r="S87" i="50"/>
  <c r="T34" i="51"/>
  <c r="U43" i="51"/>
  <c r="T43" i="51"/>
  <c r="P115" i="51"/>
  <c r="U95" i="51"/>
  <c r="T95" i="51"/>
  <c r="P16" i="52"/>
  <c r="T16" i="52" s="1"/>
  <c r="U18" i="52"/>
  <c r="T18" i="52"/>
  <c r="U31" i="52"/>
  <c r="T31" i="52"/>
  <c r="Q34" i="52"/>
  <c r="U34" i="52" s="1"/>
  <c r="P72" i="52"/>
  <c r="U96" i="52"/>
  <c r="T96" i="52"/>
  <c r="U20" i="53"/>
  <c r="T20" i="53"/>
  <c r="U30" i="53"/>
  <c r="T30" i="53"/>
  <c r="U90" i="53"/>
  <c r="T90" i="53"/>
  <c r="P54" i="54"/>
  <c r="Q67" i="54"/>
  <c r="Q72" i="54"/>
  <c r="U92" i="54"/>
  <c r="T92" i="54"/>
  <c r="U52" i="55"/>
  <c r="T52" i="55"/>
  <c r="U64" i="55"/>
  <c r="T64" i="55"/>
  <c r="U99" i="41"/>
  <c r="T99" i="41"/>
  <c r="E97" i="41"/>
  <c r="U97" i="41" s="1"/>
  <c r="U98" i="40"/>
  <c r="T98" i="40"/>
  <c r="T105" i="37"/>
  <c r="U105" i="37"/>
  <c r="T103" i="36"/>
  <c r="U103" i="36"/>
  <c r="S87" i="44"/>
  <c r="Q87" i="45"/>
  <c r="U73" i="46"/>
  <c r="T73" i="46"/>
  <c r="T72" i="46"/>
  <c r="U72" i="46"/>
  <c r="E87" i="46"/>
  <c r="E115" i="46" s="1"/>
  <c r="U41" i="47"/>
  <c r="S87" i="48"/>
  <c r="T67" i="49"/>
  <c r="U67" i="49"/>
  <c r="U62" i="49"/>
  <c r="T62" i="49"/>
  <c r="P74" i="49"/>
  <c r="T74" i="49" s="1"/>
  <c r="P16" i="50"/>
  <c r="T16" i="50" s="1"/>
  <c r="P31" i="50"/>
  <c r="T31" i="50" s="1"/>
  <c r="U45" i="50"/>
  <c r="T45" i="50"/>
  <c r="U53" i="50"/>
  <c r="T53" i="50"/>
  <c r="U67" i="50"/>
  <c r="T67" i="50"/>
  <c r="U62" i="50"/>
  <c r="P68" i="50"/>
  <c r="T68" i="50" s="1"/>
  <c r="P73" i="50"/>
  <c r="P31" i="51"/>
  <c r="P60" i="51"/>
  <c r="P68" i="51"/>
  <c r="T68" i="51" s="1"/>
  <c r="Q72" i="51"/>
  <c r="Q87" i="51"/>
  <c r="U14" i="52"/>
  <c r="T14" i="52"/>
  <c r="U25" i="52"/>
  <c r="T25" i="52"/>
  <c r="U66" i="52"/>
  <c r="T66" i="52"/>
  <c r="Q68" i="52"/>
  <c r="U68" i="52" s="1"/>
  <c r="T72" i="52"/>
  <c r="U73" i="52"/>
  <c r="T73" i="52"/>
  <c r="U72" i="52"/>
  <c r="U70" i="52"/>
  <c r="T70" i="52"/>
  <c r="P74" i="52"/>
  <c r="T74" i="52" s="1"/>
  <c r="E87" i="52"/>
  <c r="E115" i="52" s="1"/>
  <c r="U88" i="52"/>
  <c r="T88" i="52"/>
  <c r="U91" i="52"/>
  <c r="P25" i="53"/>
  <c r="U37" i="53"/>
  <c r="T37" i="53"/>
  <c r="P54" i="53"/>
  <c r="U58" i="53"/>
  <c r="T58" i="53"/>
  <c r="P74" i="53"/>
  <c r="T74" i="53" s="1"/>
  <c r="U22" i="54"/>
  <c r="T22" i="54"/>
  <c r="U25" i="54"/>
  <c r="T25" i="54"/>
  <c r="P34" i="55"/>
  <c r="T34" i="55" s="1"/>
  <c r="Q54" i="55"/>
  <c r="U54" i="55" s="1"/>
  <c r="T102" i="44"/>
  <c r="U102" i="44"/>
  <c r="U103" i="37"/>
  <c r="T103" i="37"/>
  <c r="U74" i="44"/>
  <c r="U16" i="44"/>
  <c r="T16" i="44"/>
  <c r="T67" i="45"/>
  <c r="U67" i="45"/>
  <c r="R87" i="45"/>
  <c r="U54" i="46"/>
  <c r="T54" i="46"/>
  <c r="P87" i="46"/>
  <c r="T68" i="48"/>
  <c r="U16" i="48"/>
  <c r="T16" i="48"/>
  <c r="P72" i="49"/>
  <c r="Q73" i="49"/>
  <c r="Q74" i="49"/>
  <c r="U74" i="49" s="1"/>
  <c r="Q16" i="50"/>
  <c r="U16" i="50" s="1"/>
  <c r="U28" i="50"/>
  <c r="T28" i="50"/>
  <c r="P54" i="50"/>
  <c r="T54" i="50" s="1"/>
  <c r="U65" i="50"/>
  <c r="T65" i="50"/>
  <c r="U73" i="50"/>
  <c r="T73" i="50"/>
  <c r="U72" i="50"/>
  <c r="T72" i="50"/>
  <c r="U70" i="50"/>
  <c r="T70" i="50"/>
  <c r="U13" i="51"/>
  <c r="T13" i="51"/>
  <c r="Q60" i="51"/>
  <c r="U63" i="51"/>
  <c r="T63" i="51"/>
  <c r="Q68" i="51"/>
  <c r="U68" i="51" s="1"/>
  <c r="P74" i="51"/>
  <c r="T74" i="51" s="1"/>
  <c r="U86" i="51"/>
  <c r="T86" i="51"/>
  <c r="E54" i="52"/>
  <c r="Q74" i="52"/>
  <c r="U74" i="52" s="1"/>
  <c r="T10" i="53"/>
  <c r="P16" i="53"/>
  <c r="T16" i="53" s="1"/>
  <c r="Q25" i="53"/>
  <c r="Q31" i="53"/>
  <c r="U33" i="53"/>
  <c r="T33" i="53"/>
  <c r="P41" i="53"/>
  <c r="U48" i="53"/>
  <c r="T48" i="53"/>
  <c r="P67" i="53"/>
  <c r="P73" i="53"/>
  <c r="Q74" i="53"/>
  <c r="P31" i="54"/>
  <c r="U49" i="54"/>
  <c r="T49" i="54"/>
  <c r="R87" i="54"/>
  <c r="T54" i="55"/>
  <c r="U44" i="55"/>
  <c r="T44" i="55"/>
  <c r="P68" i="55"/>
  <c r="T70" i="55"/>
  <c r="U98" i="52"/>
  <c r="E97" i="52"/>
  <c r="T97" i="52" s="1"/>
  <c r="T98" i="52"/>
  <c r="U105" i="45"/>
  <c r="T105" i="45"/>
  <c r="P25" i="50"/>
  <c r="Q54" i="50"/>
  <c r="U54" i="50" s="1"/>
  <c r="Q68" i="50"/>
  <c r="U68" i="50" s="1"/>
  <c r="Q73" i="50"/>
  <c r="P74" i="50"/>
  <c r="T74" i="50" s="1"/>
  <c r="T96" i="50"/>
  <c r="P16" i="51"/>
  <c r="T16" i="51" s="1"/>
  <c r="T19" i="51"/>
  <c r="T30" i="51"/>
  <c r="Q31" i="51"/>
  <c r="T33" i="51"/>
  <c r="Q34" i="51"/>
  <c r="U34" i="51" s="1"/>
  <c r="T36" i="51"/>
  <c r="T47" i="51"/>
  <c r="T58" i="51"/>
  <c r="T67" i="51"/>
  <c r="U67" i="51"/>
  <c r="P67" i="51"/>
  <c r="P72" i="51"/>
  <c r="R87" i="51"/>
  <c r="T90" i="51"/>
  <c r="T10" i="52"/>
  <c r="T21" i="52"/>
  <c r="T38" i="52"/>
  <c r="T54" i="52"/>
  <c r="U54" i="52"/>
  <c r="T49" i="52"/>
  <c r="P87" i="52"/>
  <c r="T87" i="52" s="1"/>
  <c r="T92" i="52"/>
  <c r="T12" i="53"/>
  <c r="T23" i="53"/>
  <c r="T40" i="53"/>
  <c r="Q41" i="53"/>
  <c r="T43" i="53"/>
  <c r="T51" i="53"/>
  <c r="P60" i="53"/>
  <c r="T63" i="53"/>
  <c r="T94" i="53"/>
  <c r="U16" i="54"/>
  <c r="T16" i="54"/>
  <c r="T14" i="54"/>
  <c r="P25" i="54"/>
  <c r="T28" i="54"/>
  <c r="T45" i="54"/>
  <c r="T53" i="54"/>
  <c r="Q54" i="54"/>
  <c r="T56" i="54"/>
  <c r="T65" i="54"/>
  <c r="Q68" i="54"/>
  <c r="U68" i="54" s="1"/>
  <c r="T70" i="54"/>
  <c r="Q73" i="54"/>
  <c r="P74" i="54"/>
  <c r="T74" i="54" s="1"/>
  <c r="T88" i="54"/>
  <c r="T96" i="54"/>
  <c r="P16" i="55"/>
  <c r="T19" i="55"/>
  <c r="T30" i="55"/>
  <c r="Q31" i="55"/>
  <c r="U31" i="55" s="1"/>
  <c r="T33" i="55"/>
  <c r="Q34" i="55"/>
  <c r="U34" i="55" s="1"/>
  <c r="T36" i="55"/>
  <c r="T47" i="55"/>
  <c r="T58" i="55"/>
  <c r="T67" i="55"/>
  <c r="U67" i="55"/>
  <c r="P67" i="55"/>
  <c r="P72" i="55"/>
  <c r="U96" i="55"/>
  <c r="T96" i="55"/>
  <c r="E81" i="55"/>
  <c r="E81" i="9"/>
  <c r="U107" i="55"/>
  <c r="T107" i="55"/>
  <c r="U98" i="44"/>
  <c r="E97" i="44"/>
  <c r="U97" i="44" s="1"/>
  <c r="T98" i="44"/>
  <c r="U107" i="42"/>
  <c r="T107" i="42"/>
  <c r="T99" i="38"/>
  <c r="U99" i="38"/>
  <c r="L114" i="35"/>
  <c r="R114" i="35" s="1"/>
  <c r="R97" i="35"/>
  <c r="U108" i="8"/>
  <c r="T108" i="8"/>
  <c r="U72" i="49"/>
  <c r="T72" i="49"/>
  <c r="U73" i="49"/>
  <c r="T73" i="49"/>
  <c r="E87" i="49"/>
  <c r="E115" i="49" s="1"/>
  <c r="T93" i="49"/>
  <c r="T13" i="50"/>
  <c r="T24" i="50"/>
  <c r="T27" i="50"/>
  <c r="U41" i="50"/>
  <c r="T41" i="50"/>
  <c r="T44" i="50"/>
  <c r="T52" i="50"/>
  <c r="T64" i="50"/>
  <c r="T86" i="50"/>
  <c r="T95" i="50"/>
  <c r="T46" i="51"/>
  <c r="T66" i="51"/>
  <c r="S87" i="51"/>
  <c r="T89" i="51"/>
  <c r="T9" i="52"/>
  <c r="T20" i="52"/>
  <c r="T37" i="52"/>
  <c r="T48" i="52"/>
  <c r="T59" i="52"/>
  <c r="Q87" i="52"/>
  <c r="U87" i="52" s="1"/>
  <c r="T91" i="52"/>
  <c r="T11" i="53"/>
  <c r="T22" i="53"/>
  <c r="T39" i="53"/>
  <c r="T50" i="53"/>
  <c r="T62" i="53"/>
  <c r="U73" i="53"/>
  <c r="T73" i="53"/>
  <c r="U72" i="53"/>
  <c r="T72" i="53"/>
  <c r="E87" i="53"/>
  <c r="E115" i="53" s="1"/>
  <c r="T93" i="53"/>
  <c r="T13" i="54"/>
  <c r="T24" i="54"/>
  <c r="T27" i="54"/>
  <c r="T41" i="54"/>
  <c r="T44" i="54"/>
  <c r="T52" i="54"/>
  <c r="T64" i="54"/>
  <c r="T86" i="54"/>
  <c r="T95" i="54"/>
  <c r="T15" i="55"/>
  <c r="T18" i="55"/>
  <c r="T29" i="55"/>
  <c r="T46" i="55"/>
  <c r="T57" i="55"/>
  <c r="T66" i="55"/>
  <c r="U87" i="55"/>
  <c r="E87" i="55"/>
  <c r="E115" i="55" s="1"/>
  <c r="T115" i="55" s="1"/>
  <c r="T87" i="55"/>
  <c r="U88" i="55"/>
  <c r="T88" i="55"/>
  <c r="E81" i="20"/>
  <c r="E81" i="19"/>
  <c r="U106" i="1"/>
  <c r="T106" i="1"/>
  <c r="U106" i="52"/>
  <c r="T106" i="52"/>
  <c r="L114" i="51"/>
  <c r="R114" i="51" s="1"/>
  <c r="R97" i="51"/>
  <c r="U105" i="50"/>
  <c r="T105" i="50"/>
  <c r="U99" i="45"/>
  <c r="T99" i="45"/>
  <c r="U112" i="44"/>
  <c r="T112" i="44"/>
  <c r="T101" i="43"/>
  <c r="U101" i="43"/>
  <c r="U109" i="19"/>
  <c r="T109" i="19"/>
  <c r="U109" i="18"/>
  <c r="T109" i="18"/>
  <c r="U54" i="49"/>
  <c r="T54" i="49"/>
  <c r="P87" i="49"/>
  <c r="U16" i="51"/>
  <c r="U67" i="52"/>
  <c r="T67" i="52"/>
  <c r="R87" i="52"/>
  <c r="U54" i="53"/>
  <c r="T54" i="53"/>
  <c r="P87" i="53"/>
  <c r="T68" i="55"/>
  <c r="U16" i="55"/>
  <c r="T16" i="55"/>
  <c r="Q68" i="55"/>
  <c r="U68" i="55" s="1"/>
  <c r="Q73" i="55"/>
  <c r="P74" i="55"/>
  <c r="T74" i="55" s="1"/>
  <c r="P87" i="55"/>
  <c r="E81" i="34"/>
  <c r="E81" i="26"/>
  <c r="E81" i="22"/>
  <c r="E81" i="12"/>
  <c r="T105" i="55"/>
  <c r="U105" i="55"/>
  <c r="M114" i="51"/>
  <c r="S114" i="51" s="1"/>
  <c r="S97" i="51"/>
  <c r="T108" i="51"/>
  <c r="U108" i="51"/>
  <c r="U101" i="46"/>
  <c r="T101" i="46"/>
  <c r="U105" i="42"/>
  <c r="T105" i="42"/>
  <c r="U109" i="41"/>
  <c r="T109" i="41"/>
  <c r="U99" i="36"/>
  <c r="T99" i="36"/>
  <c r="T111" i="35"/>
  <c r="U111" i="35"/>
  <c r="U98" i="20"/>
  <c r="T98" i="20"/>
  <c r="T107" i="19"/>
  <c r="U107" i="19"/>
  <c r="Q25" i="51"/>
  <c r="U41" i="51"/>
  <c r="P41" i="51"/>
  <c r="T41" i="51" s="1"/>
  <c r="T60" i="51"/>
  <c r="U60" i="51"/>
  <c r="Q74" i="51"/>
  <c r="U74" i="51" s="1"/>
  <c r="Q16" i="52"/>
  <c r="U16" i="52" s="1"/>
  <c r="P54" i="52"/>
  <c r="Q67" i="52"/>
  <c r="P68" i="52"/>
  <c r="T68" i="52" s="1"/>
  <c r="Q72" i="52"/>
  <c r="P73" i="52"/>
  <c r="S87" i="52"/>
  <c r="U25" i="53"/>
  <c r="T25" i="53"/>
  <c r="P31" i="53"/>
  <c r="P34" i="53"/>
  <c r="T34" i="53" s="1"/>
  <c r="Q87" i="53"/>
  <c r="Q60" i="54"/>
  <c r="U73" i="54"/>
  <c r="T73" i="54"/>
  <c r="U72" i="54"/>
  <c r="T72" i="54"/>
  <c r="E87" i="54"/>
  <c r="E115" i="54" s="1"/>
  <c r="Q25" i="55"/>
  <c r="U41" i="55"/>
  <c r="T41" i="55"/>
  <c r="P41" i="55"/>
  <c r="T60" i="55"/>
  <c r="U60" i="55"/>
  <c r="Q74" i="55"/>
  <c r="U74" i="55" s="1"/>
  <c r="S74" i="55"/>
  <c r="U95" i="55"/>
  <c r="T95" i="55"/>
  <c r="E81" i="45"/>
  <c r="T104" i="1"/>
  <c r="U104" i="1"/>
  <c r="T112" i="1"/>
  <c r="U112" i="1"/>
  <c r="U103" i="55"/>
  <c r="T103" i="55"/>
  <c r="U106" i="54"/>
  <c r="T106" i="54"/>
  <c r="L114" i="50"/>
  <c r="R114" i="50" s="1"/>
  <c r="U102" i="48"/>
  <c r="T102" i="48"/>
  <c r="U104" i="48"/>
  <c r="T104" i="48"/>
  <c r="U111" i="47"/>
  <c r="T111" i="47"/>
  <c r="L114" i="46"/>
  <c r="R114" i="46" s="1"/>
  <c r="R97" i="46"/>
  <c r="T111" i="46"/>
  <c r="U111" i="46"/>
  <c r="U106" i="44"/>
  <c r="T106" i="44"/>
  <c r="T110" i="44"/>
  <c r="U110" i="44"/>
  <c r="T109" i="43"/>
  <c r="U109" i="43"/>
  <c r="U111" i="37"/>
  <c r="T111" i="37"/>
  <c r="U98" i="24"/>
  <c r="T98" i="24"/>
  <c r="U100" i="21"/>
  <c r="T100" i="21"/>
  <c r="U112" i="21"/>
  <c r="T112" i="21"/>
  <c r="R87" i="49"/>
  <c r="P87" i="50"/>
  <c r="T67" i="53"/>
  <c r="U67" i="53"/>
  <c r="R87" i="53"/>
  <c r="U54" i="54"/>
  <c r="T54" i="54"/>
  <c r="P87" i="54"/>
  <c r="U86" i="55"/>
  <c r="T86" i="55"/>
  <c r="R87" i="55"/>
  <c r="E81" i="37"/>
  <c r="U102" i="1"/>
  <c r="T102" i="1"/>
  <c r="U111" i="55"/>
  <c r="T111" i="55"/>
  <c r="T110" i="53"/>
  <c r="U110" i="53"/>
  <c r="T109" i="52"/>
  <c r="U109" i="52"/>
  <c r="T98" i="49"/>
  <c r="U98" i="49"/>
  <c r="U112" i="49"/>
  <c r="T112" i="49"/>
  <c r="T104" i="46"/>
  <c r="U104" i="46"/>
  <c r="U99" i="42"/>
  <c r="T99" i="42"/>
  <c r="U107" i="41"/>
  <c r="T107" i="41"/>
  <c r="T107" i="38"/>
  <c r="U107" i="38"/>
  <c r="U107" i="36"/>
  <c r="T107" i="36"/>
  <c r="U103" i="32"/>
  <c r="T103" i="32"/>
  <c r="U108" i="32"/>
  <c r="T108" i="32"/>
  <c r="M114" i="29"/>
  <c r="S114" i="29" s="1"/>
  <c r="S97" i="29"/>
  <c r="E97" i="26"/>
  <c r="T97" i="26" s="1"/>
  <c r="U98" i="26"/>
  <c r="T98" i="26"/>
  <c r="U108" i="26"/>
  <c r="T108" i="26"/>
  <c r="Q87" i="50"/>
  <c r="T73" i="51"/>
  <c r="U72" i="51"/>
  <c r="T72" i="51"/>
  <c r="U73" i="51"/>
  <c r="E87" i="51"/>
  <c r="E115" i="51" s="1"/>
  <c r="T115" i="51" s="1"/>
  <c r="T87" i="51"/>
  <c r="U41" i="52"/>
  <c r="T44" i="52"/>
  <c r="S87" i="53"/>
  <c r="Q87" i="54"/>
  <c r="T62" i="55"/>
  <c r="T73" i="55"/>
  <c r="U72" i="55"/>
  <c r="T72" i="55"/>
  <c r="U73" i="55"/>
  <c r="S87" i="55"/>
  <c r="E81" i="44"/>
  <c r="E81" i="41"/>
  <c r="E81" i="33"/>
  <c r="U110" i="1"/>
  <c r="T110" i="1"/>
  <c r="T104" i="54"/>
  <c r="U104" i="54"/>
  <c r="T100" i="51"/>
  <c r="U100" i="51"/>
  <c r="U100" i="48"/>
  <c r="T100" i="48"/>
  <c r="U102" i="47"/>
  <c r="T102" i="47"/>
  <c r="U107" i="47"/>
  <c r="T107" i="47"/>
  <c r="U109" i="46"/>
  <c r="T109" i="46"/>
  <c r="U107" i="45"/>
  <c r="T107" i="45"/>
  <c r="U104" i="44"/>
  <c r="T104" i="44"/>
  <c r="L114" i="42"/>
  <c r="R114" i="42" s="1"/>
  <c r="R97" i="42"/>
  <c r="U101" i="41"/>
  <c r="T101" i="41"/>
  <c r="U100" i="40"/>
  <c r="T100" i="40"/>
  <c r="T103" i="35"/>
  <c r="U103" i="35"/>
  <c r="T100" i="33"/>
  <c r="U100" i="33"/>
  <c r="T109" i="33"/>
  <c r="U109" i="33"/>
  <c r="U107" i="33"/>
  <c r="T107" i="33"/>
  <c r="T99" i="32"/>
  <c r="U99" i="32"/>
  <c r="U106" i="24"/>
  <c r="T106" i="24"/>
  <c r="T105" i="19"/>
  <c r="U105" i="19"/>
  <c r="T105" i="17"/>
  <c r="U105" i="17"/>
  <c r="U104" i="13"/>
  <c r="T104" i="13"/>
  <c r="E81" i="46"/>
  <c r="E81" i="14"/>
  <c r="S97" i="32"/>
  <c r="U100" i="27"/>
  <c r="E97" i="27"/>
  <c r="U106" i="26"/>
  <c r="T106" i="26"/>
  <c r="U104" i="22"/>
  <c r="T104" i="22"/>
  <c r="U112" i="22"/>
  <c r="T112" i="22"/>
  <c r="E97" i="21"/>
  <c r="E114" i="21" s="1"/>
  <c r="U98" i="21"/>
  <c r="T98" i="21"/>
  <c r="U105" i="18"/>
  <c r="T105" i="18"/>
  <c r="T103" i="17"/>
  <c r="U103" i="17"/>
  <c r="M114" i="15"/>
  <c r="S114" i="15" s="1"/>
  <c r="S97" i="15"/>
  <c r="T110" i="3"/>
  <c r="U110" i="3"/>
  <c r="T112" i="3"/>
  <c r="U112" i="3"/>
  <c r="T89" i="55"/>
  <c r="E81" i="47"/>
  <c r="E81" i="36"/>
  <c r="E81" i="35"/>
  <c r="E81" i="25"/>
  <c r="E81" i="15"/>
  <c r="E81" i="4"/>
  <c r="M114" i="49"/>
  <c r="S114" i="49" s="1"/>
  <c r="S97" i="45"/>
  <c r="R97" i="33"/>
  <c r="L114" i="33"/>
  <c r="R114" i="33" s="1"/>
  <c r="T101" i="33"/>
  <c r="U101" i="33"/>
  <c r="U104" i="24"/>
  <c r="T104" i="24"/>
  <c r="U101" i="19"/>
  <c r="T101" i="19"/>
  <c r="U103" i="18"/>
  <c r="T103" i="18"/>
  <c r="T111" i="17"/>
  <c r="U111" i="17"/>
  <c r="U102" i="15"/>
  <c r="T102" i="15"/>
  <c r="M114" i="9"/>
  <c r="S114" i="9" s="1"/>
  <c r="S97" i="9"/>
  <c r="E81" i="1"/>
  <c r="E81" i="38"/>
  <c r="E81" i="24"/>
  <c r="E81" i="6"/>
  <c r="L114" i="44"/>
  <c r="R114" i="44" s="1"/>
  <c r="U103" i="42"/>
  <c r="R97" i="40"/>
  <c r="T106" i="40"/>
  <c r="T108" i="40"/>
  <c r="U106" i="39"/>
  <c r="L114" i="39"/>
  <c r="R114" i="39" s="1"/>
  <c r="T104" i="38"/>
  <c r="T112" i="38"/>
  <c r="T110" i="36"/>
  <c r="S97" i="34"/>
  <c r="U109" i="34"/>
  <c r="T111" i="34"/>
  <c r="U111" i="32"/>
  <c r="T111" i="32"/>
  <c r="U102" i="23"/>
  <c r="T102" i="23"/>
  <c r="T102" i="22"/>
  <c r="U102" i="22"/>
  <c r="T110" i="22"/>
  <c r="U110" i="22"/>
  <c r="U108" i="21"/>
  <c r="T108" i="21"/>
  <c r="U111" i="16"/>
  <c r="T111" i="16"/>
  <c r="T107" i="10"/>
  <c r="U107" i="10"/>
  <c r="U105" i="9"/>
  <c r="T105" i="9"/>
  <c r="U105" i="5"/>
  <c r="T105" i="5"/>
  <c r="E81" i="52"/>
  <c r="E81" i="49"/>
  <c r="E81" i="39"/>
  <c r="E81" i="28"/>
  <c r="E81" i="27"/>
  <c r="E81" i="17"/>
  <c r="E81" i="7"/>
  <c r="R97" i="1"/>
  <c r="T109" i="1"/>
  <c r="T110" i="55"/>
  <c r="R97" i="54"/>
  <c r="T100" i="53"/>
  <c r="U102" i="53"/>
  <c r="T100" i="52"/>
  <c r="T102" i="52"/>
  <c r="T104" i="52"/>
  <c r="T108" i="52"/>
  <c r="U99" i="50"/>
  <c r="U107" i="50"/>
  <c r="T103" i="49"/>
  <c r="T106" i="48"/>
  <c r="T108" i="48"/>
  <c r="U103" i="45"/>
  <c r="U111" i="45"/>
  <c r="T98" i="43"/>
  <c r="T106" i="43"/>
  <c r="T108" i="43"/>
  <c r="S97" i="40"/>
  <c r="E97" i="35"/>
  <c r="U97" i="35" s="1"/>
  <c r="T99" i="33"/>
  <c r="T107" i="32"/>
  <c r="U107" i="32"/>
  <c r="T112" i="24"/>
  <c r="U112" i="24"/>
  <c r="U100" i="20"/>
  <c r="T100" i="20"/>
  <c r="U111" i="20"/>
  <c r="T111" i="20"/>
  <c r="T98" i="12"/>
  <c r="U98" i="12"/>
  <c r="U103" i="2"/>
  <c r="T103" i="2"/>
  <c r="E81" i="48"/>
  <c r="E81" i="30"/>
  <c r="E81" i="16"/>
  <c r="U111" i="1"/>
  <c r="S97" i="54"/>
  <c r="T112" i="52"/>
  <c r="T111" i="51"/>
  <c r="T101" i="49"/>
  <c r="T111" i="49"/>
  <c r="R97" i="48"/>
  <c r="U104" i="47"/>
  <c r="U103" i="46"/>
  <c r="T98" i="41"/>
  <c r="T102" i="37"/>
  <c r="T110" i="37"/>
  <c r="U110" i="35"/>
  <c r="U105" i="32"/>
  <c r="T105" i="32"/>
  <c r="T106" i="31"/>
  <c r="U106" i="31"/>
  <c r="M114" i="30"/>
  <c r="S114" i="30" s="1"/>
  <c r="S97" i="30"/>
  <c r="U100" i="26"/>
  <c r="T100" i="26"/>
  <c r="U100" i="23"/>
  <c r="T100" i="23"/>
  <c r="U106" i="21"/>
  <c r="T106" i="21"/>
  <c r="U111" i="18"/>
  <c r="T111" i="18"/>
  <c r="T102" i="7"/>
  <c r="U102" i="7"/>
  <c r="T101" i="2"/>
  <c r="U101" i="2"/>
  <c r="L114" i="27"/>
  <c r="R114" i="27" s="1"/>
  <c r="L114" i="21"/>
  <c r="R114" i="21" s="1"/>
  <c r="U100" i="15"/>
  <c r="T100" i="15"/>
  <c r="U102" i="13"/>
  <c r="T102" i="13"/>
  <c r="T105" i="10"/>
  <c r="U105" i="10"/>
  <c r="U103" i="5"/>
  <c r="T103" i="5"/>
  <c r="T105" i="4"/>
  <c r="U105" i="4"/>
  <c r="T106" i="3"/>
  <c r="U106" i="3"/>
  <c r="L114" i="24"/>
  <c r="R114" i="24" s="1"/>
  <c r="S97" i="17"/>
  <c r="T100" i="13"/>
  <c r="U100" i="13"/>
  <c r="T99" i="10"/>
  <c r="U99" i="10"/>
  <c r="T101" i="10"/>
  <c r="U101" i="10"/>
  <c r="U103" i="9"/>
  <c r="T103" i="9"/>
  <c r="U106" i="8"/>
  <c r="T106" i="8"/>
  <c r="U106" i="6"/>
  <c r="T106" i="6"/>
  <c r="U111" i="5"/>
  <c r="T111" i="5"/>
  <c r="U111" i="2"/>
  <c r="T111" i="2"/>
  <c r="M114" i="24"/>
  <c r="S114" i="24" s="1"/>
  <c r="T106" i="14"/>
  <c r="U106" i="14"/>
  <c r="T108" i="14"/>
  <c r="U108" i="14"/>
  <c r="E97" i="10"/>
  <c r="U101" i="9"/>
  <c r="T101" i="9"/>
  <c r="U99" i="7"/>
  <c r="T99" i="7"/>
  <c r="U104" i="6"/>
  <c r="T104" i="6"/>
  <c r="U101" i="5"/>
  <c r="T101" i="5"/>
  <c r="T102" i="3"/>
  <c r="U102" i="3"/>
  <c r="T104" i="3"/>
  <c r="U104" i="3"/>
  <c r="T109" i="2"/>
  <c r="U109" i="2"/>
  <c r="U103" i="16"/>
  <c r="T103" i="16"/>
  <c r="U110" i="15"/>
  <c r="T110" i="15"/>
  <c r="U109" i="13"/>
  <c r="T109" i="13"/>
  <c r="U104" i="12"/>
  <c r="T104" i="12"/>
  <c r="M114" i="7"/>
  <c r="S114" i="7" s="1"/>
  <c r="S97" i="7"/>
  <c r="U109" i="5"/>
  <c r="T109" i="5"/>
  <c r="T99" i="4"/>
  <c r="U99" i="4"/>
  <c r="T103" i="31"/>
  <c r="T105" i="31"/>
  <c r="T111" i="31"/>
  <c r="R97" i="29"/>
  <c r="S97" i="26"/>
  <c r="T99" i="25"/>
  <c r="T105" i="25"/>
  <c r="T107" i="25"/>
  <c r="T99" i="22"/>
  <c r="T101" i="22"/>
  <c r="T107" i="22"/>
  <c r="T109" i="22"/>
  <c r="S97" i="21"/>
  <c r="T111" i="21"/>
  <c r="S97" i="20"/>
  <c r="U106" i="20"/>
  <c r="T108" i="20"/>
  <c r="T110" i="20"/>
  <c r="T108" i="17"/>
  <c r="T110" i="17"/>
  <c r="U101" i="16"/>
  <c r="T101" i="16"/>
  <c r="T98" i="14"/>
  <c r="U98" i="14"/>
  <c r="U112" i="13"/>
  <c r="T112" i="13"/>
  <c r="U102" i="12"/>
  <c r="T102" i="12"/>
  <c r="T100" i="11"/>
  <c r="U100" i="11"/>
  <c r="U99" i="9"/>
  <c r="T99" i="9"/>
  <c r="U112" i="8"/>
  <c r="T112" i="8"/>
  <c r="T108" i="7"/>
  <c r="U108" i="7"/>
  <c r="U98" i="6"/>
  <c r="E97" i="6"/>
  <c r="T97" i="6" s="1"/>
  <c r="T98" i="6"/>
  <c r="L114" i="5"/>
  <c r="R114" i="5" s="1"/>
  <c r="R97" i="5"/>
  <c r="U99" i="5"/>
  <c r="T99" i="5"/>
  <c r="U111" i="23"/>
  <c r="T103" i="22"/>
  <c r="T111" i="22"/>
  <c r="U100" i="19"/>
  <c r="U102" i="18"/>
  <c r="T108" i="18"/>
  <c r="T112" i="17"/>
  <c r="U109" i="10"/>
  <c r="T109" i="10"/>
  <c r="U110" i="8"/>
  <c r="T110" i="8"/>
  <c r="T109" i="6"/>
  <c r="U109" i="6"/>
  <c r="S97" i="5"/>
  <c r="M114" i="5"/>
  <c r="S114" i="5" s="1"/>
  <c r="U107" i="5"/>
  <c r="T107" i="5"/>
  <c r="E97" i="2"/>
  <c r="E114" i="2" s="1"/>
  <c r="M114" i="13"/>
  <c r="S114" i="13" s="1"/>
  <c r="M114" i="12"/>
  <c r="S114" i="12" s="1"/>
  <c r="U110" i="16"/>
  <c r="U99" i="15"/>
  <c r="U109" i="15"/>
  <c r="L114" i="8"/>
  <c r="R114" i="8" s="1"/>
  <c r="T103" i="7"/>
  <c r="T111" i="7"/>
  <c r="T102" i="4"/>
  <c r="T108" i="4"/>
  <c r="T98" i="2"/>
  <c r="T106" i="2"/>
  <c r="T115" i="50"/>
  <c r="T115" i="39"/>
  <c r="U104" i="53"/>
  <c r="T104" i="53"/>
  <c r="U110" i="51"/>
  <c r="T110" i="51"/>
  <c r="U104" i="45"/>
  <c r="T104" i="45"/>
  <c r="U112" i="45"/>
  <c r="T112" i="45"/>
  <c r="U105" i="29"/>
  <c r="T105" i="29"/>
  <c r="S97" i="27"/>
  <c r="M114" i="27"/>
  <c r="S114" i="27" s="1"/>
  <c r="U103" i="27"/>
  <c r="T103" i="27"/>
  <c r="U111" i="27"/>
  <c r="T111" i="27"/>
  <c r="T110" i="9"/>
  <c r="U110" i="9"/>
  <c r="T101" i="8"/>
  <c r="E97" i="8"/>
  <c r="U101" i="8"/>
  <c r="U112" i="7"/>
  <c r="T112" i="7"/>
  <c r="U105" i="54"/>
  <c r="T105" i="54"/>
  <c r="E97" i="51"/>
  <c r="U102" i="51"/>
  <c r="T102" i="51"/>
  <c r="T100" i="1"/>
  <c r="T108" i="1"/>
  <c r="R97" i="55"/>
  <c r="T101" i="55"/>
  <c r="T97" i="35"/>
  <c r="S97" i="33"/>
  <c r="M114" i="33"/>
  <c r="S114" i="33" s="1"/>
  <c r="U103" i="33"/>
  <c r="T103" i="33"/>
  <c r="T105" i="1"/>
  <c r="E97" i="49"/>
  <c r="U100" i="49"/>
  <c r="T100" i="49"/>
  <c r="U98" i="47"/>
  <c r="T98" i="47"/>
  <c r="E97" i="47"/>
  <c r="U99" i="37"/>
  <c r="E97" i="37"/>
  <c r="T99" i="37"/>
  <c r="U107" i="37"/>
  <c r="T107" i="37"/>
  <c r="U100" i="55"/>
  <c r="T100" i="55"/>
  <c r="E114" i="52"/>
  <c r="S97" i="52"/>
  <c r="M114" i="52"/>
  <c r="S114" i="52" s="1"/>
  <c r="U101" i="50"/>
  <c r="T101" i="50"/>
  <c r="E97" i="50"/>
  <c r="U109" i="50"/>
  <c r="T109" i="50"/>
  <c r="U108" i="49"/>
  <c r="T108" i="49"/>
  <c r="U99" i="48"/>
  <c r="E97" i="48"/>
  <c r="T99" i="48"/>
  <c r="U106" i="47"/>
  <c r="T106" i="47"/>
  <c r="T99" i="1"/>
  <c r="T107" i="1"/>
  <c r="U98" i="55"/>
  <c r="T98" i="55"/>
  <c r="E97" i="55"/>
  <c r="U106" i="55"/>
  <c r="T106" i="55"/>
  <c r="U103" i="52"/>
  <c r="T103" i="52"/>
  <c r="U107" i="48"/>
  <c r="T107" i="48"/>
  <c r="U105" i="46"/>
  <c r="T105" i="46"/>
  <c r="U101" i="39"/>
  <c r="T101" i="39"/>
  <c r="E97" i="39"/>
  <c r="U109" i="39"/>
  <c r="T109" i="39"/>
  <c r="E97" i="1"/>
  <c r="U112" i="53"/>
  <c r="T112" i="53"/>
  <c r="U111" i="52"/>
  <c r="T111" i="52"/>
  <c r="R97" i="47"/>
  <c r="L114" i="47"/>
  <c r="R114" i="47" s="1"/>
  <c r="S97" i="44"/>
  <c r="M114" i="44"/>
  <c r="S114" i="44" s="1"/>
  <c r="U103" i="44"/>
  <c r="T103" i="44"/>
  <c r="U111" i="44"/>
  <c r="T111" i="44"/>
  <c r="U102" i="43"/>
  <c r="T102" i="43"/>
  <c r="U110" i="43"/>
  <c r="T110" i="43"/>
  <c r="U112" i="34"/>
  <c r="T112" i="34"/>
  <c r="U111" i="33"/>
  <c r="T111" i="33"/>
  <c r="T109" i="55"/>
  <c r="M114" i="55"/>
  <c r="S114" i="55" s="1"/>
  <c r="T100" i="54"/>
  <c r="T108" i="54"/>
  <c r="T99" i="53"/>
  <c r="T107" i="53"/>
  <c r="T105" i="51"/>
  <c r="U106" i="42"/>
  <c r="T106" i="42"/>
  <c r="U112" i="42"/>
  <c r="T112" i="42"/>
  <c r="U102" i="40"/>
  <c r="T102" i="40"/>
  <c r="U104" i="40"/>
  <c r="T104" i="40"/>
  <c r="R97" i="36"/>
  <c r="L114" i="36"/>
  <c r="R114" i="36" s="1"/>
  <c r="U104" i="34"/>
  <c r="T104" i="34"/>
  <c r="U101" i="31"/>
  <c r="T101" i="31"/>
  <c r="E97" i="31"/>
  <c r="E97" i="53"/>
  <c r="L114" i="53"/>
  <c r="R114" i="53" s="1"/>
  <c r="M114" i="50"/>
  <c r="S114" i="50" s="1"/>
  <c r="E97" i="45"/>
  <c r="L114" i="45"/>
  <c r="R114" i="45" s="1"/>
  <c r="U104" i="42"/>
  <c r="T104" i="42"/>
  <c r="S97" i="41"/>
  <c r="U110" i="40"/>
  <c r="T110" i="40"/>
  <c r="E97" i="32"/>
  <c r="U102" i="32"/>
  <c r="T102" i="32"/>
  <c r="U110" i="32"/>
  <c r="T110" i="32"/>
  <c r="T102" i="54"/>
  <c r="T110" i="54"/>
  <c r="T101" i="53"/>
  <c r="T109" i="53"/>
  <c r="M114" i="53"/>
  <c r="S114" i="53" s="1"/>
  <c r="T110" i="46"/>
  <c r="T101" i="45"/>
  <c r="T109" i="45"/>
  <c r="T100" i="44"/>
  <c r="T108" i="44"/>
  <c r="T99" i="43"/>
  <c r="T107" i="43"/>
  <c r="S97" i="42"/>
  <c r="T98" i="42"/>
  <c r="U103" i="41"/>
  <c r="T103" i="41"/>
  <c r="U105" i="41"/>
  <c r="T105" i="41"/>
  <c r="U105" i="35"/>
  <c r="T105" i="35"/>
  <c r="T108" i="55"/>
  <c r="T99" i="54"/>
  <c r="T107" i="54"/>
  <c r="T98" i="53"/>
  <c r="T106" i="53"/>
  <c r="T105" i="52"/>
  <c r="T104" i="51"/>
  <c r="T112" i="51"/>
  <c r="T103" i="50"/>
  <c r="T111" i="50"/>
  <c r="T102" i="49"/>
  <c r="T110" i="49"/>
  <c r="T101" i="48"/>
  <c r="T109" i="48"/>
  <c r="M114" i="48"/>
  <c r="S114" i="48" s="1"/>
  <c r="T100" i="47"/>
  <c r="T108" i="47"/>
  <c r="T99" i="46"/>
  <c r="T107" i="46"/>
  <c r="T98" i="45"/>
  <c r="T106" i="45"/>
  <c r="T105" i="44"/>
  <c r="E97" i="43"/>
  <c r="T104" i="43"/>
  <c r="T112" i="43"/>
  <c r="L114" i="43"/>
  <c r="R114" i="43" s="1"/>
  <c r="T97" i="42"/>
  <c r="U111" i="41"/>
  <c r="T111" i="41"/>
  <c r="L114" i="41"/>
  <c r="R114" i="41" s="1"/>
  <c r="U106" i="36"/>
  <c r="T106" i="36"/>
  <c r="E97" i="54"/>
  <c r="E97" i="46"/>
  <c r="U97" i="42"/>
  <c r="E97" i="38"/>
  <c r="U100" i="38"/>
  <c r="T100" i="38"/>
  <c r="U108" i="38"/>
  <c r="T108" i="38"/>
  <c r="U98" i="36"/>
  <c r="T98" i="36"/>
  <c r="E97" i="36"/>
  <c r="U98" i="35"/>
  <c r="T115" i="34"/>
  <c r="R97" i="30"/>
  <c r="U110" i="21"/>
  <c r="T110" i="21"/>
  <c r="T104" i="39"/>
  <c r="T112" i="39"/>
  <c r="T101" i="36"/>
  <c r="T109" i="36"/>
  <c r="T100" i="35"/>
  <c r="T108" i="35"/>
  <c r="T99" i="34"/>
  <c r="T107" i="34"/>
  <c r="T98" i="33"/>
  <c r="U109" i="31"/>
  <c r="T109" i="31"/>
  <c r="U100" i="24"/>
  <c r="T100" i="24"/>
  <c r="U108" i="24"/>
  <c r="T108" i="24"/>
  <c r="U107" i="23"/>
  <c r="T107" i="23"/>
  <c r="R97" i="22"/>
  <c r="L114" i="22"/>
  <c r="R114" i="22" s="1"/>
  <c r="M114" i="39"/>
  <c r="S114" i="39" s="1"/>
  <c r="E97" i="34"/>
  <c r="L114" i="34"/>
  <c r="R114" i="34" s="1"/>
  <c r="R97" i="31"/>
  <c r="U105" i="30"/>
  <c r="T105" i="30"/>
  <c r="U112" i="28"/>
  <c r="T112" i="28"/>
  <c r="U101" i="25"/>
  <c r="T101" i="25"/>
  <c r="U109" i="25"/>
  <c r="T109" i="25"/>
  <c r="U99" i="23"/>
  <c r="T99" i="23"/>
  <c r="U99" i="18"/>
  <c r="T99" i="18"/>
  <c r="T101" i="42"/>
  <c r="T109" i="42"/>
  <c r="T100" i="41"/>
  <c r="T108" i="41"/>
  <c r="T99" i="40"/>
  <c r="T107" i="40"/>
  <c r="T98" i="39"/>
  <c r="S97" i="31"/>
  <c r="T107" i="31"/>
  <c r="U104" i="28"/>
  <c r="T104" i="28"/>
  <c r="E97" i="28"/>
  <c r="T111" i="19"/>
  <c r="U111" i="19"/>
  <c r="E97" i="40"/>
  <c r="T112" i="40"/>
  <c r="T103" i="39"/>
  <c r="T111" i="39"/>
  <c r="T102" i="38"/>
  <c r="T110" i="38"/>
  <c r="T101" i="37"/>
  <c r="T109" i="37"/>
  <c r="T100" i="36"/>
  <c r="T108" i="36"/>
  <c r="T99" i="35"/>
  <c r="T107" i="35"/>
  <c r="T98" i="34"/>
  <c r="T106" i="34"/>
  <c r="T105" i="33"/>
  <c r="T104" i="32"/>
  <c r="T112" i="32"/>
  <c r="U104" i="31"/>
  <c r="T104" i="31"/>
  <c r="U98" i="30"/>
  <c r="E97" i="30"/>
  <c r="R97" i="16"/>
  <c r="L114" i="16"/>
  <c r="R114" i="16" s="1"/>
  <c r="U102" i="26"/>
  <c r="T102" i="26"/>
  <c r="U110" i="26"/>
  <c r="T110" i="26"/>
  <c r="U98" i="22"/>
  <c r="T98" i="22"/>
  <c r="E97" i="22"/>
  <c r="U106" i="22"/>
  <c r="T106" i="22"/>
  <c r="U105" i="21"/>
  <c r="T105" i="21"/>
  <c r="R97" i="17"/>
  <c r="L114" i="17"/>
  <c r="R114" i="17" s="1"/>
  <c r="T110" i="7"/>
  <c r="U110" i="7"/>
  <c r="R97" i="3"/>
  <c r="L114" i="3"/>
  <c r="R114" i="3" s="1"/>
  <c r="E97" i="25"/>
  <c r="U112" i="14"/>
  <c r="T112" i="14"/>
  <c r="U106" i="12"/>
  <c r="T106" i="12"/>
  <c r="L114" i="28"/>
  <c r="R114" i="28" s="1"/>
  <c r="M114" i="25"/>
  <c r="S114" i="25" s="1"/>
  <c r="U101" i="17"/>
  <c r="T101" i="17"/>
  <c r="U104" i="14"/>
  <c r="T104" i="14"/>
  <c r="E97" i="14"/>
  <c r="U111" i="12"/>
  <c r="T111" i="12"/>
  <c r="T104" i="5"/>
  <c r="U104" i="5"/>
  <c r="T112" i="31"/>
  <c r="T103" i="30"/>
  <c r="T111" i="30"/>
  <c r="T102" i="29"/>
  <c r="T110" i="29"/>
  <c r="T101" i="28"/>
  <c r="T109" i="28"/>
  <c r="M114" i="28"/>
  <c r="S114" i="28" s="1"/>
  <c r="T100" i="27"/>
  <c r="T108" i="27"/>
  <c r="T99" i="26"/>
  <c r="T107" i="26"/>
  <c r="T98" i="25"/>
  <c r="T106" i="25"/>
  <c r="T105" i="24"/>
  <c r="E97" i="23"/>
  <c r="T104" i="23"/>
  <c r="T112" i="23"/>
  <c r="L114" i="23"/>
  <c r="R114" i="23" s="1"/>
  <c r="L114" i="19"/>
  <c r="R114" i="19" s="1"/>
  <c r="U106" i="16"/>
  <c r="T106" i="16"/>
  <c r="U111" i="13"/>
  <c r="T111" i="13"/>
  <c r="T97" i="10"/>
  <c r="M114" i="10"/>
  <c r="S114" i="10" s="1"/>
  <c r="S97" i="10"/>
  <c r="T100" i="30"/>
  <c r="T108" i="30"/>
  <c r="T99" i="29"/>
  <c r="T107" i="29"/>
  <c r="T98" i="28"/>
  <c r="T106" i="28"/>
  <c r="T105" i="27"/>
  <c r="T104" i="26"/>
  <c r="T112" i="26"/>
  <c r="L114" i="26"/>
  <c r="R114" i="26" s="1"/>
  <c r="T103" i="25"/>
  <c r="T111" i="25"/>
  <c r="T102" i="24"/>
  <c r="T110" i="24"/>
  <c r="T101" i="23"/>
  <c r="T109" i="23"/>
  <c r="M114" i="23"/>
  <c r="S114" i="23" s="1"/>
  <c r="T100" i="22"/>
  <c r="T108" i="22"/>
  <c r="T99" i="21"/>
  <c r="T107" i="21"/>
  <c r="T109" i="20"/>
  <c r="E97" i="19"/>
  <c r="M114" i="19"/>
  <c r="S114" i="19" s="1"/>
  <c r="T107" i="18"/>
  <c r="M114" i="18"/>
  <c r="S114" i="18" s="1"/>
  <c r="T99" i="17"/>
  <c r="T107" i="17"/>
  <c r="U98" i="16"/>
  <c r="T98" i="16"/>
  <c r="E97" i="16"/>
  <c r="U105" i="15"/>
  <c r="T105" i="15"/>
  <c r="U108" i="11"/>
  <c r="T108" i="11"/>
  <c r="E97" i="29"/>
  <c r="T104" i="29"/>
  <c r="T112" i="29"/>
  <c r="T103" i="28"/>
  <c r="T111" i="28"/>
  <c r="T102" i="27"/>
  <c r="T110" i="27"/>
  <c r="T101" i="26"/>
  <c r="T109" i="26"/>
  <c r="T100" i="25"/>
  <c r="T108" i="25"/>
  <c r="T99" i="24"/>
  <c r="T107" i="24"/>
  <c r="T98" i="23"/>
  <c r="T106" i="23"/>
  <c r="T105" i="22"/>
  <c r="T104" i="21"/>
  <c r="T109" i="21"/>
  <c r="E97" i="20"/>
  <c r="T99" i="20"/>
  <c r="U104" i="20"/>
  <c r="T98" i="19"/>
  <c r="U103" i="19"/>
  <c r="E97" i="18"/>
  <c r="U101" i="12"/>
  <c r="T101" i="12"/>
  <c r="E97" i="12"/>
  <c r="E97" i="24"/>
  <c r="R97" i="18"/>
  <c r="U98" i="18"/>
  <c r="T100" i="18"/>
  <c r="U98" i="17"/>
  <c r="T98" i="17"/>
  <c r="E97" i="17"/>
  <c r="U106" i="17"/>
  <c r="T106" i="17"/>
  <c r="T104" i="16"/>
  <c r="T112" i="16"/>
  <c r="T103" i="15"/>
  <c r="T111" i="15"/>
  <c r="T102" i="14"/>
  <c r="T110" i="14"/>
  <c r="T109" i="12"/>
  <c r="E97" i="11"/>
  <c r="T99" i="11"/>
  <c r="U104" i="11"/>
  <c r="T98" i="10"/>
  <c r="U103" i="10"/>
  <c r="U104" i="9"/>
  <c r="U106" i="9"/>
  <c r="T108" i="9"/>
  <c r="E97" i="5"/>
  <c r="T100" i="5"/>
  <c r="U102" i="5"/>
  <c r="T102" i="5"/>
  <c r="E97" i="4"/>
  <c r="S97" i="4"/>
  <c r="M114" i="4"/>
  <c r="S114" i="4" s="1"/>
  <c r="L114" i="14"/>
  <c r="R114" i="14" s="1"/>
  <c r="U110" i="5"/>
  <c r="T110" i="5"/>
  <c r="M114" i="14"/>
  <c r="S114" i="14" s="1"/>
  <c r="T98" i="9"/>
  <c r="E97" i="9"/>
  <c r="S97" i="6"/>
  <c r="U101" i="4"/>
  <c r="T101" i="4"/>
  <c r="R97" i="12"/>
  <c r="T98" i="11"/>
  <c r="U111" i="10"/>
  <c r="U112" i="9"/>
  <c r="U103" i="8"/>
  <c r="U105" i="8"/>
  <c r="U107" i="8"/>
  <c r="U103" i="6"/>
  <c r="T103" i="6"/>
  <c r="U100" i="5"/>
  <c r="U112" i="5"/>
  <c r="T109" i="17"/>
  <c r="E97" i="13"/>
  <c r="T108" i="12"/>
  <c r="U98" i="11"/>
  <c r="R97" i="9"/>
  <c r="T107" i="9"/>
  <c r="U109" i="8"/>
  <c r="T98" i="7"/>
  <c r="E97" i="7"/>
  <c r="U111" i="6"/>
  <c r="T111" i="6"/>
  <c r="U108" i="5"/>
  <c r="U103" i="4"/>
  <c r="T105" i="16"/>
  <c r="E97" i="15"/>
  <c r="T104" i="15"/>
  <c r="T112" i="15"/>
  <c r="T103" i="14"/>
  <c r="T111" i="14"/>
  <c r="U98" i="13"/>
  <c r="T110" i="13"/>
  <c r="T110" i="12"/>
  <c r="T108" i="10"/>
  <c r="U98" i="9"/>
  <c r="T100" i="9"/>
  <c r="T98" i="3"/>
  <c r="E97" i="3"/>
  <c r="T100" i="12"/>
  <c r="U105" i="12"/>
  <c r="T107" i="11"/>
  <c r="U112" i="11"/>
  <c r="S97" i="8"/>
  <c r="R97" i="7"/>
  <c r="L114" i="7"/>
  <c r="R114" i="7" s="1"/>
  <c r="U104" i="7"/>
  <c r="T104" i="7"/>
  <c r="U101" i="6"/>
  <c r="U107" i="4"/>
  <c r="U105" i="2"/>
  <c r="T105" i="2"/>
  <c r="U98" i="2"/>
  <c r="T109" i="4"/>
  <c r="T100" i="3"/>
  <c r="T108" i="3"/>
  <c r="T99" i="2"/>
  <c r="T107" i="2"/>
  <c r="T105" i="3"/>
  <c r="T104" i="2"/>
  <c r="T112" i="2"/>
  <c r="L114" i="2"/>
  <c r="R114" i="2" s="1"/>
  <c r="U115" i="47" l="1"/>
  <c r="T97" i="21"/>
  <c r="T31" i="25"/>
  <c r="U115" i="55"/>
  <c r="E114" i="10"/>
  <c r="U34" i="49"/>
  <c r="E114" i="42"/>
  <c r="T115" i="35"/>
  <c r="Q114" i="47"/>
  <c r="T115" i="23"/>
  <c r="T34" i="27"/>
  <c r="T60" i="40"/>
  <c r="U60" i="19"/>
  <c r="U97" i="6"/>
  <c r="T87" i="35"/>
  <c r="E114" i="27"/>
  <c r="U114" i="27" s="1"/>
  <c r="U87" i="47"/>
  <c r="Q114" i="25"/>
  <c r="T34" i="4"/>
  <c r="P114" i="35"/>
  <c r="T87" i="47"/>
  <c r="T25" i="15"/>
  <c r="P115" i="45"/>
  <c r="T115" i="45" s="1"/>
  <c r="T25" i="44"/>
  <c r="T31" i="40"/>
  <c r="T97" i="2"/>
  <c r="T31" i="55"/>
  <c r="P114" i="47"/>
  <c r="T87" i="45"/>
  <c r="P114" i="39"/>
  <c r="T31" i="21"/>
  <c r="Q114" i="15"/>
  <c r="E114" i="33"/>
  <c r="T97" i="33"/>
  <c r="U97" i="26"/>
  <c r="U97" i="21"/>
  <c r="U97" i="10"/>
  <c r="T60" i="4"/>
  <c r="U97" i="2"/>
  <c r="U87" i="45"/>
  <c r="Q115" i="45"/>
  <c r="Q114" i="45"/>
  <c r="T87" i="30"/>
  <c r="P115" i="30"/>
  <c r="T115" i="30" s="1"/>
  <c r="P114" i="30"/>
  <c r="P115" i="12"/>
  <c r="T115" i="12" s="1"/>
  <c r="P114" i="12"/>
  <c r="T87" i="3"/>
  <c r="P114" i="3"/>
  <c r="P115" i="3"/>
  <c r="T115" i="3" s="1"/>
  <c r="Q114" i="39"/>
  <c r="Q115" i="39"/>
  <c r="U115" i="3"/>
  <c r="Q115" i="1"/>
  <c r="Q114" i="1"/>
  <c r="E114" i="26"/>
  <c r="U97" i="52"/>
  <c r="E114" i="35"/>
  <c r="T97" i="27"/>
  <c r="T87" i="54"/>
  <c r="P115" i="54"/>
  <c r="T115" i="54" s="1"/>
  <c r="P114" i="54"/>
  <c r="T87" i="46"/>
  <c r="P115" i="46"/>
  <c r="T115" i="46" s="1"/>
  <c r="P114" i="46"/>
  <c r="U87" i="41"/>
  <c r="Q115" i="41"/>
  <c r="U115" i="41" s="1"/>
  <c r="Q114" i="41"/>
  <c r="U87" i="49"/>
  <c r="Q115" i="49"/>
  <c r="U115" i="49" s="1"/>
  <c r="Q114" i="49"/>
  <c r="U87" i="38"/>
  <c r="Q115" i="38"/>
  <c r="Q114" i="38"/>
  <c r="P114" i="40"/>
  <c r="P115" i="40"/>
  <c r="T115" i="40" s="1"/>
  <c r="U87" i="23"/>
  <c r="Q115" i="23"/>
  <c r="Q114" i="23"/>
  <c r="U115" i="25"/>
  <c r="T115" i="25"/>
  <c r="Q115" i="21"/>
  <c r="U115" i="21" s="1"/>
  <c r="Q114" i="21"/>
  <c r="U114" i="21" s="1"/>
  <c r="Q115" i="17"/>
  <c r="U115" i="17" s="1"/>
  <c r="Q114" i="17"/>
  <c r="T87" i="12"/>
  <c r="U87" i="10"/>
  <c r="Q115" i="10"/>
  <c r="Q114" i="10"/>
  <c r="U114" i="10" s="1"/>
  <c r="T87" i="10"/>
  <c r="P115" i="10"/>
  <c r="T115" i="10" s="1"/>
  <c r="P114" i="10"/>
  <c r="T114" i="10" s="1"/>
  <c r="Q115" i="4"/>
  <c r="U115" i="4" s="1"/>
  <c r="Q114" i="4"/>
  <c r="U87" i="54"/>
  <c r="Q115" i="54"/>
  <c r="U115" i="54" s="1"/>
  <c r="Q114" i="54"/>
  <c r="T87" i="41"/>
  <c r="P115" i="41"/>
  <c r="T115" i="41" s="1"/>
  <c r="P114" i="41"/>
  <c r="P114" i="28"/>
  <c r="P115" i="28"/>
  <c r="P115" i="4"/>
  <c r="T115" i="4" s="1"/>
  <c r="P114" i="4"/>
  <c r="P115" i="36"/>
  <c r="P114" i="36"/>
  <c r="E114" i="41"/>
  <c r="U97" i="27"/>
  <c r="U115" i="7"/>
  <c r="P115" i="52"/>
  <c r="T115" i="52" s="1"/>
  <c r="P114" i="52"/>
  <c r="T114" i="52" s="1"/>
  <c r="Q115" i="51"/>
  <c r="Q114" i="51"/>
  <c r="U25" i="45"/>
  <c r="T25" i="45"/>
  <c r="Q115" i="43"/>
  <c r="U115" i="43" s="1"/>
  <c r="Q114" i="43"/>
  <c r="U115" i="31"/>
  <c r="P115" i="34"/>
  <c r="P114" i="34"/>
  <c r="P115" i="27"/>
  <c r="P114" i="27"/>
  <c r="U87" i="22"/>
  <c r="Q114" i="22"/>
  <c r="Q115" i="22"/>
  <c r="U115" i="22" s="1"/>
  <c r="P115" i="19"/>
  <c r="P114" i="19"/>
  <c r="U115" i="19"/>
  <c r="T115" i="19"/>
  <c r="Q115" i="13"/>
  <c r="U115" i="13" s="1"/>
  <c r="Q114" i="13"/>
  <c r="T87" i="18"/>
  <c r="P115" i="18"/>
  <c r="T115" i="18" s="1"/>
  <c r="P114" i="18"/>
  <c r="Q115" i="12"/>
  <c r="U115" i="12" s="1"/>
  <c r="Q114" i="12"/>
  <c r="P115" i="5"/>
  <c r="T115" i="5" s="1"/>
  <c r="P114" i="5"/>
  <c r="T60" i="11"/>
  <c r="U60" i="11"/>
  <c r="Q114" i="5"/>
  <c r="Q115" i="5"/>
  <c r="U115" i="5" s="1"/>
  <c r="U115" i="45"/>
  <c r="Q115" i="28"/>
  <c r="Q114" i="28"/>
  <c r="T87" i="21"/>
  <c r="P115" i="21"/>
  <c r="T115" i="21" s="1"/>
  <c r="P114" i="21"/>
  <c r="P115" i="9"/>
  <c r="T115" i="9" s="1"/>
  <c r="P114" i="9"/>
  <c r="Q115" i="8"/>
  <c r="U115" i="8" s="1"/>
  <c r="Q114" i="8"/>
  <c r="T97" i="41"/>
  <c r="Q115" i="50"/>
  <c r="Q114" i="50"/>
  <c r="U87" i="53"/>
  <c r="Q115" i="53"/>
  <c r="U115" i="53" s="1"/>
  <c r="Q114" i="53"/>
  <c r="P114" i="48"/>
  <c r="P115" i="48"/>
  <c r="T115" i="48" s="1"/>
  <c r="T115" i="47"/>
  <c r="U87" i="33"/>
  <c r="Q114" i="33"/>
  <c r="U114" i="33" s="1"/>
  <c r="Q115" i="33"/>
  <c r="U115" i="33" s="1"/>
  <c r="U115" i="24"/>
  <c r="T115" i="24"/>
  <c r="U87" i="29"/>
  <c r="Q115" i="29"/>
  <c r="U115" i="29" s="1"/>
  <c r="Q114" i="29"/>
  <c r="T60" i="31"/>
  <c r="U60" i="31"/>
  <c r="U31" i="30"/>
  <c r="T31" i="30"/>
  <c r="U25" i="19"/>
  <c r="T25" i="19"/>
  <c r="U31" i="27"/>
  <c r="T31" i="27"/>
  <c r="T87" i="17"/>
  <c r="P115" i="17"/>
  <c r="T115" i="17" s="1"/>
  <c r="P114" i="17"/>
  <c r="U115" i="15"/>
  <c r="T115" i="15"/>
  <c r="Q115" i="9"/>
  <c r="U115" i="9" s="1"/>
  <c r="Q114" i="9"/>
  <c r="U87" i="12"/>
  <c r="U87" i="11"/>
  <c r="Q114" i="11"/>
  <c r="Q115" i="11"/>
  <c r="U115" i="11" s="1"/>
  <c r="U87" i="6"/>
  <c r="Q115" i="6"/>
  <c r="U115" i="6" s="1"/>
  <c r="Q114" i="6"/>
  <c r="T87" i="6"/>
  <c r="P115" i="6"/>
  <c r="T115" i="6" s="1"/>
  <c r="P114" i="6"/>
  <c r="P115" i="8"/>
  <c r="T115" i="8" s="1"/>
  <c r="P114" i="8"/>
  <c r="U87" i="8"/>
  <c r="P115" i="1"/>
  <c r="T115" i="1" s="1"/>
  <c r="P114" i="1"/>
  <c r="U87" i="5"/>
  <c r="U87" i="1"/>
  <c r="T87" i="13"/>
  <c r="P114" i="13"/>
  <c r="P115" i="13"/>
  <c r="T115" i="13" s="1"/>
  <c r="U87" i="14"/>
  <c r="Q115" i="14"/>
  <c r="Q114" i="14"/>
  <c r="Q115" i="48"/>
  <c r="U115" i="48" s="1"/>
  <c r="Q114" i="48"/>
  <c r="U87" i="46"/>
  <c r="Q115" i="46"/>
  <c r="U115" i="46" s="1"/>
  <c r="Q114" i="46"/>
  <c r="Q115" i="44"/>
  <c r="Q114" i="44"/>
  <c r="T87" i="42"/>
  <c r="P114" i="42"/>
  <c r="P115" i="42"/>
  <c r="T115" i="42" s="1"/>
  <c r="U87" i="37"/>
  <c r="Q115" i="37"/>
  <c r="U115" i="37" s="1"/>
  <c r="Q114" i="37"/>
  <c r="Q115" i="19"/>
  <c r="Q114" i="19"/>
  <c r="T87" i="36"/>
  <c r="T87" i="22"/>
  <c r="P115" i="22"/>
  <c r="T115" i="22" s="1"/>
  <c r="P114" i="22"/>
  <c r="U87" i="18"/>
  <c r="Q115" i="18"/>
  <c r="U115" i="18" s="1"/>
  <c r="Q114" i="18"/>
  <c r="P115" i="20"/>
  <c r="T115" i="20" s="1"/>
  <c r="P114" i="20"/>
  <c r="Q115" i="16"/>
  <c r="U115" i="16" s="1"/>
  <c r="Q114" i="16"/>
  <c r="U115" i="1"/>
  <c r="P115" i="44"/>
  <c r="T115" i="44" s="1"/>
  <c r="P114" i="44"/>
  <c r="Q114" i="32"/>
  <c r="Q115" i="32"/>
  <c r="U115" i="32" s="1"/>
  <c r="U87" i="26"/>
  <c r="Q115" i="26"/>
  <c r="U115" i="26" s="1"/>
  <c r="Q114" i="26"/>
  <c r="T87" i="26"/>
  <c r="P115" i="26"/>
  <c r="T115" i="26" s="1"/>
  <c r="P114" i="26"/>
  <c r="Q115" i="35"/>
  <c r="Q114" i="35"/>
  <c r="U87" i="30"/>
  <c r="Q114" i="30"/>
  <c r="Q115" i="30"/>
  <c r="U115" i="30" s="1"/>
  <c r="P115" i="7"/>
  <c r="P114" i="7"/>
  <c r="T115" i="28"/>
  <c r="T87" i="49"/>
  <c r="P114" i="49"/>
  <c r="P115" i="49"/>
  <c r="T115" i="49" s="1"/>
  <c r="Q115" i="52"/>
  <c r="U115" i="52" s="1"/>
  <c r="Q114" i="52"/>
  <c r="U115" i="51"/>
  <c r="P115" i="50"/>
  <c r="P114" i="50"/>
  <c r="P114" i="43"/>
  <c r="P115" i="43"/>
  <c r="T115" i="43" s="1"/>
  <c r="T87" i="44"/>
  <c r="Q115" i="40"/>
  <c r="U115" i="40" s="1"/>
  <c r="Q114" i="40"/>
  <c r="Q115" i="34"/>
  <c r="Q114" i="34"/>
  <c r="U87" i="42"/>
  <c r="Q114" i="42"/>
  <c r="Q115" i="42"/>
  <c r="U115" i="42" s="1"/>
  <c r="Q114" i="27"/>
  <c r="Q115" i="27"/>
  <c r="U115" i="27" s="1"/>
  <c r="U115" i="20"/>
  <c r="T115" i="36"/>
  <c r="Q115" i="20"/>
  <c r="Q114" i="20"/>
  <c r="U115" i="14"/>
  <c r="U25" i="9"/>
  <c r="T25" i="9"/>
  <c r="U87" i="2"/>
  <c r="Q115" i="2"/>
  <c r="U115" i="2" s="1"/>
  <c r="Q114" i="2"/>
  <c r="T87" i="2"/>
  <c r="P115" i="2"/>
  <c r="T115" i="2" s="1"/>
  <c r="P114" i="2"/>
  <c r="T114" i="2" s="1"/>
  <c r="U87" i="16"/>
  <c r="U115" i="35"/>
  <c r="U115" i="23"/>
  <c r="U34" i="26"/>
  <c r="T34" i="26"/>
  <c r="T87" i="53"/>
  <c r="P115" i="53"/>
  <c r="T115" i="53" s="1"/>
  <c r="P114" i="53"/>
  <c r="Q115" i="24"/>
  <c r="Q114" i="24"/>
  <c r="E114" i="44"/>
  <c r="U114" i="44" s="1"/>
  <c r="E114" i="6"/>
  <c r="T114" i="6" s="1"/>
  <c r="T97" i="44"/>
  <c r="T115" i="27"/>
  <c r="U87" i="51"/>
  <c r="P115" i="55"/>
  <c r="P114" i="55"/>
  <c r="U115" i="44"/>
  <c r="U87" i="43"/>
  <c r="T87" i="38"/>
  <c r="P115" i="38"/>
  <c r="T115" i="38" s="1"/>
  <c r="P114" i="38"/>
  <c r="U115" i="38"/>
  <c r="T87" i="37"/>
  <c r="P115" i="37"/>
  <c r="T115" i="37" s="1"/>
  <c r="P114" i="37"/>
  <c r="T87" i="33"/>
  <c r="P114" i="33"/>
  <c r="P115" i="33"/>
  <c r="T115" i="33" s="1"/>
  <c r="Q115" i="36"/>
  <c r="U115" i="36" s="1"/>
  <c r="Q114" i="36"/>
  <c r="T87" i="20"/>
  <c r="P115" i="32"/>
  <c r="T115" i="32" s="1"/>
  <c r="P114" i="32"/>
  <c r="U87" i="36"/>
  <c r="T87" i="29"/>
  <c r="P114" i="29"/>
  <c r="P115" i="29"/>
  <c r="T115" i="29" s="1"/>
  <c r="P114" i="24"/>
  <c r="P115" i="24"/>
  <c r="U115" i="10"/>
  <c r="P115" i="16"/>
  <c r="T115" i="16" s="1"/>
  <c r="P114" i="16"/>
  <c r="T87" i="11"/>
  <c r="P114" i="11"/>
  <c r="P115" i="11"/>
  <c r="T115" i="11" s="1"/>
  <c r="T87" i="14"/>
  <c r="P115" i="14"/>
  <c r="T115" i="14" s="1"/>
  <c r="P114" i="14"/>
  <c r="U97" i="5"/>
  <c r="T97" i="5"/>
  <c r="E114" i="5"/>
  <c r="U97" i="34"/>
  <c r="T97" i="34"/>
  <c r="E114" i="34"/>
  <c r="E114" i="7"/>
  <c r="U97" i="7"/>
  <c r="T97" i="7"/>
  <c r="T97" i="9"/>
  <c r="E114" i="9"/>
  <c r="U97" i="9"/>
  <c r="E114" i="18"/>
  <c r="U97" i="18"/>
  <c r="T97" i="18"/>
  <c r="E114" i="29"/>
  <c r="U97" i="29"/>
  <c r="T97" i="29"/>
  <c r="T97" i="23"/>
  <c r="E114" i="23"/>
  <c r="U97" i="23"/>
  <c r="U97" i="25"/>
  <c r="T97" i="25"/>
  <c r="E114" i="25"/>
  <c r="E114" i="46"/>
  <c r="U97" i="46"/>
  <c r="T97" i="46"/>
  <c r="U97" i="28"/>
  <c r="T97" i="28"/>
  <c r="E114" i="28"/>
  <c r="U97" i="53"/>
  <c r="T97" i="53"/>
  <c r="E114" i="53"/>
  <c r="E114" i="1"/>
  <c r="U97" i="1"/>
  <c r="T97" i="1"/>
  <c r="U97" i="49"/>
  <c r="T97" i="49"/>
  <c r="E114" i="49"/>
  <c r="T97" i="8"/>
  <c r="E114" i="8"/>
  <c r="U97" i="8"/>
  <c r="T97" i="13"/>
  <c r="E114" i="13"/>
  <c r="U97" i="13"/>
  <c r="U97" i="30"/>
  <c r="T97" i="30"/>
  <c r="E114" i="30"/>
  <c r="E114" i="54"/>
  <c r="U97" i="54"/>
  <c r="T97" i="54"/>
  <c r="E114" i="31"/>
  <c r="U97" i="31"/>
  <c r="T97" i="31"/>
  <c r="U114" i="52"/>
  <c r="T97" i="37"/>
  <c r="E114" i="37"/>
  <c r="U97" i="37"/>
  <c r="E114" i="15"/>
  <c r="U97" i="15"/>
  <c r="T97" i="15"/>
  <c r="T97" i="4"/>
  <c r="E114" i="4"/>
  <c r="U97" i="4"/>
  <c r="E114" i="11"/>
  <c r="U97" i="11"/>
  <c r="T97" i="11"/>
  <c r="E114" i="51"/>
  <c r="U97" i="51"/>
  <c r="T97" i="51"/>
  <c r="T114" i="27"/>
  <c r="U114" i="26"/>
  <c r="T114" i="21"/>
  <c r="E114" i="43"/>
  <c r="U97" i="43"/>
  <c r="T97" i="43"/>
  <c r="U97" i="39"/>
  <c r="T97" i="39"/>
  <c r="E114" i="39"/>
  <c r="U97" i="47"/>
  <c r="T97" i="47"/>
  <c r="E114" i="47"/>
  <c r="T114" i="35"/>
  <c r="U97" i="22"/>
  <c r="T97" i="22"/>
  <c r="E114" i="22"/>
  <c r="U114" i="2"/>
  <c r="U97" i="12"/>
  <c r="T97" i="12"/>
  <c r="E114" i="12"/>
  <c r="E114" i="20"/>
  <c r="U97" i="20"/>
  <c r="T97" i="20"/>
  <c r="U97" i="16"/>
  <c r="T97" i="16"/>
  <c r="E114" i="16"/>
  <c r="T97" i="19"/>
  <c r="E114" i="19"/>
  <c r="U97" i="19"/>
  <c r="U97" i="14"/>
  <c r="T97" i="14"/>
  <c r="E114" i="14"/>
  <c r="U97" i="38"/>
  <c r="T97" i="38"/>
  <c r="E114" i="38"/>
  <c r="U97" i="45"/>
  <c r="T97" i="45"/>
  <c r="E114" i="45"/>
  <c r="T114" i="41"/>
  <c r="U97" i="50"/>
  <c r="T97" i="50"/>
  <c r="E114" i="50"/>
  <c r="U97" i="24"/>
  <c r="T97" i="24"/>
  <c r="E114" i="24"/>
  <c r="U97" i="3"/>
  <c r="E114" i="3"/>
  <c r="T97" i="3"/>
  <c r="T97" i="17"/>
  <c r="E114" i="17"/>
  <c r="U97" i="17"/>
  <c r="E114" i="40"/>
  <c r="U97" i="40"/>
  <c r="T97" i="40"/>
  <c r="U97" i="36"/>
  <c r="T97" i="36"/>
  <c r="E114" i="36"/>
  <c r="E114" i="32"/>
  <c r="U97" i="32"/>
  <c r="T97" i="32"/>
  <c r="U97" i="55"/>
  <c r="T97" i="55"/>
  <c r="E114" i="55"/>
  <c r="T97" i="48"/>
  <c r="E114" i="48"/>
  <c r="U97" i="48"/>
  <c r="T114" i="33"/>
  <c r="T114" i="42" l="1"/>
  <c r="U114" i="6"/>
  <c r="U114" i="42"/>
  <c r="U114" i="35"/>
  <c r="T114" i="44"/>
  <c r="U114" i="41"/>
  <c r="T114" i="26"/>
  <c r="U114" i="51"/>
  <c r="T114" i="51"/>
  <c r="T114" i="18"/>
  <c r="U114" i="18"/>
  <c r="U114" i="7"/>
  <c r="T114" i="7"/>
  <c r="U114" i="15"/>
  <c r="T114" i="15"/>
  <c r="U114" i="31"/>
  <c r="T114" i="31"/>
  <c r="T114" i="13"/>
  <c r="U114" i="13"/>
  <c r="U114" i="23"/>
  <c r="T114" i="23"/>
  <c r="U114" i="34"/>
  <c r="T114" i="34"/>
  <c r="U114" i="39"/>
  <c r="T114" i="39"/>
  <c r="U114" i="16"/>
  <c r="T114" i="16"/>
  <c r="U114" i="28"/>
  <c r="T114" i="28"/>
  <c r="U114" i="3"/>
  <c r="T114" i="3"/>
  <c r="U114" i="22"/>
  <c r="T114" i="22"/>
  <c r="U114" i="45"/>
  <c r="T114" i="45"/>
  <c r="T114" i="11"/>
  <c r="U114" i="11"/>
  <c r="U114" i="37"/>
  <c r="T114" i="37"/>
  <c r="U114" i="1"/>
  <c r="T114" i="1"/>
  <c r="T114" i="20"/>
  <c r="U114" i="20"/>
  <c r="U114" i="54"/>
  <c r="T114" i="54"/>
  <c r="U114" i="8"/>
  <c r="T114" i="8"/>
  <c r="U114" i="53"/>
  <c r="T114" i="53"/>
  <c r="U114" i="46"/>
  <c r="T114" i="46"/>
  <c r="T114" i="9"/>
  <c r="U114" i="9"/>
  <c r="T114" i="5"/>
  <c r="U114" i="5"/>
  <c r="U114" i="36"/>
  <c r="T114" i="36"/>
  <c r="U114" i="47"/>
  <c r="T114" i="47"/>
  <c r="U114" i="48"/>
  <c r="T114" i="48"/>
  <c r="T114" i="12"/>
  <c r="U114" i="12"/>
  <c r="U114" i="4"/>
  <c r="T114" i="4"/>
  <c r="U114" i="30"/>
  <c r="T114" i="30"/>
  <c r="U114" i="25"/>
  <c r="T114" i="25"/>
  <c r="U114" i="29"/>
  <c r="T114" i="29"/>
  <c r="U114" i="55"/>
  <c r="T114" i="55"/>
  <c r="U114" i="43"/>
  <c r="T114" i="43"/>
  <c r="U114" i="14"/>
  <c r="T114" i="14"/>
  <c r="T114" i="24"/>
  <c r="U114" i="24"/>
  <c r="U114" i="40"/>
  <c r="T114" i="40"/>
  <c r="U114" i="19"/>
  <c r="T114" i="19"/>
  <c r="U114" i="32"/>
  <c r="T114" i="32"/>
  <c r="U114" i="17"/>
  <c r="T114" i="17"/>
  <c r="U114" i="50"/>
  <c r="T114" i="50"/>
  <c r="T114" i="38"/>
  <c r="U114" i="38"/>
  <c r="T114" i="49"/>
  <c r="U114" i="49"/>
</calcChain>
</file>

<file path=xl/sharedStrings.xml><?xml version="1.0" encoding="utf-8"?>
<sst xmlns="http://schemas.openxmlformats.org/spreadsheetml/2006/main" count="19199" uniqueCount="181">
  <si>
    <t>Figures Finalised as at 2025/01/29</t>
  </si>
  <si>
    <t/>
  </si>
  <si>
    <t>2nd Quarter Ended 31 December 2024</t>
  </si>
  <si>
    <t>CONDITIONAL GRANTS TRANSFERRED FROM NATIONAL DEPARTMENTS AND ACTUAL PAYMENTS MADE BY MUNICIPALITIES: PRELIMINARY RESULTS</t>
  </si>
  <si>
    <t>AGGREGRATED INFORMATION FOR KWAZULU-NATAL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</si>
  <si>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</si>
  <si>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</si>
  <si>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</si>
  <si>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</si>
  <si>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</si>
  <si>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</si>
  <si>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2nd Q</t>
  </si>
  <si>
    <t>% Changes for the 2nd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</si>
  <si>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</si>
  <si>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</si>
  <si>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</si>
  <si>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</si>
  <si>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</si>
  <si>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2024/25</t>
  </si>
  <si>
    <t>Approved payment schedule</t>
  </si>
  <si>
    <t>Transferred to municipalities for direct grants</t>
  </si>
  <si>
    <t>Actual expenditure National Department by 30 September 2024</t>
  </si>
  <si>
    <t>Actual expenditure by municipalities by 30 September 2024</t>
  </si>
  <si>
    <t>Actual expenditure National Department by 31 December 2024</t>
  </si>
  <si>
    <t>Actual expenditure by municipalities by 31 December 2024</t>
  </si>
  <si>
    <t>Actual expenditure National Department by 31 March 2025</t>
  </si>
  <si>
    <t>Actual expenditure by municipalities by 31 March 2025</t>
  </si>
  <si>
    <t>Actual expenditure National Department by 30 June 2025</t>
  </si>
  <si>
    <t>Actual expenditure by municipalities by 30 June 2025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</si>
  <si>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</si>
  <si>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</si>
  <si>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</si>
  <si>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</si>
  <si>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</si>
  <si>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National Treasury (Vote 8)</t>
  </si>
  <si>
    <t>Programme and Project Preperation Support Grant</t>
  </si>
  <si>
    <t/>
  </si>
  <si>
    <t>Local Government Financial Management Grant</t>
  </si>
  <si>
    <t>Infrastructure Skills Development Grant</t>
  </si>
  <si>
    <t>Integrated City Development Grant</t>
  </si>
  <si>
    <t>Neighbourhood Development Partnership (Schedule 5B)</t>
  </si>
  <si>
    <t>Neighbourhood Development Partnership (Schedule 6B)</t>
  </si>
  <si>
    <t>Smart Meter Grant (Schedule 6B)</t>
  </si>
  <si>
    <t>Sub-Total Vote</t>
  </si>
  <si>
    <t>Cooperative Governance (Vote 3)</t>
  </si>
  <si>
    <t>Integrated Urban Development Grant</t>
  </si>
  <si>
    <t>Municipal Systems Improvement Grant (Schedule 5B)</t>
  </si>
  <si>
    <t>Municipal Systems Improvement Grant (Schedule 6B)</t>
  </si>
  <si>
    <t>Municipal Disaster Grant</t>
  </si>
  <si>
    <t>Municipal Disaster Recovery Grant</t>
  </si>
  <si>
    <t>Municipal Demarcation Transition Grant (Schedule 5B)</t>
  </si>
  <si>
    <t>Municipal Demarcation Transition Grant (Schedule 6B)</t>
  </si>
  <si>
    <t>Transport (Vote 40)</t>
  </si>
  <si>
    <t>Public Transport Infrastructure and Systems Grant</t>
  </si>
  <si>
    <t>Public Transport Network Operations Grant</t>
  </si>
  <si>
    <t>Public Transport Network Grant</t>
  </si>
  <si>
    <t>Rural Road Assets Management Systems Grant</t>
  </si>
  <si>
    <t>Public Works and Infrastructure (Vote 13)</t>
  </si>
  <si>
    <t>Expanded Public Works Programme Integrated Grant (Municipality)</t>
  </si>
  <si>
    <t>Mineral Resources and Energy (Vote 34)</t>
  </si>
  <si>
    <t>Integrated National Electrification Programme (Municipal) Grant</t>
  </si>
  <si>
    <t>Integrated National Electrification Programme (Allocation in-kind) Grant</t>
  </si>
  <si>
    <t>Backlogs in the Electrification of Clinics and Schools (Allocation in-kind)</t>
  </si>
  <si>
    <t>Energy Efficiency and Demand Side Management (Municipal) Grant</t>
  </si>
  <si>
    <t>Energy Efficiency and Demand Side Management (Eskom) Grant</t>
  </si>
  <si>
    <t>Water and Sanitation (Vote 41)</t>
  </si>
  <si>
    <t>Backlogs in Water and Sanitation at Clinics and Schools Grant</t>
  </si>
  <si>
    <t>Regional Bulk Infrastructure Grant (Schedule 5B)</t>
  </si>
  <si>
    <t>Regional Bulk Infrastructure Grant (Schedule 6B)</t>
  </si>
  <si>
    <t>Water Services Operating and Transfer Subsidy Grant (Schedule 5B)</t>
  </si>
  <si>
    <t>Water Services Operating and Transfer Subsidy Grant (Schedule 6B)</t>
  </si>
  <si>
    <t>Municipal Drought Relief Grant</t>
  </si>
  <si>
    <t>Municipal Water Infrastructure Grant (Schedule 5B)</t>
  </si>
  <si>
    <t>Municipal Water Infrastructure Grant (Schedule 6B)</t>
  </si>
  <si>
    <t>Bucket Eradication Programme Grant</t>
  </si>
  <si>
    <t>Water Services Infrastructure Grant (Schedule 5B)</t>
  </si>
  <si>
    <t>Water Services Infrastructure Grant (Schedule 6B)</t>
  </si>
  <si>
    <t>Sport and Recreation South Africa (Vote 19)</t>
  </si>
  <si>
    <t>2013 Africa Cup of Nations Host City Operating Grant</t>
  </si>
  <si>
    <t>2014 African Nations Championship Host City Operating Grant</t>
  </si>
  <si>
    <t>2010 World Cup Host City Operating Grant</t>
  </si>
  <si>
    <t>2010 FIFA World Cup Stadiums Development Grant</t>
  </si>
  <si>
    <t>Human Settlements (Vote 33)</t>
  </si>
  <si>
    <t>Rural Households Infrastructure Grant (Schedule 5B)</t>
  </si>
  <si>
    <t>Rural Households Infrastructure Grant (Schedule 6B)</t>
  </si>
  <si>
    <t>Municipal Human Settlements Capacity Grant</t>
  </si>
  <si>
    <t>Municipal Emergency Housing Grant</t>
  </si>
  <si>
    <t>Metro Informal Settlements Partnership Grant</t>
  </si>
  <si>
    <t>Sub-Total</t>
  </si>
  <si>
    <t>Municipal Infrastructure Grant</t>
  </si>
  <si>
    <t>Municipal Infrastructure Grant (Schedule 6B)</t>
  </si>
  <si>
    <t>Total</t>
  </si>
  <si>
    <t xml:space="preserve"> </t>
  </si>
  <si>
    <t>Transfers by Provincial Departments to Municipalities( Agency services)</t>
  </si>
  <si>
    <t>Main Budget</t>
  </si>
  <si>
    <t>Adjustment Budget</t>
  </si>
  <si>
    <t>Transferred from Provincial Departments to Municipalities</t>
  </si>
  <si>
    <t>Actual expenditure Provincial Department by 30 September 2024</t>
  </si>
  <si>
    <t>Actual expenditure Provincial Department by 31 December 2024</t>
  </si>
  <si>
    <t>Actual expenditure Provincial Department by 31 March 2025</t>
  </si>
  <si>
    <t>Actual expenditure Provincial Department by 30 June 2025</t>
  </si>
  <si>
    <t>Actual expenditure Provincial Department</t>
  </si>
  <si>
    <t>Exp as % of Allocation Provincial Department</t>
  </si>
  <si>
    <t>Summary by Provincial Departments</t>
  </si>
  <si>
    <t>Education</t>
  </si>
  <si>
    <t>Health</t>
  </si>
  <si>
    <t>Social Development</t>
  </si>
  <si>
    <t>Public Works, Roads and Transport</t>
  </si>
  <si>
    <t>Agriculture</t>
  </si>
  <si>
    <t>Sport, Arts and Culture</t>
  </si>
  <si>
    <t>Housing and Local Government</t>
  </si>
  <si>
    <t>Office of the Premier</t>
  </si>
  <si>
    <t>Other Departments</t>
  </si>
  <si>
    <t>KWAZULU-NATAL: ETHEKWINI (ETH)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</si>
  <si>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</si>
  <si>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</si>
  <si>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</si>
  <si>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</si>
  <si>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UGU (DC21)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</si>
  <si>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</si>
  <si>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</si>
  <si>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</si>
  <si>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</si>
  <si>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</si>
  <si>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</si>
  <si>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</si>
  <si>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UMGUNGUNDLOVU (DC22)</t>
  </si>
  <si>
    <t>KWAZULU-NATAL: OKHAHLAMBA (KZN235)</t>
  </si>
  <si>
    <t>KWAZULU-NATAL: INKOSI LANGALIBALELE (KZN237)</t>
  </si>
  <si>
    <t>KWAZULU-NATAL: ALFRED DUMA (KZN238)</t>
  </si>
  <si>
    <t>KWAZULU-NATAL: UTHUKELA (DC23)</t>
  </si>
  <si>
    <t>KWAZULU-NATAL: ENDUMENI (KZN241)</t>
  </si>
  <si>
    <t>KWAZULU-NATAL: NQUTHU (KZN242)</t>
  </si>
  <si>
    <t>KWAZULU-NATAL: MSINGA (KZN244)</t>
  </si>
  <si>
    <t>KWAZULU-NATAL: UMVOTI (KZN245)</t>
  </si>
  <si>
    <t>KWAZULU-NATAL: UMZINYATHI (DC24)</t>
  </si>
  <si>
    <t>KWAZULU-NATAL: NEWCASTLE (KZN252)</t>
  </si>
  <si>
    <t>KWAZULU-NATAL: EMADLANGENI (KZN253)</t>
  </si>
  <si>
    <t>KWAZULU-NATAL: DANNHAUSER (KZN254)</t>
  </si>
  <si>
    <t>KWAZULU-NATAL: AMAJUBA (DC25)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</si>
  <si>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</si>
  <si>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</si>
  <si>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</si>
  <si>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</si>
  <si>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</si>
  <si>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ZULULAND (DC26)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</si>
  <si>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</si>
  <si>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</si>
  <si>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</si>
  <si>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</si>
  <si>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UMKHANYAKUDE (DC27)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</si>
  <si>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</si>
  <si>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</si>
  <si>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</si>
  <si>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</si>
  <si>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</si>
  <si>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KING CETSHWAYO (DC28)</t>
  </si>
  <si>
    <t>KWAZULU-NATAL: MANDENI (KZN291)</t>
  </si>
  <si>
    <t>KWAZULU-NATAL: KWADUKUZA (KZN292)</t>
  </si>
  <si>
    <t>KWAZULU-NATAL: NDWEDWE (KZN293)</t>
  </si>
  <si>
    <t>KWAZULU-NATAL: MAPHUMULO (KZN294)</t>
  </si>
  <si>
    <t>KWAZULU-NATAL: ILEMBE (DC29)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</si>
  <si>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</si>
  <si>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</si>
  <si>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</si>
  <si>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</si>
  <si>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KWAZULU-NATAL: HARRY GWALA (DC43)</t>
  </si>
  <si>
    <t>Summary by Category of Municipality</t>
  </si>
  <si>
    <t>Category classification</t>
  </si>
  <si>
    <t>Category A</t>
  </si>
  <si>
    <t>Category B</t>
  </si>
  <si>
    <t>Category C</t>
  </si>
  <si>
    <t>Unallocated</t>
  </si>
  <si>
    <t>District Municipality : Names of Conditional Grants received from the District municipality</t>
  </si>
  <si>
    <r>
      <t>Total of Provincial transfers to Municipalities (Part B)</t>
    </r>
    <r>
      <rPr>
        <b/>
        <vertAlign val="superscript"/>
        <sz val="8"/>
        <rFont val="Arial"/>
        <family val="2"/>
      </rPr>
      <t>5</t>
    </r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</si>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</sst>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 &quot;?_);_(@_)"/>
    <numFmt numFmtId="165" formatCode="#\ ###\ ###,"/>
    <numFmt numFmtId="166" formatCode="_(* #,##0_);_(* \(#,##0\);_(* &quot;-&quot;?_);_(@_)"/>
    <numFmt numFmtId="167" formatCode="_(* #,##0_);_(* \(#,##0\);_(* &quot;&quot;\-\ &quot;&quot;?_);_(@_)"/>
    <numFmt numFmtId="168" formatCode="0.0\%;\(0.0\%\);_(* &quot;-&quot;_)"/>
    <numFmt numFmtId="169" formatCode="_(* #,##0,_);_(* \(#,##0,\);_(* &quot;- &quot;?_);_(@_)"/>
  </numFmts>
  <fonts count="13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b/>
      <vertAlign val="superscript"/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b/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0">
    <xf numFmtId="0" fontId="0" fillId="0" borderId="0" xfId="0"/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center" vertical="top" wrapText="1"/>
    </xf>
    <xf numFmtId="165" fontId="2" fillId="0" borderId="2" xfId="0" applyNumberFormat="1" applyFont="1" applyBorder="1" applyAlignment="1">
      <alignment horizontal="center" vertical="top" wrapText="1"/>
    </xf>
    <xf numFmtId="166" fontId="3" fillId="0" borderId="3" xfId="0" applyNumberFormat="1" applyFont="1" applyBorder="1"/>
    <xf numFmtId="165" fontId="2" fillId="0" borderId="3" xfId="0" applyNumberFormat="1" applyFont="1" applyBorder="1" applyAlignment="1">
      <alignment horizontal="center" vertical="top" wrapText="1"/>
    </xf>
    <xf numFmtId="165" fontId="2" fillId="0" borderId="4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left"/>
    </xf>
    <xf numFmtId="165" fontId="2" fillId="0" borderId="5" xfId="0" applyNumberFormat="1" applyFont="1" applyBorder="1" applyAlignment="1">
      <alignment horizontal="right"/>
    </xf>
    <xf numFmtId="165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165" fontId="2" fillId="0" borderId="7" xfId="0" applyNumberFormat="1" applyFont="1" applyBorder="1" applyAlignment="1">
      <alignment horizontal="right"/>
    </xf>
    <xf numFmtId="165" fontId="2" fillId="0" borderId="8" xfId="0" applyNumberFormat="1" applyFont="1" applyBorder="1" applyAlignment="1">
      <alignment horizontal="right"/>
    </xf>
    <xf numFmtId="0" fontId="3" fillId="0" borderId="3" xfId="0" applyFont="1" applyBorder="1" applyAlignment="1">
      <alignment horizontal="left" indent="1"/>
    </xf>
    <xf numFmtId="165" fontId="2" fillId="0" borderId="3" xfId="0" applyNumberFormat="1" applyFont="1" applyBorder="1" applyAlignment="1">
      <alignment horizontal="right"/>
    </xf>
    <xf numFmtId="165" fontId="2" fillId="0" borderId="4" xfId="0" applyNumberFormat="1" applyFont="1" applyBorder="1" applyAlignment="1">
      <alignment horizontal="right"/>
    </xf>
    <xf numFmtId="0" fontId="2" fillId="0" borderId="9" xfId="0" applyFont="1" applyBorder="1" applyAlignment="1">
      <alignment horizontal="centerContinuous" vertical="justify"/>
    </xf>
    <xf numFmtId="10" fontId="2" fillId="0" borderId="10" xfId="1" applyNumberFormat="1" applyFont="1" applyFill="1" applyBorder="1" applyAlignment="1" applyProtection="1">
      <alignment horizontal="right"/>
    </xf>
    <xf numFmtId="10" fontId="2" fillId="0" borderId="9" xfId="1" applyNumberFormat="1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left" indent="1"/>
      <protection locked="0"/>
    </xf>
    <xf numFmtId="10" fontId="2" fillId="0" borderId="4" xfId="1" applyNumberFormat="1" applyFont="1" applyFill="1" applyBorder="1" applyAlignment="1" applyProtection="1">
      <alignment horizontal="right"/>
    </xf>
    <xf numFmtId="10" fontId="2" fillId="0" borderId="3" xfId="1" applyNumberFormat="1" applyFont="1" applyFill="1" applyBorder="1" applyAlignment="1" applyProtection="1">
      <alignment horizontal="right"/>
    </xf>
    <xf numFmtId="0" fontId="2" fillId="0" borderId="1" xfId="0" applyFont="1" applyBorder="1"/>
    <xf numFmtId="10" fontId="2" fillId="0" borderId="2" xfId="1" applyNumberFormat="1" applyFont="1" applyFill="1" applyBorder="1" applyAlignment="1" applyProtection="1">
      <alignment horizontal="right"/>
    </xf>
    <xf numFmtId="10" fontId="2" fillId="0" borderId="1" xfId="1" applyNumberFormat="1" applyFont="1" applyFill="1" applyBorder="1" applyAlignment="1" applyProtection="1">
      <alignment horizontal="right"/>
    </xf>
    <xf numFmtId="0" fontId="2" fillId="0" borderId="9" xfId="0" applyFont="1" applyBorder="1"/>
    <xf numFmtId="0" fontId="2" fillId="0" borderId="11" xfId="0" applyFont="1" applyBorder="1"/>
    <xf numFmtId="165" fontId="2" fillId="0" borderId="11" xfId="0" applyNumberFormat="1" applyFont="1" applyBorder="1"/>
    <xf numFmtId="10" fontId="2" fillId="0" borderId="11" xfId="1" applyNumberFormat="1" applyFont="1" applyFill="1" applyBorder="1" applyAlignment="1" applyProtection="1">
      <alignment horizontal="right"/>
    </xf>
    <xf numFmtId="0" fontId="3" fillId="0" borderId="0" xfId="0" applyFont="1"/>
    <xf numFmtId="164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2" xfId="0" applyFont="1" applyBorder="1" applyAlignment="1">
      <alignment wrapText="1"/>
    </xf>
    <xf numFmtId="0" fontId="9" fillId="0" borderId="13" xfId="0" applyFont="1" applyBorder="1" applyAlignment="1">
      <alignment wrapText="1"/>
    </xf>
    <xf numFmtId="0" fontId="10" fillId="0" borderId="10" xfId="0" applyFont="1" applyBorder="1" applyAlignment="1">
      <alignment wrapText="1"/>
    </xf>
    <xf numFmtId="0" fontId="10" fillId="0" borderId="9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top" wrapText="1"/>
    </xf>
    <xf numFmtId="0" fontId="10" fillId="0" borderId="4" xfId="0" applyFont="1" applyBorder="1" applyAlignment="1">
      <alignment wrapText="1"/>
    </xf>
    <xf numFmtId="167" fontId="10" fillId="0" borderId="3" xfId="0" applyNumberFormat="1" applyFont="1" applyBorder="1" applyAlignment="1">
      <alignment wrapText="1"/>
    </xf>
    <xf numFmtId="167" fontId="10" fillId="0" borderId="18" xfId="0" applyNumberFormat="1" applyFont="1" applyBorder="1" applyAlignment="1">
      <alignment wrapText="1"/>
    </xf>
    <xf numFmtId="167" fontId="10" fillId="0" borderId="19" xfId="0" applyNumberFormat="1" applyFont="1" applyBorder="1" applyAlignment="1">
      <alignment wrapText="1"/>
    </xf>
    <xf numFmtId="168" fontId="10" fillId="0" borderId="18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wrapText="1"/>
    </xf>
    <xf numFmtId="168" fontId="10" fillId="0" borderId="19" xfId="0" applyNumberFormat="1" applyFont="1" applyBorder="1" applyAlignment="1">
      <alignment shrinkToFit="1"/>
    </xf>
    <xf numFmtId="0" fontId="11" fillId="0" borderId="4" xfId="0" applyFont="1" applyBorder="1" applyAlignment="1">
      <alignment wrapText="1"/>
    </xf>
    <xf numFmtId="168" fontId="11" fillId="0" borderId="18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wrapText="1"/>
    </xf>
    <xf numFmtId="168" fontId="11" fillId="0" borderId="19" xfId="0" applyNumberFormat="1" applyFont="1" applyBorder="1" applyAlignment="1">
      <alignment shrinkToFit="1"/>
    </xf>
    <xf numFmtId="0" fontId="10" fillId="0" borderId="8" xfId="0" applyFont="1" applyBorder="1"/>
    <xf numFmtId="168" fontId="10" fillId="0" borderId="20" xfId="0" applyNumberFormat="1" applyFont="1" applyBorder="1"/>
    <xf numFmtId="168" fontId="10" fillId="0" borderId="21" xfId="0" applyNumberFormat="1" applyFont="1" applyBorder="1"/>
    <xf numFmtId="168" fontId="10" fillId="0" borderId="21" xfId="0" applyNumberFormat="1" applyFont="1" applyBorder="1" applyAlignment="1">
      <alignment shrinkToFit="1"/>
    </xf>
    <xf numFmtId="0" fontId="0" fillId="0" borderId="4" xfId="0" applyBorder="1"/>
    <xf numFmtId="0" fontId="10" fillId="0" borderId="22" xfId="0" applyFont="1" applyBorder="1"/>
    <xf numFmtId="168" fontId="10" fillId="0" borderId="16" xfId="0" applyNumberFormat="1" applyFont="1" applyBorder="1"/>
    <xf numFmtId="168" fontId="10" fillId="0" borderId="17" xfId="0" applyNumberFormat="1" applyFont="1" applyBorder="1"/>
    <xf numFmtId="168" fontId="10" fillId="0" borderId="17" xfId="0" applyNumberFormat="1" applyFont="1" applyBorder="1" applyAlignment="1">
      <alignment shrinkToFit="1"/>
    </xf>
    <xf numFmtId="0" fontId="10" fillId="0" borderId="10" xfId="0" applyFont="1" applyBorder="1"/>
    <xf numFmtId="168" fontId="10" fillId="0" borderId="24" xfId="0" applyNumberFormat="1" applyFont="1" applyBorder="1"/>
    <xf numFmtId="168" fontId="10" fillId="0" borderId="25" xfId="0" applyNumberFormat="1" applyFont="1" applyBorder="1"/>
    <xf numFmtId="167" fontId="0" fillId="0" borderId="4" xfId="0" applyNumberFormat="1" applyBorder="1"/>
    <xf numFmtId="167" fontId="0" fillId="0" borderId="0" xfId="0" applyNumberFormat="1"/>
    <xf numFmtId="168" fontId="10" fillId="0" borderId="25" xfId="0" applyNumberFormat="1" applyFont="1" applyBorder="1" applyAlignment="1">
      <alignment shrinkToFit="1"/>
    </xf>
    <xf numFmtId="0" fontId="2" fillId="3" borderId="26" xfId="0" applyFont="1" applyFill="1" applyBorder="1" applyAlignment="1">
      <alignment horizontal="left" indent="1"/>
    </xf>
    <xf numFmtId="165" fontId="2" fillId="3" borderId="27" xfId="0" applyNumberFormat="1" applyFont="1" applyFill="1" applyBorder="1" applyAlignment="1">
      <alignment horizontal="right"/>
    </xf>
    <xf numFmtId="165" fontId="2" fillId="3" borderId="28" xfId="0" applyNumberFormat="1" applyFont="1" applyFill="1" applyBorder="1" applyAlignment="1">
      <alignment horizontal="right"/>
    </xf>
    <xf numFmtId="165" fontId="2" fillId="3" borderId="29" xfId="0" applyNumberFormat="1" applyFont="1" applyFill="1" applyBorder="1" applyAlignment="1">
      <alignment horizontal="right"/>
    </xf>
    <xf numFmtId="165" fontId="3" fillId="0" borderId="4" xfId="0" applyNumberFormat="1" applyFont="1" applyBorder="1" applyAlignment="1">
      <alignment horizontal="right"/>
    </xf>
    <xf numFmtId="165" fontId="3" fillId="0" borderId="12" xfId="0" applyNumberFormat="1" applyFont="1" applyBorder="1" applyAlignment="1">
      <alignment horizontal="right"/>
    </xf>
    <xf numFmtId="165" fontId="3" fillId="0" borderId="30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65" fontId="2" fillId="0" borderId="31" xfId="0" applyNumberFormat="1" applyFont="1" applyBorder="1" applyAlignment="1">
      <alignment horizontal="center" vertical="center"/>
    </xf>
    <xf numFmtId="165" fontId="2" fillId="0" borderId="32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2" fillId="0" borderId="33" xfId="0" applyNumberFormat="1" applyFont="1" applyBorder="1" applyAlignment="1">
      <alignment horizontal="left" vertical="top" wrapText="1"/>
    </xf>
    <xf numFmtId="165" fontId="2" fillId="0" borderId="33" xfId="0" applyNumberFormat="1" applyFont="1" applyBorder="1" applyAlignment="1">
      <alignment horizontal="center" vertical="top" wrapText="1"/>
    </xf>
    <xf numFmtId="164" fontId="2" fillId="0" borderId="33" xfId="0" applyNumberFormat="1" applyFont="1" applyBorder="1" applyAlignment="1">
      <alignment horizontal="center" vertical="top" wrapText="1"/>
    </xf>
    <xf numFmtId="49" fontId="2" fillId="0" borderId="33" xfId="0" applyNumberFormat="1" applyFont="1" applyBorder="1" applyAlignment="1">
      <alignment horizontal="center" vertical="top" wrapText="1"/>
    </xf>
    <xf numFmtId="49" fontId="2" fillId="0" borderId="34" xfId="0" applyNumberFormat="1" applyFont="1" applyBorder="1" applyAlignment="1">
      <alignment horizontal="center" vertical="top" wrapText="1"/>
    </xf>
    <xf numFmtId="164" fontId="2" fillId="0" borderId="3" xfId="0" applyNumberFormat="1" applyFont="1" applyBorder="1" applyAlignment="1">
      <alignment horizontal="center" vertical="top" wrapText="1"/>
    </xf>
    <xf numFmtId="164" fontId="2" fillId="0" borderId="4" xfId="0" applyNumberFormat="1" applyFont="1" applyBorder="1" applyAlignment="1">
      <alignment horizontal="center" vertical="top" wrapText="1"/>
    </xf>
    <xf numFmtId="0" fontId="2" fillId="0" borderId="35" xfId="0" applyFont="1" applyBorder="1" applyAlignment="1">
      <alignment horizontal="left"/>
    </xf>
    <xf numFmtId="165" fontId="2" fillId="0" borderId="23" xfId="0" applyNumberFormat="1" applyFont="1" applyBorder="1" applyAlignment="1">
      <alignment horizontal="right"/>
    </xf>
    <xf numFmtId="168" fontId="2" fillId="0" borderId="22" xfId="1" applyNumberFormat="1" applyFont="1" applyFill="1" applyBorder="1" applyAlignment="1" applyProtection="1">
      <alignment horizontal="right"/>
    </xf>
    <xf numFmtId="168" fontId="2" fillId="0" borderId="23" xfId="1" applyNumberFormat="1" applyFont="1" applyFill="1" applyBorder="1" applyAlignment="1" applyProtection="1">
      <alignment horizontal="right"/>
    </xf>
    <xf numFmtId="0" fontId="2" fillId="0" borderId="33" xfId="0" applyFont="1" applyBorder="1" applyAlignment="1">
      <alignment horizontal="left" indent="1"/>
    </xf>
    <xf numFmtId="168" fontId="11" fillId="0" borderId="3" xfId="0" applyNumberFormat="1" applyFont="1" applyBorder="1" applyAlignment="1">
      <alignment wrapText="1"/>
    </xf>
    <xf numFmtId="168" fontId="11" fillId="0" borderId="3" xfId="0" applyNumberFormat="1" applyFont="1" applyBorder="1" applyAlignment="1">
      <alignment shrinkToFit="1"/>
    </xf>
    <xf numFmtId="0" fontId="2" fillId="0" borderId="3" xfId="0" applyFont="1" applyBorder="1" applyAlignment="1">
      <alignment horizontal="left" indent="1"/>
    </xf>
    <xf numFmtId="0" fontId="0" fillId="0" borderId="11" xfId="0" applyBorder="1"/>
    <xf numFmtId="169" fontId="11" fillId="0" borderId="3" xfId="0" applyNumberFormat="1" applyFont="1" applyBorder="1" applyAlignment="1">
      <alignment wrapText="1"/>
    </xf>
    <xf numFmtId="169" fontId="11" fillId="0" borderId="18" xfId="0" applyNumberFormat="1" applyFont="1" applyBorder="1" applyAlignment="1">
      <alignment wrapText="1"/>
    </xf>
    <xf numFmtId="169" fontId="11" fillId="0" borderId="19" xfId="0" applyNumberFormat="1" applyFont="1" applyBorder="1" applyAlignment="1">
      <alignment wrapText="1"/>
    </xf>
    <xf numFmtId="169" fontId="10" fillId="0" borderId="7" xfId="0" applyNumberFormat="1" applyFont="1" applyBorder="1"/>
    <xf numFmtId="169" fontId="10" fillId="0" borderId="20" xfId="0" applyNumberFormat="1" applyFont="1" applyBorder="1"/>
    <xf numFmtId="169" fontId="10" fillId="0" borderId="21" xfId="0" applyNumberFormat="1" applyFont="1" applyBorder="1"/>
    <xf numFmtId="169" fontId="10" fillId="0" borderId="3" xfId="0" applyNumberFormat="1" applyFont="1" applyBorder="1" applyAlignment="1">
      <alignment wrapText="1"/>
    </xf>
    <xf numFmtId="169" fontId="10" fillId="0" borderId="18" xfId="0" applyNumberFormat="1" applyFont="1" applyBorder="1" applyAlignment="1">
      <alignment wrapText="1"/>
    </xf>
    <xf numFmtId="169" fontId="10" fillId="0" borderId="19" xfId="0" applyNumberFormat="1" applyFont="1" applyBorder="1" applyAlignment="1">
      <alignment wrapText="1"/>
    </xf>
    <xf numFmtId="169" fontId="10" fillId="0" borderId="23" xfId="0" applyNumberFormat="1" applyFont="1" applyBorder="1"/>
    <xf numFmtId="169" fontId="10" fillId="0" borderId="16" xfId="0" applyNumberFormat="1" applyFont="1" applyBorder="1"/>
    <xf numFmtId="169" fontId="10" fillId="0" borderId="17" xfId="0" applyNumberFormat="1" applyFont="1" applyBorder="1"/>
    <xf numFmtId="169" fontId="10" fillId="0" borderId="9" xfId="0" applyNumberFormat="1" applyFont="1" applyBorder="1"/>
    <xf numFmtId="169" fontId="10" fillId="0" borderId="24" xfId="0" applyNumberFormat="1" applyFont="1" applyBorder="1"/>
    <xf numFmtId="169" fontId="10" fillId="0" borderId="25" xfId="0" applyNumberFormat="1" applyFont="1" applyBorder="1"/>
    <xf numFmtId="169" fontId="2" fillId="0" borderId="1" xfId="0" applyNumberFormat="1" applyFont="1" applyBorder="1" applyAlignment="1">
      <alignment horizontal="center" vertical="top" wrapText="1"/>
    </xf>
    <xf numFmtId="169" fontId="2" fillId="0" borderId="2" xfId="0" applyNumberFormat="1" applyFont="1" applyBorder="1" applyAlignment="1">
      <alignment horizontal="center" vertical="top" wrapText="1"/>
    </xf>
    <xf numFmtId="169" fontId="2" fillId="0" borderId="3" xfId="0" applyNumberFormat="1" applyFont="1" applyBorder="1" applyAlignment="1">
      <alignment horizontal="center" vertical="top" wrapText="1"/>
    </xf>
    <xf numFmtId="169" fontId="2" fillId="0" borderId="4" xfId="0" applyNumberFormat="1" applyFont="1" applyBorder="1" applyAlignment="1">
      <alignment horizontal="center" vertical="top" wrapText="1"/>
    </xf>
    <xf numFmtId="169" fontId="2" fillId="0" borderId="5" xfId="0" applyNumberFormat="1" applyFont="1" applyBorder="1" applyAlignment="1">
      <alignment horizontal="right"/>
    </xf>
    <xf numFmtId="169" fontId="2" fillId="0" borderId="6" xfId="0" applyNumberFormat="1" applyFont="1" applyBorder="1" applyAlignment="1">
      <alignment horizontal="right"/>
    </xf>
    <xf numFmtId="169" fontId="2" fillId="0" borderId="7" xfId="0" applyNumberFormat="1" applyFont="1" applyBorder="1" applyAlignment="1">
      <alignment horizontal="right"/>
    </xf>
    <xf numFmtId="169" fontId="2" fillId="0" borderId="8" xfId="0" applyNumberFormat="1" applyFont="1" applyBorder="1" applyAlignment="1">
      <alignment horizontal="right"/>
    </xf>
    <xf numFmtId="169" fontId="2" fillId="0" borderId="3" xfId="0" applyNumberFormat="1" applyFont="1" applyBorder="1" applyAlignment="1">
      <alignment horizontal="right"/>
    </xf>
    <xf numFmtId="169" fontId="3" fillId="0" borderId="3" xfId="0" applyNumberFormat="1" applyFont="1" applyBorder="1" applyAlignment="1" applyProtection="1">
      <alignment horizontal="right"/>
      <protection locked="0"/>
    </xf>
    <xf numFmtId="169" fontId="2" fillId="0" borderId="4" xfId="0" applyNumberFormat="1" applyFont="1" applyBorder="1" applyAlignment="1">
      <alignment horizontal="right"/>
    </xf>
    <xf numFmtId="169" fontId="2" fillId="0" borderId="35" xfId="0" applyNumberFormat="1" applyFont="1" applyBorder="1" applyAlignment="1">
      <alignment horizontal="right"/>
    </xf>
    <xf numFmtId="169" fontId="2" fillId="0" borderId="23" xfId="0" applyNumberFormat="1" applyFont="1" applyBorder="1" applyAlignment="1">
      <alignment horizontal="right"/>
    </xf>
    <xf numFmtId="169" fontId="11" fillId="0" borderId="33" xfId="0" applyNumberFormat="1" applyFont="1" applyBorder="1" applyAlignment="1">
      <alignment wrapText="1"/>
    </xf>
    <xf numFmtId="169" fontId="12" fillId="0" borderId="3" xfId="0" applyNumberFormat="1" applyFont="1" applyBorder="1" applyAlignment="1">
      <alignment wrapText="1"/>
    </xf>
    <xf numFmtId="169" fontId="2" fillId="0" borderId="9" xfId="0" applyNumberFormat="1" applyFont="1" applyBorder="1" applyAlignment="1">
      <alignment horizontal="right"/>
    </xf>
    <xf numFmtId="169" fontId="2" fillId="0" borderId="10" xfId="0" applyNumberFormat="1" applyFont="1" applyBorder="1" applyAlignment="1">
      <alignment horizontal="right"/>
    </xf>
    <xf numFmtId="169" fontId="3" fillId="2" borderId="3" xfId="0" applyNumberFormat="1" applyFont="1" applyFill="1" applyBorder="1" applyAlignment="1" applyProtection="1">
      <alignment horizontal="right"/>
      <protection locked="0"/>
    </xf>
    <xf numFmtId="169" fontId="3" fillId="0" borderId="3" xfId="0" applyNumberFormat="1" applyFont="1" applyBorder="1" applyAlignment="1">
      <alignment horizontal="right"/>
    </xf>
    <xf numFmtId="169" fontId="3" fillId="2" borderId="4" xfId="0" applyNumberFormat="1" applyFont="1" applyFill="1" applyBorder="1" applyAlignment="1" applyProtection="1">
      <alignment horizontal="right"/>
      <protection locked="0"/>
    </xf>
    <xf numFmtId="169" fontId="2" fillId="0" borderId="2" xfId="0" applyNumberFormat="1" applyFont="1" applyBorder="1"/>
    <xf numFmtId="169" fontId="2" fillId="0" borderId="1" xfId="0" applyNumberFormat="1" applyFont="1" applyBorder="1"/>
    <xf numFmtId="169" fontId="2" fillId="0" borderId="10" xfId="0" applyNumberFormat="1" applyFont="1" applyBorder="1"/>
    <xf numFmtId="169" fontId="2" fillId="0" borderId="9" xfId="0" applyNumberFormat="1" applyFont="1" applyBorder="1"/>
    <xf numFmtId="165" fontId="2" fillId="0" borderId="10" xfId="0" applyNumberFormat="1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top" wrapText="1"/>
    </xf>
    <xf numFmtId="0" fontId="9" fillId="0" borderId="15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27"/>
  <sheetViews>
    <sheetView showGridLines="0" tabSelected="1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>
        <v>40000000</v>
      </c>
      <c r="C9" s="93"/>
      <c r="D9" s="93"/>
      <c r="E9" s="93">
        <f>$B9       +$C9       +$D9</f>
        <v>40000000</v>
      </c>
      <c r="F9" s="94">
        <v>40000000</v>
      </c>
      <c r="G9" s="95">
        <v>32000000</v>
      </c>
      <c r="H9" s="94">
        <v>159000</v>
      </c>
      <c r="I9" s="95">
        <v>295964</v>
      </c>
      <c r="J9" s="94">
        <v>134000</v>
      </c>
      <c r="K9" s="95">
        <v>570950</v>
      </c>
      <c r="L9" s="94"/>
      <c r="M9" s="95"/>
      <c r="N9" s="94"/>
      <c r="O9" s="95"/>
      <c r="P9" s="94">
        <f>$H9       +$J9       +$L9       +$N9</f>
        <v>293000</v>
      </c>
      <c r="Q9" s="95">
        <f>$I9       +$K9       +$M9       +$O9</f>
        <v>866914</v>
      </c>
      <c r="R9" s="48">
        <f>IF(($H9       =0),0,((($J9       -$H9       )/$H9       )*100))</f>
        <v>-15.723270440251572</v>
      </c>
      <c r="S9" s="49">
        <f>IF(($I9       =0),0,((($K9       -$I9       )/$I9       )*100))</f>
        <v>92.911975780838205</v>
      </c>
      <c r="T9" s="48">
        <f>IF(($E9       =0),0,(($P9       /$E9       )*100))</f>
        <v>0.73250000000000004</v>
      </c>
      <c r="U9" s="50">
        <f>IF(($E9       =0),0,(($Q9       /$E9       )*100))</f>
        <v>2.1672850000000001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116100000</v>
      </c>
      <c r="C10" s="93"/>
      <c r="D10" s="93"/>
      <c r="E10" s="93">
        <f t="shared" ref="E10:E16" si="0">$B10      +$C10      +$D10</f>
        <v>116100000</v>
      </c>
      <c r="F10" s="94">
        <v>116100000</v>
      </c>
      <c r="G10" s="95">
        <v>116100000</v>
      </c>
      <c r="H10" s="94">
        <v>29959000</v>
      </c>
      <c r="I10" s="95">
        <v>1278530</v>
      </c>
      <c r="J10" s="94">
        <v>19327000</v>
      </c>
      <c r="K10" s="95">
        <v>39145428</v>
      </c>
      <c r="L10" s="94"/>
      <c r="M10" s="95"/>
      <c r="N10" s="94"/>
      <c r="O10" s="95"/>
      <c r="P10" s="94">
        <f t="shared" ref="P10:P16" si="1">$H10      +$J10      +$L10      +$N10</f>
        <v>49286000</v>
      </c>
      <c r="Q10" s="95">
        <f t="shared" ref="Q10:Q16" si="2">$I10      +$K10      +$M10      +$O10</f>
        <v>40423958</v>
      </c>
      <c r="R10" s="48">
        <f t="shared" ref="R10:R16" si="3">IF(($H10      =0),0,((($J10      -$H10      )/$H10      )*100))</f>
        <v>-35.488500951300111</v>
      </c>
      <c r="S10" s="49">
        <f t="shared" ref="S10:S16" si="4">IF(($I10      =0),0,((($K10      -$I10      )/$I10      )*100))</f>
        <v>2961.7527942246174</v>
      </c>
      <c r="T10" s="48">
        <f t="shared" ref="T10:T15" si="5">IF(($E10      =0),0,(($P10      /$E10      )*100))</f>
        <v>42.45133505598622</v>
      </c>
      <c r="U10" s="50">
        <f t="shared" ref="U10:U15" si="6">IF(($E10      =0),0,(($Q10      /$E10      )*100))</f>
        <v>34.818223944875108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>
        <v>29500000</v>
      </c>
      <c r="C11" s="93"/>
      <c r="D11" s="93"/>
      <c r="E11" s="93">
        <f t="shared" si="0"/>
        <v>29500000</v>
      </c>
      <c r="F11" s="94">
        <v>29500000</v>
      </c>
      <c r="G11" s="95">
        <v>17300000</v>
      </c>
      <c r="H11" s="94">
        <v>8596000</v>
      </c>
      <c r="I11" s="95">
        <v>12463275</v>
      </c>
      <c r="J11" s="94">
        <v>7678000</v>
      </c>
      <c r="K11" s="95">
        <v>3909014</v>
      </c>
      <c r="L11" s="94"/>
      <c r="M11" s="95"/>
      <c r="N11" s="94"/>
      <c r="O11" s="95"/>
      <c r="P11" s="94">
        <f t="shared" si="1"/>
        <v>16274000</v>
      </c>
      <c r="Q11" s="95">
        <f t="shared" si="2"/>
        <v>16372289</v>
      </c>
      <c r="R11" s="48">
        <f t="shared" si="3"/>
        <v>-10.679385760818985</v>
      </c>
      <c r="S11" s="49">
        <f t="shared" si="4"/>
        <v>-68.635739803542805</v>
      </c>
      <c r="T11" s="48">
        <f t="shared" si="5"/>
        <v>55.166101694915262</v>
      </c>
      <c r="U11" s="50">
        <f t="shared" si="6"/>
        <v>55.499284745762708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234635000</v>
      </c>
      <c r="C13" s="93"/>
      <c r="D13" s="93"/>
      <c r="E13" s="93">
        <f t="shared" si="0"/>
        <v>234635000</v>
      </c>
      <c r="F13" s="94">
        <v>234635000</v>
      </c>
      <c r="G13" s="95">
        <v>177024000</v>
      </c>
      <c r="H13" s="94">
        <v>21436000</v>
      </c>
      <c r="I13" s="95">
        <v>11516868</v>
      </c>
      <c r="J13" s="94">
        <v>20516000</v>
      </c>
      <c r="K13" s="95">
        <v>29253428</v>
      </c>
      <c r="L13" s="94"/>
      <c r="M13" s="95"/>
      <c r="N13" s="94"/>
      <c r="O13" s="95"/>
      <c r="P13" s="94">
        <f t="shared" si="1"/>
        <v>41952000</v>
      </c>
      <c r="Q13" s="95">
        <f t="shared" si="2"/>
        <v>40770296</v>
      </c>
      <c r="R13" s="48">
        <f t="shared" si="3"/>
        <v>-4.2918454935622314</v>
      </c>
      <c r="S13" s="49">
        <f t="shared" si="4"/>
        <v>154.00506457137479</v>
      </c>
      <c r="T13" s="48">
        <f t="shared" si="5"/>
        <v>17.879685468919813</v>
      </c>
      <c r="U13" s="50">
        <f t="shared" si="6"/>
        <v>17.376050461354868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>
        <v>40000000</v>
      </c>
      <c r="C14" s="93"/>
      <c r="D14" s="93"/>
      <c r="E14" s="93">
        <f t="shared" si="0"/>
        <v>40000000</v>
      </c>
      <c r="F14" s="94">
        <v>40000000</v>
      </c>
      <c r="G14" s="95">
        <v>32000000</v>
      </c>
      <c r="H14" s="94">
        <v>159000</v>
      </c>
      <c r="I14" s="95"/>
      <c r="J14" s="94">
        <v>134000</v>
      </c>
      <c r="K14" s="95"/>
      <c r="L14" s="94"/>
      <c r="M14" s="95"/>
      <c r="N14" s="94"/>
      <c r="O14" s="95"/>
      <c r="P14" s="94">
        <f t="shared" si="1"/>
        <v>293000</v>
      </c>
      <c r="Q14" s="95">
        <f t="shared" si="2"/>
        <v>0</v>
      </c>
      <c r="R14" s="48">
        <f t="shared" si="3"/>
        <v>-15.723270440251572</v>
      </c>
      <c r="S14" s="49">
        <f t="shared" si="4"/>
        <v>0</v>
      </c>
      <c r="T14" s="48">
        <f t="shared" si="5"/>
        <v>0.73250000000000004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460235000</v>
      </c>
      <c r="C16" s="96">
        <f>SUM(C9:C15)</f>
        <v>0</v>
      </c>
      <c r="D16" s="96"/>
      <c r="E16" s="96">
        <f t="shared" si="0"/>
        <v>460235000</v>
      </c>
      <c r="F16" s="97">
        <f t="shared" ref="F16:O16" si="7">SUM(F9:F15)</f>
        <v>460235000</v>
      </c>
      <c r="G16" s="98">
        <f t="shared" si="7"/>
        <v>374424000</v>
      </c>
      <c r="H16" s="97">
        <f t="shared" si="7"/>
        <v>60309000</v>
      </c>
      <c r="I16" s="98">
        <f t="shared" si="7"/>
        <v>25554637</v>
      </c>
      <c r="J16" s="97">
        <f t="shared" si="7"/>
        <v>47789000</v>
      </c>
      <c r="K16" s="98">
        <f t="shared" si="7"/>
        <v>72878820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108098000</v>
      </c>
      <c r="Q16" s="98">
        <f t="shared" si="2"/>
        <v>98433457</v>
      </c>
      <c r="R16" s="52">
        <f t="shared" si="3"/>
        <v>-20.759753933907046</v>
      </c>
      <c r="S16" s="53">
        <f t="shared" si="4"/>
        <v>185.18824196172304</v>
      </c>
      <c r="T16" s="52">
        <f>IF((SUM($E9:$E13))=0,0,(P16/(SUM($E9:$E13))*100))</f>
        <v>25.723226290051993</v>
      </c>
      <c r="U16" s="54">
        <f>IF((SUM($E9:$E13))=0,0,(Q16/(SUM($E9:$E13))*100))</f>
        <v>23.423431413375852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>
        <v>237716000</v>
      </c>
      <c r="C18" s="93">
        <v>1462000</v>
      </c>
      <c r="D18" s="93"/>
      <c r="E18" s="93">
        <f t="shared" ref="E18:E25" si="8">$B18      +$C18      +$D18</f>
        <v>239178000</v>
      </c>
      <c r="F18" s="94">
        <v>237716000</v>
      </c>
      <c r="G18" s="95">
        <v>172929000</v>
      </c>
      <c r="H18" s="94">
        <v>75480000</v>
      </c>
      <c r="I18" s="95">
        <v>60289315</v>
      </c>
      <c r="J18" s="94">
        <v>46470000</v>
      </c>
      <c r="K18" s="95">
        <v>9635353</v>
      </c>
      <c r="L18" s="94"/>
      <c r="M18" s="95"/>
      <c r="N18" s="94"/>
      <c r="O18" s="95"/>
      <c r="P18" s="94">
        <f t="shared" ref="P18:P25" si="9">$H18      +$J18      +$L18      +$N18</f>
        <v>121950000</v>
      </c>
      <c r="Q18" s="95">
        <f t="shared" ref="Q18:Q25" si="10">$I18      +$K18      +$M18      +$O18</f>
        <v>69924668</v>
      </c>
      <c r="R18" s="48">
        <f t="shared" ref="R18:R25" si="11">IF(($H18      =0),0,((($J18      -$H18      )/$H18      )*100))</f>
        <v>-38.434022257551668</v>
      </c>
      <c r="S18" s="49">
        <f t="shared" ref="S18:S25" si="12">IF(($I18      =0),0,((($K18      -$I18      )/$I18      )*100))</f>
        <v>-84.018141523087465</v>
      </c>
      <c r="T18" s="48">
        <f t="shared" ref="T18:T24" si="13">IF(($E18      =0),0,(($P18      /$E18      )*100))</f>
        <v>50.987130923412693</v>
      </c>
      <c r="U18" s="50">
        <f t="shared" ref="U18:U24" si="14">IF(($E18      =0),0,(($Q18      /$E18      )*100))</f>
        <v>29.235409611251871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31346000</v>
      </c>
      <c r="C20" s="93"/>
      <c r="D20" s="93"/>
      <c r="E20" s="93">
        <f t="shared" si="8"/>
        <v>31346000</v>
      </c>
      <c r="F20" s="94">
        <v>31346000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93531000</v>
      </c>
      <c r="D21" s="93"/>
      <c r="E21" s="93">
        <f t="shared" si="8"/>
        <v>93531000</v>
      </c>
      <c r="F21" s="94">
        <v>93531000</v>
      </c>
      <c r="G21" s="95">
        <v>93531000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90263000</v>
      </c>
      <c r="C22" s="93"/>
      <c r="D22" s="93"/>
      <c r="E22" s="93">
        <f t="shared" si="8"/>
        <v>90263000</v>
      </c>
      <c r="F22" s="94">
        <v>90263000</v>
      </c>
      <c r="G22" s="95">
        <v>21524000</v>
      </c>
      <c r="H22" s="94">
        <v>2562000</v>
      </c>
      <c r="I22" s="95">
        <v>33840027</v>
      </c>
      <c r="J22" s="94">
        <v>11060000</v>
      </c>
      <c r="K22" s="95">
        <v>29373241</v>
      </c>
      <c r="L22" s="94"/>
      <c r="M22" s="95"/>
      <c r="N22" s="94"/>
      <c r="O22" s="95"/>
      <c r="P22" s="94">
        <f t="shared" si="9"/>
        <v>13622000</v>
      </c>
      <c r="Q22" s="95">
        <f t="shared" si="10"/>
        <v>63213268</v>
      </c>
      <c r="R22" s="48">
        <f t="shared" si="11"/>
        <v>331.69398907103823</v>
      </c>
      <c r="S22" s="49">
        <f t="shared" si="12"/>
        <v>-13.199711690537363</v>
      </c>
      <c r="T22" s="48">
        <f t="shared" si="13"/>
        <v>15.091454970475167</v>
      </c>
      <c r="U22" s="50">
        <f t="shared" si="14"/>
        <v>70.032314458859119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359325000</v>
      </c>
      <c r="C25" s="96">
        <f>SUM(C18:C24)</f>
        <v>94993000</v>
      </c>
      <c r="D25" s="96"/>
      <c r="E25" s="96">
        <f t="shared" si="8"/>
        <v>454318000</v>
      </c>
      <c r="F25" s="97">
        <f t="shared" ref="F25:O25" si="15">SUM(F18:F24)</f>
        <v>452856000</v>
      </c>
      <c r="G25" s="98">
        <f t="shared" si="15"/>
        <v>287984000</v>
      </c>
      <c r="H25" s="97">
        <f t="shared" si="15"/>
        <v>78042000</v>
      </c>
      <c r="I25" s="98">
        <f t="shared" si="15"/>
        <v>94129342</v>
      </c>
      <c r="J25" s="97">
        <f t="shared" si="15"/>
        <v>57530000</v>
      </c>
      <c r="K25" s="98">
        <f t="shared" si="15"/>
        <v>39008594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135572000</v>
      </c>
      <c r="Q25" s="98">
        <f t="shared" si="10"/>
        <v>133137936</v>
      </c>
      <c r="R25" s="52">
        <f t="shared" si="11"/>
        <v>-26.283283360241921</v>
      </c>
      <c r="S25" s="53">
        <f t="shared" si="12"/>
        <v>-58.558518341709011</v>
      </c>
      <c r="T25" s="52">
        <f>IF(($E25-$E20-$E24)   =0,0,($P25   /($E25-$E20-$E24)   )*100)</f>
        <v>32.052239864577324</v>
      </c>
      <c r="U25" s="54">
        <f>IF(($E25-$E20-$E24)   =0,0,($Q25   /($E25-$E20-$E24)   )*100)</f>
        <v>31.476772930595882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>
        <v>971411000</v>
      </c>
      <c r="C29" s="93"/>
      <c r="D29" s="93"/>
      <c r="E29" s="93">
        <f>$B29      +$C29      +$D29</f>
        <v>971411000</v>
      </c>
      <c r="F29" s="94">
        <v>971411000</v>
      </c>
      <c r="G29" s="95">
        <v>177000000</v>
      </c>
      <c r="H29" s="94">
        <v>112531000</v>
      </c>
      <c r="I29" s="95">
        <v>96255969</v>
      </c>
      <c r="J29" s="94">
        <v>64469000</v>
      </c>
      <c r="K29" s="95">
        <v>55409229</v>
      </c>
      <c r="L29" s="94"/>
      <c r="M29" s="95"/>
      <c r="N29" s="94"/>
      <c r="O29" s="95"/>
      <c r="P29" s="94">
        <f>$H29      +$J29      +$L29      +$N29</f>
        <v>177000000</v>
      </c>
      <c r="Q29" s="95">
        <f>$I29      +$K29      +$M29      +$O29</f>
        <v>151665198</v>
      </c>
      <c r="R29" s="48">
        <f>IF(($H29      =0),0,((($J29      -$H29      )/$H29      )*100))</f>
        <v>-42.710008797575775</v>
      </c>
      <c r="S29" s="49">
        <f>IF(($I29      =0),0,((($K29      -$I29      )/$I29      )*100))</f>
        <v>-42.435539763772987</v>
      </c>
      <c r="T29" s="48">
        <f>IF(($E29      =0),0,(($P29      /$E29      )*100))</f>
        <v>18.220917819542912</v>
      </c>
      <c r="U29" s="50">
        <f>IF(($E29      =0),0,(($Q29      /$E29      )*100))</f>
        <v>15.612876321145222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27137000</v>
      </c>
      <c r="C30" s="93"/>
      <c r="D30" s="93"/>
      <c r="E30" s="93">
        <f>$B30      +$C30      +$D30</f>
        <v>27137000</v>
      </c>
      <c r="F30" s="94">
        <v>27137000</v>
      </c>
      <c r="G30" s="95">
        <v>18996000</v>
      </c>
      <c r="H30" s="94">
        <v>3598000</v>
      </c>
      <c r="I30" s="95">
        <v>-10841409</v>
      </c>
      <c r="J30" s="94">
        <v>5971000</v>
      </c>
      <c r="K30" s="95">
        <v>16410846</v>
      </c>
      <c r="L30" s="94"/>
      <c r="M30" s="95"/>
      <c r="N30" s="94"/>
      <c r="O30" s="95"/>
      <c r="P30" s="94">
        <f>$H30      +$J30      +$L30      +$N30</f>
        <v>9569000</v>
      </c>
      <c r="Q30" s="95">
        <f>$I30      +$K30      +$M30      +$O30</f>
        <v>5569437</v>
      </c>
      <c r="R30" s="48">
        <f>IF(($H30      =0),0,((($J30      -$H30      )/$H30      )*100))</f>
        <v>65.953307392996109</v>
      </c>
      <c r="S30" s="49">
        <f>IF(($I30      =0),0,((($K30      -$I30      )/$I30      )*100))</f>
        <v>-251.37189271246939</v>
      </c>
      <c r="T30" s="48">
        <f>IF(($E30      =0),0,(($P30      /$E30      )*100))</f>
        <v>35.261819655820467</v>
      </c>
      <c r="U30" s="50">
        <f>IF(($E30      =0),0,(($Q30      /$E30      )*100))</f>
        <v>20.523407156281092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998548000</v>
      </c>
      <c r="C31" s="96">
        <f>SUM(C27:C30)</f>
        <v>0</v>
      </c>
      <c r="D31" s="96"/>
      <c r="E31" s="96">
        <f>$B31      +$C31      +$D31</f>
        <v>998548000</v>
      </c>
      <c r="F31" s="97">
        <f t="shared" ref="F31:O31" si="16">SUM(F27:F30)</f>
        <v>998548000</v>
      </c>
      <c r="G31" s="98">
        <f t="shared" si="16"/>
        <v>195996000</v>
      </c>
      <c r="H31" s="97">
        <f t="shared" si="16"/>
        <v>116129000</v>
      </c>
      <c r="I31" s="98">
        <f t="shared" si="16"/>
        <v>85414560</v>
      </c>
      <c r="J31" s="97">
        <f t="shared" si="16"/>
        <v>70440000</v>
      </c>
      <c r="K31" s="98">
        <f t="shared" si="16"/>
        <v>71820075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186569000</v>
      </c>
      <c r="Q31" s="98">
        <f>$I31      +$K31      +$M31      +$O31</f>
        <v>157234635</v>
      </c>
      <c r="R31" s="52">
        <f>IF(($H31      =0),0,((($J31      -$H31      )/$H31      )*100))</f>
        <v>-39.343316484254579</v>
      </c>
      <c r="S31" s="53">
        <f>IF(($I31      =0),0,((($K31      -$I31      )/$I31      )*100))</f>
        <v>-15.91588717427099</v>
      </c>
      <c r="T31" s="52">
        <f>IF($E31   =0,0,($P31   /$E31   )*100)</f>
        <v>18.68402921041352</v>
      </c>
      <c r="U31" s="54">
        <f>IF($E31   =0,0,($Q31   /$E31   )*100)</f>
        <v>15.74632716704655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139141000</v>
      </c>
      <c r="C33" s="93"/>
      <c r="D33" s="93"/>
      <c r="E33" s="93">
        <f>$B33      +$C33      +$D33</f>
        <v>139141000</v>
      </c>
      <c r="F33" s="94">
        <v>139141000</v>
      </c>
      <c r="G33" s="95">
        <v>97387000</v>
      </c>
      <c r="H33" s="94">
        <v>31835000</v>
      </c>
      <c r="I33" s="95">
        <v>-4479571</v>
      </c>
      <c r="J33" s="94">
        <v>36397000</v>
      </c>
      <c r="K33" s="95">
        <v>75103322</v>
      </c>
      <c r="L33" s="94"/>
      <c r="M33" s="95"/>
      <c r="N33" s="94"/>
      <c r="O33" s="95"/>
      <c r="P33" s="94">
        <f>$H33      +$J33      +$L33      +$N33</f>
        <v>68232000</v>
      </c>
      <c r="Q33" s="95">
        <f>$I33      +$K33      +$M33      +$O33</f>
        <v>70623751</v>
      </c>
      <c r="R33" s="48">
        <f>IF(($H33      =0),0,((($J33      -$H33      )/$H33      )*100))</f>
        <v>14.330139783257421</v>
      </c>
      <c r="S33" s="49">
        <f>IF(($I33      =0),0,((($K33      -$I33      )/$I33      )*100))</f>
        <v>-1776.5739844284194</v>
      </c>
      <c r="T33" s="48">
        <f>IF(($E33      =0),0,(($P33      /$E33      )*100))</f>
        <v>49.038026174887342</v>
      </c>
      <c r="U33" s="50">
        <f>IF(($E33      =0),0,(($Q33      /$E33      )*100))</f>
        <v>50.756966674093185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139141000</v>
      </c>
      <c r="C34" s="96">
        <f>C33</f>
        <v>0</v>
      </c>
      <c r="D34" s="96"/>
      <c r="E34" s="96">
        <f>$B34      +$C34      +$D34</f>
        <v>139141000</v>
      </c>
      <c r="F34" s="97">
        <f t="shared" ref="F34:O34" si="17">F33</f>
        <v>139141000</v>
      </c>
      <c r="G34" s="98">
        <f t="shared" si="17"/>
        <v>97387000</v>
      </c>
      <c r="H34" s="97">
        <f t="shared" si="17"/>
        <v>31835000</v>
      </c>
      <c r="I34" s="98">
        <f t="shared" si="17"/>
        <v>-4479571</v>
      </c>
      <c r="J34" s="97">
        <f t="shared" si="17"/>
        <v>36397000</v>
      </c>
      <c r="K34" s="98">
        <f t="shared" si="17"/>
        <v>75103322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68232000</v>
      </c>
      <c r="Q34" s="98">
        <f>$I34      +$K34      +$M34      +$O34</f>
        <v>70623751</v>
      </c>
      <c r="R34" s="52">
        <f>IF(($H34      =0),0,((($J34      -$H34      )/$H34      )*100))</f>
        <v>14.330139783257421</v>
      </c>
      <c r="S34" s="53">
        <f>IF(($I34      =0),0,((($K34      -$I34      )/$I34      )*100))</f>
        <v>-1776.5739844284194</v>
      </c>
      <c r="T34" s="52">
        <f>IF($E34   =0,0,($P34   /$E34   )*100)</f>
        <v>49.038026174887342</v>
      </c>
      <c r="U34" s="54">
        <f>IF($E34   =0,0,($Q34   /$E34   )*100)</f>
        <v>50.756966674093185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359739000</v>
      </c>
      <c r="C36" s="93"/>
      <c r="D36" s="93"/>
      <c r="E36" s="93">
        <f t="shared" ref="E36:E41" si="18">$B36      +$C36      +$D36</f>
        <v>359739000</v>
      </c>
      <c r="F36" s="94">
        <v>333987000</v>
      </c>
      <c r="G36" s="95">
        <v>226701000</v>
      </c>
      <c r="H36" s="94">
        <v>48166000</v>
      </c>
      <c r="I36" s="95">
        <v>46546883</v>
      </c>
      <c r="J36" s="94">
        <v>60836000</v>
      </c>
      <c r="K36" s="95">
        <v>87295275</v>
      </c>
      <c r="L36" s="94"/>
      <c r="M36" s="95"/>
      <c r="N36" s="94"/>
      <c r="O36" s="95"/>
      <c r="P36" s="94">
        <f t="shared" ref="P36:P41" si="19">$H36      +$J36      +$L36      +$N36</f>
        <v>109002000</v>
      </c>
      <c r="Q36" s="95">
        <f t="shared" ref="Q36:Q41" si="20">$I36      +$K36      +$M36      +$O36</f>
        <v>133842158</v>
      </c>
      <c r="R36" s="48">
        <f t="shared" ref="R36:R41" si="21">IF(($H36      =0),0,((($J36      -$H36      )/$H36      )*100))</f>
        <v>26.304862351036</v>
      </c>
      <c r="S36" s="49">
        <f t="shared" ref="S36:S41" si="22">IF(($I36      =0),0,((($K36      -$I36      )/$I36      )*100))</f>
        <v>87.542686800317</v>
      </c>
      <c r="T36" s="48">
        <f t="shared" ref="T36:T40" si="23">IF(($E36      =0),0,(($P36      /$E36      )*100))</f>
        <v>30.300301051595742</v>
      </c>
      <c r="U36" s="50">
        <f t="shared" ref="U36:U40" si="24">IF(($E36      =0),0,(($Q36      /$E36      )*100))</f>
        <v>37.205351101771008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418341000</v>
      </c>
      <c r="C37" s="93"/>
      <c r="D37" s="93"/>
      <c r="E37" s="93">
        <f t="shared" si="18"/>
        <v>418341000</v>
      </c>
      <c r="F37" s="94">
        <v>418341000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36000000</v>
      </c>
      <c r="C39" s="93"/>
      <c r="D39" s="93"/>
      <c r="E39" s="93">
        <f t="shared" si="18"/>
        <v>36000000</v>
      </c>
      <c r="F39" s="94">
        <v>36000000</v>
      </c>
      <c r="G39" s="95">
        <v>23900000</v>
      </c>
      <c r="H39" s="94">
        <v>57000</v>
      </c>
      <c r="I39" s="95">
        <v>96622</v>
      </c>
      <c r="J39" s="94">
        <v>9200000</v>
      </c>
      <c r="K39" s="95">
        <v>6717036</v>
      </c>
      <c r="L39" s="94"/>
      <c r="M39" s="95"/>
      <c r="N39" s="94"/>
      <c r="O39" s="95"/>
      <c r="P39" s="94">
        <f t="shared" si="19"/>
        <v>9257000</v>
      </c>
      <c r="Q39" s="95">
        <f t="shared" si="20"/>
        <v>6813658</v>
      </c>
      <c r="R39" s="48">
        <f t="shared" si="21"/>
        <v>16040.350877192983</v>
      </c>
      <c r="S39" s="49">
        <f t="shared" si="22"/>
        <v>6851.870174494421</v>
      </c>
      <c r="T39" s="48">
        <f t="shared" si="23"/>
        <v>25.713888888888885</v>
      </c>
      <c r="U39" s="50">
        <f t="shared" si="24"/>
        <v>18.926827777777778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814080000</v>
      </c>
      <c r="C41" s="96">
        <f>SUM(C36:C40)</f>
        <v>0</v>
      </c>
      <c r="D41" s="96"/>
      <c r="E41" s="96">
        <f t="shared" si="18"/>
        <v>814080000</v>
      </c>
      <c r="F41" s="97">
        <f t="shared" ref="F41:O41" si="25">SUM(F36:F40)</f>
        <v>788328000</v>
      </c>
      <c r="G41" s="98">
        <f t="shared" si="25"/>
        <v>250601000</v>
      </c>
      <c r="H41" s="97">
        <f t="shared" si="25"/>
        <v>48223000</v>
      </c>
      <c r="I41" s="98">
        <f t="shared" si="25"/>
        <v>46643505</v>
      </c>
      <c r="J41" s="97">
        <f t="shared" si="25"/>
        <v>70036000</v>
      </c>
      <c r="K41" s="98">
        <f t="shared" si="25"/>
        <v>94012311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118259000</v>
      </c>
      <c r="Q41" s="98">
        <f t="shared" si="20"/>
        <v>140655816</v>
      </c>
      <c r="R41" s="52">
        <f t="shared" si="21"/>
        <v>45.233602223005619</v>
      </c>
      <c r="S41" s="53">
        <f t="shared" si="22"/>
        <v>101.55498820253752</v>
      </c>
      <c r="T41" s="52">
        <f>IF((+$E36+$E39) =0,0,(P41   /(+$E36+$E39) )*100)</f>
        <v>29.883079504420845</v>
      </c>
      <c r="U41" s="54">
        <f>IF((+$E36+$E39) =0,0,(Q41   /(+$E36+$E39) )*100)</f>
        <v>35.542571240135544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>
        <v>428744000</v>
      </c>
      <c r="C44" s="93"/>
      <c r="D44" s="93"/>
      <c r="E44" s="93">
        <f t="shared" si="26"/>
        <v>428744000</v>
      </c>
      <c r="F44" s="94">
        <v>428744000</v>
      </c>
      <c r="G44" s="95">
        <v>365000000</v>
      </c>
      <c r="H44" s="94">
        <v>119561000</v>
      </c>
      <c r="I44" s="95">
        <v>111682469</v>
      </c>
      <c r="J44" s="94">
        <v>115209000</v>
      </c>
      <c r="K44" s="95">
        <v>150095886</v>
      </c>
      <c r="L44" s="94"/>
      <c r="M44" s="95"/>
      <c r="N44" s="94"/>
      <c r="O44" s="95"/>
      <c r="P44" s="94">
        <f t="shared" si="27"/>
        <v>234770000</v>
      </c>
      <c r="Q44" s="95">
        <f t="shared" si="28"/>
        <v>261778355</v>
      </c>
      <c r="R44" s="48">
        <f t="shared" si="29"/>
        <v>-3.6399829375799801</v>
      </c>
      <c r="S44" s="49">
        <f t="shared" si="30"/>
        <v>34.395207541480836</v>
      </c>
      <c r="T44" s="48">
        <f t="shared" si="31"/>
        <v>54.757617599313349</v>
      </c>
      <c r="U44" s="50">
        <f t="shared" si="32"/>
        <v>61.057030535704293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1070000000</v>
      </c>
      <c r="C52" s="93"/>
      <c r="D52" s="93"/>
      <c r="E52" s="93">
        <f t="shared" si="26"/>
        <v>1070000000</v>
      </c>
      <c r="F52" s="94">
        <v>1070000000</v>
      </c>
      <c r="G52" s="95">
        <v>635600000</v>
      </c>
      <c r="H52" s="94">
        <v>276136000</v>
      </c>
      <c r="I52" s="95">
        <v>-133089287</v>
      </c>
      <c r="J52" s="94">
        <v>242766000</v>
      </c>
      <c r="K52" s="95">
        <v>604496152</v>
      </c>
      <c r="L52" s="94"/>
      <c r="M52" s="95"/>
      <c r="N52" s="94"/>
      <c r="O52" s="95"/>
      <c r="P52" s="94">
        <f t="shared" si="27"/>
        <v>518902000</v>
      </c>
      <c r="Q52" s="95">
        <f t="shared" si="28"/>
        <v>471406865</v>
      </c>
      <c r="R52" s="48">
        <f t="shared" si="29"/>
        <v>-12.084624967407365</v>
      </c>
      <c r="S52" s="49">
        <f t="shared" si="30"/>
        <v>-554.20346417514429</v>
      </c>
      <c r="T52" s="48">
        <f t="shared" si="31"/>
        <v>48.495514018691587</v>
      </c>
      <c r="U52" s="50">
        <f t="shared" si="32"/>
        <v>44.056716355140182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>
        <v>200000000</v>
      </c>
      <c r="C53" s="93"/>
      <c r="D53" s="93"/>
      <c r="E53" s="93">
        <f t="shared" si="26"/>
        <v>200000000</v>
      </c>
      <c r="F53" s="94">
        <v>200000000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1698744000</v>
      </c>
      <c r="C54" s="96">
        <f>SUM(C43:C53)</f>
        <v>0</v>
      </c>
      <c r="D54" s="96"/>
      <c r="E54" s="96">
        <f t="shared" si="26"/>
        <v>1698744000</v>
      </c>
      <c r="F54" s="97">
        <f t="shared" ref="F54:O54" si="33">SUM(F43:F53)</f>
        <v>1698744000</v>
      </c>
      <c r="G54" s="98">
        <f t="shared" si="33"/>
        <v>1000600000</v>
      </c>
      <c r="H54" s="97">
        <f t="shared" si="33"/>
        <v>395697000</v>
      </c>
      <c r="I54" s="98">
        <f t="shared" si="33"/>
        <v>-21406818</v>
      </c>
      <c r="J54" s="97">
        <f t="shared" si="33"/>
        <v>357975000</v>
      </c>
      <c r="K54" s="98">
        <f t="shared" si="33"/>
        <v>754592038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753672000</v>
      </c>
      <c r="Q54" s="98">
        <f t="shared" si="28"/>
        <v>733185220</v>
      </c>
      <c r="R54" s="52">
        <f t="shared" si="29"/>
        <v>-9.5330518047900288</v>
      </c>
      <c r="S54" s="53">
        <f t="shared" si="30"/>
        <v>-3625.0079577450515</v>
      </c>
      <c r="T54" s="52">
        <f>IF((+$E44+$E46+$E48+$E49+$E52) =0,0,(P54   /(+$E44+$E46+$E48+$E49+$E52) )*100)</f>
        <v>50.286906903380434</v>
      </c>
      <c r="U54" s="54">
        <f>IF((+$E44+$E46+$E48+$E49+$E52) =0,0,(Q54   /(+$E44+$E46+$E48+$E49+$E52) )*100)</f>
        <v>48.9199769940697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>
        <v>785485000</v>
      </c>
      <c r="C66" s="93"/>
      <c r="D66" s="93"/>
      <c r="E66" s="93">
        <f t="shared" si="35"/>
        <v>785485000</v>
      </c>
      <c r="F66" s="94">
        <v>785485000</v>
      </c>
      <c r="G66" s="95">
        <v>520219000</v>
      </c>
      <c r="H66" s="94">
        <v>114566000</v>
      </c>
      <c r="I66" s="95">
        <v>92477000</v>
      </c>
      <c r="J66" s="94">
        <v>250294000</v>
      </c>
      <c r="K66" s="95">
        <v>141887000</v>
      </c>
      <c r="L66" s="94"/>
      <c r="M66" s="95"/>
      <c r="N66" s="94"/>
      <c r="O66" s="95"/>
      <c r="P66" s="94">
        <f t="shared" si="36"/>
        <v>364860000</v>
      </c>
      <c r="Q66" s="95">
        <f t="shared" si="37"/>
        <v>234364000</v>
      </c>
      <c r="R66" s="48">
        <f t="shared" si="38"/>
        <v>118.47144877188695</v>
      </c>
      <c r="S66" s="49">
        <f t="shared" si="39"/>
        <v>53.429501389534693</v>
      </c>
      <c r="T66" s="48">
        <f t="shared" si="40"/>
        <v>46.450282309655819</v>
      </c>
      <c r="U66" s="50">
        <f t="shared" si="41"/>
        <v>29.836852390561248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785485000</v>
      </c>
      <c r="C67" s="96">
        <f>SUM(C62:C66)</f>
        <v>0</v>
      </c>
      <c r="D67" s="96"/>
      <c r="E67" s="96">
        <f t="shared" si="35"/>
        <v>785485000</v>
      </c>
      <c r="F67" s="97">
        <f t="shared" ref="F67:O67" si="42">SUM(F62:F66)</f>
        <v>785485000</v>
      </c>
      <c r="G67" s="98">
        <f t="shared" si="42"/>
        <v>520219000</v>
      </c>
      <c r="H67" s="97">
        <f t="shared" si="42"/>
        <v>114566000</v>
      </c>
      <c r="I67" s="98">
        <f t="shared" si="42"/>
        <v>92477000</v>
      </c>
      <c r="J67" s="97">
        <f t="shared" si="42"/>
        <v>250294000</v>
      </c>
      <c r="K67" s="98">
        <f t="shared" si="42"/>
        <v>141887000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364860000</v>
      </c>
      <c r="Q67" s="98">
        <f t="shared" si="37"/>
        <v>234364000</v>
      </c>
      <c r="R67" s="52">
        <f t="shared" si="38"/>
        <v>118.47144877188695</v>
      </c>
      <c r="S67" s="53">
        <f t="shared" si="39"/>
        <v>53.429501389534693</v>
      </c>
      <c r="T67" s="52">
        <f>IF((+$E62+$E64+$E65++$E66) =0,0,(P67   /(+$E62+$E64+$E65+$E66) )*100)</f>
        <v>46.450282309655819</v>
      </c>
      <c r="U67" s="54">
        <f>IF((+$E62+$E64+$E66) =0,0,(Q67  /(+$E62+$E64+$E66) )*100)</f>
        <v>29.836852390561248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5255558000</v>
      </c>
      <c r="C68" s="105">
        <f>SUM(C9:C15,C18:C24,C27:C30,C33,C36:C40,C43:C53,C56:C59,C62:C66)</f>
        <v>94993000</v>
      </c>
      <c r="D68" s="105"/>
      <c r="E68" s="105">
        <f t="shared" si="35"/>
        <v>5350551000</v>
      </c>
      <c r="F68" s="106">
        <f t="shared" ref="F68:O68" si="43">SUM(F9:F15,F18:F24,F27:F30,F33,F36:F40,F43:F53,F56:F59,F62:F66)</f>
        <v>5323337000</v>
      </c>
      <c r="G68" s="107">
        <f t="shared" si="43"/>
        <v>2727211000</v>
      </c>
      <c r="H68" s="106">
        <f t="shared" si="43"/>
        <v>844801000</v>
      </c>
      <c r="I68" s="107">
        <f t="shared" si="43"/>
        <v>318332655</v>
      </c>
      <c r="J68" s="106">
        <f t="shared" si="43"/>
        <v>890461000</v>
      </c>
      <c r="K68" s="107">
        <f t="shared" si="43"/>
        <v>1249302160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1735262000</v>
      </c>
      <c r="Q68" s="107">
        <f t="shared" si="37"/>
        <v>1567634815</v>
      </c>
      <c r="R68" s="61">
        <f t="shared" si="38"/>
        <v>5.4048231476998732</v>
      </c>
      <c r="S68" s="62">
        <f t="shared" si="39"/>
        <v>292.45177658572288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37.230479155796012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33.633996078838599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3623842000</v>
      </c>
      <c r="C70" s="93">
        <v>72609000</v>
      </c>
      <c r="D70" s="93"/>
      <c r="E70" s="93">
        <f>$B70      +$C70      +$D70</f>
        <v>3696451000</v>
      </c>
      <c r="F70" s="94">
        <v>3623842000</v>
      </c>
      <c r="G70" s="95">
        <v>2573980000</v>
      </c>
      <c r="H70" s="94">
        <v>952644000</v>
      </c>
      <c r="I70" s="95">
        <v>-538697371</v>
      </c>
      <c r="J70" s="94">
        <v>1004855000</v>
      </c>
      <c r="K70" s="95">
        <v>1977053054</v>
      </c>
      <c r="L70" s="94"/>
      <c r="M70" s="95"/>
      <c r="N70" s="94"/>
      <c r="O70" s="95"/>
      <c r="P70" s="94">
        <f>$H70      +$J70      +$L70      +$N70</f>
        <v>1957499000</v>
      </c>
      <c r="Q70" s="95">
        <f>$I70      +$K70      +$M70      +$O70</f>
        <v>1438355683</v>
      </c>
      <c r="R70" s="48">
        <f>IF(($H70      =0),0,((($J70      -$H70      )/$H70      )*100))</f>
        <v>5.4806412468876093</v>
      </c>
      <c r="S70" s="49">
        <f>IF(($I70      =0),0,((($K70      -$I70      )/$I70      )*100))</f>
        <v>-467.00625628262065</v>
      </c>
      <c r="T70" s="48">
        <f>IF(($E70      =0),0,(($P70      /$E70      )*100))</f>
        <v>52.956173367373196</v>
      </c>
      <c r="U70" s="50">
        <f>IF(($E70      =0),0,(($Q70      /$E70      )*100))</f>
        <v>38.911801698439938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>
        <v>20000000</v>
      </c>
      <c r="C71" s="93"/>
      <c r="D71" s="93"/>
      <c r="E71" s="93">
        <f>$B71      +$C71      +$D71</f>
        <v>20000000</v>
      </c>
      <c r="F71" s="94">
        <v>20000000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3643842000</v>
      </c>
      <c r="C72" s="102">
        <f>SUM(C70:C71)</f>
        <v>72609000</v>
      </c>
      <c r="D72" s="102"/>
      <c r="E72" s="102">
        <f>$B72      +$C72      +$D72</f>
        <v>3716451000</v>
      </c>
      <c r="F72" s="103">
        <f t="shared" ref="F72:O72" si="44">SUM(F70:F71)</f>
        <v>3643842000</v>
      </c>
      <c r="G72" s="104">
        <f t="shared" si="44"/>
        <v>2573980000</v>
      </c>
      <c r="H72" s="103">
        <f t="shared" si="44"/>
        <v>952644000</v>
      </c>
      <c r="I72" s="104">
        <f t="shared" si="44"/>
        <v>-538697371</v>
      </c>
      <c r="J72" s="103">
        <f t="shared" si="44"/>
        <v>1004855000</v>
      </c>
      <c r="K72" s="104">
        <f t="shared" si="44"/>
        <v>1977053054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1957499000</v>
      </c>
      <c r="Q72" s="104">
        <f>$I72      +$K72      +$M72      +$O72</f>
        <v>1438355683</v>
      </c>
      <c r="R72" s="57">
        <f>IF(($H72      =0),0,((($J72      -$H72      )/$H72      )*100))</f>
        <v>5.4806412468876093</v>
      </c>
      <c r="S72" s="58">
        <f>IF(($I72      =0),0,((($K72      -$I72      )/$I72      )*100))</f>
        <v>-467.00625628262065</v>
      </c>
      <c r="T72" s="57">
        <f>IF(($E70      =0),0,(($P70      /$E70      )*100))</f>
        <v>52.956173367373196</v>
      </c>
      <c r="U72" s="59">
        <f>IF($E70   =0,0,($Q70   /$E70 )*100)</f>
        <v>38.911801698439938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3643842000</v>
      </c>
      <c r="C73" s="105">
        <f>SUM(C70:C71)</f>
        <v>72609000</v>
      </c>
      <c r="D73" s="105"/>
      <c r="E73" s="105">
        <f>$B73      +$C73      +$D73</f>
        <v>3716451000</v>
      </c>
      <c r="F73" s="106">
        <f t="shared" ref="F73:O73" si="45">SUM(F70:F71)</f>
        <v>3643842000</v>
      </c>
      <c r="G73" s="107">
        <f t="shared" si="45"/>
        <v>2573980000</v>
      </c>
      <c r="H73" s="106">
        <f t="shared" si="45"/>
        <v>952644000</v>
      </c>
      <c r="I73" s="107">
        <f t="shared" si="45"/>
        <v>-538697371</v>
      </c>
      <c r="J73" s="106">
        <f t="shared" si="45"/>
        <v>1004855000</v>
      </c>
      <c r="K73" s="107">
        <f t="shared" si="45"/>
        <v>1977053054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1957499000</v>
      </c>
      <c r="Q73" s="107">
        <f>$I73      +$K73      +$M73      +$O73</f>
        <v>1438355683</v>
      </c>
      <c r="R73" s="61">
        <f>IF(($H73      =0),0,((($J73      -$H73      )/$H73      )*100))</f>
        <v>5.4806412468876093</v>
      </c>
      <c r="S73" s="62">
        <f>IF(($I73      =0),0,((($K73      -$I73      )/$I73      )*100))</f>
        <v>-467.00625628262065</v>
      </c>
      <c r="T73" s="61">
        <f>IF(($E70      =0),0,(($P70      /$E70      )*100))</f>
        <v>52.956173367373196</v>
      </c>
      <c r="U73" s="65">
        <f>IF($E70   =0,0,($Q70   /$E70 )*100)</f>
        <v>38.911801698439938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8899400000</v>
      </c>
      <c r="C74" s="105">
        <f>SUM(C9:C15,C18:C24,C27:C30,C33,C36:C40,C43:C53,C56:C59,C62:C66,C70:C71)</f>
        <v>167602000</v>
      </c>
      <c r="D74" s="105"/>
      <c r="E74" s="105">
        <f>$B74      +$C74      +$D74</f>
        <v>9067002000</v>
      </c>
      <c r="F74" s="106">
        <f t="shared" ref="F74:O74" si="46">SUM(F9:F15,F18:F24,F27:F30,F33,F36:F40,F43:F53,F56:F59,F62:F66,F70:F71)</f>
        <v>8967179000</v>
      </c>
      <c r="G74" s="107">
        <f t="shared" si="46"/>
        <v>5301191000</v>
      </c>
      <c r="H74" s="106">
        <f t="shared" si="46"/>
        <v>1797445000</v>
      </c>
      <c r="I74" s="107">
        <f t="shared" si="46"/>
        <v>-220364716</v>
      </c>
      <c r="J74" s="106">
        <f t="shared" si="46"/>
        <v>1895316000</v>
      </c>
      <c r="K74" s="107">
        <f t="shared" si="46"/>
        <v>3226355214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3692761000</v>
      </c>
      <c r="Q74" s="107">
        <f>$I74      +$K74      +$M74      +$O74</f>
        <v>3005990498</v>
      </c>
      <c r="R74" s="61">
        <f>IF(($H74      =0),0,((($J74      -$H74      )/$H74      )*100))</f>
        <v>5.4450066622344497</v>
      </c>
      <c r="S74" s="62">
        <f>IF(($I74      =0),0,((($K74      -$I74      )/$I74      )*100))</f>
        <v>-1564.0979157480001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44.18597360515907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35.968376183020503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1103752000</v>
      </c>
      <c r="C87" s="119">
        <f t="shared" si="55"/>
        <v>366898000</v>
      </c>
      <c r="D87" s="119">
        <f t="shared" si="55"/>
        <v>0</v>
      </c>
      <c r="E87" s="119">
        <f t="shared" si="55"/>
        <v>1470650000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770281000</v>
      </c>
      <c r="I87" s="119">
        <f t="shared" si="55"/>
        <v>0</v>
      </c>
      <c r="J87" s="119">
        <f t="shared" si="55"/>
        <v>422792000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1193073000</v>
      </c>
      <c r="Q87" s="120">
        <f t="shared" si="55"/>
        <v>0</v>
      </c>
      <c r="R87" s="85">
        <f t="shared" si="55"/>
        <v>2943.470368756367</v>
      </c>
      <c r="S87" s="85">
        <f t="shared" si="55"/>
        <v>0</v>
      </c>
      <c r="T87" s="86">
        <f>IF(SUM($E88:$E96) =0,0,(P87   /SUM($E88:$E96) )*100)</f>
        <v>81.125556726617489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>
        <v>286945000</v>
      </c>
      <c r="C89" s="93">
        <v>-594000</v>
      </c>
      <c r="D89" s="93"/>
      <c r="E89" s="93">
        <f t="shared" si="56"/>
        <v>286351000</v>
      </c>
      <c r="F89" s="93">
        <v>0</v>
      </c>
      <c r="G89" s="93">
        <v>0</v>
      </c>
      <c r="H89" s="93">
        <v>2643000</v>
      </c>
      <c r="I89" s="93"/>
      <c r="J89" s="93">
        <v>83740000</v>
      </c>
      <c r="K89" s="93"/>
      <c r="L89" s="93"/>
      <c r="M89" s="93"/>
      <c r="N89" s="93"/>
      <c r="O89" s="93"/>
      <c r="P89" s="93">
        <f t="shared" si="57"/>
        <v>86383000</v>
      </c>
      <c r="Q89" s="93">
        <f t="shared" si="58"/>
        <v>0</v>
      </c>
      <c r="R89" s="89">
        <f t="shared" si="59"/>
        <v>3068.3692773363605</v>
      </c>
      <c r="S89" s="89">
        <f t="shared" si="60"/>
        <v>0</v>
      </c>
      <c r="T89" s="89">
        <f t="shared" si="61"/>
        <v>30.16682323442209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761430000</v>
      </c>
      <c r="C91" s="93">
        <v>347392000</v>
      </c>
      <c r="D91" s="93"/>
      <c r="E91" s="93">
        <f t="shared" si="56"/>
        <v>1108822000</v>
      </c>
      <c r="F91" s="93">
        <v>0</v>
      </c>
      <c r="G91" s="93">
        <v>0</v>
      </c>
      <c r="H91" s="93">
        <v>742988000</v>
      </c>
      <c r="I91" s="93"/>
      <c r="J91" s="93">
        <v>331539000</v>
      </c>
      <c r="K91" s="93"/>
      <c r="L91" s="93"/>
      <c r="M91" s="93"/>
      <c r="N91" s="93"/>
      <c r="O91" s="93"/>
      <c r="P91" s="93">
        <f t="shared" si="57"/>
        <v>1074527000</v>
      </c>
      <c r="Q91" s="93">
        <f t="shared" si="58"/>
        <v>0</v>
      </c>
      <c r="R91" s="89">
        <f t="shared" si="59"/>
        <v>-55.377610405551636</v>
      </c>
      <c r="S91" s="89">
        <f t="shared" si="60"/>
        <v>0</v>
      </c>
      <c r="T91" s="89">
        <f t="shared" si="61"/>
        <v>96.907077962017354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>
        <v>6000</v>
      </c>
      <c r="C92" s="93"/>
      <c r="D92" s="93"/>
      <c r="E92" s="93">
        <f t="shared" si="56"/>
        <v>6000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39471000</v>
      </c>
      <c r="C94" s="93">
        <v>10000000</v>
      </c>
      <c r="D94" s="93"/>
      <c r="E94" s="93">
        <f t="shared" si="56"/>
        <v>49471000</v>
      </c>
      <c r="F94" s="93">
        <v>0</v>
      </c>
      <c r="G94" s="93">
        <v>0</v>
      </c>
      <c r="H94" s="93">
        <v>24650000</v>
      </c>
      <c r="I94" s="93"/>
      <c r="J94" s="93">
        <v>7513000</v>
      </c>
      <c r="K94" s="93"/>
      <c r="L94" s="93"/>
      <c r="M94" s="93"/>
      <c r="N94" s="93"/>
      <c r="O94" s="93"/>
      <c r="P94" s="93">
        <f t="shared" si="57"/>
        <v>32163000</v>
      </c>
      <c r="Q94" s="93">
        <f t="shared" si="58"/>
        <v>0</v>
      </c>
      <c r="R94" s="89">
        <f t="shared" si="59"/>
        <v>-69.521298174442194</v>
      </c>
      <c r="S94" s="89">
        <f t="shared" si="60"/>
        <v>0</v>
      </c>
      <c r="T94" s="89">
        <f t="shared" si="61"/>
        <v>65.013846495926913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15900000</v>
      </c>
      <c r="C96" s="122">
        <v>10100000</v>
      </c>
      <c r="D96" s="122"/>
      <c r="E96" s="122">
        <f t="shared" si="56"/>
        <v>26000000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1103752000</v>
      </c>
      <c r="C114" s="128">
        <f t="shared" si="69"/>
        <v>366898000</v>
      </c>
      <c r="D114" s="128">
        <f t="shared" si="69"/>
        <v>0</v>
      </c>
      <c r="E114" s="128">
        <f t="shared" si="69"/>
        <v>1470650000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770281000</v>
      </c>
      <c r="I114" s="128">
        <f t="shared" si="69"/>
        <v>0</v>
      </c>
      <c r="J114" s="128">
        <f t="shared" si="69"/>
        <v>422792000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1193073000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0.81125556726617487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1103752000</v>
      </c>
      <c r="C115" s="130">
        <f t="shared" ref="C115:Q115" si="70">C87</f>
        <v>366898000</v>
      </c>
      <c r="D115" s="130">
        <f t="shared" si="70"/>
        <v>0</v>
      </c>
      <c r="E115" s="130">
        <f t="shared" si="70"/>
        <v>1470650000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770281000</v>
      </c>
      <c r="I115" s="130">
        <f t="shared" si="70"/>
        <v>0</v>
      </c>
      <c r="J115" s="130">
        <f t="shared" si="70"/>
        <v>422792000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1193073000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0.81125556726617487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4" spans="1:23" x14ac:dyDescent="0.25">
      <c r="A124" t="s">
        <v>92</v>
      </c>
      <c r="G124" t="s">
        <v>92</v>
      </c>
    </row>
    <row r="125" spans="1:23" ht="13" x14ac:dyDescent="0.3">
      <c r="A125" s="30"/>
      <c r="G125" s="30"/>
      <c r="W125" s="30"/>
    </row>
    <row r="126" spans="1:23" ht="13" x14ac:dyDescent="0.3">
      <c r="A126" s="30" t="s">
        <v>92</v>
      </c>
      <c r="G126" s="30" t="s">
        <v>92</v>
      </c>
      <c r="W126" s="30"/>
    </row>
    <row r="127" spans="1:23" ht="13" x14ac:dyDescent="0.3">
      <c r="A127" s="30"/>
      <c r="G127" s="30"/>
      <c r="W127" s="30"/>
    </row>
  </sheetData>
  <sheetProtection algorithmName="SHA-512" hashValue="tR7jwtbWQpyQkVWM3Rbm5aYr14yhPGh+2EgjbxxDfS5SFW5MCn7Er6GaEoZHXLC8s1sGs6J7fTqD//CSOoInBA==" saltValue="hWBxG95BNcjlkJqx0oiPb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287000</v>
      </c>
      <c r="I10" s="95"/>
      <c r="J10" s="94">
        <v>174000</v>
      </c>
      <c r="K10" s="95">
        <v>1740230</v>
      </c>
      <c r="L10" s="94"/>
      <c r="M10" s="95"/>
      <c r="N10" s="94"/>
      <c r="O10" s="95"/>
      <c r="P10" s="94">
        <f t="shared" ref="P10:P16" si="1">$H10      +$J10      +$L10      +$N10</f>
        <v>461000</v>
      </c>
      <c r="Q10" s="95">
        <f t="shared" ref="Q10:Q16" si="2">$I10      +$K10      +$M10      +$O10</f>
        <v>1740230</v>
      </c>
      <c r="R10" s="48">
        <f t="shared" ref="R10:R16" si="3">IF(($H10      =0),0,((($J10      -$H10      )/$H10      )*100))</f>
        <v>-39.372822299651567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15.366666666666667</v>
      </c>
      <c r="U10" s="50">
        <f t="shared" ref="U10:U15" si="6">IF(($E10      =0),0,(($Q10      /$E10      )*100))</f>
        <v>58.007666666666665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287000</v>
      </c>
      <c r="I16" s="98">
        <f t="shared" si="7"/>
        <v>0</v>
      </c>
      <c r="J16" s="97">
        <f t="shared" si="7"/>
        <v>174000</v>
      </c>
      <c r="K16" s="98">
        <f t="shared" si="7"/>
        <v>1740230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461000</v>
      </c>
      <c r="Q16" s="98">
        <f t="shared" si="2"/>
        <v>1740230</v>
      </c>
      <c r="R16" s="52">
        <f t="shared" si="3"/>
        <v>-39.372822299651567</v>
      </c>
      <c r="S16" s="53">
        <f t="shared" si="4"/>
        <v>0</v>
      </c>
      <c r="T16" s="52">
        <f>IF((SUM($E9:$E13))=0,0,(P16/(SUM($E9:$E13))*100))</f>
        <v>15.366666666666667</v>
      </c>
      <c r="U16" s="54">
        <f>IF((SUM($E9:$E13))=0,0,(Q16/(SUM($E9:$E13))*100))</f>
        <v>58.007666666666665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1267000</v>
      </c>
      <c r="C33" s="93"/>
      <c r="D33" s="93"/>
      <c r="E33" s="93">
        <f>$B33      +$C33      +$D33</f>
        <v>1267000</v>
      </c>
      <c r="F33" s="94">
        <v>1267000</v>
      </c>
      <c r="G33" s="95">
        <v>887000</v>
      </c>
      <c r="H33" s="94">
        <v>317000</v>
      </c>
      <c r="I33" s="95"/>
      <c r="J33" s="94">
        <v>570000</v>
      </c>
      <c r="K33" s="95">
        <v>985754</v>
      </c>
      <c r="L33" s="94"/>
      <c r="M33" s="95"/>
      <c r="N33" s="94"/>
      <c r="O33" s="95"/>
      <c r="P33" s="94">
        <f>$H33      +$J33      +$L33      +$N33</f>
        <v>887000</v>
      </c>
      <c r="Q33" s="95">
        <f>$I33      +$K33      +$M33      +$O33</f>
        <v>985754</v>
      </c>
      <c r="R33" s="48">
        <f>IF(($H33      =0),0,((($J33      -$H33      )/$H33      )*100))</f>
        <v>79.810725552050471</v>
      </c>
      <c r="S33" s="49">
        <f>IF(($I33      =0),0,((($K33      -$I33      )/$I33      )*100))</f>
        <v>0</v>
      </c>
      <c r="T33" s="48">
        <f>IF(($E33      =0),0,(($P33      /$E33      )*100))</f>
        <v>70.007892659826368</v>
      </c>
      <c r="U33" s="50">
        <f>IF(($E33      =0),0,(($Q33      /$E33      )*100))</f>
        <v>77.802209944751382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1267000</v>
      </c>
      <c r="C34" s="96">
        <f>C33</f>
        <v>0</v>
      </c>
      <c r="D34" s="96"/>
      <c r="E34" s="96">
        <f>$B34      +$C34      +$D34</f>
        <v>1267000</v>
      </c>
      <c r="F34" s="97">
        <f t="shared" ref="F34:O34" si="17">F33</f>
        <v>1267000</v>
      </c>
      <c r="G34" s="98">
        <f t="shared" si="17"/>
        <v>887000</v>
      </c>
      <c r="H34" s="97">
        <f t="shared" si="17"/>
        <v>317000</v>
      </c>
      <c r="I34" s="98">
        <f t="shared" si="17"/>
        <v>0</v>
      </c>
      <c r="J34" s="97">
        <f t="shared" si="17"/>
        <v>570000</v>
      </c>
      <c r="K34" s="98">
        <f t="shared" si="17"/>
        <v>985754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887000</v>
      </c>
      <c r="Q34" s="98">
        <f>$I34      +$K34      +$M34      +$O34</f>
        <v>985754</v>
      </c>
      <c r="R34" s="52">
        <f>IF(($H34      =0),0,((($J34      -$H34      )/$H34      )*100))</f>
        <v>79.810725552050471</v>
      </c>
      <c r="S34" s="53">
        <f>IF(($I34      =0),0,((($K34      -$I34      )/$I34      )*100))</f>
        <v>0</v>
      </c>
      <c r="T34" s="52">
        <f>IF($E34   =0,0,($P34   /$E34   )*100)</f>
        <v>70.007892659826368</v>
      </c>
      <c r="U34" s="54">
        <f>IF($E34   =0,0,($Q34   /$E34   )*100)</f>
        <v>77.802209944751382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917000</v>
      </c>
      <c r="C36" s="93"/>
      <c r="D36" s="93"/>
      <c r="E36" s="93">
        <f t="shared" ref="E36:E41" si="18">$B36      +$C36      +$D36</f>
        <v>917000</v>
      </c>
      <c r="F36" s="94">
        <v>917000</v>
      </c>
      <c r="G36" s="95">
        <v>917000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3000000</v>
      </c>
      <c r="C39" s="93"/>
      <c r="D39" s="93"/>
      <c r="E39" s="93">
        <f t="shared" si="18"/>
        <v>3000000</v>
      </c>
      <c r="F39" s="94">
        <v>3000000</v>
      </c>
      <c r="G39" s="95">
        <v>2100000</v>
      </c>
      <c r="H39" s="94"/>
      <c r="I39" s="95"/>
      <c r="J39" s="94">
        <v>645000</v>
      </c>
      <c r="K39" s="95"/>
      <c r="L39" s="94"/>
      <c r="M39" s="95"/>
      <c r="N39" s="94"/>
      <c r="O39" s="95"/>
      <c r="P39" s="94">
        <f t="shared" si="19"/>
        <v>645000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21.5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3917000</v>
      </c>
      <c r="C41" s="96">
        <f>SUM(C36:C40)</f>
        <v>0</v>
      </c>
      <c r="D41" s="96"/>
      <c r="E41" s="96">
        <f t="shared" si="18"/>
        <v>3917000</v>
      </c>
      <c r="F41" s="97">
        <f t="shared" ref="F41:O41" si="25">SUM(F36:F40)</f>
        <v>3917000</v>
      </c>
      <c r="G41" s="98">
        <f t="shared" si="25"/>
        <v>3017000</v>
      </c>
      <c r="H41" s="97">
        <f t="shared" si="25"/>
        <v>0</v>
      </c>
      <c r="I41" s="98">
        <f t="shared" si="25"/>
        <v>0</v>
      </c>
      <c r="J41" s="97">
        <f t="shared" si="25"/>
        <v>645000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645000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16.466683686494765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8184000</v>
      </c>
      <c r="C68" s="105">
        <f>SUM(C9:C15,C18:C24,C27:C30,C33,C36:C40,C43:C53,C56:C59,C62:C66)</f>
        <v>0</v>
      </c>
      <c r="D68" s="105"/>
      <c r="E68" s="105">
        <f t="shared" si="35"/>
        <v>8184000</v>
      </c>
      <c r="F68" s="106">
        <f t="shared" ref="F68:O68" si="43">SUM(F9:F15,F18:F24,F27:F30,F33,F36:F40,F43:F53,F56:F59,F62:F66)</f>
        <v>8184000</v>
      </c>
      <c r="G68" s="107">
        <f t="shared" si="43"/>
        <v>6904000</v>
      </c>
      <c r="H68" s="106">
        <f t="shared" si="43"/>
        <v>604000</v>
      </c>
      <c r="I68" s="107">
        <f t="shared" si="43"/>
        <v>0</v>
      </c>
      <c r="J68" s="106">
        <f t="shared" si="43"/>
        <v>1389000</v>
      </c>
      <c r="K68" s="107">
        <f t="shared" si="43"/>
        <v>2725984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1993000</v>
      </c>
      <c r="Q68" s="107">
        <f t="shared" si="37"/>
        <v>2725984</v>
      </c>
      <c r="R68" s="61">
        <f t="shared" si="38"/>
        <v>129.96688741721854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24.352394916911045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33.308699902248293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13365000</v>
      </c>
      <c r="C70" s="93"/>
      <c r="D70" s="93"/>
      <c r="E70" s="93">
        <f>$B70      +$C70      +$D70</f>
        <v>13365000</v>
      </c>
      <c r="F70" s="94">
        <v>13365000</v>
      </c>
      <c r="G70" s="95">
        <v>9270000</v>
      </c>
      <c r="H70" s="94">
        <v>5495000</v>
      </c>
      <c r="I70" s="95"/>
      <c r="J70" s="94">
        <v>3007000</v>
      </c>
      <c r="K70" s="95">
        <v>6748036</v>
      </c>
      <c r="L70" s="94"/>
      <c r="M70" s="95"/>
      <c r="N70" s="94"/>
      <c r="O70" s="95"/>
      <c r="P70" s="94">
        <f>$H70      +$J70      +$L70      +$N70</f>
        <v>8502000</v>
      </c>
      <c r="Q70" s="95">
        <f>$I70      +$K70      +$M70      +$O70</f>
        <v>6748036</v>
      </c>
      <c r="R70" s="48">
        <f>IF(($H70      =0),0,((($J70      -$H70      )/$H70      )*100))</f>
        <v>-45.277525022747952</v>
      </c>
      <c r="S70" s="49">
        <f>IF(($I70      =0),0,((($K70      -$I70      )/$I70      )*100))</f>
        <v>0</v>
      </c>
      <c r="T70" s="48">
        <f>IF(($E70      =0),0,(($P70      /$E70      )*100))</f>
        <v>63.613916947250281</v>
      </c>
      <c r="U70" s="50">
        <f>IF(($E70      =0),0,(($Q70      /$E70      )*100))</f>
        <v>50.490355405910961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13365000</v>
      </c>
      <c r="C72" s="102">
        <f>SUM(C70:C71)</f>
        <v>0</v>
      </c>
      <c r="D72" s="102"/>
      <c r="E72" s="102">
        <f>$B72      +$C72      +$D72</f>
        <v>13365000</v>
      </c>
      <c r="F72" s="103">
        <f t="shared" ref="F72:O72" si="44">SUM(F70:F71)</f>
        <v>13365000</v>
      </c>
      <c r="G72" s="104">
        <f t="shared" si="44"/>
        <v>9270000</v>
      </c>
      <c r="H72" s="103">
        <f t="shared" si="44"/>
        <v>5495000</v>
      </c>
      <c r="I72" s="104">
        <f t="shared" si="44"/>
        <v>0</v>
      </c>
      <c r="J72" s="103">
        <f t="shared" si="44"/>
        <v>3007000</v>
      </c>
      <c r="K72" s="104">
        <f t="shared" si="44"/>
        <v>6748036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8502000</v>
      </c>
      <c r="Q72" s="104">
        <f>$I72      +$K72      +$M72      +$O72</f>
        <v>6748036</v>
      </c>
      <c r="R72" s="57">
        <f>IF(($H72      =0),0,((($J72      -$H72      )/$H72      )*100))</f>
        <v>-45.277525022747952</v>
      </c>
      <c r="S72" s="58">
        <f>IF(($I72      =0),0,((($K72      -$I72      )/$I72      )*100))</f>
        <v>0</v>
      </c>
      <c r="T72" s="57">
        <f>IF(($E70      =0),0,(($P70      /$E70      )*100))</f>
        <v>63.613916947250281</v>
      </c>
      <c r="U72" s="59">
        <f>IF($E70   =0,0,($Q70   /$E70 )*100)</f>
        <v>50.490355405910961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13365000</v>
      </c>
      <c r="C73" s="105">
        <f>SUM(C70:C71)</f>
        <v>0</v>
      </c>
      <c r="D73" s="105"/>
      <c r="E73" s="105">
        <f>$B73      +$C73      +$D73</f>
        <v>13365000</v>
      </c>
      <c r="F73" s="106">
        <f t="shared" ref="F73:O73" si="45">SUM(F70:F71)</f>
        <v>13365000</v>
      </c>
      <c r="G73" s="107">
        <f t="shared" si="45"/>
        <v>9270000</v>
      </c>
      <c r="H73" s="106">
        <f t="shared" si="45"/>
        <v>5495000</v>
      </c>
      <c r="I73" s="107">
        <f t="shared" si="45"/>
        <v>0</v>
      </c>
      <c r="J73" s="106">
        <f t="shared" si="45"/>
        <v>3007000</v>
      </c>
      <c r="K73" s="107">
        <f t="shared" si="45"/>
        <v>6748036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8502000</v>
      </c>
      <c r="Q73" s="107">
        <f>$I73      +$K73      +$M73      +$O73</f>
        <v>6748036</v>
      </c>
      <c r="R73" s="61">
        <f>IF(($H73      =0),0,((($J73      -$H73      )/$H73      )*100))</f>
        <v>-45.277525022747952</v>
      </c>
      <c r="S73" s="62">
        <f>IF(($I73      =0),0,((($K73      -$I73      )/$I73      )*100))</f>
        <v>0</v>
      </c>
      <c r="T73" s="61">
        <f>IF(($E70      =0),0,(($P70      /$E70      )*100))</f>
        <v>63.613916947250281</v>
      </c>
      <c r="U73" s="65">
        <f>IF($E70   =0,0,($Q70   /$E70 )*100)</f>
        <v>50.490355405910961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21549000</v>
      </c>
      <c r="C74" s="105">
        <f>SUM(C9:C15,C18:C24,C27:C30,C33,C36:C40,C43:C53,C56:C59,C62:C66,C70:C71)</f>
        <v>0</v>
      </c>
      <c r="D74" s="105"/>
      <c r="E74" s="105">
        <f>$B74      +$C74      +$D74</f>
        <v>21549000</v>
      </c>
      <c r="F74" s="106">
        <f t="shared" ref="F74:O74" si="46">SUM(F9:F15,F18:F24,F27:F30,F33,F36:F40,F43:F53,F56:F59,F62:F66,F70:F71)</f>
        <v>21549000</v>
      </c>
      <c r="G74" s="107">
        <f t="shared" si="46"/>
        <v>16174000</v>
      </c>
      <c r="H74" s="106">
        <f t="shared" si="46"/>
        <v>6099000</v>
      </c>
      <c r="I74" s="107">
        <f t="shared" si="46"/>
        <v>0</v>
      </c>
      <c r="J74" s="106">
        <f t="shared" si="46"/>
        <v>4396000</v>
      </c>
      <c r="K74" s="107">
        <f t="shared" si="46"/>
        <v>9474020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10495000</v>
      </c>
      <c r="Q74" s="107">
        <f>$I74      +$K74      +$M74      +$O74</f>
        <v>9474020</v>
      </c>
      <c r="R74" s="61">
        <f>IF(($H74      =0),0,((($J74      -$H74      )/$H74      )*100))</f>
        <v>-27.922610263977699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48.702956053645181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43.965009977261126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156000</v>
      </c>
      <c r="C87" s="119">
        <f t="shared" si="55"/>
        <v>2348000</v>
      </c>
      <c r="D87" s="119">
        <f t="shared" si="55"/>
        <v>0</v>
      </c>
      <c r="E87" s="119">
        <f t="shared" si="55"/>
        <v>2504000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4087000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4087000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163.21884984025559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156000</v>
      </c>
      <c r="C91" s="93">
        <v>2348000</v>
      </c>
      <c r="D91" s="93"/>
      <c r="E91" s="93">
        <f t="shared" si="56"/>
        <v>2504000</v>
      </c>
      <c r="F91" s="93">
        <v>0</v>
      </c>
      <c r="G91" s="93">
        <v>0</v>
      </c>
      <c r="H91" s="93">
        <v>4087000</v>
      </c>
      <c r="I91" s="93"/>
      <c r="J91" s="93"/>
      <c r="K91" s="93"/>
      <c r="L91" s="93"/>
      <c r="M91" s="93"/>
      <c r="N91" s="93"/>
      <c r="O91" s="93"/>
      <c r="P91" s="93">
        <f t="shared" si="57"/>
        <v>4087000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163.21884984025559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156000</v>
      </c>
      <c r="C114" s="128">
        <f t="shared" si="69"/>
        <v>2348000</v>
      </c>
      <c r="D114" s="128">
        <f t="shared" si="69"/>
        <v>0</v>
      </c>
      <c r="E114" s="128">
        <f t="shared" si="69"/>
        <v>2504000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4087000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4087000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1.6321884984025559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156000</v>
      </c>
      <c r="C115" s="130">
        <f t="shared" ref="C115:Q115" si="70">C87</f>
        <v>2348000</v>
      </c>
      <c r="D115" s="130">
        <f t="shared" si="70"/>
        <v>0</v>
      </c>
      <c r="E115" s="130">
        <f t="shared" si="70"/>
        <v>2504000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4087000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4087000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1.6321884984025559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qREyRAccH9bFtM5YoKDdTT9VO1qwNRsF8SK913uCYP6XstZS6ecldvAstJzfKkv8OVP6aKno/d0rz7WwUTvNPw==" saltValue="TNwBvJcuJHdnYLP721rCQ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2400000</v>
      </c>
      <c r="C10" s="93"/>
      <c r="D10" s="93"/>
      <c r="E10" s="93">
        <f t="shared" ref="E10:E16" si="0">$B10      +$C10      +$D10</f>
        <v>2400000</v>
      </c>
      <c r="F10" s="94">
        <v>2400000</v>
      </c>
      <c r="G10" s="95">
        <v>2400000</v>
      </c>
      <c r="H10" s="94">
        <v>1354000</v>
      </c>
      <c r="I10" s="95">
        <v>1354745</v>
      </c>
      <c r="J10" s="94">
        <v>100000</v>
      </c>
      <c r="K10" s="95">
        <v>148842</v>
      </c>
      <c r="L10" s="94"/>
      <c r="M10" s="95"/>
      <c r="N10" s="94"/>
      <c r="O10" s="95"/>
      <c r="P10" s="94">
        <f t="shared" ref="P10:P16" si="1">$H10      +$J10      +$L10      +$N10</f>
        <v>1454000</v>
      </c>
      <c r="Q10" s="95">
        <f t="shared" ref="Q10:Q16" si="2">$I10      +$K10      +$M10      +$O10</f>
        <v>1503587</v>
      </c>
      <c r="R10" s="48">
        <f t="shared" ref="R10:R16" si="3">IF(($H10      =0),0,((($J10      -$H10      )/$H10      )*100))</f>
        <v>-92.614475627769579</v>
      </c>
      <c r="S10" s="49">
        <f t="shared" ref="S10:S16" si="4">IF(($I10      =0),0,((($K10      -$I10      )/$I10      )*100))</f>
        <v>-89.013282942546383</v>
      </c>
      <c r="T10" s="48">
        <f t="shared" ref="T10:T15" si="5">IF(($E10      =0),0,(($P10      /$E10      )*100))</f>
        <v>60.583333333333336</v>
      </c>
      <c r="U10" s="50">
        <f t="shared" ref="U10:U15" si="6">IF(($E10      =0),0,(($Q10      /$E10      )*100))</f>
        <v>62.649458333333328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2400000</v>
      </c>
      <c r="C16" s="96">
        <f>SUM(C9:C15)</f>
        <v>0</v>
      </c>
      <c r="D16" s="96"/>
      <c r="E16" s="96">
        <f t="shared" si="0"/>
        <v>2400000</v>
      </c>
      <c r="F16" s="97">
        <f t="shared" ref="F16:O16" si="7">SUM(F9:F15)</f>
        <v>2400000</v>
      </c>
      <c r="G16" s="98">
        <f t="shared" si="7"/>
        <v>2400000</v>
      </c>
      <c r="H16" s="97">
        <f t="shared" si="7"/>
        <v>1354000</v>
      </c>
      <c r="I16" s="98">
        <f t="shared" si="7"/>
        <v>1354745</v>
      </c>
      <c r="J16" s="97">
        <f t="shared" si="7"/>
        <v>100000</v>
      </c>
      <c r="K16" s="98">
        <f t="shared" si="7"/>
        <v>148842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1454000</v>
      </c>
      <c r="Q16" s="98">
        <f t="shared" si="2"/>
        <v>1503587</v>
      </c>
      <c r="R16" s="52">
        <f t="shared" si="3"/>
        <v>-92.614475627769579</v>
      </c>
      <c r="S16" s="53">
        <f t="shared" si="4"/>
        <v>-89.013282942546383</v>
      </c>
      <c r="T16" s="52">
        <f>IF((SUM($E9:$E13))=0,0,(P16/(SUM($E9:$E13))*100))</f>
        <v>60.583333333333336</v>
      </c>
      <c r="U16" s="54">
        <f>IF((SUM($E9:$E13))=0,0,(Q16/(SUM($E9:$E13))*100))</f>
        <v>62.649458333333328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15558000</v>
      </c>
      <c r="C22" s="93"/>
      <c r="D22" s="93"/>
      <c r="E22" s="93">
        <f t="shared" si="8"/>
        <v>15558000</v>
      </c>
      <c r="F22" s="94">
        <v>15558000</v>
      </c>
      <c r="G22" s="95">
        <v>0</v>
      </c>
      <c r="H22" s="94"/>
      <c r="I22" s="95">
        <v>20450012</v>
      </c>
      <c r="J22" s="94"/>
      <c r="K22" s="95">
        <v>5757633</v>
      </c>
      <c r="L22" s="94"/>
      <c r="M22" s="95"/>
      <c r="N22" s="94"/>
      <c r="O22" s="95"/>
      <c r="P22" s="94">
        <f t="shared" si="9"/>
        <v>0</v>
      </c>
      <c r="Q22" s="95">
        <f t="shared" si="10"/>
        <v>26207645</v>
      </c>
      <c r="R22" s="48">
        <f t="shared" si="11"/>
        <v>0</v>
      </c>
      <c r="S22" s="49">
        <f t="shared" si="12"/>
        <v>-71.845331924499604</v>
      </c>
      <c r="T22" s="48">
        <f t="shared" si="13"/>
        <v>0</v>
      </c>
      <c r="U22" s="50">
        <f t="shared" si="14"/>
        <v>168.45124694690833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15558000</v>
      </c>
      <c r="C25" s="96">
        <f>SUM(C18:C24)</f>
        <v>0</v>
      </c>
      <c r="D25" s="96"/>
      <c r="E25" s="96">
        <f t="shared" si="8"/>
        <v>15558000</v>
      </c>
      <c r="F25" s="97">
        <f t="shared" ref="F25:O25" si="15">SUM(F18:F24)</f>
        <v>15558000</v>
      </c>
      <c r="G25" s="98">
        <f t="shared" si="15"/>
        <v>0</v>
      </c>
      <c r="H25" s="97">
        <f t="shared" si="15"/>
        <v>0</v>
      </c>
      <c r="I25" s="98">
        <f t="shared" si="15"/>
        <v>20450012</v>
      </c>
      <c r="J25" s="97">
        <f t="shared" si="15"/>
        <v>0</v>
      </c>
      <c r="K25" s="98">
        <f t="shared" si="15"/>
        <v>5757633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26207645</v>
      </c>
      <c r="R25" s="52">
        <f t="shared" si="11"/>
        <v>0</v>
      </c>
      <c r="S25" s="53">
        <f t="shared" si="12"/>
        <v>-71.845331924499604</v>
      </c>
      <c r="T25" s="52">
        <f>IF(($E25-$E20-$E24)   =0,0,($P25   /($E25-$E20-$E24)   )*100)</f>
        <v>0</v>
      </c>
      <c r="U25" s="54">
        <f>IF(($E25-$E20-$E24)   =0,0,($Q25   /($E25-$E20-$E24)   )*100)</f>
        <v>168.45124694690833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1645000</v>
      </c>
      <c r="C33" s="93"/>
      <c r="D33" s="93"/>
      <c r="E33" s="93">
        <f>$B33      +$C33      +$D33</f>
        <v>1645000</v>
      </c>
      <c r="F33" s="94">
        <v>1645000</v>
      </c>
      <c r="G33" s="95">
        <v>1152000</v>
      </c>
      <c r="H33" s="94">
        <v>412000</v>
      </c>
      <c r="I33" s="95">
        <v>866106</v>
      </c>
      <c r="J33" s="94">
        <v>740000</v>
      </c>
      <c r="K33" s="95">
        <v>619727</v>
      </c>
      <c r="L33" s="94"/>
      <c r="M33" s="95"/>
      <c r="N33" s="94"/>
      <c r="O33" s="95"/>
      <c r="P33" s="94">
        <f>$H33      +$J33      +$L33      +$N33</f>
        <v>1152000</v>
      </c>
      <c r="Q33" s="95">
        <f>$I33      +$K33      +$M33      +$O33</f>
        <v>1485833</v>
      </c>
      <c r="R33" s="48">
        <f>IF(($H33      =0),0,((($J33      -$H33      )/$H33      )*100))</f>
        <v>79.611650485436897</v>
      </c>
      <c r="S33" s="49">
        <f>IF(($I33      =0),0,((($K33      -$I33      )/$I33      )*100))</f>
        <v>-28.446749012245615</v>
      </c>
      <c r="T33" s="48">
        <f>IF(($E33      =0),0,(($P33      /$E33      )*100))</f>
        <v>70.030395136778111</v>
      </c>
      <c r="U33" s="50">
        <f>IF(($E33      =0),0,(($Q33      /$E33      )*100))</f>
        <v>90.324194528875381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1645000</v>
      </c>
      <c r="C34" s="96">
        <f>C33</f>
        <v>0</v>
      </c>
      <c r="D34" s="96"/>
      <c r="E34" s="96">
        <f>$B34      +$C34      +$D34</f>
        <v>1645000</v>
      </c>
      <c r="F34" s="97">
        <f t="shared" ref="F34:O34" si="17">F33</f>
        <v>1645000</v>
      </c>
      <c r="G34" s="98">
        <f t="shared" si="17"/>
        <v>1152000</v>
      </c>
      <c r="H34" s="97">
        <f t="shared" si="17"/>
        <v>412000</v>
      </c>
      <c r="I34" s="98">
        <f t="shared" si="17"/>
        <v>866106</v>
      </c>
      <c r="J34" s="97">
        <f t="shared" si="17"/>
        <v>740000</v>
      </c>
      <c r="K34" s="98">
        <f t="shared" si="17"/>
        <v>619727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1152000</v>
      </c>
      <c r="Q34" s="98">
        <f>$I34      +$K34      +$M34      +$O34</f>
        <v>1485833</v>
      </c>
      <c r="R34" s="52">
        <f>IF(($H34      =0),0,((($J34      -$H34      )/$H34      )*100))</f>
        <v>79.611650485436897</v>
      </c>
      <c r="S34" s="53">
        <f>IF(($I34      =0),0,((($K34      -$I34      )/$I34      )*100))</f>
        <v>-28.446749012245615</v>
      </c>
      <c r="T34" s="52">
        <f>IF($E34   =0,0,($P34   /$E34   )*100)</f>
        <v>70.030395136778111</v>
      </c>
      <c r="U34" s="54">
        <f>IF($E34   =0,0,($Q34   /$E34   )*100)</f>
        <v>90.324194528875381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14773000</v>
      </c>
      <c r="C36" s="93"/>
      <c r="D36" s="93"/>
      <c r="E36" s="93">
        <f t="shared" ref="E36:E41" si="18">$B36      +$C36      +$D36</f>
        <v>14773000</v>
      </c>
      <c r="F36" s="94">
        <v>14773000</v>
      </c>
      <c r="G36" s="95">
        <v>8700000</v>
      </c>
      <c r="H36" s="94"/>
      <c r="I36" s="95"/>
      <c r="J36" s="94">
        <v>8700000</v>
      </c>
      <c r="K36" s="95"/>
      <c r="L36" s="94"/>
      <c r="M36" s="95"/>
      <c r="N36" s="94"/>
      <c r="O36" s="95"/>
      <c r="P36" s="94">
        <f t="shared" ref="P36:P41" si="19">$H36      +$J36      +$L36      +$N36</f>
        <v>8700000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58.891220469775938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14773000</v>
      </c>
      <c r="C41" s="96">
        <f>SUM(C36:C40)</f>
        <v>0</v>
      </c>
      <c r="D41" s="96"/>
      <c r="E41" s="96">
        <f t="shared" si="18"/>
        <v>14773000</v>
      </c>
      <c r="F41" s="97">
        <f t="shared" ref="F41:O41" si="25">SUM(F36:F40)</f>
        <v>14773000</v>
      </c>
      <c r="G41" s="98">
        <f t="shared" si="25"/>
        <v>8700000</v>
      </c>
      <c r="H41" s="97">
        <f t="shared" si="25"/>
        <v>0</v>
      </c>
      <c r="I41" s="98">
        <f t="shared" si="25"/>
        <v>0</v>
      </c>
      <c r="J41" s="97">
        <f t="shared" si="25"/>
        <v>8700000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8700000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58.891220469775938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34376000</v>
      </c>
      <c r="C68" s="105">
        <f>SUM(C9:C15,C18:C24,C27:C30,C33,C36:C40,C43:C53,C56:C59,C62:C66)</f>
        <v>0</v>
      </c>
      <c r="D68" s="105"/>
      <c r="E68" s="105">
        <f t="shared" si="35"/>
        <v>34376000</v>
      </c>
      <c r="F68" s="106">
        <f t="shared" ref="F68:O68" si="43">SUM(F9:F15,F18:F24,F27:F30,F33,F36:F40,F43:F53,F56:F59,F62:F66)</f>
        <v>34376000</v>
      </c>
      <c r="G68" s="107">
        <f t="shared" si="43"/>
        <v>12252000</v>
      </c>
      <c r="H68" s="106">
        <f t="shared" si="43"/>
        <v>1766000</v>
      </c>
      <c r="I68" s="107">
        <f t="shared" si="43"/>
        <v>22670863</v>
      </c>
      <c r="J68" s="106">
        <f t="shared" si="43"/>
        <v>9540000</v>
      </c>
      <c r="K68" s="107">
        <f t="shared" si="43"/>
        <v>6526202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11306000</v>
      </c>
      <c r="Q68" s="107">
        <f t="shared" si="37"/>
        <v>29197065</v>
      </c>
      <c r="R68" s="61">
        <f t="shared" si="38"/>
        <v>440.20385050962625</v>
      </c>
      <c r="S68" s="62">
        <f t="shared" si="39"/>
        <v>-71.213261709534393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32.889225040726089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84.934445543402376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12982000</v>
      </c>
      <c r="C70" s="93"/>
      <c r="D70" s="93"/>
      <c r="E70" s="93">
        <f>$B70      +$C70      +$D70</f>
        <v>12982000</v>
      </c>
      <c r="F70" s="94">
        <v>12982000</v>
      </c>
      <c r="G70" s="95">
        <v>9087000</v>
      </c>
      <c r="H70" s="94">
        <v>3895000</v>
      </c>
      <c r="I70" s="95">
        <v>3812319</v>
      </c>
      <c r="J70" s="94">
        <v>1023000</v>
      </c>
      <c r="K70" s="95">
        <v>1093938</v>
      </c>
      <c r="L70" s="94"/>
      <c r="M70" s="95"/>
      <c r="N70" s="94"/>
      <c r="O70" s="95"/>
      <c r="P70" s="94">
        <f>$H70      +$J70      +$L70      +$N70</f>
        <v>4918000</v>
      </c>
      <c r="Q70" s="95">
        <f>$I70      +$K70      +$M70      +$O70</f>
        <v>4906257</v>
      </c>
      <c r="R70" s="48">
        <f>IF(($H70      =0),0,((($J70      -$H70      )/$H70      )*100))</f>
        <v>-73.735558408215667</v>
      </c>
      <c r="S70" s="49">
        <f>IF(($I70      =0),0,((($K70      -$I70      )/$I70      )*100))</f>
        <v>-71.305181964048657</v>
      </c>
      <c r="T70" s="48">
        <f>IF(($E70      =0),0,(($P70      /$E70      )*100))</f>
        <v>37.883222924048681</v>
      </c>
      <c r="U70" s="50">
        <f>IF(($E70      =0),0,(($Q70      /$E70      )*100))</f>
        <v>37.792766908026501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12982000</v>
      </c>
      <c r="C72" s="102">
        <f>SUM(C70:C71)</f>
        <v>0</v>
      </c>
      <c r="D72" s="102"/>
      <c r="E72" s="102">
        <f>$B72      +$C72      +$D72</f>
        <v>12982000</v>
      </c>
      <c r="F72" s="103">
        <f t="shared" ref="F72:O72" si="44">SUM(F70:F71)</f>
        <v>12982000</v>
      </c>
      <c r="G72" s="104">
        <f t="shared" si="44"/>
        <v>9087000</v>
      </c>
      <c r="H72" s="103">
        <f t="shared" si="44"/>
        <v>3895000</v>
      </c>
      <c r="I72" s="104">
        <f t="shared" si="44"/>
        <v>3812319</v>
      </c>
      <c r="J72" s="103">
        <f t="shared" si="44"/>
        <v>1023000</v>
      </c>
      <c r="K72" s="104">
        <f t="shared" si="44"/>
        <v>1093938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4918000</v>
      </c>
      <c r="Q72" s="104">
        <f>$I72      +$K72      +$M72      +$O72</f>
        <v>4906257</v>
      </c>
      <c r="R72" s="57">
        <f>IF(($H72      =0),0,((($J72      -$H72      )/$H72      )*100))</f>
        <v>-73.735558408215667</v>
      </c>
      <c r="S72" s="58">
        <f>IF(($I72      =0),0,((($K72      -$I72      )/$I72      )*100))</f>
        <v>-71.305181964048657</v>
      </c>
      <c r="T72" s="57">
        <f>IF(($E70      =0),0,(($P70      /$E70      )*100))</f>
        <v>37.883222924048681</v>
      </c>
      <c r="U72" s="59">
        <f>IF($E70   =0,0,($Q70   /$E70 )*100)</f>
        <v>37.792766908026501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12982000</v>
      </c>
      <c r="C73" s="105">
        <f>SUM(C70:C71)</f>
        <v>0</v>
      </c>
      <c r="D73" s="105"/>
      <c r="E73" s="105">
        <f>$B73      +$C73      +$D73</f>
        <v>12982000</v>
      </c>
      <c r="F73" s="106">
        <f t="shared" ref="F73:O73" si="45">SUM(F70:F71)</f>
        <v>12982000</v>
      </c>
      <c r="G73" s="107">
        <f t="shared" si="45"/>
        <v>9087000</v>
      </c>
      <c r="H73" s="106">
        <f t="shared" si="45"/>
        <v>3895000</v>
      </c>
      <c r="I73" s="107">
        <f t="shared" si="45"/>
        <v>3812319</v>
      </c>
      <c r="J73" s="106">
        <f t="shared" si="45"/>
        <v>1023000</v>
      </c>
      <c r="K73" s="107">
        <f t="shared" si="45"/>
        <v>1093938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4918000</v>
      </c>
      <c r="Q73" s="107">
        <f>$I73      +$K73      +$M73      +$O73</f>
        <v>4906257</v>
      </c>
      <c r="R73" s="61">
        <f>IF(($H73      =0),0,((($J73      -$H73      )/$H73      )*100))</f>
        <v>-73.735558408215667</v>
      </c>
      <c r="S73" s="62">
        <f>IF(($I73      =0),0,((($K73      -$I73      )/$I73      )*100))</f>
        <v>-71.305181964048657</v>
      </c>
      <c r="T73" s="61">
        <f>IF(($E70      =0),0,(($P70      /$E70      )*100))</f>
        <v>37.883222924048681</v>
      </c>
      <c r="U73" s="65">
        <f>IF($E70   =0,0,($Q70   /$E70 )*100)</f>
        <v>37.792766908026501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47358000</v>
      </c>
      <c r="C74" s="105">
        <f>SUM(C9:C15,C18:C24,C27:C30,C33,C36:C40,C43:C53,C56:C59,C62:C66,C70:C71)</f>
        <v>0</v>
      </c>
      <c r="D74" s="105"/>
      <c r="E74" s="105">
        <f>$B74      +$C74      +$D74</f>
        <v>47358000</v>
      </c>
      <c r="F74" s="106">
        <f t="shared" ref="F74:O74" si="46">SUM(F9:F15,F18:F24,F27:F30,F33,F36:F40,F43:F53,F56:F59,F62:F66,F70:F71)</f>
        <v>47358000</v>
      </c>
      <c r="G74" s="107">
        <f t="shared" si="46"/>
        <v>21339000</v>
      </c>
      <c r="H74" s="106">
        <f t="shared" si="46"/>
        <v>5661000</v>
      </c>
      <c r="I74" s="107">
        <f t="shared" si="46"/>
        <v>26483182</v>
      </c>
      <c r="J74" s="106">
        <f t="shared" si="46"/>
        <v>10563000</v>
      </c>
      <c r="K74" s="107">
        <f t="shared" si="46"/>
        <v>7620140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16224000</v>
      </c>
      <c r="Q74" s="107">
        <f>$I74      +$K74      +$M74      +$O74</f>
        <v>34103322</v>
      </c>
      <c r="R74" s="61">
        <f>IF(($H74      =0),0,((($J74      -$H74      )/$H74      )*100))</f>
        <v>86.592474827768953</v>
      </c>
      <c r="S74" s="62">
        <f>IF(($I74      =0),0,((($K74      -$I74      )/$I74      )*100))</f>
        <v>-71.226493855609945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34.258203471430384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72.011744583808436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1613000</v>
      </c>
      <c r="C87" s="119">
        <f t="shared" si="55"/>
        <v>1157000</v>
      </c>
      <c r="D87" s="119">
        <f t="shared" si="55"/>
        <v>0</v>
      </c>
      <c r="E87" s="119">
        <f t="shared" si="55"/>
        <v>2770000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3245000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3245000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117.14801444043322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413000</v>
      </c>
      <c r="C91" s="93">
        <v>1157000</v>
      </c>
      <c r="D91" s="93"/>
      <c r="E91" s="93">
        <f t="shared" si="56"/>
        <v>1570000</v>
      </c>
      <c r="F91" s="93">
        <v>0</v>
      </c>
      <c r="G91" s="93">
        <v>0</v>
      </c>
      <c r="H91" s="93">
        <v>3245000</v>
      </c>
      <c r="I91" s="93"/>
      <c r="J91" s="93"/>
      <c r="K91" s="93"/>
      <c r="L91" s="93"/>
      <c r="M91" s="93"/>
      <c r="N91" s="93"/>
      <c r="O91" s="93"/>
      <c r="P91" s="93">
        <f t="shared" si="57"/>
        <v>3245000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206.68789808917199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1200000</v>
      </c>
      <c r="C96" s="122"/>
      <c r="D96" s="122"/>
      <c r="E96" s="122">
        <f t="shared" si="56"/>
        <v>1200000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1613000</v>
      </c>
      <c r="C114" s="128">
        <f t="shared" si="69"/>
        <v>1157000</v>
      </c>
      <c r="D114" s="128">
        <f t="shared" si="69"/>
        <v>0</v>
      </c>
      <c r="E114" s="128">
        <f t="shared" si="69"/>
        <v>2770000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3245000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3245000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1.1714801444043321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1613000</v>
      </c>
      <c r="C115" s="130">
        <f t="shared" ref="C115:Q115" si="70">C87</f>
        <v>1157000</v>
      </c>
      <c r="D115" s="130">
        <f t="shared" si="70"/>
        <v>0</v>
      </c>
      <c r="E115" s="130">
        <f t="shared" si="70"/>
        <v>2770000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3245000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3245000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1.1714801444043321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NR4rQ0nvMvlEawBOAzHyqO0G/JjwjLX+Btb73enOcJdWRQxitQeFJs6V3g2Q/YN0mB9aFXNoiFax06WHKBYYxg==" saltValue="k60rIqvqSKUdtE1TBcmJ9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180000</v>
      </c>
      <c r="I10" s="95">
        <v>263863</v>
      </c>
      <c r="J10" s="94"/>
      <c r="K10" s="95">
        <v>403983</v>
      </c>
      <c r="L10" s="94"/>
      <c r="M10" s="95"/>
      <c r="N10" s="94"/>
      <c r="O10" s="95"/>
      <c r="P10" s="94">
        <f t="shared" ref="P10:P16" si="1">$H10      +$J10      +$L10      +$N10</f>
        <v>180000</v>
      </c>
      <c r="Q10" s="95">
        <f t="shared" ref="Q10:Q16" si="2">$I10      +$K10      +$M10      +$O10</f>
        <v>667846</v>
      </c>
      <c r="R10" s="48">
        <f t="shared" ref="R10:R16" si="3">IF(($H10      =0),0,((($J10      -$H10      )/$H10      )*100))</f>
        <v>-100</v>
      </c>
      <c r="S10" s="49">
        <f t="shared" ref="S10:S16" si="4">IF(($I10      =0),0,((($K10      -$I10      )/$I10      )*100))</f>
        <v>53.103314977848349</v>
      </c>
      <c r="T10" s="48">
        <f t="shared" ref="T10:T15" si="5">IF(($E10      =0),0,(($P10      /$E10      )*100))</f>
        <v>9.4736842105263168</v>
      </c>
      <c r="U10" s="50">
        <f t="shared" ref="U10:U15" si="6">IF(($E10      =0),0,(($Q10      /$E10      )*100))</f>
        <v>35.149789473684208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20000000</v>
      </c>
      <c r="C13" s="93"/>
      <c r="D13" s="93"/>
      <c r="E13" s="93">
        <f t="shared" si="0"/>
        <v>20000000</v>
      </c>
      <c r="F13" s="94">
        <v>20000000</v>
      </c>
      <c r="G13" s="95">
        <v>15000000</v>
      </c>
      <c r="H13" s="94">
        <v>5000000</v>
      </c>
      <c r="I13" s="95">
        <v>2649248</v>
      </c>
      <c r="J13" s="94">
        <v>7022000</v>
      </c>
      <c r="K13" s="95">
        <v>10765606</v>
      </c>
      <c r="L13" s="94"/>
      <c r="M13" s="95"/>
      <c r="N13" s="94"/>
      <c r="O13" s="95"/>
      <c r="P13" s="94">
        <f t="shared" si="1"/>
        <v>12022000</v>
      </c>
      <c r="Q13" s="95">
        <f t="shared" si="2"/>
        <v>13414854</v>
      </c>
      <c r="R13" s="48">
        <f t="shared" si="3"/>
        <v>40.44</v>
      </c>
      <c r="S13" s="49">
        <f t="shared" si="4"/>
        <v>306.3645985577794</v>
      </c>
      <c r="T13" s="48">
        <f t="shared" si="5"/>
        <v>60.11</v>
      </c>
      <c r="U13" s="50">
        <f t="shared" si="6"/>
        <v>67.074269999999999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21900000</v>
      </c>
      <c r="C16" s="96">
        <f>SUM(C9:C15)</f>
        <v>0</v>
      </c>
      <c r="D16" s="96"/>
      <c r="E16" s="96">
        <f t="shared" si="0"/>
        <v>21900000</v>
      </c>
      <c r="F16" s="97">
        <f t="shared" ref="F16:O16" si="7">SUM(F9:F15)</f>
        <v>21900000</v>
      </c>
      <c r="G16" s="98">
        <f t="shared" si="7"/>
        <v>16900000</v>
      </c>
      <c r="H16" s="97">
        <f t="shared" si="7"/>
        <v>5180000</v>
      </c>
      <c r="I16" s="98">
        <f t="shared" si="7"/>
        <v>2913111</v>
      </c>
      <c r="J16" s="97">
        <f t="shared" si="7"/>
        <v>7022000</v>
      </c>
      <c r="K16" s="98">
        <f t="shared" si="7"/>
        <v>11169589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12202000</v>
      </c>
      <c r="Q16" s="98">
        <f t="shared" si="2"/>
        <v>14082700</v>
      </c>
      <c r="R16" s="52">
        <f t="shared" si="3"/>
        <v>35.559845559845563</v>
      </c>
      <c r="S16" s="53">
        <f t="shared" si="4"/>
        <v>283.42476479612344</v>
      </c>
      <c r="T16" s="52">
        <f>IF((SUM($E9:$E13))=0,0,(P16/(SUM($E9:$E13))*100))</f>
        <v>55.716894977168948</v>
      </c>
      <c r="U16" s="54">
        <f>IF((SUM($E9:$E13))=0,0,(Q16/(SUM($E9:$E13))*100))</f>
        <v>64.304566210045664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13214000</v>
      </c>
      <c r="C22" s="93"/>
      <c r="D22" s="93"/>
      <c r="E22" s="93">
        <f t="shared" si="8"/>
        <v>13214000</v>
      </c>
      <c r="F22" s="94">
        <v>13214000</v>
      </c>
      <c r="G22" s="95">
        <v>2643000</v>
      </c>
      <c r="H22" s="94"/>
      <c r="I22" s="95">
        <v>6704720</v>
      </c>
      <c r="J22" s="94">
        <v>2973000</v>
      </c>
      <c r="K22" s="95">
        <v>12393599</v>
      </c>
      <c r="L22" s="94"/>
      <c r="M22" s="95"/>
      <c r="N22" s="94"/>
      <c r="O22" s="95"/>
      <c r="P22" s="94">
        <f t="shared" si="9"/>
        <v>2973000</v>
      </c>
      <c r="Q22" s="95">
        <f t="shared" si="10"/>
        <v>19098319</v>
      </c>
      <c r="R22" s="48">
        <f t="shared" si="11"/>
        <v>0</v>
      </c>
      <c r="S22" s="49">
        <f t="shared" si="12"/>
        <v>84.848867663377433</v>
      </c>
      <c r="T22" s="48">
        <f t="shared" si="13"/>
        <v>22.498864840320874</v>
      </c>
      <c r="U22" s="50">
        <f t="shared" si="14"/>
        <v>144.53094445285305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13214000</v>
      </c>
      <c r="C25" s="96">
        <f>SUM(C18:C24)</f>
        <v>0</v>
      </c>
      <c r="D25" s="96"/>
      <c r="E25" s="96">
        <f t="shared" si="8"/>
        <v>13214000</v>
      </c>
      <c r="F25" s="97">
        <f t="shared" ref="F25:O25" si="15">SUM(F18:F24)</f>
        <v>13214000</v>
      </c>
      <c r="G25" s="98">
        <f t="shared" si="15"/>
        <v>2643000</v>
      </c>
      <c r="H25" s="97">
        <f t="shared" si="15"/>
        <v>0</v>
      </c>
      <c r="I25" s="98">
        <f t="shared" si="15"/>
        <v>6704720</v>
      </c>
      <c r="J25" s="97">
        <f t="shared" si="15"/>
        <v>2973000</v>
      </c>
      <c r="K25" s="98">
        <f t="shared" si="15"/>
        <v>12393599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2973000</v>
      </c>
      <c r="Q25" s="98">
        <f t="shared" si="10"/>
        <v>19098319</v>
      </c>
      <c r="R25" s="52">
        <f t="shared" si="11"/>
        <v>0</v>
      </c>
      <c r="S25" s="53">
        <f t="shared" si="12"/>
        <v>84.848867663377433</v>
      </c>
      <c r="T25" s="52">
        <f>IF(($E25-$E20-$E24)   =0,0,($P25   /($E25-$E20-$E24)   )*100)</f>
        <v>22.498864840320874</v>
      </c>
      <c r="U25" s="54">
        <f>IF(($E25-$E20-$E24)   =0,0,($Q25   /($E25-$E20-$E24)   )*100)</f>
        <v>144.53094445285305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>
        <v>50000000</v>
      </c>
      <c r="C29" s="93"/>
      <c r="D29" s="93"/>
      <c r="E29" s="93">
        <f>$B29      +$C29      +$D29</f>
        <v>50000000</v>
      </c>
      <c r="F29" s="94">
        <v>50000000</v>
      </c>
      <c r="G29" s="95">
        <v>27000000</v>
      </c>
      <c r="H29" s="94">
        <v>783000</v>
      </c>
      <c r="I29" s="95">
        <v>900450</v>
      </c>
      <c r="J29" s="94">
        <v>26217000</v>
      </c>
      <c r="K29" s="95">
        <v>764748</v>
      </c>
      <c r="L29" s="94"/>
      <c r="M29" s="95"/>
      <c r="N29" s="94"/>
      <c r="O29" s="95"/>
      <c r="P29" s="94">
        <f>$H29      +$J29      +$L29      +$N29</f>
        <v>27000000</v>
      </c>
      <c r="Q29" s="95">
        <f>$I29      +$K29      +$M29      +$O29</f>
        <v>1665198</v>
      </c>
      <c r="R29" s="48">
        <f>IF(($H29      =0),0,((($J29      -$H29      )/$H29      )*100))</f>
        <v>3248.275862068966</v>
      </c>
      <c r="S29" s="49">
        <f>IF(($I29      =0),0,((($K29      -$I29      )/$I29      )*100))</f>
        <v>-15.070464767616192</v>
      </c>
      <c r="T29" s="48">
        <f>IF(($E29      =0),0,(($P29      /$E29      )*100))</f>
        <v>54</v>
      </c>
      <c r="U29" s="50">
        <f>IF(($E29      =0),0,(($Q29      /$E29      )*100))</f>
        <v>3.3303959999999999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50000000</v>
      </c>
      <c r="C31" s="96">
        <f>SUM(C27:C30)</f>
        <v>0</v>
      </c>
      <c r="D31" s="96"/>
      <c r="E31" s="96">
        <f>$B31      +$C31      +$D31</f>
        <v>50000000</v>
      </c>
      <c r="F31" s="97">
        <f t="shared" ref="F31:O31" si="16">SUM(F27:F30)</f>
        <v>50000000</v>
      </c>
      <c r="G31" s="98">
        <f t="shared" si="16"/>
        <v>27000000</v>
      </c>
      <c r="H31" s="97">
        <f t="shared" si="16"/>
        <v>783000</v>
      </c>
      <c r="I31" s="98">
        <f t="shared" si="16"/>
        <v>900450</v>
      </c>
      <c r="J31" s="97">
        <f t="shared" si="16"/>
        <v>26217000</v>
      </c>
      <c r="K31" s="98">
        <f t="shared" si="16"/>
        <v>764748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27000000</v>
      </c>
      <c r="Q31" s="98">
        <f>$I31      +$K31      +$M31      +$O31</f>
        <v>1665198</v>
      </c>
      <c r="R31" s="52">
        <f>IF(($H31      =0),0,((($J31      -$H31      )/$H31      )*100))</f>
        <v>3248.275862068966</v>
      </c>
      <c r="S31" s="53">
        <f>IF(($I31      =0),0,((($K31      -$I31      )/$I31      )*100))</f>
        <v>-15.070464767616192</v>
      </c>
      <c r="T31" s="52">
        <f>IF($E31   =0,0,($P31   /$E31   )*100)</f>
        <v>54</v>
      </c>
      <c r="U31" s="54">
        <f>IF($E31   =0,0,($Q31   /$E31   )*100)</f>
        <v>3.3303959999999999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2092000</v>
      </c>
      <c r="C33" s="93"/>
      <c r="D33" s="93"/>
      <c r="E33" s="93">
        <f>$B33      +$C33      +$D33</f>
        <v>2092000</v>
      </c>
      <c r="F33" s="94">
        <v>2092000</v>
      </c>
      <c r="G33" s="95">
        <v>1464000</v>
      </c>
      <c r="H33" s="94">
        <v>522000</v>
      </c>
      <c r="I33" s="95">
        <v>521467</v>
      </c>
      <c r="J33" s="94">
        <v>942000</v>
      </c>
      <c r="K33" s="95">
        <v>949417</v>
      </c>
      <c r="L33" s="94"/>
      <c r="M33" s="95"/>
      <c r="N33" s="94"/>
      <c r="O33" s="95"/>
      <c r="P33" s="94">
        <f>$H33      +$J33      +$L33      +$N33</f>
        <v>1464000</v>
      </c>
      <c r="Q33" s="95">
        <f>$I33      +$K33      +$M33      +$O33</f>
        <v>1470884</v>
      </c>
      <c r="R33" s="48">
        <f>IF(($H33      =0),0,((($J33      -$H33      )/$H33      )*100))</f>
        <v>80.459770114942529</v>
      </c>
      <c r="S33" s="49">
        <f>IF(($I33      =0),0,((($K33      -$I33      )/$I33      )*100))</f>
        <v>82.066554547075839</v>
      </c>
      <c r="T33" s="48">
        <f>IF(($E33      =0),0,(($P33      /$E33      )*100))</f>
        <v>69.98087954110899</v>
      </c>
      <c r="U33" s="50">
        <f>IF(($E33      =0),0,(($Q33      /$E33      )*100))</f>
        <v>70.309942638623326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2092000</v>
      </c>
      <c r="C34" s="96">
        <f>C33</f>
        <v>0</v>
      </c>
      <c r="D34" s="96"/>
      <c r="E34" s="96">
        <f>$B34      +$C34      +$D34</f>
        <v>2092000</v>
      </c>
      <c r="F34" s="97">
        <f t="shared" ref="F34:O34" si="17">F33</f>
        <v>2092000</v>
      </c>
      <c r="G34" s="98">
        <f t="shared" si="17"/>
        <v>1464000</v>
      </c>
      <c r="H34" s="97">
        <f t="shared" si="17"/>
        <v>522000</v>
      </c>
      <c r="I34" s="98">
        <f t="shared" si="17"/>
        <v>521467</v>
      </c>
      <c r="J34" s="97">
        <f t="shared" si="17"/>
        <v>942000</v>
      </c>
      <c r="K34" s="98">
        <f t="shared" si="17"/>
        <v>949417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1464000</v>
      </c>
      <c r="Q34" s="98">
        <f>$I34      +$K34      +$M34      +$O34</f>
        <v>1470884</v>
      </c>
      <c r="R34" s="52">
        <f>IF(($H34      =0),0,((($J34      -$H34      )/$H34      )*100))</f>
        <v>80.459770114942529</v>
      </c>
      <c r="S34" s="53">
        <f>IF(($I34      =0),0,((($K34      -$I34      )/$I34      )*100))</f>
        <v>82.066554547075839</v>
      </c>
      <c r="T34" s="52">
        <f>IF($E34   =0,0,($P34   /$E34   )*100)</f>
        <v>69.98087954110899</v>
      </c>
      <c r="U34" s="54">
        <f>IF($E34   =0,0,($Q34   /$E34   )*100)</f>
        <v>70.309942638623326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4971000</v>
      </c>
      <c r="C36" s="93"/>
      <c r="D36" s="93"/>
      <c r="E36" s="93">
        <f t="shared" ref="E36:E41" si="18">$B36      +$C36      +$D36</f>
        <v>4971000</v>
      </c>
      <c r="F36" s="94">
        <v>4971000</v>
      </c>
      <c r="G36" s="95">
        <v>4971000</v>
      </c>
      <c r="H36" s="94">
        <v>1119000</v>
      </c>
      <c r="I36" s="95">
        <v>800593</v>
      </c>
      <c r="J36" s="94"/>
      <c r="K36" s="95">
        <v>2677295</v>
      </c>
      <c r="L36" s="94"/>
      <c r="M36" s="95"/>
      <c r="N36" s="94"/>
      <c r="O36" s="95"/>
      <c r="P36" s="94">
        <f t="shared" ref="P36:P41" si="19">$H36      +$J36      +$L36      +$N36</f>
        <v>1119000</v>
      </c>
      <c r="Q36" s="95">
        <f t="shared" ref="Q36:Q41" si="20">$I36      +$K36      +$M36      +$O36</f>
        <v>3477888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234.41399062944592</v>
      </c>
      <c r="T36" s="48">
        <f t="shared" ref="T36:T40" si="23">IF(($E36      =0),0,(($P36      /$E36      )*100))</f>
        <v>22.510561255280628</v>
      </c>
      <c r="U36" s="50">
        <f t="shared" ref="U36:U40" si="24">IF(($E36      =0),0,(($Q36      /$E36      )*100))</f>
        <v>69.96354858177429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30098000</v>
      </c>
      <c r="C37" s="93"/>
      <c r="D37" s="93"/>
      <c r="E37" s="93">
        <f t="shared" si="18"/>
        <v>30098000</v>
      </c>
      <c r="F37" s="94">
        <v>30098000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5000000</v>
      </c>
      <c r="C39" s="93"/>
      <c r="D39" s="93"/>
      <c r="E39" s="93">
        <f t="shared" si="18"/>
        <v>5000000</v>
      </c>
      <c r="F39" s="94">
        <v>5000000</v>
      </c>
      <c r="G39" s="95">
        <v>4000000</v>
      </c>
      <c r="H39" s="94">
        <v>15000</v>
      </c>
      <c r="I39" s="95">
        <v>13614</v>
      </c>
      <c r="J39" s="94">
        <v>2780000</v>
      </c>
      <c r="K39" s="95">
        <v>3776890</v>
      </c>
      <c r="L39" s="94"/>
      <c r="M39" s="95"/>
      <c r="N39" s="94"/>
      <c r="O39" s="95"/>
      <c r="P39" s="94">
        <f t="shared" si="19"/>
        <v>2795000</v>
      </c>
      <c r="Q39" s="95">
        <f t="shared" si="20"/>
        <v>3790504</v>
      </c>
      <c r="R39" s="48">
        <f t="shared" si="21"/>
        <v>18433.333333333336</v>
      </c>
      <c r="S39" s="49">
        <f t="shared" si="22"/>
        <v>27642.691347142649</v>
      </c>
      <c r="T39" s="48">
        <f t="shared" si="23"/>
        <v>55.900000000000006</v>
      </c>
      <c r="U39" s="50">
        <f t="shared" si="24"/>
        <v>75.810079999999999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40069000</v>
      </c>
      <c r="C41" s="96">
        <f>SUM(C36:C40)</f>
        <v>0</v>
      </c>
      <c r="D41" s="96"/>
      <c r="E41" s="96">
        <f t="shared" si="18"/>
        <v>40069000</v>
      </c>
      <c r="F41" s="97">
        <f t="shared" ref="F41:O41" si="25">SUM(F36:F40)</f>
        <v>40069000</v>
      </c>
      <c r="G41" s="98">
        <f t="shared" si="25"/>
        <v>8971000</v>
      </c>
      <c r="H41" s="97">
        <f t="shared" si="25"/>
        <v>1134000</v>
      </c>
      <c r="I41" s="98">
        <f t="shared" si="25"/>
        <v>814207</v>
      </c>
      <c r="J41" s="97">
        <f t="shared" si="25"/>
        <v>2780000</v>
      </c>
      <c r="K41" s="98">
        <f t="shared" si="25"/>
        <v>6454185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3914000</v>
      </c>
      <c r="Q41" s="98">
        <f t="shared" si="20"/>
        <v>7268392</v>
      </c>
      <c r="R41" s="52">
        <f t="shared" si="21"/>
        <v>145.14991181657848</v>
      </c>
      <c r="S41" s="53">
        <f t="shared" si="22"/>
        <v>692.69583779063555</v>
      </c>
      <c r="T41" s="52">
        <f>IF((+$E36+$E39) =0,0,(P41   /(+$E36+$E39) )*100)</f>
        <v>39.253836124761811</v>
      </c>
      <c r="U41" s="54">
        <f>IF((+$E36+$E39) =0,0,(Q41   /(+$E36+$E39) )*100)</f>
        <v>72.89531641761107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70000000</v>
      </c>
      <c r="C52" s="93"/>
      <c r="D52" s="93"/>
      <c r="E52" s="93">
        <f t="shared" si="26"/>
        <v>70000000</v>
      </c>
      <c r="F52" s="94">
        <v>70000000</v>
      </c>
      <c r="G52" s="95">
        <v>25000000</v>
      </c>
      <c r="H52" s="94">
        <v>5087000</v>
      </c>
      <c r="I52" s="95">
        <v>3471715</v>
      </c>
      <c r="J52" s="94">
        <v>15344000</v>
      </c>
      <c r="K52" s="95">
        <v>25356619</v>
      </c>
      <c r="L52" s="94"/>
      <c r="M52" s="95"/>
      <c r="N52" s="94"/>
      <c r="O52" s="95"/>
      <c r="P52" s="94">
        <f t="shared" si="27"/>
        <v>20431000</v>
      </c>
      <c r="Q52" s="95">
        <f t="shared" si="28"/>
        <v>28828334</v>
      </c>
      <c r="R52" s="48">
        <f t="shared" si="29"/>
        <v>201.63160998623943</v>
      </c>
      <c r="S52" s="49">
        <f t="shared" si="30"/>
        <v>630.37732071901064</v>
      </c>
      <c r="T52" s="48">
        <f t="shared" si="31"/>
        <v>29.187142857142856</v>
      </c>
      <c r="U52" s="50">
        <f t="shared" si="32"/>
        <v>41.183334285714288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70000000</v>
      </c>
      <c r="C54" s="96">
        <f>SUM(C43:C53)</f>
        <v>0</v>
      </c>
      <c r="D54" s="96"/>
      <c r="E54" s="96">
        <f t="shared" si="26"/>
        <v>70000000</v>
      </c>
      <c r="F54" s="97">
        <f t="shared" ref="F54:O54" si="33">SUM(F43:F53)</f>
        <v>70000000</v>
      </c>
      <c r="G54" s="98">
        <f t="shared" si="33"/>
        <v>25000000</v>
      </c>
      <c r="H54" s="97">
        <f t="shared" si="33"/>
        <v>5087000</v>
      </c>
      <c r="I54" s="98">
        <f t="shared" si="33"/>
        <v>3471715</v>
      </c>
      <c r="J54" s="97">
        <f t="shared" si="33"/>
        <v>15344000</v>
      </c>
      <c r="K54" s="98">
        <f t="shared" si="33"/>
        <v>25356619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20431000</v>
      </c>
      <c r="Q54" s="98">
        <f t="shared" si="28"/>
        <v>28828334</v>
      </c>
      <c r="R54" s="52">
        <f t="shared" si="29"/>
        <v>201.63160998623943</v>
      </c>
      <c r="S54" s="53">
        <f t="shared" si="30"/>
        <v>630.37732071901064</v>
      </c>
      <c r="T54" s="52">
        <f>IF((+$E44+$E46+$E48+$E49+$E52) =0,0,(P54   /(+$E44+$E46+$E48+$E49+$E52) )*100)</f>
        <v>29.187142857142856</v>
      </c>
      <c r="U54" s="54">
        <f>IF((+$E44+$E46+$E48+$E49+$E52) =0,0,(Q54   /(+$E44+$E46+$E48+$E49+$E52) )*100)</f>
        <v>41.183334285714288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197275000</v>
      </c>
      <c r="C68" s="105">
        <f>SUM(C9:C15,C18:C24,C27:C30,C33,C36:C40,C43:C53,C56:C59,C62:C66)</f>
        <v>0</v>
      </c>
      <c r="D68" s="105"/>
      <c r="E68" s="105">
        <f t="shared" si="35"/>
        <v>197275000</v>
      </c>
      <c r="F68" s="106">
        <f t="shared" ref="F68:O68" si="43">SUM(F9:F15,F18:F24,F27:F30,F33,F36:F40,F43:F53,F56:F59,F62:F66)</f>
        <v>197275000</v>
      </c>
      <c r="G68" s="107">
        <f t="shared" si="43"/>
        <v>81978000</v>
      </c>
      <c r="H68" s="106">
        <f t="shared" si="43"/>
        <v>12706000</v>
      </c>
      <c r="I68" s="107">
        <f t="shared" si="43"/>
        <v>15325670</v>
      </c>
      <c r="J68" s="106">
        <f t="shared" si="43"/>
        <v>55278000</v>
      </c>
      <c r="K68" s="107">
        <f t="shared" si="43"/>
        <v>57088157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67984000</v>
      </c>
      <c r="Q68" s="107">
        <f t="shared" si="37"/>
        <v>72413827</v>
      </c>
      <c r="R68" s="61">
        <f t="shared" si="38"/>
        <v>335.05430505273097</v>
      </c>
      <c r="S68" s="62">
        <f t="shared" si="39"/>
        <v>272.50023653125771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40.665881072157056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43.315663637940624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231752000</v>
      </c>
      <c r="C70" s="93">
        <v>-1198000</v>
      </c>
      <c r="D70" s="93"/>
      <c r="E70" s="93">
        <f>$B70      +$C70      +$D70</f>
        <v>230554000</v>
      </c>
      <c r="F70" s="94">
        <v>231752000</v>
      </c>
      <c r="G70" s="95">
        <v>155309000</v>
      </c>
      <c r="H70" s="94">
        <v>45733000</v>
      </c>
      <c r="I70" s="95">
        <v>26656174</v>
      </c>
      <c r="J70" s="94">
        <v>64294000</v>
      </c>
      <c r="K70" s="95">
        <v>69603026</v>
      </c>
      <c r="L70" s="94"/>
      <c r="M70" s="95"/>
      <c r="N70" s="94"/>
      <c r="O70" s="95"/>
      <c r="P70" s="94">
        <f>$H70      +$J70      +$L70      +$N70</f>
        <v>110027000</v>
      </c>
      <c r="Q70" s="95">
        <f>$I70      +$K70      +$M70      +$O70</f>
        <v>96259200</v>
      </c>
      <c r="R70" s="48">
        <f>IF(($H70      =0),0,((($J70      -$H70      )/$H70      )*100))</f>
        <v>40.585572781142723</v>
      </c>
      <c r="S70" s="49">
        <f>IF(($I70      =0),0,((($K70      -$I70      )/$I70      )*100))</f>
        <v>161.11408936631341</v>
      </c>
      <c r="T70" s="48">
        <f>IF(($E70      =0),0,(($P70      /$E70      )*100))</f>
        <v>47.722876202538231</v>
      </c>
      <c r="U70" s="50">
        <f>IF(($E70      =0),0,(($Q70      /$E70      )*100))</f>
        <v>41.751260008501262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231752000</v>
      </c>
      <c r="C72" s="102">
        <f>SUM(C70:C71)</f>
        <v>-1198000</v>
      </c>
      <c r="D72" s="102"/>
      <c r="E72" s="102">
        <f>$B72      +$C72      +$D72</f>
        <v>230554000</v>
      </c>
      <c r="F72" s="103">
        <f t="shared" ref="F72:O72" si="44">SUM(F70:F71)</f>
        <v>231752000</v>
      </c>
      <c r="G72" s="104">
        <f t="shared" si="44"/>
        <v>155309000</v>
      </c>
      <c r="H72" s="103">
        <f t="shared" si="44"/>
        <v>45733000</v>
      </c>
      <c r="I72" s="104">
        <f t="shared" si="44"/>
        <v>26656174</v>
      </c>
      <c r="J72" s="103">
        <f t="shared" si="44"/>
        <v>64294000</v>
      </c>
      <c r="K72" s="104">
        <f t="shared" si="44"/>
        <v>69603026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110027000</v>
      </c>
      <c r="Q72" s="104">
        <f>$I72      +$K72      +$M72      +$O72</f>
        <v>96259200</v>
      </c>
      <c r="R72" s="57">
        <f>IF(($H72      =0),0,((($J72      -$H72      )/$H72      )*100))</f>
        <v>40.585572781142723</v>
      </c>
      <c r="S72" s="58">
        <f>IF(($I72      =0),0,((($K72      -$I72      )/$I72      )*100))</f>
        <v>161.11408936631341</v>
      </c>
      <c r="T72" s="57">
        <f>IF(($E70      =0),0,(($P70      /$E70      )*100))</f>
        <v>47.722876202538231</v>
      </c>
      <c r="U72" s="59">
        <f>IF($E70   =0,0,($Q70   /$E70 )*100)</f>
        <v>41.751260008501262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231752000</v>
      </c>
      <c r="C73" s="105">
        <f>SUM(C70:C71)</f>
        <v>-1198000</v>
      </c>
      <c r="D73" s="105"/>
      <c r="E73" s="105">
        <f>$B73      +$C73      +$D73</f>
        <v>230554000</v>
      </c>
      <c r="F73" s="106">
        <f t="shared" ref="F73:O73" si="45">SUM(F70:F71)</f>
        <v>231752000</v>
      </c>
      <c r="G73" s="107">
        <f t="shared" si="45"/>
        <v>155309000</v>
      </c>
      <c r="H73" s="106">
        <f t="shared" si="45"/>
        <v>45733000</v>
      </c>
      <c r="I73" s="107">
        <f t="shared" si="45"/>
        <v>26656174</v>
      </c>
      <c r="J73" s="106">
        <f t="shared" si="45"/>
        <v>64294000</v>
      </c>
      <c r="K73" s="107">
        <f t="shared" si="45"/>
        <v>69603026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110027000</v>
      </c>
      <c r="Q73" s="107">
        <f>$I73      +$K73      +$M73      +$O73</f>
        <v>96259200</v>
      </c>
      <c r="R73" s="61">
        <f>IF(($H73      =0),0,((($J73      -$H73      )/$H73      )*100))</f>
        <v>40.585572781142723</v>
      </c>
      <c r="S73" s="62">
        <f>IF(($I73      =0),0,((($K73      -$I73      )/$I73      )*100))</f>
        <v>161.11408936631341</v>
      </c>
      <c r="T73" s="61">
        <f>IF(($E70      =0),0,(($P70      /$E70      )*100))</f>
        <v>47.722876202538231</v>
      </c>
      <c r="U73" s="65">
        <f>IF($E70   =0,0,($Q70   /$E70 )*100)</f>
        <v>41.751260008501262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429027000</v>
      </c>
      <c r="C74" s="105">
        <f>SUM(C9:C15,C18:C24,C27:C30,C33,C36:C40,C43:C53,C56:C59,C62:C66,C70:C71)</f>
        <v>-1198000</v>
      </c>
      <c r="D74" s="105"/>
      <c r="E74" s="105">
        <f>$B74      +$C74      +$D74</f>
        <v>427829000</v>
      </c>
      <c r="F74" s="106">
        <f t="shared" ref="F74:O74" si="46">SUM(F9:F15,F18:F24,F27:F30,F33,F36:F40,F43:F53,F56:F59,F62:F66,F70:F71)</f>
        <v>429027000</v>
      </c>
      <c r="G74" s="107">
        <f t="shared" si="46"/>
        <v>237287000</v>
      </c>
      <c r="H74" s="106">
        <f t="shared" si="46"/>
        <v>58439000</v>
      </c>
      <c r="I74" s="107">
        <f t="shared" si="46"/>
        <v>41981844</v>
      </c>
      <c r="J74" s="106">
        <f t="shared" si="46"/>
        <v>119572000</v>
      </c>
      <c r="K74" s="107">
        <f t="shared" si="46"/>
        <v>126691183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178011000</v>
      </c>
      <c r="Q74" s="107">
        <f>$I74      +$K74      +$M74      +$O74</f>
        <v>168673027</v>
      </c>
      <c r="R74" s="61">
        <f>IF(($H74      =0),0,((($J74      -$H74      )/$H74      )*100))</f>
        <v>104.60993514604972</v>
      </c>
      <c r="S74" s="62">
        <f>IF(($I74      =0),0,((($K74      -$I74      )/$I74      )*100))</f>
        <v>201.77612731827597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44.756631994991594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42.408820785908063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96677000</v>
      </c>
      <c r="C87" s="119">
        <f t="shared" si="55"/>
        <v>27985000</v>
      </c>
      <c r="D87" s="119">
        <f t="shared" si="55"/>
        <v>0</v>
      </c>
      <c r="E87" s="119">
        <f t="shared" si="55"/>
        <v>124662000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69342000</v>
      </c>
      <c r="I87" s="119">
        <f t="shared" si="55"/>
        <v>0</v>
      </c>
      <c r="J87" s="119">
        <f t="shared" si="55"/>
        <v>52423000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121765000</v>
      </c>
      <c r="Q87" s="120">
        <f t="shared" si="55"/>
        <v>0</v>
      </c>
      <c r="R87" s="85">
        <f t="shared" si="55"/>
        <v>-79.115105193610788</v>
      </c>
      <c r="S87" s="85">
        <f t="shared" si="55"/>
        <v>0</v>
      </c>
      <c r="T87" s="86">
        <f>IF(SUM($E88:$E96) =0,0,(P87   /SUM($E88:$E96) )*100)</f>
        <v>97.676116218254165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90748000</v>
      </c>
      <c r="C91" s="93">
        <v>25985000</v>
      </c>
      <c r="D91" s="93"/>
      <c r="E91" s="93">
        <f t="shared" si="56"/>
        <v>116733000</v>
      </c>
      <c r="F91" s="93">
        <v>0</v>
      </c>
      <c r="G91" s="93">
        <v>0</v>
      </c>
      <c r="H91" s="93">
        <v>63925000</v>
      </c>
      <c r="I91" s="93"/>
      <c r="J91" s="93">
        <v>50122000</v>
      </c>
      <c r="K91" s="93"/>
      <c r="L91" s="93"/>
      <c r="M91" s="93"/>
      <c r="N91" s="93"/>
      <c r="O91" s="93"/>
      <c r="P91" s="93">
        <f t="shared" si="57"/>
        <v>114047000</v>
      </c>
      <c r="Q91" s="93">
        <f t="shared" si="58"/>
        <v>0</v>
      </c>
      <c r="R91" s="89">
        <f t="shared" si="59"/>
        <v>-21.592491200625734</v>
      </c>
      <c r="S91" s="89">
        <f t="shared" si="60"/>
        <v>0</v>
      </c>
      <c r="T91" s="89">
        <f t="shared" si="61"/>
        <v>97.699022555746879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4429000</v>
      </c>
      <c r="C94" s="93">
        <v>2000000</v>
      </c>
      <c r="D94" s="93"/>
      <c r="E94" s="93">
        <f t="shared" si="56"/>
        <v>6429000</v>
      </c>
      <c r="F94" s="93">
        <v>0</v>
      </c>
      <c r="G94" s="93">
        <v>0</v>
      </c>
      <c r="H94" s="93">
        <v>5417000</v>
      </c>
      <c r="I94" s="93"/>
      <c r="J94" s="93">
        <v>2301000</v>
      </c>
      <c r="K94" s="93"/>
      <c r="L94" s="93"/>
      <c r="M94" s="93"/>
      <c r="N94" s="93"/>
      <c r="O94" s="93"/>
      <c r="P94" s="93">
        <f t="shared" si="57"/>
        <v>7718000</v>
      </c>
      <c r="Q94" s="93">
        <f t="shared" si="58"/>
        <v>0</v>
      </c>
      <c r="R94" s="89">
        <f t="shared" si="59"/>
        <v>-57.52261399298505</v>
      </c>
      <c r="S94" s="89">
        <f t="shared" si="60"/>
        <v>0</v>
      </c>
      <c r="T94" s="89">
        <f t="shared" si="61"/>
        <v>120.04977445948049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1500000</v>
      </c>
      <c r="C96" s="122"/>
      <c r="D96" s="122"/>
      <c r="E96" s="122">
        <f t="shared" si="56"/>
        <v>1500000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96677000</v>
      </c>
      <c r="C114" s="128">
        <f t="shared" si="69"/>
        <v>27985000</v>
      </c>
      <c r="D114" s="128">
        <f t="shared" si="69"/>
        <v>0</v>
      </c>
      <c r="E114" s="128">
        <f t="shared" si="69"/>
        <v>124662000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69342000</v>
      </c>
      <c r="I114" s="128">
        <f t="shared" si="69"/>
        <v>0</v>
      </c>
      <c r="J114" s="128">
        <f t="shared" si="69"/>
        <v>52423000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121765000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0.97676116218254161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96677000</v>
      </c>
      <c r="C115" s="130">
        <f t="shared" ref="C115:Q115" si="70">C87</f>
        <v>27985000</v>
      </c>
      <c r="D115" s="130">
        <f t="shared" si="70"/>
        <v>0</v>
      </c>
      <c r="E115" s="130">
        <f t="shared" si="70"/>
        <v>124662000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69342000</v>
      </c>
      <c r="I115" s="130">
        <f t="shared" si="70"/>
        <v>0</v>
      </c>
      <c r="J115" s="130">
        <f t="shared" si="70"/>
        <v>52423000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121765000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0.97676116218254161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O3WgVQvdgBgwF+Ic9e3jgs/fTvrNGY0ShrbOuHlov21A6nug4KRYP+J+jKsRz2UsI/vuETrbLqSaqt966Ru0Sw==" saltValue="8TsvUdYTczu9P36tBw6yS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152000</v>
      </c>
      <c r="I10" s="95">
        <v>229617</v>
      </c>
      <c r="J10" s="94">
        <v>291000</v>
      </c>
      <c r="K10" s="95">
        <v>1933527</v>
      </c>
      <c r="L10" s="94"/>
      <c r="M10" s="95"/>
      <c r="N10" s="94"/>
      <c r="O10" s="95"/>
      <c r="P10" s="94">
        <f t="shared" ref="P10:P16" si="1">$H10      +$J10      +$L10      +$N10</f>
        <v>443000</v>
      </c>
      <c r="Q10" s="95">
        <f t="shared" ref="Q10:Q16" si="2">$I10      +$K10      +$M10      +$O10</f>
        <v>2163144</v>
      </c>
      <c r="R10" s="48">
        <f t="shared" ref="R10:R16" si="3">IF(($H10      =0),0,((($J10      -$H10      )/$H10      )*100))</f>
        <v>91.44736842105263</v>
      </c>
      <c r="S10" s="49">
        <f t="shared" ref="S10:S16" si="4">IF(($I10      =0),0,((($K10      -$I10      )/$I10      )*100))</f>
        <v>742.06613621813722</v>
      </c>
      <c r="T10" s="48">
        <f t="shared" ref="T10:T15" si="5">IF(($E10      =0),0,(($P10      /$E10      )*100))</f>
        <v>14.766666666666667</v>
      </c>
      <c r="U10" s="50">
        <f t="shared" ref="U10:U15" si="6">IF(($E10      =0),0,(($Q10      /$E10      )*100))</f>
        <v>72.104799999999997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152000</v>
      </c>
      <c r="I16" s="98">
        <f t="shared" si="7"/>
        <v>229617</v>
      </c>
      <c r="J16" s="97">
        <f t="shared" si="7"/>
        <v>291000</v>
      </c>
      <c r="K16" s="98">
        <f t="shared" si="7"/>
        <v>1933527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443000</v>
      </c>
      <c r="Q16" s="98">
        <f t="shared" si="2"/>
        <v>2163144</v>
      </c>
      <c r="R16" s="52">
        <f t="shared" si="3"/>
        <v>91.44736842105263</v>
      </c>
      <c r="S16" s="53">
        <f t="shared" si="4"/>
        <v>742.06613621813722</v>
      </c>
      <c r="T16" s="52">
        <f>IF((SUM($E9:$E13))=0,0,(P16/(SUM($E9:$E13))*100))</f>
        <v>14.766666666666667</v>
      </c>
      <c r="U16" s="54">
        <f>IF((SUM($E9:$E13))=0,0,(Q16/(SUM($E9:$E13))*100))</f>
        <v>72.104799999999997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1541000</v>
      </c>
      <c r="C33" s="93"/>
      <c r="D33" s="93"/>
      <c r="E33" s="93">
        <f>$B33      +$C33      +$D33</f>
        <v>1541000</v>
      </c>
      <c r="F33" s="94">
        <v>1541000</v>
      </c>
      <c r="G33" s="95">
        <v>1079000</v>
      </c>
      <c r="H33" s="94">
        <v>386000</v>
      </c>
      <c r="I33" s="95">
        <v>801316</v>
      </c>
      <c r="J33" s="94"/>
      <c r="K33" s="95"/>
      <c r="L33" s="94"/>
      <c r="M33" s="95"/>
      <c r="N33" s="94"/>
      <c r="O33" s="95"/>
      <c r="P33" s="94">
        <f>$H33      +$J33      +$L33      +$N33</f>
        <v>386000</v>
      </c>
      <c r="Q33" s="95">
        <f>$I33      +$K33      +$M33      +$O33</f>
        <v>801316</v>
      </c>
      <c r="R33" s="48">
        <f>IF(($H33      =0),0,((($J33      -$H33      )/$H33      )*100))</f>
        <v>-100</v>
      </c>
      <c r="S33" s="49">
        <f>IF(($I33      =0),0,((($K33      -$I33      )/$I33      )*100))</f>
        <v>-100</v>
      </c>
      <c r="T33" s="48">
        <f>IF(($E33      =0),0,(($P33      /$E33      )*100))</f>
        <v>25.048669695003245</v>
      </c>
      <c r="U33" s="50">
        <f>IF(($E33      =0),0,(($Q33      /$E33      )*100))</f>
        <v>51.999740428293315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1541000</v>
      </c>
      <c r="C34" s="96">
        <f>C33</f>
        <v>0</v>
      </c>
      <c r="D34" s="96"/>
      <c r="E34" s="96">
        <f>$B34      +$C34      +$D34</f>
        <v>1541000</v>
      </c>
      <c r="F34" s="97">
        <f t="shared" ref="F34:O34" si="17">F33</f>
        <v>1541000</v>
      </c>
      <c r="G34" s="98">
        <f t="shared" si="17"/>
        <v>1079000</v>
      </c>
      <c r="H34" s="97">
        <f t="shared" si="17"/>
        <v>386000</v>
      </c>
      <c r="I34" s="98">
        <f t="shared" si="17"/>
        <v>801316</v>
      </c>
      <c r="J34" s="97">
        <f t="shared" si="17"/>
        <v>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386000</v>
      </c>
      <c r="Q34" s="98">
        <f>$I34      +$K34      +$M34      +$O34</f>
        <v>801316</v>
      </c>
      <c r="R34" s="52">
        <f>IF(($H34      =0),0,((($J34      -$H34      )/$H34      )*100))</f>
        <v>-100</v>
      </c>
      <c r="S34" s="53">
        <f>IF(($I34      =0),0,((($K34      -$I34      )/$I34      )*100))</f>
        <v>-100</v>
      </c>
      <c r="T34" s="52">
        <f>IF($E34   =0,0,($P34   /$E34   )*100)</f>
        <v>25.048669695003245</v>
      </c>
      <c r="U34" s="54">
        <f>IF($E34   =0,0,($Q34   /$E34   )*100)</f>
        <v>51.999740428293315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11643000</v>
      </c>
      <c r="C36" s="93"/>
      <c r="D36" s="93"/>
      <c r="E36" s="93">
        <f t="shared" ref="E36:E41" si="18">$B36      +$C36      +$D36</f>
        <v>11643000</v>
      </c>
      <c r="F36" s="94">
        <v>11643000</v>
      </c>
      <c r="G36" s="95">
        <v>9000000</v>
      </c>
      <c r="H36" s="94">
        <v>1834000</v>
      </c>
      <c r="I36" s="95">
        <v>4313663</v>
      </c>
      <c r="J36" s="94">
        <v>3026000</v>
      </c>
      <c r="K36" s="95">
        <v>10376489</v>
      </c>
      <c r="L36" s="94"/>
      <c r="M36" s="95"/>
      <c r="N36" s="94"/>
      <c r="O36" s="95"/>
      <c r="P36" s="94">
        <f t="shared" ref="P36:P41" si="19">$H36      +$J36      +$L36      +$N36</f>
        <v>4860000</v>
      </c>
      <c r="Q36" s="95">
        <f t="shared" ref="Q36:Q41" si="20">$I36      +$K36      +$M36      +$O36</f>
        <v>14690152</v>
      </c>
      <c r="R36" s="48">
        <f t="shared" ref="R36:R41" si="21">IF(($H36      =0),0,((($J36      -$H36      )/$H36      )*100))</f>
        <v>64.994547437295523</v>
      </c>
      <c r="S36" s="49">
        <f t="shared" ref="S36:S41" si="22">IF(($I36      =0),0,((($K36      -$I36      )/$I36      )*100))</f>
        <v>140.54936604922545</v>
      </c>
      <c r="T36" s="48">
        <f t="shared" ref="T36:T40" si="23">IF(($E36      =0),0,(($P36      /$E36      )*100))</f>
        <v>41.741819118783816</v>
      </c>
      <c r="U36" s="50">
        <f t="shared" ref="U36:U40" si="24">IF(($E36      =0),0,(($Q36      /$E36      )*100))</f>
        <v>126.17153654556385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11643000</v>
      </c>
      <c r="C41" s="96">
        <f>SUM(C36:C40)</f>
        <v>0</v>
      </c>
      <c r="D41" s="96"/>
      <c r="E41" s="96">
        <f t="shared" si="18"/>
        <v>11643000</v>
      </c>
      <c r="F41" s="97">
        <f t="shared" ref="F41:O41" si="25">SUM(F36:F40)</f>
        <v>11643000</v>
      </c>
      <c r="G41" s="98">
        <f t="shared" si="25"/>
        <v>9000000</v>
      </c>
      <c r="H41" s="97">
        <f t="shared" si="25"/>
        <v>1834000</v>
      </c>
      <c r="I41" s="98">
        <f t="shared" si="25"/>
        <v>4313663</v>
      </c>
      <c r="J41" s="97">
        <f t="shared" si="25"/>
        <v>3026000</v>
      </c>
      <c r="K41" s="98">
        <f t="shared" si="25"/>
        <v>10376489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4860000</v>
      </c>
      <c r="Q41" s="98">
        <f t="shared" si="20"/>
        <v>14690152</v>
      </c>
      <c r="R41" s="52">
        <f t="shared" si="21"/>
        <v>64.994547437295523</v>
      </c>
      <c r="S41" s="53">
        <f t="shared" si="22"/>
        <v>140.54936604922545</v>
      </c>
      <c r="T41" s="52">
        <f>IF((+$E36+$E39) =0,0,(P41   /(+$E36+$E39) )*100)</f>
        <v>41.741819118783816</v>
      </c>
      <c r="U41" s="54">
        <f>IF((+$E36+$E39) =0,0,(Q41   /(+$E36+$E39) )*100)</f>
        <v>126.17153654556385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16184000</v>
      </c>
      <c r="C68" s="105">
        <f>SUM(C9:C15,C18:C24,C27:C30,C33,C36:C40,C43:C53,C56:C59,C62:C66)</f>
        <v>0</v>
      </c>
      <c r="D68" s="105"/>
      <c r="E68" s="105">
        <f t="shared" si="35"/>
        <v>16184000</v>
      </c>
      <c r="F68" s="106">
        <f t="shared" ref="F68:O68" si="43">SUM(F9:F15,F18:F24,F27:F30,F33,F36:F40,F43:F53,F56:F59,F62:F66)</f>
        <v>16184000</v>
      </c>
      <c r="G68" s="107">
        <f t="shared" si="43"/>
        <v>13079000</v>
      </c>
      <c r="H68" s="106">
        <f t="shared" si="43"/>
        <v>2372000</v>
      </c>
      <c r="I68" s="107">
        <f t="shared" si="43"/>
        <v>5344596</v>
      </c>
      <c r="J68" s="106">
        <f t="shared" si="43"/>
        <v>3317000</v>
      </c>
      <c r="K68" s="107">
        <f t="shared" si="43"/>
        <v>12310016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5689000</v>
      </c>
      <c r="Q68" s="107">
        <f t="shared" si="37"/>
        <v>17654612</v>
      </c>
      <c r="R68" s="61">
        <f t="shared" si="38"/>
        <v>39.839797639123105</v>
      </c>
      <c r="S68" s="62">
        <f t="shared" si="39"/>
        <v>130.32640820746789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35.152001977261492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109.08682649530401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18159000</v>
      </c>
      <c r="C70" s="93"/>
      <c r="D70" s="93"/>
      <c r="E70" s="93">
        <f>$B70      +$C70      +$D70</f>
        <v>18159000</v>
      </c>
      <c r="F70" s="94">
        <v>18159000</v>
      </c>
      <c r="G70" s="95">
        <v>12711000</v>
      </c>
      <c r="H70" s="94">
        <v>4608000</v>
      </c>
      <c r="I70" s="95">
        <v>4101818</v>
      </c>
      <c r="J70" s="94">
        <v>4624000</v>
      </c>
      <c r="K70" s="95">
        <v>4025946</v>
      </c>
      <c r="L70" s="94"/>
      <c r="M70" s="95"/>
      <c r="N70" s="94"/>
      <c r="O70" s="95"/>
      <c r="P70" s="94">
        <f>$H70      +$J70      +$L70      +$N70</f>
        <v>9232000</v>
      </c>
      <c r="Q70" s="95">
        <f>$I70      +$K70      +$M70      +$O70</f>
        <v>8127764</v>
      </c>
      <c r="R70" s="48">
        <f>IF(($H70      =0),0,((($J70      -$H70      )/$H70      )*100))</f>
        <v>0.34722222222222221</v>
      </c>
      <c r="S70" s="49">
        <f>IF(($I70      =0),0,((($K70      -$I70      )/$I70      )*100))</f>
        <v>-1.8497163940477124</v>
      </c>
      <c r="T70" s="48">
        <f>IF(($E70      =0),0,(($P70      /$E70      )*100))</f>
        <v>50.839803953962225</v>
      </c>
      <c r="U70" s="50">
        <f>IF(($E70      =0),0,(($Q70      /$E70      )*100))</f>
        <v>44.758874387356137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18159000</v>
      </c>
      <c r="C72" s="102">
        <f>SUM(C70:C71)</f>
        <v>0</v>
      </c>
      <c r="D72" s="102"/>
      <c r="E72" s="102">
        <f>$B72      +$C72      +$D72</f>
        <v>18159000</v>
      </c>
      <c r="F72" s="103">
        <f t="shared" ref="F72:O72" si="44">SUM(F70:F71)</f>
        <v>18159000</v>
      </c>
      <c r="G72" s="104">
        <f t="shared" si="44"/>
        <v>12711000</v>
      </c>
      <c r="H72" s="103">
        <f t="shared" si="44"/>
        <v>4608000</v>
      </c>
      <c r="I72" s="104">
        <f t="shared" si="44"/>
        <v>4101818</v>
      </c>
      <c r="J72" s="103">
        <f t="shared" si="44"/>
        <v>4624000</v>
      </c>
      <c r="K72" s="104">
        <f t="shared" si="44"/>
        <v>4025946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9232000</v>
      </c>
      <c r="Q72" s="104">
        <f>$I72      +$K72      +$M72      +$O72</f>
        <v>8127764</v>
      </c>
      <c r="R72" s="57">
        <f>IF(($H72      =0),0,((($J72      -$H72      )/$H72      )*100))</f>
        <v>0.34722222222222221</v>
      </c>
      <c r="S72" s="58">
        <f>IF(($I72      =0),0,((($K72      -$I72      )/$I72      )*100))</f>
        <v>-1.8497163940477124</v>
      </c>
      <c r="T72" s="57">
        <f>IF(($E70      =0),0,(($P70      /$E70      )*100))</f>
        <v>50.839803953962225</v>
      </c>
      <c r="U72" s="59">
        <f>IF($E70   =0,0,($Q70   /$E70 )*100)</f>
        <v>44.758874387356137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18159000</v>
      </c>
      <c r="C73" s="105">
        <f>SUM(C70:C71)</f>
        <v>0</v>
      </c>
      <c r="D73" s="105"/>
      <c r="E73" s="105">
        <f>$B73      +$C73      +$D73</f>
        <v>18159000</v>
      </c>
      <c r="F73" s="106">
        <f t="shared" ref="F73:O73" si="45">SUM(F70:F71)</f>
        <v>18159000</v>
      </c>
      <c r="G73" s="107">
        <f t="shared" si="45"/>
        <v>12711000</v>
      </c>
      <c r="H73" s="106">
        <f t="shared" si="45"/>
        <v>4608000</v>
      </c>
      <c r="I73" s="107">
        <f t="shared" si="45"/>
        <v>4101818</v>
      </c>
      <c r="J73" s="106">
        <f t="shared" si="45"/>
        <v>4624000</v>
      </c>
      <c r="K73" s="107">
        <f t="shared" si="45"/>
        <v>4025946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9232000</v>
      </c>
      <c r="Q73" s="107">
        <f>$I73      +$K73      +$M73      +$O73</f>
        <v>8127764</v>
      </c>
      <c r="R73" s="61">
        <f>IF(($H73      =0),0,((($J73      -$H73      )/$H73      )*100))</f>
        <v>0.34722222222222221</v>
      </c>
      <c r="S73" s="62">
        <f>IF(($I73      =0),0,((($K73      -$I73      )/$I73      )*100))</f>
        <v>-1.8497163940477124</v>
      </c>
      <c r="T73" s="61">
        <f>IF(($E70      =0),0,(($P70      /$E70      )*100))</f>
        <v>50.839803953962225</v>
      </c>
      <c r="U73" s="65">
        <f>IF($E70   =0,0,($Q70   /$E70 )*100)</f>
        <v>44.758874387356137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34343000</v>
      </c>
      <c r="C74" s="105">
        <f>SUM(C9:C15,C18:C24,C27:C30,C33,C36:C40,C43:C53,C56:C59,C62:C66,C70:C71)</f>
        <v>0</v>
      </c>
      <c r="D74" s="105"/>
      <c r="E74" s="105">
        <f>$B74      +$C74      +$D74</f>
        <v>34343000</v>
      </c>
      <c r="F74" s="106">
        <f t="shared" ref="F74:O74" si="46">SUM(F9:F15,F18:F24,F27:F30,F33,F36:F40,F43:F53,F56:F59,F62:F66,F70:F71)</f>
        <v>34343000</v>
      </c>
      <c r="G74" s="107">
        <f t="shared" si="46"/>
        <v>25790000</v>
      </c>
      <c r="H74" s="106">
        <f t="shared" si="46"/>
        <v>6980000</v>
      </c>
      <c r="I74" s="107">
        <f t="shared" si="46"/>
        <v>9446414</v>
      </c>
      <c r="J74" s="106">
        <f t="shared" si="46"/>
        <v>7941000</v>
      </c>
      <c r="K74" s="107">
        <f t="shared" si="46"/>
        <v>16335962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14921000</v>
      </c>
      <c r="Q74" s="107">
        <f>$I74      +$K74      +$M74      +$O74</f>
        <v>25782376</v>
      </c>
      <c r="R74" s="61">
        <f>IF(($H74      =0),0,((($J74      -$H74      )/$H74      )*100))</f>
        <v>13.767908309455587</v>
      </c>
      <c r="S74" s="62">
        <f>IF(($I74      =0),0,((($K74      -$I74      )/$I74      )*100))</f>
        <v>72.93294577180292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43.446990653117084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75.073161925283173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934000</v>
      </c>
      <c r="C87" s="119">
        <f t="shared" si="55"/>
        <v>1732000</v>
      </c>
      <c r="D87" s="119">
        <f t="shared" si="55"/>
        <v>0</v>
      </c>
      <c r="E87" s="119">
        <f t="shared" si="55"/>
        <v>2666000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3637000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3637000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136.42160540135032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934000</v>
      </c>
      <c r="C91" s="93">
        <v>1732000</v>
      </c>
      <c r="D91" s="93"/>
      <c r="E91" s="93">
        <f t="shared" si="56"/>
        <v>2666000</v>
      </c>
      <c r="F91" s="93">
        <v>0</v>
      </c>
      <c r="G91" s="93">
        <v>0</v>
      </c>
      <c r="H91" s="93">
        <v>3637000</v>
      </c>
      <c r="I91" s="93"/>
      <c r="J91" s="93"/>
      <c r="K91" s="93"/>
      <c r="L91" s="93"/>
      <c r="M91" s="93"/>
      <c r="N91" s="93"/>
      <c r="O91" s="93"/>
      <c r="P91" s="93">
        <f t="shared" si="57"/>
        <v>3637000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136.42160540135032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934000</v>
      </c>
      <c r="C114" s="128">
        <f t="shared" si="69"/>
        <v>1732000</v>
      </c>
      <c r="D114" s="128">
        <f t="shared" si="69"/>
        <v>0</v>
      </c>
      <c r="E114" s="128">
        <f t="shared" si="69"/>
        <v>2666000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3637000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3637000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1.3642160540135033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934000</v>
      </c>
      <c r="C115" s="130">
        <f t="shared" ref="C115:Q115" si="70">C87</f>
        <v>1732000</v>
      </c>
      <c r="D115" s="130">
        <f t="shared" si="70"/>
        <v>0</v>
      </c>
      <c r="E115" s="130">
        <f t="shared" si="70"/>
        <v>2666000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3637000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3637000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1.3642160540135033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L5NWagigQi0LSVJ3PmiNvMspsj3/iWwio6ClJbxz3pgnTRCpKBCGg89Imeq/1B1Vi7TTUzVz1xGCWgW23iFZYg==" saltValue="kBlj92i3uQPCL8boinQbS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1509000</v>
      </c>
      <c r="I10" s="95">
        <v>1508374</v>
      </c>
      <c r="J10" s="94">
        <v>85000</v>
      </c>
      <c r="K10" s="95">
        <v>128529</v>
      </c>
      <c r="L10" s="94"/>
      <c r="M10" s="95"/>
      <c r="N10" s="94"/>
      <c r="O10" s="95"/>
      <c r="P10" s="94">
        <f t="shared" ref="P10:P16" si="1">$H10      +$J10      +$L10      +$N10</f>
        <v>1594000</v>
      </c>
      <c r="Q10" s="95">
        <f t="shared" ref="Q10:Q16" si="2">$I10      +$K10      +$M10      +$O10</f>
        <v>1636903</v>
      </c>
      <c r="R10" s="48">
        <f t="shared" ref="R10:R16" si="3">IF(($H10      =0),0,((($J10      -$H10      )/$H10      )*100))</f>
        <v>-94.367130550033124</v>
      </c>
      <c r="S10" s="49">
        <f t="shared" ref="S10:S16" si="4">IF(($I10      =0),0,((($K10      -$I10      )/$I10      )*100))</f>
        <v>-91.478970069757239</v>
      </c>
      <c r="T10" s="48">
        <f t="shared" ref="T10:T15" si="5">IF(($E10      =0),0,(($P10      /$E10      )*100))</f>
        <v>83.89473684210526</v>
      </c>
      <c r="U10" s="50">
        <f t="shared" ref="U10:U15" si="6">IF(($E10      =0),0,(($Q10      /$E10      )*100))</f>
        <v>86.152789473684209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1509000</v>
      </c>
      <c r="I16" s="98">
        <f t="shared" si="7"/>
        <v>1508374</v>
      </c>
      <c r="J16" s="97">
        <f t="shared" si="7"/>
        <v>85000</v>
      </c>
      <c r="K16" s="98">
        <f t="shared" si="7"/>
        <v>128529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1594000</v>
      </c>
      <c r="Q16" s="98">
        <f t="shared" si="2"/>
        <v>1636903</v>
      </c>
      <c r="R16" s="52">
        <f t="shared" si="3"/>
        <v>-94.367130550033124</v>
      </c>
      <c r="S16" s="53">
        <f t="shared" si="4"/>
        <v>-91.478970069757239</v>
      </c>
      <c r="T16" s="52">
        <f>IF((SUM($E9:$E13))=0,0,(P16/(SUM($E9:$E13))*100))</f>
        <v>83.89473684210526</v>
      </c>
      <c r="U16" s="54">
        <f>IF((SUM($E9:$E13))=0,0,(Q16/(SUM($E9:$E13))*100))</f>
        <v>86.152789473684209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1410000</v>
      </c>
      <c r="C33" s="93"/>
      <c r="D33" s="93"/>
      <c r="E33" s="93">
        <f>$B33      +$C33      +$D33</f>
        <v>1410000</v>
      </c>
      <c r="F33" s="94">
        <v>1410000</v>
      </c>
      <c r="G33" s="95">
        <v>987000</v>
      </c>
      <c r="H33" s="94">
        <v>258000</v>
      </c>
      <c r="I33" s="95">
        <v>258449</v>
      </c>
      <c r="J33" s="94">
        <v>418000</v>
      </c>
      <c r="K33" s="95">
        <v>418193</v>
      </c>
      <c r="L33" s="94"/>
      <c r="M33" s="95"/>
      <c r="N33" s="94"/>
      <c r="O33" s="95"/>
      <c r="P33" s="94">
        <f>$H33      +$J33      +$L33      +$N33</f>
        <v>676000</v>
      </c>
      <c r="Q33" s="95">
        <f>$I33      +$K33      +$M33      +$O33</f>
        <v>676642</v>
      </c>
      <c r="R33" s="48">
        <f>IF(($H33      =0),0,((($J33      -$H33      )/$H33      )*100))</f>
        <v>62.015503875968989</v>
      </c>
      <c r="S33" s="49">
        <f>IF(($I33      =0),0,((($K33      -$I33      )/$I33      )*100))</f>
        <v>61.808712744100383</v>
      </c>
      <c r="T33" s="48">
        <f>IF(($E33      =0),0,(($P33      /$E33      )*100))</f>
        <v>47.943262411347519</v>
      </c>
      <c r="U33" s="50">
        <f>IF(($E33      =0),0,(($Q33      /$E33      )*100))</f>
        <v>47.988794326241134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1410000</v>
      </c>
      <c r="C34" s="96">
        <f>C33</f>
        <v>0</v>
      </c>
      <c r="D34" s="96"/>
      <c r="E34" s="96">
        <f>$B34      +$C34      +$D34</f>
        <v>1410000</v>
      </c>
      <c r="F34" s="97">
        <f t="shared" ref="F34:O34" si="17">F33</f>
        <v>1410000</v>
      </c>
      <c r="G34" s="98">
        <f t="shared" si="17"/>
        <v>987000</v>
      </c>
      <c r="H34" s="97">
        <f t="shared" si="17"/>
        <v>258000</v>
      </c>
      <c r="I34" s="98">
        <f t="shared" si="17"/>
        <v>258449</v>
      </c>
      <c r="J34" s="97">
        <f t="shared" si="17"/>
        <v>418000</v>
      </c>
      <c r="K34" s="98">
        <f t="shared" si="17"/>
        <v>418193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676000</v>
      </c>
      <c r="Q34" s="98">
        <f>$I34      +$K34      +$M34      +$O34</f>
        <v>676642</v>
      </c>
      <c r="R34" s="52">
        <f>IF(($H34      =0),0,((($J34      -$H34      )/$H34      )*100))</f>
        <v>62.015503875968989</v>
      </c>
      <c r="S34" s="53">
        <f>IF(($I34      =0),0,((($K34      -$I34      )/$I34      )*100))</f>
        <v>61.808712744100383</v>
      </c>
      <c r="T34" s="52">
        <f>IF($E34   =0,0,($P34   /$E34   )*100)</f>
        <v>47.943262411347519</v>
      </c>
      <c r="U34" s="54">
        <f>IF($E34   =0,0,($Q34   /$E34   )*100)</f>
        <v>47.988794326241134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3105000</v>
      </c>
      <c r="C37" s="93"/>
      <c r="D37" s="93"/>
      <c r="E37" s="93">
        <f t="shared" si="18"/>
        <v>3105000</v>
      </c>
      <c r="F37" s="94">
        <v>3105000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3105000</v>
      </c>
      <c r="C41" s="96">
        <f>SUM(C36:C40)</f>
        <v>0</v>
      </c>
      <c r="D41" s="96"/>
      <c r="E41" s="96">
        <f t="shared" si="18"/>
        <v>3105000</v>
      </c>
      <c r="F41" s="97">
        <f t="shared" ref="F41:O41" si="25">SUM(F36:F40)</f>
        <v>3105000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6415000</v>
      </c>
      <c r="C68" s="105">
        <f>SUM(C9:C15,C18:C24,C27:C30,C33,C36:C40,C43:C53,C56:C59,C62:C66)</f>
        <v>0</v>
      </c>
      <c r="D68" s="105"/>
      <c r="E68" s="105">
        <f t="shared" si="35"/>
        <v>6415000</v>
      </c>
      <c r="F68" s="106">
        <f t="shared" ref="F68:O68" si="43">SUM(F9:F15,F18:F24,F27:F30,F33,F36:F40,F43:F53,F56:F59,F62:F66)</f>
        <v>6415000</v>
      </c>
      <c r="G68" s="107">
        <f t="shared" si="43"/>
        <v>2887000</v>
      </c>
      <c r="H68" s="106">
        <f t="shared" si="43"/>
        <v>1767000</v>
      </c>
      <c r="I68" s="107">
        <f t="shared" si="43"/>
        <v>1766823</v>
      </c>
      <c r="J68" s="106">
        <f t="shared" si="43"/>
        <v>503000</v>
      </c>
      <c r="K68" s="107">
        <f t="shared" si="43"/>
        <v>546722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2270000</v>
      </c>
      <c r="Q68" s="107">
        <f t="shared" si="37"/>
        <v>2313545</v>
      </c>
      <c r="R68" s="61">
        <f t="shared" si="38"/>
        <v>-71.533672891907187</v>
      </c>
      <c r="S68" s="62">
        <f t="shared" si="39"/>
        <v>-69.056209931611718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68.580060422960713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69.895619335347433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20974000</v>
      </c>
      <c r="C70" s="93"/>
      <c r="D70" s="93"/>
      <c r="E70" s="93">
        <f>$B70      +$C70      +$D70</f>
        <v>20974000</v>
      </c>
      <c r="F70" s="94">
        <v>20974000</v>
      </c>
      <c r="G70" s="95">
        <v>14682000</v>
      </c>
      <c r="H70" s="94">
        <v>6283000</v>
      </c>
      <c r="I70" s="95">
        <v>6305695</v>
      </c>
      <c r="J70" s="94">
        <v>6388000</v>
      </c>
      <c r="K70" s="95">
        <v>6381202</v>
      </c>
      <c r="L70" s="94"/>
      <c r="M70" s="95"/>
      <c r="N70" s="94"/>
      <c r="O70" s="95"/>
      <c r="P70" s="94">
        <f>$H70      +$J70      +$L70      +$N70</f>
        <v>12671000</v>
      </c>
      <c r="Q70" s="95">
        <f>$I70      +$K70      +$M70      +$O70</f>
        <v>12686897</v>
      </c>
      <c r="R70" s="48">
        <f>IF(($H70      =0),0,((($J70      -$H70      )/$H70      )*100))</f>
        <v>1.6711761897182875</v>
      </c>
      <c r="S70" s="49">
        <f>IF(($I70      =0),0,((($K70      -$I70      )/$I70      )*100))</f>
        <v>1.1974413605478855</v>
      </c>
      <c r="T70" s="48">
        <f>IF(($E70      =0),0,(($P70      /$E70      )*100))</f>
        <v>60.412892152188427</v>
      </c>
      <c r="U70" s="50">
        <f>IF(($E70      =0),0,(($Q70      /$E70      )*100))</f>
        <v>60.488685992180791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20974000</v>
      </c>
      <c r="C72" s="102">
        <f>SUM(C70:C71)</f>
        <v>0</v>
      </c>
      <c r="D72" s="102"/>
      <c r="E72" s="102">
        <f>$B72      +$C72      +$D72</f>
        <v>20974000</v>
      </c>
      <c r="F72" s="103">
        <f t="shared" ref="F72:O72" si="44">SUM(F70:F71)</f>
        <v>20974000</v>
      </c>
      <c r="G72" s="104">
        <f t="shared" si="44"/>
        <v>14682000</v>
      </c>
      <c r="H72" s="103">
        <f t="shared" si="44"/>
        <v>6283000</v>
      </c>
      <c r="I72" s="104">
        <f t="shared" si="44"/>
        <v>6305695</v>
      </c>
      <c r="J72" s="103">
        <f t="shared" si="44"/>
        <v>6388000</v>
      </c>
      <c r="K72" s="104">
        <f t="shared" si="44"/>
        <v>6381202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12671000</v>
      </c>
      <c r="Q72" s="104">
        <f>$I72      +$K72      +$M72      +$O72</f>
        <v>12686897</v>
      </c>
      <c r="R72" s="57">
        <f>IF(($H72      =0),0,((($J72      -$H72      )/$H72      )*100))</f>
        <v>1.6711761897182875</v>
      </c>
      <c r="S72" s="58">
        <f>IF(($I72      =0),0,((($K72      -$I72      )/$I72      )*100))</f>
        <v>1.1974413605478855</v>
      </c>
      <c r="T72" s="57">
        <f>IF(($E70      =0),0,(($P70      /$E70      )*100))</f>
        <v>60.412892152188427</v>
      </c>
      <c r="U72" s="59">
        <f>IF($E70   =0,0,($Q70   /$E70 )*100)</f>
        <v>60.488685992180791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20974000</v>
      </c>
      <c r="C73" s="105">
        <f>SUM(C70:C71)</f>
        <v>0</v>
      </c>
      <c r="D73" s="105"/>
      <c r="E73" s="105">
        <f>$B73      +$C73      +$D73</f>
        <v>20974000</v>
      </c>
      <c r="F73" s="106">
        <f t="shared" ref="F73:O73" si="45">SUM(F70:F71)</f>
        <v>20974000</v>
      </c>
      <c r="G73" s="107">
        <f t="shared" si="45"/>
        <v>14682000</v>
      </c>
      <c r="H73" s="106">
        <f t="shared" si="45"/>
        <v>6283000</v>
      </c>
      <c r="I73" s="107">
        <f t="shared" si="45"/>
        <v>6305695</v>
      </c>
      <c r="J73" s="106">
        <f t="shared" si="45"/>
        <v>6388000</v>
      </c>
      <c r="K73" s="107">
        <f t="shared" si="45"/>
        <v>6381202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12671000</v>
      </c>
      <c r="Q73" s="107">
        <f>$I73      +$K73      +$M73      +$O73</f>
        <v>12686897</v>
      </c>
      <c r="R73" s="61">
        <f>IF(($H73      =0),0,((($J73      -$H73      )/$H73      )*100))</f>
        <v>1.6711761897182875</v>
      </c>
      <c r="S73" s="62">
        <f>IF(($I73      =0),0,((($K73      -$I73      )/$I73      )*100))</f>
        <v>1.1974413605478855</v>
      </c>
      <c r="T73" s="61">
        <f>IF(($E70      =0),0,(($P70      /$E70      )*100))</f>
        <v>60.412892152188427</v>
      </c>
      <c r="U73" s="65">
        <f>IF($E70   =0,0,($Q70   /$E70 )*100)</f>
        <v>60.488685992180791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27389000</v>
      </c>
      <c r="C74" s="105">
        <f>SUM(C9:C15,C18:C24,C27:C30,C33,C36:C40,C43:C53,C56:C59,C62:C66,C70:C71)</f>
        <v>0</v>
      </c>
      <c r="D74" s="105"/>
      <c r="E74" s="105">
        <f>$B74      +$C74      +$D74</f>
        <v>27389000</v>
      </c>
      <c r="F74" s="106">
        <f t="shared" ref="F74:O74" si="46">SUM(F9:F15,F18:F24,F27:F30,F33,F36:F40,F43:F53,F56:F59,F62:F66,F70:F71)</f>
        <v>27389000</v>
      </c>
      <c r="G74" s="107">
        <f t="shared" si="46"/>
        <v>17569000</v>
      </c>
      <c r="H74" s="106">
        <f t="shared" si="46"/>
        <v>8050000</v>
      </c>
      <c r="I74" s="107">
        <f t="shared" si="46"/>
        <v>8072518</v>
      </c>
      <c r="J74" s="106">
        <f t="shared" si="46"/>
        <v>6891000</v>
      </c>
      <c r="K74" s="107">
        <f t="shared" si="46"/>
        <v>6927924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14941000</v>
      </c>
      <c r="Q74" s="107">
        <f>$I74      +$K74      +$M74      +$O74</f>
        <v>15000442</v>
      </c>
      <c r="R74" s="61">
        <f>IF(($H74      =0),0,((($J74      -$H74      )/$H74      )*100))</f>
        <v>-14.397515527950311</v>
      </c>
      <c r="S74" s="62">
        <f>IF(($I74      =0),0,((($K74      -$I74      )/$I74      )*100))</f>
        <v>-14.178896844825864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61.526107725251187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61.770886180200954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2284000</v>
      </c>
      <c r="C87" s="119">
        <f t="shared" si="55"/>
        <v>4237000</v>
      </c>
      <c r="D87" s="119">
        <f t="shared" si="55"/>
        <v>0</v>
      </c>
      <c r="E87" s="119">
        <f t="shared" si="55"/>
        <v>6521000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4198000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4198000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64.376629351326486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84000</v>
      </c>
      <c r="C91" s="93">
        <v>1778000</v>
      </c>
      <c r="D91" s="93"/>
      <c r="E91" s="93">
        <f t="shared" si="56"/>
        <v>1862000</v>
      </c>
      <c r="F91" s="93">
        <v>0</v>
      </c>
      <c r="G91" s="93">
        <v>0</v>
      </c>
      <c r="H91" s="93">
        <v>4198000</v>
      </c>
      <c r="I91" s="93"/>
      <c r="J91" s="93"/>
      <c r="K91" s="93"/>
      <c r="L91" s="93"/>
      <c r="M91" s="93"/>
      <c r="N91" s="93"/>
      <c r="O91" s="93"/>
      <c r="P91" s="93">
        <f t="shared" si="57"/>
        <v>4198000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225.4564983888292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2200000</v>
      </c>
      <c r="C96" s="122">
        <v>2459000</v>
      </c>
      <c r="D96" s="122"/>
      <c r="E96" s="122">
        <f t="shared" si="56"/>
        <v>4659000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2284000</v>
      </c>
      <c r="C114" s="128">
        <f t="shared" si="69"/>
        <v>4237000</v>
      </c>
      <c r="D114" s="128">
        <f t="shared" si="69"/>
        <v>0</v>
      </c>
      <c r="E114" s="128">
        <f t="shared" si="69"/>
        <v>6521000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4198000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4198000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0.64376629351326486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2284000</v>
      </c>
      <c r="C115" s="130">
        <f t="shared" ref="C115:Q115" si="70">C87</f>
        <v>4237000</v>
      </c>
      <c r="D115" s="130">
        <f t="shared" si="70"/>
        <v>0</v>
      </c>
      <c r="E115" s="130">
        <f t="shared" si="70"/>
        <v>6521000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4198000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4198000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0.64376629351326486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18yEsdPcOrtBzbaVgeaT/ZN5L3pLmX+ls5xZPIs6cP1ZheVmPquP+pmyCVvkFDSHqcLts0IL3ouTCx/bacpdGA==" saltValue="4FsLaV48QP2pCsjw3yhmN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1200000</v>
      </c>
      <c r="C10" s="93"/>
      <c r="D10" s="93"/>
      <c r="E10" s="93">
        <f t="shared" ref="E10:E16" si="0">$B10      +$C10      +$D10</f>
        <v>1200000</v>
      </c>
      <c r="F10" s="94">
        <v>1200000</v>
      </c>
      <c r="G10" s="95">
        <v>1200000</v>
      </c>
      <c r="H10" s="94">
        <v>210000</v>
      </c>
      <c r="I10" s="95">
        <v>209179</v>
      </c>
      <c r="J10" s="94">
        <v>103000</v>
      </c>
      <c r="K10" s="95">
        <v>103587</v>
      </c>
      <c r="L10" s="94"/>
      <c r="M10" s="95"/>
      <c r="N10" s="94"/>
      <c r="O10" s="95"/>
      <c r="P10" s="94">
        <f t="shared" ref="P10:P16" si="1">$H10      +$J10      +$L10      +$N10</f>
        <v>313000</v>
      </c>
      <c r="Q10" s="95">
        <f t="shared" ref="Q10:Q16" si="2">$I10      +$K10      +$M10      +$O10</f>
        <v>312766</v>
      </c>
      <c r="R10" s="48">
        <f t="shared" ref="R10:R16" si="3">IF(($H10      =0),0,((($J10      -$H10      )/$H10      )*100))</f>
        <v>-50.952380952380949</v>
      </c>
      <c r="S10" s="49">
        <f t="shared" ref="S10:S16" si="4">IF(($I10      =0),0,((($K10      -$I10      )/$I10      )*100))</f>
        <v>-50.479254609688354</v>
      </c>
      <c r="T10" s="48">
        <f t="shared" ref="T10:T15" si="5">IF(($E10      =0),0,(($P10      /$E10      )*100))</f>
        <v>26.083333333333332</v>
      </c>
      <c r="U10" s="50">
        <f t="shared" ref="U10:U15" si="6">IF(($E10      =0),0,(($Q10      /$E10      )*100))</f>
        <v>26.063833333333335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1200000</v>
      </c>
      <c r="C16" s="96">
        <f>SUM(C9:C15)</f>
        <v>0</v>
      </c>
      <c r="D16" s="96"/>
      <c r="E16" s="96">
        <f t="shared" si="0"/>
        <v>1200000</v>
      </c>
      <c r="F16" s="97">
        <f t="shared" ref="F16:O16" si="7">SUM(F9:F15)</f>
        <v>1200000</v>
      </c>
      <c r="G16" s="98">
        <f t="shared" si="7"/>
        <v>1200000</v>
      </c>
      <c r="H16" s="97">
        <f t="shared" si="7"/>
        <v>210000</v>
      </c>
      <c r="I16" s="98">
        <f t="shared" si="7"/>
        <v>209179</v>
      </c>
      <c r="J16" s="97">
        <f t="shared" si="7"/>
        <v>103000</v>
      </c>
      <c r="K16" s="98">
        <f t="shared" si="7"/>
        <v>103587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313000</v>
      </c>
      <c r="Q16" s="98">
        <f t="shared" si="2"/>
        <v>312766</v>
      </c>
      <c r="R16" s="52">
        <f t="shared" si="3"/>
        <v>-50.952380952380949</v>
      </c>
      <c r="S16" s="53">
        <f t="shared" si="4"/>
        <v>-50.479254609688354</v>
      </c>
      <c r="T16" s="52">
        <f>IF((SUM($E9:$E13))=0,0,(P16/(SUM($E9:$E13))*100))</f>
        <v>26.083333333333332</v>
      </c>
      <c r="U16" s="54">
        <f>IF((SUM($E9:$E13))=0,0,(Q16/(SUM($E9:$E13))*100))</f>
        <v>26.063833333333335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2583000</v>
      </c>
      <c r="C20" s="93"/>
      <c r="D20" s="93"/>
      <c r="E20" s="93">
        <f t="shared" si="8"/>
        <v>2583000</v>
      </c>
      <c r="F20" s="94">
        <v>2583000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2583000</v>
      </c>
      <c r="C25" s="96">
        <f>SUM(C18:C24)</f>
        <v>0</v>
      </c>
      <c r="D25" s="96"/>
      <c r="E25" s="96">
        <f t="shared" si="8"/>
        <v>2583000</v>
      </c>
      <c r="F25" s="97">
        <f t="shared" ref="F25:O25" si="15">SUM(F18:F24)</f>
        <v>2583000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2840000</v>
      </c>
      <c r="C30" s="93"/>
      <c r="D30" s="93"/>
      <c r="E30" s="93">
        <f>$B30      +$C30      +$D30</f>
        <v>2840000</v>
      </c>
      <c r="F30" s="94">
        <v>2840000</v>
      </c>
      <c r="G30" s="95">
        <v>1988000</v>
      </c>
      <c r="H30" s="94"/>
      <c r="I30" s="95">
        <v>703314</v>
      </c>
      <c r="J30" s="94">
        <v>1177000</v>
      </c>
      <c r="K30" s="95">
        <v>473918</v>
      </c>
      <c r="L30" s="94"/>
      <c r="M30" s="95"/>
      <c r="N30" s="94"/>
      <c r="O30" s="95"/>
      <c r="P30" s="94">
        <f>$H30      +$J30      +$L30      +$N30</f>
        <v>1177000</v>
      </c>
      <c r="Q30" s="95">
        <f>$I30      +$K30      +$M30      +$O30</f>
        <v>1177232</v>
      </c>
      <c r="R30" s="48">
        <f>IF(($H30      =0),0,((($J30      -$H30      )/$H30      )*100))</f>
        <v>0</v>
      </c>
      <c r="S30" s="49">
        <f>IF(($I30      =0),0,((($K30      -$I30      )/$I30      )*100))</f>
        <v>-32.616441589389659</v>
      </c>
      <c r="T30" s="48">
        <f>IF(($E30      =0),0,(($P30      /$E30      )*100))</f>
        <v>41.443661971830984</v>
      </c>
      <c r="U30" s="50">
        <f>IF(($E30      =0),0,(($Q30      /$E30      )*100))</f>
        <v>41.451830985915493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2840000</v>
      </c>
      <c r="C31" s="96">
        <f>SUM(C27:C30)</f>
        <v>0</v>
      </c>
      <c r="D31" s="96"/>
      <c r="E31" s="96">
        <f>$B31      +$C31      +$D31</f>
        <v>2840000</v>
      </c>
      <c r="F31" s="97">
        <f t="shared" ref="F31:O31" si="16">SUM(F27:F30)</f>
        <v>2840000</v>
      </c>
      <c r="G31" s="98">
        <f t="shared" si="16"/>
        <v>1988000</v>
      </c>
      <c r="H31" s="97">
        <f t="shared" si="16"/>
        <v>0</v>
      </c>
      <c r="I31" s="98">
        <f t="shared" si="16"/>
        <v>703314</v>
      </c>
      <c r="J31" s="97">
        <f t="shared" si="16"/>
        <v>1177000</v>
      </c>
      <c r="K31" s="98">
        <f t="shared" si="16"/>
        <v>473918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1177000</v>
      </c>
      <c r="Q31" s="98">
        <f>$I31      +$K31      +$M31      +$O31</f>
        <v>1177232</v>
      </c>
      <c r="R31" s="52">
        <f>IF(($H31      =0),0,((($J31      -$H31      )/$H31      )*100))</f>
        <v>0</v>
      </c>
      <c r="S31" s="53">
        <f>IF(($I31      =0),0,((($K31      -$I31      )/$I31      )*100))</f>
        <v>-32.616441589389659</v>
      </c>
      <c r="T31" s="52">
        <f>IF($E31   =0,0,($P31   /$E31   )*100)</f>
        <v>41.443661971830984</v>
      </c>
      <c r="U31" s="54">
        <f>IF($E31   =0,0,($Q31   /$E31   )*100)</f>
        <v>41.451830985915493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1889000</v>
      </c>
      <c r="C33" s="93"/>
      <c r="D33" s="93"/>
      <c r="E33" s="93">
        <f>$B33      +$C33      +$D33</f>
        <v>1889000</v>
      </c>
      <c r="F33" s="94">
        <v>1889000</v>
      </c>
      <c r="G33" s="95">
        <v>1322000</v>
      </c>
      <c r="H33" s="94">
        <v>338000</v>
      </c>
      <c r="I33" s="95">
        <v>337642</v>
      </c>
      <c r="J33" s="94">
        <v>635000</v>
      </c>
      <c r="K33" s="95">
        <v>635473</v>
      </c>
      <c r="L33" s="94"/>
      <c r="M33" s="95"/>
      <c r="N33" s="94"/>
      <c r="O33" s="95"/>
      <c r="P33" s="94">
        <f>$H33      +$J33      +$L33      +$N33</f>
        <v>973000</v>
      </c>
      <c r="Q33" s="95">
        <f>$I33      +$K33      +$M33      +$O33</f>
        <v>973115</v>
      </c>
      <c r="R33" s="48">
        <f>IF(($H33      =0),0,((($J33      -$H33      )/$H33      )*100))</f>
        <v>87.869822485207109</v>
      </c>
      <c r="S33" s="49">
        <f>IF(($I33      =0),0,((($K33      -$I33      )/$I33      )*100))</f>
        <v>88.20910905633778</v>
      </c>
      <c r="T33" s="48">
        <f>IF(($E33      =0),0,(($P33      /$E33      )*100))</f>
        <v>51.508734780307044</v>
      </c>
      <c r="U33" s="50">
        <f>IF(($E33      =0),0,(($Q33      /$E33      )*100))</f>
        <v>51.514822657490733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1889000</v>
      </c>
      <c r="C34" s="96">
        <f>C33</f>
        <v>0</v>
      </c>
      <c r="D34" s="96"/>
      <c r="E34" s="96">
        <f>$B34      +$C34      +$D34</f>
        <v>1889000</v>
      </c>
      <c r="F34" s="97">
        <f t="shared" ref="F34:O34" si="17">F33</f>
        <v>1889000</v>
      </c>
      <c r="G34" s="98">
        <f t="shared" si="17"/>
        <v>1322000</v>
      </c>
      <c r="H34" s="97">
        <f t="shared" si="17"/>
        <v>338000</v>
      </c>
      <c r="I34" s="98">
        <f t="shared" si="17"/>
        <v>337642</v>
      </c>
      <c r="J34" s="97">
        <f t="shared" si="17"/>
        <v>635000</v>
      </c>
      <c r="K34" s="98">
        <f t="shared" si="17"/>
        <v>635473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973000</v>
      </c>
      <c r="Q34" s="98">
        <f>$I34      +$K34      +$M34      +$O34</f>
        <v>973115</v>
      </c>
      <c r="R34" s="52">
        <f>IF(($H34      =0),0,((($J34      -$H34      )/$H34      )*100))</f>
        <v>87.869822485207109</v>
      </c>
      <c r="S34" s="53">
        <f>IF(($I34      =0),0,((($K34      -$I34      )/$I34      )*100))</f>
        <v>88.20910905633778</v>
      </c>
      <c r="T34" s="52">
        <f>IF($E34   =0,0,($P34   /$E34   )*100)</f>
        <v>51.508734780307044</v>
      </c>
      <c r="U34" s="54">
        <f>IF($E34   =0,0,($Q34   /$E34   )*100)</f>
        <v>51.514822657490733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50000000</v>
      </c>
      <c r="H52" s="94">
        <v>13700000</v>
      </c>
      <c r="I52" s="95">
        <v>4732466</v>
      </c>
      <c r="J52" s="94">
        <v>36300000</v>
      </c>
      <c r="K52" s="95">
        <v>36225847</v>
      </c>
      <c r="L52" s="94"/>
      <c r="M52" s="95"/>
      <c r="N52" s="94"/>
      <c r="O52" s="95"/>
      <c r="P52" s="94">
        <f t="shared" si="27"/>
        <v>50000000</v>
      </c>
      <c r="Q52" s="95">
        <f t="shared" si="28"/>
        <v>40958313</v>
      </c>
      <c r="R52" s="48">
        <f t="shared" si="29"/>
        <v>164.96350364963504</v>
      </c>
      <c r="S52" s="49">
        <f t="shared" si="30"/>
        <v>665.47506099357076</v>
      </c>
      <c r="T52" s="48">
        <f t="shared" si="31"/>
        <v>50</v>
      </c>
      <c r="U52" s="50">
        <f t="shared" si="32"/>
        <v>40.958313000000004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100000000</v>
      </c>
      <c r="C54" s="96">
        <f>SUM(C43:C53)</f>
        <v>0</v>
      </c>
      <c r="D54" s="96"/>
      <c r="E54" s="96">
        <f t="shared" si="26"/>
        <v>100000000</v>
      </c>
      <c r="F54" s="97">
        <f t="shared" ref="F54:O54" si="33">SUM(F43:F53)</f>
        <v>100000000</v>
      </c>
      <c r="G54" s="98">
        <f t="shared" si="33"/>
        <v>50000000</v>
      </c>
      <c r="H54" s="97">
        <f t="shared" si="33"/>
        <v>13700000</v>
      </c>
      <c r="I54" s="98">
        <f t="shared" si="33"/>
        <v>4732466</v>
      </c>
      <c r="J54" s="97">
        <f t="shared" si="33"/>
        <v>36300000</v>
      </c>
      <c r="K54" s="98">
        <f t="shared" si="33"/>
        <v>36225847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50000000</v>
      </c>
      <c r="Q54" s="98">
        <f t="shared" si="28"/>
        <v>40958313</v>
      </c>
      <c r="R54" s="52">
        <f t="shared" si="29"/>
        <v>164.96350364963504</v>
      </c>
      <c r="S54" s="53">
        <f t="shared" si="30"/>
        <v>665.47506099357076</v>
      </c>
      <c r="T54" s="52">
        <f>IF((+$E44+$E46+$E48+$E49+$E52) =0,0,(P54   /(+$E44+$E46+$E48+$E49+$E52) )*100)</f>
        <v>50</v>
      </c>
      <c r="U54" s="54">
        <f>IF((+$E44+$E46+$E48+$E49+$E52) =0,0,(Q54   /(+$E44+$E46+$E48+$E49+$E52) )*100)</f>
        <v>40.958313000000004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108512000</v>
      </c>
      <c r="C68" s="105">
        <f>SUM(C9:C15,C18:C24,C27:C30,C33,C36:C40,C43:C53,C56:C59,C62:C66)</f>
        <v>0</v>
      </c>
      <c r="D68" s="105"/>
      <c r="E68" s="105">
        <f t="shared" si="35"/>
        <v>108512000</v>
      </c>
      <c r="F68" s="106">
        <f t="shared" ref="F68:O68" si="43">SUM(F9:F15,F18:F24,F27:F30,F33,F36:F40,F43:F53,F56:F59,F62:F66)</f>
        <v>108512000</v>
      </c>
      <c r="G68" s="107">
        <f t="shared" si="43"/>
        <v>54510000</v>
      </c>
      <c r="H68" s="106">
        <f t="shared" si="43"/>
        <v>14248000</v>
      </c>
      <c r="I68" s="107">
        <f t="shared" si="43"/>
        <v>5982601</v>
      </c>
      <c r="J68" s="106">
        <f t="shared" si="43"/>
        <v>38215000</v>
      </c>
      <c r="K68" s="107">
        <f t="shared" si="43"/>
        <v>37438825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52463000</v>
      </c>
      <c r="Q68" s="107">
        <f t="shared" si="37"/>
        <v>43421426</v>
      </c>
      <c r="R68" s="61">
        <f t="shared" si="38"/>
        <v>168.21308253790005</v>
      </c>
      <c r="S68" s="62">
        <f t="shared" si="39"/>
        <v>525.79511821029007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49.526569683467223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40.991065713827183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117200000</v>
      </c>
      <c r="C70" s="93">
        <v>-1182000</v>
      </c>
      <c r="D70" s="93"/>
      <c r="E70" s="93">
        <f>$B70      +$C70      +$D70</f>
        <v>116018000</v>
      </c>
      <c r="F70" s="94">
        <v>117200000</v>
      </c>
      <c r="G70" s="95">
        <v>83420000</v>
      </c>
      <c r="H70" s="94">
        <v>63600000</v>
      </c>
      <c r="I70" s="95">
        <v>65913811</v>
      </c>
      <c r="J70" s="94">
        <v>17983000</v>
      </c>
      <c r="K70" s="95">
        <v>17609576</v>
      </c>
      <c r="L70" s="94"/>
      <c r="M70" s="95"/>
      <c r="N70" s="94"/>
      <c r="O70" s="95"/>
      <c r="P70" s="94">
        <f>$H70      +$J70      +$L70      +$N70</f>
        <v>81583000</v>
      </c>
      <c r="Q70" s="95">
        <f>$I70      +$K70      +$M70      +$O70</f>
        <v>83523387</v>
      </c>
      <c r="R70" s="48">
        <f>IF(($H70      =0),0,((($J70      -$H70      )/$H70      )*100))</f>
        <v>-71.724842767295598</v>
      </c>
      <c r="S70" s="49">
        <f>IF(($I70      =0),0,((($K70      -$I70      )/$I70      )*100))</f>
        <v>-73.283935896226666</v>
      </c>
      <c r="T70" s="48">
        <f>IF(($E70      =0),0,(($P70      /$E70      )*100))</f>
        <v>70.319260804357938</v>
      </c>
      <c r="U70" s="50">
        <f>IF(($E70      =0),0,(($Q70      /$E70      )*100))</f>
        <v>71.991748694168152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117200000</v>
      </c>
      <c r="C72" s="102">
        <f>SUM(C70:C71)</f>
        <v>-1182000</v>
      </c>
      <c r="D72" s="102"/>
      <c r="E72" s="102">
        <f>$B72      +$C72      +$D72</f>
        <v>116018000</v>
      </c>
      <c r="F72" s="103">
        <f t="shared" ref="F72:O72" si="44">SUM(F70:F71)</f>
        <v>117200000</v>
      </c>
      <c r="G72" s="104">
        <f t="shared" si="44"/>
        <v>83420000</v>
      </c>
      <c r="H72" s="103">
        <f t="shared" si="44"/>
        <v>63600000</v>
      </c>
      <c r="I72" s="104">
        <f t="shared" si="44"/>
        <v>65913811</v>
      </c>
      <c r="J72" s="103">
        <f t="shared" si="44"/>
        <v>17983000</v>
      </c>
      <c r="K72" s="104">
        <f t="shared" si="44"/>
        <v>17609576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81583000</v>
      </c>
      <c r="Q72" s="104">
        <f>$I72      +$K72      +$M72      +$O72</f>
        <v>83523387</v>
      </c>
      <c r="R72" s="57">
        <f>IF(($H72      =0),0,((($J72      -$H72      )/$H72      )*100))</f>
        <v>-71.724842767295598</v>
      </c>
      <c r="S72" s="58">
        <f>IF(($I72      =0),0,((($K72      -$I72      )/$I72      )*100))</f>
        <v>-73.283935896226666</v>
      </c>
      <c r="T72" s="57">
        <f>IF(($E70      =0),0,(($P70      /$E70      )*100))</f>
        <v>70.319260804357938</v>
      </c>
      <c r="U72" s="59">
        <f>IF($E70   =0,0,($Q70   /$E70 )*100)</f>
        <v>71.991748694168152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117200000</v>
      </c>
      <c r="C73" s="105">
        <f>SUM(C70:C71)</f>
        <v>-1182000</v>
      </c>
      <c r="D73" s="105"/>
      <c r="E73" s="105">
        <f>$B73      +$C73      +$D73</f>
        <v>116018000</v>
      </c>
      <c r="F73" s="106">
        <f t="shared" ref="F73:O73" si="45">SUM(F70:F71)</f>
        <v>117200000</v>
      </c>
      <c r="G73" s="107">
        <f t="shared" si="45"/>
        <v>83420000</v>
      </c>
      <c r="H73" s="106">
        <f t="shared" si="45"/>
        <v>63600000</v>
      </c>
      <c r="I73" s="107">
        <f t="shared" si="45"/>
        <v>65913811</v>
      </c>
      <c r="J73" s="106">
        <f t="shared" si="45"/>
        <v>17983000</v>
      </c>
      <c r="K73" s="107">
        <f t="shared" si="45"/>
        <v>17609576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81583000</v>
      </c>
      <c r="Q73" s="107">
        <f>$I73      +$K73      +$M73      +$O73</f>
        <v>83523387</v>
      </c>
      <c r="R73" s="61">
        <f>IF(($H73      =0),0,((($J73      -$H73      )/$H73      )*100))</f>
        <v>-71.724842767295598</v>
      </c>
      <c r="S73" s="62">
        <f>IF(($I73      =0),0,((($K73      -$I73      )/$I73      )*100))</f>
        <v>-73.283935896226666</v>
      </c>
      <c r="T73" s="61">
        <f>IF(($E70      =0),0,(($P70      /$E70      )*100))</f>
        <v>70.319260804357938</v>
      </c>
      <c r="U73" s="65">
        <f>IF($E70   =0,0,($Q70   /$E70 )*100)</f>
        <v>71.991748694168152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225712000</v>
      </c>
      <c r="C74" s="105">
        <f>SUM(C9:C15,C18:C24,C27:C30,C33,C36:C40,C43:C53,C56:C59,C62:C66,C70:C71)</f>
        <v>-1182000</v>
      </c>
      <c r="D74" s="105"/>
      <c r="E74" s="105">
        <f>$B74      +$C74      +$D74</f>
        <v>224530000</v>
      </c>
      <c r="F74" s="106">
        <f t="shared" ref="F74:O74" si="46">SUM(F9:F15,F18:F24,F27:F30,F33,F36:F40,F43:F53,F56:F59,F62:F66,F70:F71)</f>
        <v>225712000</v>
      </c>
      <c r="G74" s="107">
        <f t="shared" si="46"/>
        <v>137930000</v>
      </c>
      <c r="H74" s="106">
        <f t="shared" si="46"/>
        <v>77848000</v>
      </c>
      <c r="I74" s="107">
        <f t="shared" si="46"/>
        <v>71896412</v>
      </c>
      <c r="J74" s="106">
        <f t="shared" si="46"/>
        <v>56198000</v>
      </c>
      <c r="K74" s="107">
        <f t="shared" si="46"/>
        <v>55048401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134046000</v>
      </c>
      <c r="Q74" s="107">
        <f>$I74      +$K74      +$M74      +$O74</f>
        <v>126944813</v>
      </c>
      <c r="R74" s="61">
        <f>IF(($H74      =0),0,((($J74      -$H74      )/$H74      )*100))</f>
        <v>-27.810605282088176</v>
      </c>
      <c r="S74" s="62">
        <f>IF(($I74      =0),0,((($K74      -$I74      )/$I74      )*100))</f>
        <v>-23.433729905742723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60.395499826535158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57.196003099839153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9zrjSqsst4X8USnxH1KvFviCs9xiVVf5IRKClLnieQAgyjRBj2YN+ZSM/vwt607mcKXlpBgeuNITTlTH272lQ==" saltValue="j7H/PApnAYefVVCaJJHu1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701000</v>
      </c>
      <c r="I10" s="95">
        <v>-6749999</v>
      </c>
      <c r="J10" s="94">
        <v>530000</v>
      </c>
      <c r="K10" s="95">
        <v>528901</v>
      </c>
      <c r="L10" s="94"/>
      <c r="M10" s="95"/>
      <c r="N10" s="94"/>
      <c r="O10" s="95"/>
      <c r="P10" s="94">
        <f t="shared" ref="P10:P16" si="1">$H10      +$J10      +$L10      +$N10</f>
        <v>1231000</v>
      </c>
      <c r="Q10" s="95">
        <f t="shared" ref="Q10:Q16" si="2">$I10      +$K10      +$M10      +$O10</f>
        <v>-6221098</v>
      </c>
      <c r="R10" s="48">
        <f t="shared" ref="R10:R16" si="3">IF(($H10      =0),0,((($J10      -$H10      )/$H10      )*100))</f>
        <v>-24.393723252496432</v>
      </c>
      <c r="S10" s="49">
        <f t="shared" ref="S10:S16" si="4">IF(($I10      =0),0,((($K10      -$I10      )/$I10      )*100))</f>
        <v>-107.83557153119578</v>
      </c>
      <c r="T10" s="48">
        <f t="shared" ref="T10:T15" si="5">IF(($E10      =0),0,(($P10      /$E10      )*100))</f>
        <v>68.388888888888886</v>
      </c>
      <c r="U10" s="50">
        <f t="shared" ref="U10:U15" si="6">IF(($E10      =0),0,(($Q10      /$E10      )*100))</f>
        <v>-345.61655555555558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701000</v>
      </c>
      <c r="I16" s="98">
        <f t="shared" si="7"/>
        <v>-6749999</v>
      </c>
      <c r="J16" s="97">
        <f t="shared" si="7"/>
        <v>530000</v>
      </c>
      <c r="K16" s="98">
        <f t="shared" si="7"/>
        <v>528901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1231000</v>
      </c>
      <c r="Q16" s="98">
        <f t="shared" si="2"/>
        <v>-6221098</v>
      </c>
      <c r="R16" s="52">
        <f t="shared" si="3"/>
        <v>-24.393723252496432</v>
      </c>
      <c r="S16" s="53">
        <f t="shared" si="4"/>
        <v>-107.83557153119578</v>
      </c>
      <c r="T16" s="52">
        <f>IF((SUM($E9:$E13))=0,0,(P16/(SUM($E9:$E13))*100))</f>
        <v>68.388888888888886</v>
      </c>
      <c r="U16" s="54">
        <f>IF((SUM($E9:$E13))=0,0,(Q16/(SUM($E9:$E13))*100))</f>
        <v>-345.61655555555558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8858000</v>
      </c>
      <c r="C22" s="93"/>
      <c r="D22" s="93"/>
      <c r="E22" s="93">
        <f t="shared" si="8"/>
        <v>8858000</v>
      </c>
      <c r="F22" s="94">
        <v>8858000</v>
      </c>
      <c r="G22" s="95">
        <v>4428000</v>
      </c>
      <c r="H22" s="94">
        <v>372000</v>
      </c>
      <c r="I22" s="95"/>
      <c r="J22" s="94">
        <v>1610000</v>
      </c>
      <c r="K22" s="95"/>
      <c r="L22" s="94"/>
      <c r="M22" s="95"/>
      <c r="N22" s="94"/>
      <c r="O22" s="95"/>
      <c r="P22" s="94">
        <f t="shared" si="9"/>
        <v>1982000</v>
      </c>
      <c r="Q22" s="95">
        <f t="shared" si="10"/>
        <v>0</v>
      </c>
      <c r="R22" s="48">
        <f t="shared" si="11"/>
        <v>332.7956989247312</v>
      </c>
      <c r="S22" s="49">
        <f t="shared" si="12"/>
        <v>0</v>
      </c>
      <c r="T22" s="48">
        <f t="shared" si="13"/>
        <v>22.375254007676677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8858000</v>
      </c>
      <c r="C25" s="96">
        <f>SUM(C18:C24)</f>
        <v>0</v>
      </c>
      <c r="D25" s="96"/>
      <c r="E25" s="96">
        <f t="shared" si="8"/>
        <v>8858000</v>
      </c>
      <c r="F25" s="97">
        <f t="shared" ref="F25:O25" si="15">SUM(F18:F24)</f>
        <v>8858000</v>
      </c>
      <c r="G25" s="98">
        <f t="shared" si="15"/>
        <v>4428000</v>
      </c>
      <c r="H25" s="97">
        <f t="shared" si="15"/>
        <v>372000</v>
      </c>
      <c r="I25" s="98">
        <f t="shared" si="15"/>
        <v>0</v>
      </c>
      <c r="J25" s="97">
        <f t="shared" si="15"/>
        <v>1610000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1982000</v>
      </c>
      <c r="Q25" s="98">
        <f t="shared" si="10"/>
        <v>0</v>
      </c>
      <c r="R25" s="52">
        <f t="shared" si="11"/>
        <v>332.7956989247312</v>
      </c>
      <c r="S25" s="53">
        <f t="shared" si="12"/>
        <v>0</v>
      </c>
      <c r="T25" s="52">
        <f>IF(($E25-$E20-$E24)   =0,0,($P25   /($E25-$E20-$E24)   )*100)</f>
        <v>22.375254007676677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2657000</v>
      </c>
      <c r="C33" s="93"/>
      <c r="D33" s="93"/>
      <c r="E33" s="93">
        <f>$B33      +$C33      +$D33</f>
        <v>2657000</v>
      </c>
      <c r="F33" s="94">
        <v>2657000</v>
      </c>
      <c r="G33" s="95">
        <v>1859000</v>
      </c>
      <c r="H33" s="94">
        <v>664000</v>
      </c>
      <c r="I33" s="95">
        <v>-9819628</v>
      </c>
      <c r="J33" s="94">
        <v>1195000</v>
      </c>
      <c r="K33" s="95">
        <v>807628</v>
      </c>
      <c r="L33" s="94"/>
      <c r="M33" s="95"/>
      <c r="N33" s="94"/>
      <c r="O33" s="95"/>
      <c r="P33" s="94">
        <f>$H33      +$J33      +$L33      +$N33</f>
        <v>1859000</v>
      </c>
      <c r="Q33" s="95">
        <f>$I33      +$K33      +$M33      +$O33</f>
        <v>-9012000</v>
      </c>
      <c r="R33" s="48">
        <f>IF(($H33      =0),0,((($J33      -$H33      )/$H33      )*100))</f>
        <v>79.96987951807229</v>
      </c>
      <c r="S33" s="49">
        <f>IF(($I33      =0),0,((($K33      -$I33      )/$I33      )*100))</f>
        <v>-108.2246292833089</v>
      </c>
      <c r="T33" s="48">
        <f>IF(($E33      =0),0,(($P33      /$E33      )*100))</f>
        <v>69.966127211140389</v>
      </c>
      <c r="U33" s="50">
        <f>IF(($E33      =0),0,(($Q33      /$E33      )*100))</f>
        <v>-339.17952578095594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2657000</v>
      </c>
      <c r="C34" s="96">
        <f>C33</f>
        <v>0</v>
      </c>
      <c r="D34" s="96"/>
      <c r="E34" s="96">
        <f>$B34      +$C34      +$D34</f>
        <v>2657000</v>
      </c>
      <c r="F34" s="97">
        <f t="shared" ref="F34:O34" si="17">F33</f>
        <v>2657000</v>
      </c>
      <c r="G34" s="98">
        <f t="shared" si="17"/>
        <v>1859000</v>
      </c>
      <c r="H34" s="97">
        <f t="shared" si="17"/>
        <v>664000</v>
      </c>
      <c r="I34" s="98">
        <f t="shared" si="17"/>
        <v>-9819628</v>
      </c>
      <c r="J34" s="97">
        <f t="shared" si="17"/>
        <v>1195000</v>
      </c>
      <c r="K34" s="98">
        <f t="shared" si="17"/>
        <v>807628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1859000</v>
      </c>
      <c r="Q34" s="98">
        <f>$I34      +$K34      +$M34      +$O34</f>
        <v>-9012000</v>
      </c>
      <c r="R34" s="52">
        <f>IF(($H34      =0),0,((($J34      -$H34      )/$H34      )*100))</f>
        <v>79.96987951807229</v>
      </c>
      <c r="S34" s="53">
        <f>IF(($I34      =0),0,((($K34      -$I34      )/$I34      )*100))</f>
        <v>-108.2246292833089</v>
      </c>
      <c r="T34" s="52">
        <f>IF($E34   =0,0,($P34   /$E34   )*100)</f>
        <v>69.966127211140389</v>
      </c>
      <c r="U34" s="54">
        <f>IF($E34   =0,0,($Q34   /$E34   )*100)</f>
        <v>-339.17952578095594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6701000</v>
      </c>
      <c r="C36" s="93"/>
      <c r="D36" s="93"/>
      <c r="E36" s="93">
        <f t="shared" ref="E36:E41" si="18">$B36      +$C36      +$D36</f>
        <v>6701000</v>
      </c>
      <c r="F36" s="94">
        <v>6701000</v>
      </c>
      <c r="G36" s="95">
        <v>6000000</v>
      </c>
      <c r="H36" s="94">
        <v>2120000</v>
      </c>
      <c r="I36" s="95">
        <v>-19980005</v>
      </c>
      <c r="J36" s="94">
        <v>3393000</v>
      </c>
      <c r="K36" s="95">
        <v>3240261</v>
      </c>
      <c r="L36" s="94"/>
      <c r="M36" s="95"/>
      <c r="N36" s="94"/>
      <c r="O36" s="95"/>
      <c r="P36" s="94">
        <f t="shared" ref="P36:P41" si="19">$H36      +$J36      +$L36      +$N36</f>
        <v>5513000</v>
      </c>
      <c r="Q36" s="95">
        <f t="shared" ref="Q36:Q41" si="20">$I36      +$K36      +$M36      +$O36</f>
        <v>-16739744</v>
      </c>
      <c r="R36" s="48">
        <f t="shared" ref="R36:R41" si="21">IF(($H36      =0),0,((($J36      -$H36      )/$H36      )*100))</f>
        <v>60.047169811320757</v>
      </c>
      <c r="S36" s="49">
        <f t="shared" ref="S36:S41" si="22">IF(($I36      =0),0,((($K36      -$I36      )/$I36      )*100))</f>
        <v>-116.21751846408448</v>
      </c>
      <c r="T36" s="48">
        <f t="shared" ref="T36:T40" si="23">IF(($E36      =0),0,(($P36      /$E36      )*100))</f>
        <v>82.271302790628269</v>
      </c>
      <c r="U36" s="50">
        <f t="shared" ref="U36:U40" si="24">IF(($E36      =0),0,(($Q36      /$E36      )*100))</f>
        <v>-249.80964035218625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10737000</v>
      </c>
      <c r="C37" s="93"/>
      <c r="D37" s="93"/>
      <c r="E37" s="93">
        <f t="shared" si="18"/>
        <v>10737000</v>
      </c>
      <c r="F37" s="94">
        <v>10737000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17438000</v>
      </c>
      <c r="C41" s="96">
        <f>SUM(C36:C40)</f>
        <v>0</v>
      </c>
      <c r="D41" s="96"/>
      <c r="E41" s="96">
        <f t="shared" si="18"/>
        <v>17438000</v>
      </c>
      <c r="F41" s="97">
        <f t="shared" ref="F41:O41" si="25">SUM(F36:F40)</f>
        <v>17438000</v>
      </c>
      <c r="G41" s="98">
        <f t="shared" si="25"/>
        <v>6000000</v>
      </c>
      <c r="H41" s="97">
        <f t="shared" si="25"/>
        <v>2120000</v>
      </c>
      <c r="I41" s="98">
        <f t="shared" si="25"/>
        <v>-19980005</v>
      </c>
      <c r="J41" s="97">
        <f t="shared" si="25"/>
        <v>3393000</v>
      </c>
      <c r="K41" s="98">
        <f t="shared" si="25"/>
        <v>3240261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5513000</v>
      </c>
      <c r="Q41" s="98">
        <f t="shared" si="20"/>
        <v>-16739744</v>
      </c>
      <c r="R41" s="52">
        <f t="shared" si="21"/>
        <v>60.047169811320757</v>
      </c>
      <c r="S41" s="53">
        <f t="shared" si="22"/>
        <v>-116.21751846408448</v>
      </c>
      <c r="T41" s="52">
        <f>IF((+$E36+$E39) =0,0,(P41   /(+$E36+$E39) )*100)</f>
        <v>82.271302790628269</v>
      </c>
      <c r="U41" s="54">
        <f>IF((+$E36+$E39) =0,0,(Q41   /(+$E36+$E39) )*100)</f>
        <v>-249.80964035218625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30753000</v>
      </c>
      <c r="C68" s="105">
        <f>SUM(C9:C15,C18:C24,C27:C30,C33,C36:C40,C43:C53,C56:C59,C62:C66)</f>
        <v>0</v>
      </c>
      <c r="D68" s="105"/>
      <c r="E68" s="105">
        <f t="shared" si="35"/>
        <v>30753000</v>
      </c>
      <c r="F68" s="106">
        <f t="shared" ref="F68:O68" si="43">SUM(F9:F15,F18:F24,F27:F30,F33,F36:F40,F43:F53,F56:F59,F62:F66)</f>
        <v>30753000</v>
      </c>
      <c r="G68" s="107">
        <f t="shared" si="43"/>
        <v>14087000</v>
      </c>
      <c r="H68" s="106">
        <f t="shared" si="43"/>
        <v>3857000</v>
      </c>
      <c r="I68" s="107">
        <f t="shared" si="43"/>
        <v>-36549632</v>
      </c>
      <c r="J68" s="106">
        <f t="shared" si="43"/>
        <v>6728000</v>
      </c>
      <c r="K68" s="107">
        <f t="shared" si="43"/>
        <v>4576790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10585000</v>
      </c>
      <c r="Q68" s="107">
        <f t="shared" si="37"/>
        <v>-31972842</v>
      </c>
      <c r="R68" s="61">
        <f t="shared" si="38"/>
        <v>74.436090225563916</v>
      </c>
      <c r="S68" s="62">
        <f t="shared" si="39"/>
        <v>-112.52212334176168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52.882693844924056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-159.73642086330935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42689000</v>
      </c>
      <c r="C70" s="93"/>
      <c r="D70" s="93"/>
      <c r="E70" s="93">
        <f>$B70      +$C70      +$D70</f>
        <v>42689000</v>
      </c>
      <c r="F70" s="94">
        <v>42689000</v>
      </c>
      <c r="G70" s="95">
        <v>29603000</v>
      </c>
      <c r="H70" s="94">
        <v>14195000</v>
      </c>
      <c r="I70" s="95">
        <v>-128460243</v>
      </c>
      <c r="J70" s="94">
        <v>15408000</v>
      </c>
      <c r="K70" s="95">
        <v>12444362</v>
      </c>
      <c r="L70" s="94"/>
      <c r="M70" s="95"/>
      <c r="N70" s="94"/>
      <c r="O70" s="95"/>
      <c r="P70" s="94">
        <f>$H70      +$J70      +$L70      +$N70</f>
        <v>29603000</v>
      </c>
      <c r="Q70" s="95">
        <f>$I70      +$K70      +$M70      +$O70</f>
        <v>-116015881</v>
      </c>
      <c r="R70" s="48">
        <f>IF(($H70      =0),0,((($J70      -$H70      )/$H70      )*100))</f>
        <v>8.5452624163437818</v>
      </c>
      <c r="S70" s="49">
        <f>IF(($I70      =0),0,((($K70      -$I70      )/$I70      )*100))</f>
        <v>-109.6873255953595</v>
      </c>
      <c r="T70" s="48">
        <f>IF(($E70      =0),0,(($P70      /$E70      )*100))</f>
        <v>69.345733092834223</v>
      </c>
      <c r="U70" s="50">
        <f>IF(($E70      =0),0,(($Q70      /$E70      )*100))</f>
        <v>-271.76996650190915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42689000</v>
      </c>
      <c r="C72" s="102">
        <f>SUM(C70:C71)</f>
        <v>0</v>
      </c>
      <c r="D72" s="102"/>
      <c r="E72" s="102">
        <f>$B72      +$C72      +$D72</f>
        <v>42689000</v>
      </c>
      <c r="F72" s="103">
        <f t="shared" ref="F72:O72" si="44">SUM(F70:F71)</f>
        <v>42689000</v>
      </c>
      <c r="G72" s="104">
        <f t="shared" si="44"/>
        <v>29603000</v>
      </c>
      <c r="H72" s="103">
        <f t="shared" si="44"/>
        <v>14195000</v>
      </c>
      <c r="I72" s="104">
        <f t="shared" si="44"/>
        <v>-128460243</v>
      </c>
      <c r="J72" s="103">
        <f t="shared" si="44"/>
        <v>15408000</v>
      </c>
      <c r="K72" s="104">
        <f t="shared" si="44"/>
        <v>12444362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29603000</v>
      </c>
      <c r="Q72" s="104">
        <f>$I72      +$K72      +$M72      +$O72</f>
        <v>-116015881</v>
      </c>
      <c r="R72" s="57">
        <f>IF(($H72      =0),0,((($J72      -$H72      )/$H72      )*100))</f>
        <v>8.5452624163437818</v>
      </c>
      <c r="S72" s="58">
        <f>IF(($I72      =0),0,((($K72      -$I72      )/$I72      )*100))</f>
        <v>-109.6873255953595</v>
      </c>
      <c r="T72" s="57">
        <f>IF(($E70      =0),0,(($P70      /$E70      )*100))</f>
        <v>69.345733092834223</v>
      </c>
      <c r="U72" s="59">
        <f>IF($E70   =0,0,($Q70   /$E70 )*100)</f>
        <v>-271.76996650190915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42689000</v>
      </c>
      <c r="C73" s="105">
        <f>SUM(C70:C71)</f>
        <v>0</v>
      </c>
      <c r="D73" s="105"/>
      <c r="E73" s="105">
        <f>$B73      +$C73      +$D73</f>
        <v>42689000</v>
      </c>
      <c r="F73" s="106">
        <f t="shared" ref="F73:O73" si="45">SUM(F70:F71)</f>
        <v>42689000</v>
      </c>
      <c r="G73" s="107">
        <f t="shared" si="45"/>
        <v>29603000</v>
      </c>
      <c r="H73" s="106">
        <f t="shared" si="45"/>
        <v>14195000</v>
      </c>
      <c r="I73" s="107">
        <f t="shared" si="45"/>
        <v>-128460243</v>
      </c>
      <c r="J73" s="106">
        <f t="shared" si="45"/>
        <v>15408000</v>
      </c>
      <c r="K73" s="107">
        <f t="shared" si="45"/>
        <v>12444362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29603000</v>
      </c>
      <c r="Q73" s="107">
        <f>$I73      +$K73      +$M73      +$O73</f>
        <v>-116015881</v>
      </c>
      <c r="R73" s="61">
        <f>IF(($H73      =0),0,((($J73      -$H73      )/$H73      )*100))</f>
        <v>8.5452624163437818</v>
      </c>
      <c r="S73" s="62">
        <f>IF(($I73      =0),0,((($K73      -$I73      )/$I73      )*100))</f>
        <v>-109.6873255953595</v>
      </c>
      <c r="T73" s="61">
        <f>IF(($E70      =0),0,(($P70      /$E70      )*100))</f>
        <v>69.345733092834223</v>
      </c>
      <c r="U73" s="65">
        <f>IF($E70   =0,0,($Q70   /$E70 )*100)</f>
        <v>-271.76996650190915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73442000</v>
      </c>
      <c r="C74" s="105">
        <f>SUM(C9:C15,C18:C24,C27:C30,C33,C36:C40,C43:C53,C56:C59,C62:C66,C70:C71)</f>
        <v>0</v>
      </c>
      <c r="D74" s="105"/>
      <c r="E74" s="105">
        <f>$B74      +$C74      +$D74</f>
        <v>73442000</v>
      </c>
      <c r="F74" s="106">
        <f t="shared" ref="F74:O74" si="46">SUM(F9:F15,F18:F24,F27:F30,F33,F36:F40,F43:F53,F56:F59,F62:F66,F70:F71)</f>
        <v>73442000</v>
      </c>
      <c r="G74" s="107">
        <f t="shared" si="46"/>
        <v>43690000</v>
      </c>
      <c r="H74" s="106">
        <f t="shared" si="46"/>
        <v>18052000</v>
      </c>
      <c r="I74" s="107">
        <f t="shared" si="46"/>
        <v>-165009875</v>
      </c>
      <c r="J74" s="106">
        <f t="shared" si="46"/>
        <v>22136000</v>
      </c>
      <c r="K74" s="107">
        <f t="shared" si="46"/>
        <v>17021152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40188000</v>
      </c>
      <c r="Q74" s="107">
        <f>$I74      +$K74      +$M74      +$O74</f>
        <v>-147988723</v>
      </c>
      <c r="R74" s="61">
        <f>IF(($H74      =0),0,((($J74      -$H74      )/$H74      )*100))</f>
        <v>22.623532018612895</v>
      </c>
      <c r="S74" s="62">
        <f>IF(($I74      =0),0,((($K74      -$I74      )/$I74      )*100))</f>
        <v>-110.31523234594293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64.090582888126946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-236.00785104856072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7923000</v>
      </c>
      <c r="C87" s="119">
        <f t="shared" si="55"/>
        <v>0</v>
      </c>
      <c r="D87" s="119">
        <f t="shared" si="55"/>
        <v>0</v>
      </c>
      <c r="E87" s="119">
        <f t="shared" si="55"/>
        <v>7923000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3325000</v>
      </c>
      <c r="I87" s="119">
        <f t="shared" si="55"/>
        <v>0</v>
      </c>
      <c r="J87" s="119">
        <f t="shared" si="55"/>
        <v>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3327000</v>
      </c>
      <c r="Q87" s="120">
        <f t="shared" si="55"/>
        <v>0</v>
      </c>
      <c r="R87" s="85">
        <f t="shared" si="55"/>
        <v>-99.939849624060145</v>
      </c>
      <c r="S87" s="85">
        <f t="shared" si="55"/>
        <v>0</v>
      </c>
      <c r="T87" s="86">
        <f>IF(SUM($E88:$E96) =0,0,(P87   /SUM($E88:$E96) )*100)</f>
        <v>41.99166982203711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7923000</v>
      </c>
      <c r="C91" s="93"/>
      <c r="D91" s="93"/>
      <c r="E91" s="93">
        <f t="shared" si="56"/>
        <v>7923000</v>
      </c>
      <c r="F91" s="93">
        <v>0</v>
      </c>
      <c r="G91" s="93">
        <v>0</v>
      </c>
      <c r="H91" s="93">
        <v>3325000</v>
      </c>
      <c r="I91" s="93"/>
      <c r="J91" s="93">
        <v>2000</v>
      </c>
      <c r="K91" s="93"/>
      <c r="L91" s="93"/>
      <c r="M91" s="93"/>
      <c r="N91" s="93"/>
      <c r="O91" s="93"/>
      <c r="P91" s="93">
        <f t="shared" si="57"/>
        <v>3327000</v>
      </c>
      <c r="Q91" s="93">
        <f t="shared" si="58"/>
        <v>0</v>
      </c>
      <c r="R91" s="89">
        <f t="shared" si="59"/>
        <v>-99.939849624060145</v>
      </c>
      <c r="S91" s="89">
        <f t="shared" si="60"/>
        <v>0</v>
      </c>
      <c r="T91" s="89">
        <f t="shared" si="61"/>
        <v>41.99166982203711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7923000</v>
      </c>
      <c r="C114" s="128">
        <f t="shared" si="69"/>
        <v>0</v>
      </c>
      <c r="D114" s="128">
        <f t="shared" si="69"/>
        <v>0</v>
      </c>
      <c r="E114" s="128">
        <f t="shared" si="69"/>
        <v>7923000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3325000</v>
      </c>
      <c r="I114" s="128">
        <f t="shared" si="69"/>
        <v>0</v>
      </c>
      <c r="J114" s="128">
        <f t="shared" si="69"/>
        <v>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3327000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0.41991669822037109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7923000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7923000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3325000</v>
      </c>
      <c r="I115" s="130">
        <f t="shared" si="70"/>
        <v>0</v>
      </c>
      <c r="J115" s="130">
        <f t="shared" si="70"/>
        <v>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3327000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0.41991669822037109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iGCaZ2uuE2a9thtBcQuLTUaXZLrCNnbLh4CqAGlXrkUQe+hqIB72bC8If0To12GmQ0oKz/j+OQ9BCnDa40TQPw==" saltValue="eUbZyrDcUxQ+5uHFqKaeY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3500000</v>
      </c>
      <c r="C10" s="93"/>
      <c r="D10" s="93"/>
      <c r="E10" s="93">
        <f t="shared" ref="E10:E16" si="0">$B10      +$C10      +$D10</f>
        <v>3500000</v>
      </c>
      <c r="F10" s="94">
        <v>3500000</v>
      </c>
      <c r="G10" s="95">
        <v>3500000</v>
      </c>
      <c r="H10" s="94">
        <v>89000</v>
      </c>
      <c r="I10" s="95">
        <v>209184</v>
      </c>
      <c r="J10" s="94">
        <v>2183000</v>
      </c>
      <c r="K10" s="95">
        <v>2183274</v>
      </c>
      <c r="L10" s="94"/>
      <c r="M10" s="95"/>
      <c r="N10" s="94"/>
      <c r="O10" s="95"/>
      <c r="P10" s="94">
        <f t="shared" ref="P10:P16" si="1">$H10      +$J10      +$L10      +$N10</f>
        <v>2272000</v>
      </c>
      <c r="Q10" s="95">
        <f t="shared" ref="Q10:Q16" si="2">$I10      +$K10      +$M10      +$O10</f>
        <v>2392458</v>
      </c>
      <c r="R10" s="48">
        <f t="shared" ref="R10:R16" si="3">IF(($H10      =0),0,((($J10      -$H10      )/$H10      )*100))</f>
        <v>2352.8089887640449</v>
      </c>
      <c r="S10" s="49">
        <f t="shared" ref="S10:S16" si="4">IF(($I10      =0),0,((($K10      -$I10      )/$I10      )*100))</f>
        <v>943.70984396512154</v>
      </c>
      <c r="T10" s="48">
        <f t="shared" ref="T10:T15" si="5">IF(($E10      =0),0,(($P10      /$E10      )*100))</f>
        <v>64.914285714285711</v>
      </c>
      <c r="U10" s="50">
        <f t="shared" ref="U10:U15" si="6">IF(($E10      =0),0,(($Q10      /$E10      )*100))</f>
        <v>68.355942857142864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3500000</v>
      </c>
      <c r="C16" s="96">
        <f>SUM(C9:C15)</f>
        <v>0</v>
      </c>
      <c r="D16" s="96"/>
      <c r="E16" s="96">
        <f t="shared" si="0"/>
        <v>3500000</v>
      </c>
      <c r="F16" s="97">
        <f t="shared" ref="F16:O16" si="7">SUM(F9:F15)</f>
        <v>3500000</v>
      </c>
      <c r="G16" s="98">
        <f t="shared" si="7"/>
        <v>3500000</v>
      </c>
      <c r="H16" s="97">
        <f t="shared" si="7"/>
        <v>89000</v>
      </c>
      <c r="I16" s="98">
        <f t="shared" si="7"/>
        <v>209184</v>
      </c>
      <c r="J16" s="97">
        <f t="shared" si="7"/>
        <v>2183000</v>
      </c>
      <c r="K16" s="98">
        <f t="shared" si="7"/>
        <v>2183274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2272000</v>
      </c>
      <c r="Q16" s="98">
        <f t="shared" si="2"/>
        <v>2392458</v>
      </c>
      <c r="R16" s="52">
        <f t="shared" si="3"/>
        <v>2352.8089887640449</v>
      </c>
      <c r="S16" s="53">
        <f t="shared" si="4"/>
        <v>943.70984396512154</v>
      </c>
      <c r="T16" s="52">
        <f>IF((SUM($E9:$E13))=0,0,(P16/(SUM($E9:$E13))*100))</f>
        <v>64.914285714285711</v>
      </c>
      <c r="U16" s="54">
        <f>IF((SUM($E9:$E13))=0,0,(Q16/(SUM($E9:$E13))*100))</f>
        <v>68.355942857142864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1807000</v>
      </c>
      <c r="C33" s="93"/>
      <c r="D33" s="93"/>
      <c r="E33" s="93">
        <f>$B33      +$C33      +$D33</f>
        <v>1807000</v>
      </c>
      <c r="F33" s="94">
        <v>1807000</v>
      </c>
      <c r="G33" s="95">
        <v>1265000</v>
      </c>
      <c r="H33" s="94">
        <v>452000</v>
      </c>
      <c r="I33" s="95">
        <v>4811502</v>
      </c>
      <c r="J33" s="94">
        <v>328000</v>
      </c>
      <c r="K33" s="95">
        <v>-3004502</v>
      </c>
      <c r="L33" s="94"/>
      <c r="M33" s="95"/>
      <c r="N33" s="94"/>
      <c r="O33" s="95"/>
      <c r="P33" s="94">
        <f>$H33      +$J33      +$L33      +$N33</f>
        <v>780000</v>
      </c>
      <c r="Q33" s="95">
        <f>$I33      +$K33      +$M33      +$O33</f>
        <v>1807000</v>
      </c>
      <c r="R33" s="48">
        <f>IF(($H33      =0),0,((($J33      -$H33      )/$H33      )*100))</f>
        <v>-27.43362831858407</v>
      </c>
      <c r="S33" s="49">
        <f>IF(($I33      =0),0,((($K33      -$I33      )/$I33      )*100))</f>
        <v>-162.4441598486294</v>
      </c>
      <c r="T33" s="48">
        <f>IF(($E33      =0),0,(($P33      /$E33      )*100))</f>
        <v>43.165467625899282</v>
      </c>
      <c r="U33" s="50">
        <f>IF(($E33      =0),0,(($Q33      /$E33      )*100))</f>
        <v>100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1807000</v>
      </c>
      <c r="C34" s="96">
        <f>C33</f>
        <v>0</v>
      </c>
      <c r="D34" s="96"/>
      <c r="E34" s="96">
        <f>$B34      +$C34      +$D34</f>
        <v>1807000</v>
      </c>
      <c r="F34" s="97">
        <f t="shared" ref="F34:O34" si="17">F33</f>
        <v>1807000</v>
      </c>
      <c r="G34" s="98">
        <f t="shared" si="17"/>
        <v>1265000</v>
      </c>
      <c r="H34" s="97">
        <f t="shared" si="17"/>
        <v>452000</v>
      </c>
      <c r="I34" s="98">
        <f t="shared" si="17"/>
        <v>4811502</v>
      </c>
      <c r="J34" s="97">
        <f t="shared" si="17"/>
        <v>328000</v>
      </c>
      <c r="K34" s="98">
        <f t="shared" si="17"/>
        <v>-3004502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780000</v>
      </c>
      <c r="Q34" s="98">
        <f>$I34      +$K34      +$M34      +$O34</f>
        <v>1807000</v>
      </c>
      <c r="R34" s="52">
        <f>IF(($H34      =0),0,((($J34      -$H34      )/$H34      )*100))</f>
        <v>-27.43362831858407</v>
      </c>
      <c r="S34" s="53">
        <f>IF(($I34      =0),0,((($K34      -$I34      )/$I34      )*100))</f>
        <v>-162.4441598486294</v>
      </c>
      <c r="T34" s="52">
        <f>IF($E34   =0,0,($P34   /$E34   )*100)</f>
        <v>43.165467625899282</v>
      </c>
      <c r="U34" s="54">
        <f>IF($E34   =0,0,($Q34   /$E34   )*100)</f>
        <v>100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11851000</v>
      </c>
      <c r="C36" s="93"/>
      <c r="D36" s="93"/>
      <c r="E36" s="93">
        <f t="shared" ref="E36:E41" si="18">$B36      +$C36      +$D36</f>
        <v>11851000</v>
      </c>
      <c r="F36" s="94">
        <v>11851000</v>
      </c>
      <c r="G36" s="95">
        <v>9000000</v>
      </c>
      <c r="H36" s="94"/>
      <c r="I36" s="95"/>
      <c r="J36" s="94"/>
      <c r="K36" s="95">
        <v>8194115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8194115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69.142814952324699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10279000</v>
      </c>
      <c r="C37" s="93"/>
      <c r="D37" s="93"/>
      <c r="E37" s="93">
        <f t="shared" si="18"/>
        <v>10279000</v>
      </c>
      <c r="F37" s="94">
        <v>10279000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22130000</v>
      </c>
      <c r="C41" s="96">
        <f>SUM(C36:C40)</f>
        <v>0</v>
      </c>
      <c r="D41" s="96"/>
      <c r="E41" s="96">
        <f t="shared" si="18"/>
        <v>22130000</v>
      </c>
      <c r="F41" s="97">
        <f t="shared" ref="F41:O41" si="25">SUM(F36:F40)</f>
        <v>22130000</v>
      </c>
      <c r="G41" s="98">
        <f t="shared" si="25"/>
        <v>9000000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8194115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8194115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69.142814952324699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27437000</v>
      </c>
      <c r="C68" s="105">
        <f>SUM(C9:C15,C18:C24,C27:C30,C33,C36:C40,C43:C53,C56:C59,C62:C66)</f>
        <v>0</v>
      </c>
      <c r="D68" s="105"/>
      <c r="E68" s="105">
        <f t="shared" si="35"/>
        <v>27437000</v>
      </c>
      <c r="F68" s="106">
        <f t="shared" ref="F68:O68" si="43">SUM(F9:F15,F18:F24,F27:F30,F33,F36:F40,F43:F53,F56:F59,F62:F66)</f>
        <v>27437000</v>
      </c>
      <c r="G68" s="107">
        <f t="shared" si="43"/>
        <v>13765000</v>
      </c>
      <c r="H68" s="106">
        <f t="shared" si="43"/>
        <v>541000</v>
      </c>
      <c r="I68" s="107">
        <f t="shared" si="43"/>
        <v>5020686</v>
      </c>
      <c r="J68" s="106">
        <f t="shared" si="43"/>
        <v>2511000</v>
      </c>
      <c r="K68" s="107">
        <f t="shared" si="43"/>
        <v>7372887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3052000</v>
      </c>
      <c r="Q68" s="107">
        <f t="shared" si="37"/>
        <v>12393573</v>
      </c>
      <c r="R68" s="61">
        <f t="shared" si="38"/>
        <v>364.14048059149724</v>
      </c>
      <c r="S68" s="62">
        <f t="shared" si="39"/>
        <v>46.850191388188783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17.787620934840888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72.232037533512056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43819000</v>
      </c>
      <c r="C70" s="93"/>
      <c r="D70" s="93"/>
      <c r="E70" s="93">
        <f>$B70      +$C70      +$D70</f>
        <v>43819000</v>
      </c>
      <c r="F70" s="94">
        <v>43819000</v>
      </c>
      <c r="G70" s="95">
        <v>18958000</v>
      </c>
      <c r="H70" s="94">
        <v>1614000</v>
      </c>
      <c r="I70" s="95">
        <v>8798979</v>
      </c>
      <c r="J70" s="94">
        <v>17344000</v>
      </c>
      <c r="K70" s="95">
        <v>12773894</v>
      </c>
      <c r="L70" s="94"/>
      <c r="M70" s="95"/>
      <c r="N70" s="94"/>
      <c r="O70" s="95"/>
      <c r="P70" s="94">
        <f>$H70      +$J70      +$L70      +$N70</f>
        <v>18958000</v>
      </c>
      <c r="Q70" s="95">
        <f>$I70      +$K70      +$M70      +$O70</f>
        <v>21572873</v>
      </c>
      <c r="R70" s="48">
        <f>IF(($H70      =0),0,((($J70      -$H70      )/$H70      )*100))</f>
        <v>974.59727385377948</v>
      </c>
      <c r="S70" s="49">
        <f>IF(($I70      =0),0,((($K70      -$I70      )/$I70      )*100))</f>
        <v>45.174729931734127</v>
      </c>
      <c r="T70" s="48">
        <f>IF(($E70      =0),0,(($P70      /$E70      )*100))</f>
        <v>43.264337387891096</v>
      </c>
      <c r="U70" s="50">
        <f>IF(($E70      =0),0,(($Q70      /$E70      )*100))</f>
        <v>49.231778452269566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43819000</v>
      </c>
      <c r="C72" s="102">
        <f>SUM(C70:C71)</f>
        <v>0</v>
      </c>
      <c r="D72" s="102"/>
      <c r="E72" s="102">
        <f>$B72      +$C72      +$D72</f>
        <v>43819000</v>
      </c>
      <c r="F72" s="103">
        <f t="shared" ref="F72:O72" si="44">SUM(F70:F71)</f>
        <v>43819000</v>
      </c>
      <c r="G72" s="104">
        <f t="shared" si="44"/>
        <v>18958000</v>
      </c>
      <c r="H72" s="103">
        <f t="shared" si="44"/>
        <v>1614000</v>
      </c>
      <c r="I72" s="104">
        <f t="shared" si="44"/>
        <v>8798979</v>
      </c>
      <c r="J72" s="103">
        <f t="shared" si="44"/>
        <v>17344000</v>
      </c>
      <c r="K72" s="104">
        <f t="shared" si="44"/>
        <v>12773894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18958000</v>
      </c>
      <c r="Q72" s="104">
        <f>$I72      +$K72      +$M72      +$O72</f>
        <v>21572873</v>
      </c>
      <c r="R72" s="57">
        <f>IF(($H72      =0),0,((($J72      -$H72      )/$H72      )*100))</f>
        <v>974.59727385377948</v>
      </c>
      <c r="S72" s="58">
        <f>IF(($I72      =0),0,((($K72      -$I72      )/$I72      )*100))</f>
        <v>45.174729931734127</v>
      </c>
      <c r="T72" s="57">
        <f>IF(($E70      =0),0,(($P70      /$E70      )*100))</f>
        <v>43.264337387891096</v>
      </c>
      <c r="U72" s="59">
        <f>IF($E70   =0,0,($Q70   /$E70 )*100)</f>
        <v>49.231778452269566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43819000</v>
      </c>
      <c r="C73" s="105">
        <f>SUM(C70:C71)</f>
        <v>0</v>
      </c>
      <c r="D73" s="105"/>
      <c r="E73" s="105">
        <f>$B73      +$C73      +$D73</f>
        <v>43819000</v>
      </c>
      <c r="F73" s="106">
        <f t="shared" ref="F73:O73" si="45">SUM(F70:F71)</f>
        <v>43819000</v>
      </c>
      <c r="G73" s="107">
        <f t="shared" si="45"/>
        <v>18958000</v>
      </c>
      <c r="H73" s="106">
        <f t="shared" si="45"/>
        <v>1614000</v>
      </c>
      <c r="I73" s="107">
        <f t="shared" si="45"/>
        <v>8798979</v>
      </c>
      <c r="J73" s="106">
        <f t="shared" si="45"/>
        <v>17344000</v>
      </c>
      <c r="K73" s="107">
        <f t="shared" si="45"/>
        <v>12773894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18958000</v>
      </c>
      <c r="Q73" s="107">
        <f>$I73      +$K73      +$M73      +$O73</f>
        <v>21572873</v>
      </c>
      <c r="R73" s="61">
        <f>IF(($H73      =0),0,((($J73      -$H73      )/$H73      )*100))</f>
        <v>974.59727385377948</v>
      </c>
      <c r="S73" s="62">
        <f>IF(($I73      =0),0,((($K73      -$I73      )/$I73      )*100))</f>
        <v>45.174729931734127</v>
      </c>
      <c r="T73" s="61">
        <f>IF(($E70      =0),0,(($P70      /$E70      )*100))</f>
        <v>43.264337387891096</v>
      </c>
      <c r="U73" s="65">
        <f>IF($E70   =0,0,($Q70   /$E70 )*100)</f>
        <v>49.231778452269566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71256000</v>
      </c>
      <c r="C74" s="105">
        <f>SUM(C9:C15,C18:C24,C27:C30,C33,C36:C40,C43:C53,C56:C59,C62:C66,C70:C71)</f>
        <v>0</v>
      </c>
      <c r="D74" s="105"/>
      <c r="E74" s="105">
        <f>$B74      +$C74      +$D74</f>
        <v>71256000</v>
      </c>
      <c r="F74" s="106">
        <f t="shared" ref="F74:O74" si="46">SUM(F9:F15,F18:F24,F27:F30,F33,F36:F40,F43:F53,F56:F59,F62:F66,F70:F71)</f>
        <v>71256000</v>
      </c>
      <c r="G74" s="107">
        <f t="shared" si="46"/>
        <v>32723000</v>
      </c>
      <c r="H74" s="106">
        <f t="shared" si="46"/>
        <v>2155000</v>
      </c>
      <c r="I74" s="107">
        <f t="shared" si="46"/>
        <v>13819665</v>
      </c>
      <c r="J74" s="106">
        <f t="shared" si="46"/>
        <v>19855000</v>
      </c>
      <c r="K74" s="107">
        <f t="shared" si="46"/>
        <v>20146781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22010000</v>
      </c>
      <c r="Q74" s="107">
        <f>$I74      +$K74      +$M74      +$O74</f>
        <v>33966446</v>
      </c>
      <c r="R74" s="61">
        <f>IF(($H74      =0),0,((($J74      -$H74      )/$H74      )*100))</f>
        <v>821.3457076566126</v>
      </c>
      <c r="S74" s="62">
        <f>IF(($I74      =0),0,((($K74      -$I74      )/$I74      )*100))</f>
        <v>45.783425285634635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36.095577020843926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55.703701395608185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25644000</v>
      </c>
      <c r="C87" s="119">
        <f t="shared" si="55"/>
        <v>2885000</v>
      </c>
      <c r="D87" s="119">
        <f t="shared" si="55"/>
        <v>0</v>
      </c>
      <c r="E87" s="119">
        <f t="shared" si="55"/>
        <v>28529000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26707000</v>
      </c>
      <c r="I87" s="119">
        <f t="shared" si="55"/>
        <v>0</v>
      </c>
      <c r="J87" s="119">
        <f t="shared" si="55"/>
        <v>2557000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29264000</v>
      </c>
      <c r="Q87" s="120">
        <f t="shared" si="55"/>
        <v>0</v>
      </c>
      <c r="R87" s="85">
        <f t="shared" si="55"/>
        <v>-90.425731081738874</v>
      </c>
      <c r="S87" s="85">
        <f t="shared" si="55"/>
        <v>0</v>
      </c>
      <c r="T87" s="86">
        <f>IF(SUM($E88:$E96) =0,0,(P87   /SUM($E88:$E96) )*100)</f>
        <v>102.57632584387817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25644000</v>
      </c>
      <c r="C91" s="93">
        <v>2285000</v>
      </c>
      <c r="D91" s="93"/>
      <c r="E91" s="93">
        <f t="shared" si="56"/>
        <v>27929000</v>
      </c>
      <c r="F91" s="93">
        <v>0</v>
      </c>
      <c r="G91" s="93">
        <v>0</v>
      </c>
      <c r="H91" s="93">
        <v>26707000</v>
      </c>
      <c r="I91" s="93"/>
      <c r="J91" s="93">
        <v>2557000</v>
      </c>
      <c r="K91" s="93"/>
      <c r="L91" s="93"/>
      <c r="M91" s="93"/>
      <c r="N91" s="93"/>
      <c r="O91" s="93"/>
      <c r="P91" s="93">
        <f t="shared" si="57"/>
        <v>29264000</v>
      </c>
      <c r="Q91" s="93">
        <f t="shared" si="58"/>
        <v>0</v>
      </c>
      <c r="R91" s="89">
        <f t="shared" si="59"/>
        <v>-90.425731081738874</v>
      </c>
      <c r="S91" s="89">
        <f t="shared" si="60"/>
        <v>0</v>
      </c>
      <c r="T91" s="89">
        <f t="shared" si="61"/>
        <v>104.77997780085215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600000</v>
      </c>
      <c r="D96" s="122"/>
      <c r="E96" s="122">
        <f t="shared" si="56"/>
        <v>600000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25644000</v>
      </c>
      <c r="C114" s="128">
        <f t="shared" si="69"/>
        <v>2885000</v>
      </c>
      <c r="D114" s="128">
        <f t="shared" si="69"/>
        <v>0</v>
      </c>
      <c r="E114" s="128">
        <f t="shared" si="69"/>
        <v>28529000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26707000</v>
      </c>
      <c r="I114" s="128">
        <f t="shared" si="69"/>
        <v>0</v>
      </c>
      <c r="J114" s="128">
        <f t="shared" si="69"/>
        <v>2557000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29264000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1.0257632584387817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25644000</v>
      </c>
      <c r="C115" s="130">
        <f t="shared" ref="C115:Q115" si="70">C87</f>
        <v>2885000</v>
      </c>
      <c r="D115" s="130">
        <f t="shared" si="70"/>
        <v>0</v>
      </c>
      <c r="E115" s="130">
        <f t="shared" si="70"/>
        <v>28529000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26707000</v>
      </c>
      <c r="I115" s="130">
        <f t="shared" si="70"/>
        <v>0</v>
      </c>
      <c r="J115" s="130">
        <f t="shared" si="70"/>
        <v>2557000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29264000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1.0257632584387817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7bjjl271DGE0KdCx7LLECTmOjtsZr88mdYm6qZA8Gi+85T2JrcWQtHJyki5UBhgA//CcwhYFQGfZRV3p6xzK+w==" saltValue="TOoSJ9rxdzU4M8XOXNafc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2000000</v>
      </c>
      <c r="C10" s="93"/>
      <c r="D10" s="93"/>
      <c r="E10" s="93">
        <f t="shared" ref="E10:E16" si="0">$B10      +$C10      +$D10</f>
        <v>2000000</v>
      </c>
      <c r="F10" s="94">
        <v>2000000</v>
      </c>
      <c r="G10" s="95">
        <v>2000000</v>
      </c>
      <c r="H10" s="94">
        <v>239000</v>
      </c>
      <c r="I10" s="95">
        <v>234210</v>
      </c>
      <c r="J10" s="94">
        <v>220000</v>
      </c>
      <c r="K10" s="95">
        <v>209226</v>
      </c>
      <c r="L10" s="94"/>
      <c r="M10" s="95"/>
      <c r="N10" s="94"/>
      <c r="O10" s="95"/>
      <c r="P10" s="94">
        <f t="shared" ref="P10:P16" si="1">$H10      +$J10      +$L10      +$N10</f>
        <v>459000</v>
      </c>
      <c r="Q10" s="95">
        <f t="shared" ref="Q10:Q16" si="2">$I10      +$K10      +$M10      +$O10</f>
        <v>443436</v>
      </c>
      <c r="R10" s="48">
        <f t="shared" ref="R10:R16" si="3">IF(($H10      =0),0,((($J10      -$H10      )/$H10      )*100))</f>
        <v>-7.9497907949790791</v>
      </c>
      <c r="S10" s="49">
        <f t="shared" ref="S10:S16" si="4">IF(($I10      =0),0,((($K10      -$I10      )/$I10      )*100))</f>
        <v>-10.667349814269246</v>
      </c>
      <c r="T10" s="48">
        <f t="shared" ref="T10:T15" si="5">IF(($E10      =0),0,(($P10      /$E10      )*100))</f>
        <v>22.95</v>
      </c>
      <c r="U10" s="50">
        <f t="shared" ref="U10:U15" si="6">IF(($E10      =0),0,(($Q10      /$E10      )*100))</f>
        <v>22.171800000000001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>
        <v>4000000</v>
      </c>
      <c r="C11" s="93"/>
      <c r="D11" s="93"/>
      <c r="E11" s="93">
        <f t="shared" si="0"/>
        <v>4000000</v>
      </c>
      <c r="F11" s="94">
        <v>4000000</v>
      </c>
      <c r="G11" s="95">
        <v>2000000</v>
      </c>
      <c r="H11" s="94">
        <v>875000</v>
      </c>
      <c r="I11" s="95">
        <v>876255</v>
      </c>
      <c r="J11" s="94">
        <v>1125000</v>
      </c>
      <c r="K11" s="95">
        <v>1317434</v>
      </c>
      <c r="L11" s="94"/>
      <c r="M11" s="95"/>
      <c r="N11" s="94"/>
      <c r="O11" s="95"/>
      <c r="P11" s="94">
        <f t="shared" si="1"/>
        <v>2000000</v>
      </c>
      <c r="Q11" s="95">
        <f t="shared" si="2"/>
        <v>2193689</v>
      </c>
      <c r="R11" s="48">
        <f t="shared" si="3"/>
        <v>28.571428571428569</v>
      </c>
      <c r="S11" s="49">
        <f t="shared" si="4"/>
        <v>50.348243376642642</v>
      </c>
      <c r="T11" s="48">
        <f t="shared" si="5"/>
        <v>50</v>
      </c>
      <c r="U11" s="50">
        <f t="shared" si="6"/>
        <v>54.842224999999999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2000000</v>
      </c>
      <c r="C13" s="93"/>
      <c r="D13" s="93"/>
      <c r="E13" s="93">
        <f t="shared" si="0"/>
        <v>2000000</v>
      </c>
      <c r="F13" s="94">
        <v>2000000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8000000</v>
      </c>
      <c r="C16" s="96">
        <f>SUM(C9:C15)</f>
        <v>0</v>
      </c>
      <c r="D16" s="96"/>
      <c r="E16" s="96">
        <f t="shared" si="0"/>
        <v>8000000</v>
      </c>
      <c r="F16" s="97">
        <f t="shared" ref="F16:O16" si="7">SUM(F9:F15)</f>
        <v>8000000</v>
      </c>
      <c r="G16" s="98">
        <f t="shared" si="7"/>
        <v>4000000</v>
      </c>
      <c r="H16" s="97">
        <f t="shared" si="7"/>
        <v>1114000</v>
      </c>
      <c r="I16" s="98">
        <f t="shared" si="7"/>
        <v>1110465</v>
      </c>
      <c r="J16" s="97">
        <f t="shared" si="7"/>
        <v>1345000</v>
      </c>
      <c r="K16" s="98">
        <f t="shared" si="7"/>
        <v>1526660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2459000</v>
      </c>
      <c r="Q16" s="98">
        <f t="shared" si="2"/>
        <v>2637125</v>
      </c>
      <c r="R16" s="52">
        <f t="shared" si="3"/>
        <v>20.73608617594255</v>
      </c>
      <c r="S16" s="53">
        <f t="shared" si="4"/>
        <v>37.479344238674791</v>
      </c>
      <c r="T16" s="52">
        <f>IF((SUM($E9:$E13))=0,0,(P16/(SUM($E9:$E13))*100))</f>
        <v>30.737500000000001</v>
      </c>
      <c r="U16" s="54">
        <f>IF((SUM($E9:$E13))=0,0,(Q16/(SUM($E9:$E13))*100))</f>
        <v>32.964062500000004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2471000</v>
      </c>
      <c r="C33" s="93"/>
      <c r="D33" s="93"/>
      <c r="E33" s="93">
        <f>$B33      +$C33      +$D33</f>
        <v>2471000</v>
      </c>
      <c r="F33" s="94">
        <v>2471000</v>
      </c>
      <c r="G33" s="95">
        <v>1729000</v>
      </c>
      <c r="H33" s="94">
        <v>617000</v>
      </c>
      <c r="I33" s="95">
        <v>1285241</v>
      </c>
      <c r="J33" s="94">
        <v>463000</v>
      </c>
      <c r="K33" s="95">
        <v>2360623</v>
      </c>
      <c r="L33" s="94"/>
      <c r="M33" s="95"/>
      <c r="N33" s="94"/>
      <c r="O33" s="95"/>
      <c r="P33" s="94">
        <f>$H33      +$J33      +$L33      +$N33</f>
        <v>1080000</v>
      </c>
      <c r="Q33" s="95">
        <f>$I33      +$K33      +$M33      +$O33</f>
        <v>3645864</v>
      </c>
      <c r="R33" s="48">
        <f>IF(($H33      =0),0,((($J33      -$H33      )/$H33      )*100))</f>
        <v>-24.959481361426256</v>
      </c>
      <c r="S33" s="49">
        <f>IF(($I33      =0),0,((($K33      -$I33      )/$I33      )*100))</f>
        <v>83.671622676214028</v>
      </c>
      <c r="T33" s="48">
        <f>IF(($E33      =0),0,(($P33      /$E33      )*100))</f>
        <v>43.70700121408337</v>
      </c>
      <c r="U33" s="50">
        <f>IF(($E33      =0),0,(($Q33      /$E33      )*100))</f>
        <v>147.54609469850263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2471000</v>
      </c>
      <c r="C34" s="96">
        <f>C33</f>
        <v>0</v>
      </c>
      <c r="D34" s="96"/>
      <c r="E34" s="96">
        <f>$B34      +$C34      +$D34</f>
        <v>2471000</v>
      </c>
      <c r="F34" s="97">
        <f t="shared" ref="F34:O34" si="17">F33</f>
        <v>2471000</v>
      </c>
      <c r="G34" s="98">
        <f t="shared" si="17"/>
        <v>1729000</v>
      </c>
      <c r="H34" s="97">
        <f t="shared" si="17"/>
        <v>617000</v>
      </c>
      <c r="I34" s="98">
        <f t="shared" si="17"/>
        <v>1285241</v>
      </c>
      <c r="J34" s="97">
        <f t="shared" si="17"/>
        <v>463000</v>
      </c>
      <c r="K34" s="98">
        <f t="shared" si="17"/>
        <v>2360623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1080000</v>
      </c>
      <c r="Q34" s="98">
        <f>$I34      +$K34      +$M34      +$O34</f>
        <v>3645864</v>
      </c>
      <c r="R34" s="52">
        <f>IF(($H34      =0),0,((($J34      -$H34      )/$H34      )*100))</f>
        <v>-24.959481361426256</v>
      </c>
      <c r="S34" s="53">
        <f>IF(($I34      =0),0,((($K34      -$I34      )/$I34      )*100))</f>
        <v>83.671622676214028</v>
      </c>
      <c r="T34" s="52">
        <f>IF($E34   =0,0,($P34   /$E34   )*100)</f>
        <v>43.70700121408337</v>
      </c>
      <c r="U34" s="54">
        <f>IF($E34   =0,0,($Q34   /$E34   )*100)</f>
        <v>147.54609469850263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15556000</v>
      </c>
      <c r="C36" s="93"/>
      <c r="D36" s="93"/>
      <c r="E36" s="93">
        <f t="shared" ref="E36:E41" si="18">$B36      +$C36      +$D36</f>
        <v>15556000</v>
      </c>
      <c r="F36" s="94">
        <v>15556000</v>
      </c>
      <c r="G36" s="95">
        <v>11000000</v>
      </c>
      <c r="H36" s="94"/>
      <c r="I36" s="95"/>
      <c r="J36" s="94"/>
      <c r="K36" s="95">
        <v>4730291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4730291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30.408144767292359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17480000</v>
      </c>
      <c r="C37" s="93"/>
      <c r="D37" s="93"/>
      <c r="E37" s="93">
        <f t="shared" si="18"/>
        <v>17480000</v>
      </c>
      <c r="F37" s="94">
        <v>17480000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33036000</v>
      </c>
      <c r="C41" s="96">
        <f>SUM(C36:C40)</f>
        <v>0</v>
      </c>
      <c r="D41" s="96"/>
      <c r="E41" s="96">
        <f t="shared" si="18"/>
        <v>33036000</v>
      </c>
      <c r="F41" s="97">
        <f t="shared" ref="F41:O41" si="25">SUM(F36:F40)</f>
        <v>33036000</v>
      </c>
      <c r="G41" s="98">
        <f t="shared" si="25"/>
        <v>11000000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4730291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4730291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30.408144767292359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43507000</v>
      </c>
      <c r="C68" s="105">
        <f>SUM(C9:C15,C18:C24,C27:C30,C33,C36:C40,C43:C53,C56:C59,C62:C66)</f>
        <v>0</v>
      </c>
      <c r="D68" s="105"/>
      <c r="E68" s="105">
        <f t="shared" si="35"/>
        <v>43507000</v>
      </c>
      <c r="F68" s="106">
        <f t="shared" ref="F68:O68" si="43">SUM(F9:F15,F18:F24,F27:F30,F33,F36:F40,F43:F53,F56:F59,F62:F66)</f>
        <v>43507000</v>
      </c>
      <c r="G68" s="107">
        <f t="shared" si="43"/>
        <v>16729000</v>
      </c>
      <c r="H68" s="106">
        <f t="shared" si="43"/>
        <v>1731000</v>
      </c>
      <c r="I68" s="107">
        <f t="shared" si="43"/>
        <v>2395706</v>
      </c>
      <c r="J68" s="106">
        <f t="shared" si="43"/>
        <v>1808000</v>
      </c>
      <c r="K68" s="107">
        <f t="shared" si="43"/>
        <v>8617574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3539000</v>
      </c>
      <c r="Q68" s="107">
        <f t="shared" si="37"/>
        <v>11013280</v>
      </c>
      <c r="R68" s="61">
        <f t="shared" si="38"/>
        <v>4.448295782784518</v>
      </c>
      <c r="S68" s="62">
        <f t="shared" si="39"/>
        <v>259.70916297742713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13.597418065854688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42.314826910516004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82415000</v>
      </c>
      <c r="C70" s="93"/>
      <c r="D70" s="93"/>
      <c r="E70" s="93">
        <f>$B70      +$C70      +$D70</f>
        <v>82415000</v>
      </c>
      <c r="F70" s="94">
        <v>82415000</v>
      </c>
      <c r="G70" s="95">
        <v>57902000</v>
      </c>
      <c r="H70" s="94">
        <v>21577000</v>
      </c>
      <c r="I70" s="95">
        <v>22394276</v>
      </c>
      <c r="J70" s="94">
        <v>25383000</v>
      </c>
      <c r="K70" s="95">
        <v>27393324</v>
      </c>
      <c r="L70" s="94"/>
      <c r="M70" s="95"/>
      <c r="N70" s="94"/>
      <c r="O70" s="95"/>
      <c r="P70" s="94">
        <f>$H70      +$J70      +$L70      +$N70</f>
        <v>46960000</v>
      </c>
      <c r="Q70" s="95">
        <f>$I70      +$K70      +$M70      +$O70</f>
        <v>49787600</v>
      </c>
      <c r="R70" s="48">
        <f>IF(($H70      =0),0,((($J70      -$H70      )/$H70      )*100))</f>
        <v>17.639152801594289</v>
      </c>
      <c r="S70" s="49">
        <f>IF(($I70      =0),0,((($K70      -$I70      )/$I70      )*100))</f>
        <v>22.322882865246456</v>
      </c>
      <c r="T70" s="48">
        <f>IF(($E70      =0),0,(($P70      /$E70      )*100))</f>
        <v>56.979918704119392</v>
      </c>
      <c r="U70" s="50">
        <f>IF(($E70      =0),0,(($Q70      /$E70      )*100))</f>
        <v>60.410847539889581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82415000</v>
      </c>
      <c r="C72" s="102">
        <f>SUM(C70:C71)</f>
        <v>0</v>
      </c>
      <c r="D72" s="102"/>
      <c r="E72" s="102">
        <f>$B72      +$C72      +$D72</f>
        <v>82415000</v>
      </c>
      <c r="F72" s="103">
        <f t="shared" ref="F72:O72" si="44">SUM(F70:F71)</f>
        <v>82415000</v>
      </c>
      <c r="G72" s="104">
        <f t="shared" si="44"/>
        <v>57902000</v>
      </c>
      <c r="H72" s="103">
        <f t="shared" si="44"/>
        <v>21577000</v>
      </c>
      <c r="I72" s="104">
        <f t="shared" si="44"/>
        <v>22394276</v>
      </c>
      <c r="J72" s="103">
        <f t="shared" si="44"/>
        <v>25383000</v>
      </c>
      <c r="K72" s="104">
        <f t="shared" si="44"/>
        <v>27393324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46960000</v>
      </c>
      <c r="Q72" s="104">
        <f>$I72      +$K72      +$M72      +$O72</f>
        <v>49787600</v>
      </c>
      <c r="R72" s="57">
        <f>IF(($H72      =0),0,((($J72      -$H72      )/$H72      )*100))</f>
        <v>17.639152801594289</v>
      </c>
      <c r="S72" s="58">
        <f>IF(($I72      =0),0,((($K72      -$I72      )/$I72      )*100))</f>
        <v>22.322882865246456</v>
      </c>
      <c r="T72" s="57">
        <f>IF(($E70      =0),0,(($P70      /$E70      )*100))</f>
        <v>56.979918704119392</v>
      </c>
      <c r="U72" s="59">
        <f>IF($E70   =0,0,($Q70   /$E70 )*100)</f>
        <v>60.410847539889581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82415000</v>
      </c>
      <c r="C73" s="105">
        <f>SUM(C70:C71)</f>
        <v>0</v>
      </c>
      <c r="D73" s="105"/>
      <c r="E73" s="105">
        <f>$B73      +$C73      +$D73</f>
        <v>82415000</v>
      </c>
      <c r="F73" s="106">
        <f t="shared" ref="F73:O73" si="45">SUM(F70:F71)</f>
        <v>82415000</v>
      </c>
      <c r="G73" s="107">
        <f t="shared" si="45"/>
        <v>57902000</v>
      </c>
      <c r="H73" s="106">
        <f t="shared" si="45"/>
        <v>21577000</v>
      </c>
      <c r="I73" s="107">
        <f t="shared" si="45"/>
        <v>22394276</v>
      </c>
      <c r="J73" s="106">
        <f t="shared" si="45"/>
        <v>25383000</v>
      </c>
      <c r="K73" s="107">
        <f t="shared" si="45"/>
        <v>27393324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46960000</v>
      </c>
      <c r="Q73" s="107">
        <f>$I73      +$K73      +$M73      +$O73</f>
        <v>49787600</v>
      </c>
      <c r="R73" s="61">
        <f>IF(($H73      =0),0,((($J73      -$H73      )/$H73      )*100))</f>
        <v>17.639152801594289</v>
      </c>
      <c r="S73" s="62">
        <f>IF(($I73      =0),0,((($K73      -$I73      )/$I73      )*100))</f>
        <v>22.322882865246456</v>
      </c>
      <c r="T73" s="61">
        <f>IF(($E70      =0),0,(($P70      /$E70      )*100))</f>
        <v>56.979918704119392</v>
      </c>
      <c r="U73" s="65">
        <f>IF($E70   =0,0,($Q70   /$E70 )*100)</f>
        <v>60.410847539889581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125922000</v>
      </c>
      <c r="C74" s="105">
        <f>SUM(C9:C15,C18:C24,C27:C30,C33,C36:C40,C43:C53,C56:C59,C62:C66,C70:C71)</f>
        <v>0</v>
      </c>
      <c r="D74" s="105"/>
      <c r="E74" s="105">
        <f>$B74      +$C74      +$D74</f>
        <v>125922000</v>
      </c>
      <c r="F74" s="106">
        <f t="shared" ref="F74:O74" si="46">SUM(F9:F15,F18:F24,F27:F30,F33,F36:F40,F43:F53,F56:F59,F62:F66,F70:F71)</f>
        <v>125922000</v>
      </c>
      <c r="G74" s="107">
        <f t="shared" si="46"/>
        <v>74631000</v>
      </c>
      <c r="H74" s="106">
        <f t="shared" si="46"/>
        <v>23308000</v>
      </c>
      <c r="I74" s="107">
        <f t="shared" si="46"/>
        <v>24789982</v>
      </c>
      <c r="J74" s="106">
        <f t="shared" si="46"/>
        <v>27191000</v>
      </c>
      <c r="K74" s="107">
        <f t="shared" si="46"/>
        <v>36010898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50499000</v>
      </c>
      <c r="Q74" s="107">
        <f>$I74      +$K74      +$M74      +$O74</f>
        <v>60800880</v>
      </c>
      <c r="R74" s="61">
        <f>IF(($H74      =0),0,((($J74      -$H74      )/$H74      )*100))</f>
        <v>16.659516045992792</v>
      </c>
      <c r="S74" s="62">
        <f>IF(($I74      =0),0,((($K74      -$I74      )/$I74      )*100))</f>
        <v>45.263913463107798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46.5677505025728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56.067649065860095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29770000</v>
      </c>
      <c r="C87" s="119">
        <f t="shared" si="55"/>
        <v>19123000</v>
      </c>
      <c r="D87" s="119">
        <f t="shared" si="55"/>
        <v>0</v>
      </c>
      <c r="E87" s="119">
        <f t="shared" si="55"/>
        <v>48893000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34580000</v>
      </c>
      <c r="I87" s="119">
        <f t="shared" si="55"/>
        <v>0</v>
      </c>
      <c r="J87" s="119">
        <f t="shared" si="55"/>
        <v>15490000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50070000</v>
      </c>
      <c r="Q87" s="120">
        <f t="shared" si="55"/>
        <v>0</v>
      </c>
      <c r="R87" s="85">
        <f t="shared" si="55"/>
        <v>-151.11868471709425</v>
      </c>
      <c r="S87" s="85">
        <f t="shared" si="55"/>
        <v>0</v>
      </c>
      <c r="T87" s="86">
        <f>IF(SUM($E88:$E96) =0,0,(P87   /SUM($E88:$E96) )*100)</f>
        <v>102.40729756815905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27998000</v>
      </c>
      <c r="C91" s="93">
        <v>16723000</v>
      </c>
      <c r="D91" s="93"/>
      <c r="E91" s="93">
        <f t="shared" si="56"/>
        <v>44721000</v>
      </c>
      <c r="F91" s="93">
        <v>0</v>
      </c>
      <c r="G91" s="93">
        <v>0</v>
      </c>
      <c r="H91" s="93">
        <v>31689000</v>
      </c>
      <c r="I91" s="93"/>
      <c r="J91" s="93">
        <v>15490000</v>
      </c>
      <c r="K91" s="93"/>
      <c r="L91" s="93"/>
      <c r="M91" s="93"/>
      <c r="N91" s="93"/>
      <c r="O91" s="93"/>
      <c r="P91" s="93">
        <f t="shared" si="57"/>
        <v>47179000</v>
      </c>
      <c r="Q91" s="93">
        <f t="shared" si="58"/>
        <v>0</v>
      </c>
      <c r="R91" s="89">
        <f t="shared" si="59"/>
        <v>-51.118684717094268</v>
      </c>
      <c r="S91" s="89">
        <f t="shared" si="60"/>
        <v>0</v>
      </c>
      <c r="T91" s="89">
        <f t="shared" si="61"/>
        <v>105.49629927774424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1772000</v>
      </c>
      <c r="C94" s="93">
        <v>2000000</v>
      </c>
      <c r="D94" s="93"/>
      <c r="E94" s="93">
        <f t="shared" si="56"/>
        <v>3772000</v>
      </c>
      <c r="F94" s="93">
        <v>0</v>
      </c>
      <c r="G94" s="93">
        <v>0</v>
      </c>
      <c r="H94" s="93">
        <v>2891000</v>
      </c>
      <c r="I94" s="93"/>
      <c r="J94" s="93"/>
      <c r="K94" s="93"/>
      <c r="L94" s="93"/>
      <c r="M94" s="93"/>
      <c r="N94" s="93"/>
      <c r="O94" s="93"/>
      <c r="P94" s="93">
        <f t="shared" si="57"/>
        <v>2891000</v>
      </c>
      <c r="Q94" s="93">
        <f t="shared" si="58"/>
        <v>0</v>
      </c>
      <c r="R94" s="89">
        <f t="shared" si="59"/>
        <v>-100</v>
      </c>
      <c r="S94" s="89">
        <f t="shared" si="60"/>
        <v>0</v>
      </c>
      <c r="T94" s="89">
        <f t="shared" si="61"/>
        <v>76.643690349946979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400000</v>
      </c>
      <c r="D96" s="122"/>
      <c r="E96" s="122">
        <f t="shared" si="56"/>
        <v>400000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29770000</v>
      </c>
      <c r="C114" s="128">
        <f t="shared" si="69"/>
        <v>19123000</v>
      </c>
      <c r="D114" s="128">
        <f t="shared" si="69"/>
        <v>0</v>
      </c>
      <c r="E114" s="128">
        <f t="shared" si="69"/>
        <v>48893000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34580000</v>
      </c>
      <c r="I114" s="128">
        <f t="shared" si="69"/>
        <v>0</v>
      </c>
      <c r="J114" s="128">
        <f t="shared" si="69"/>
        <v>15490000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50070000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1.0240729756815905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29770000</v>
      </c>
      <c r="C115" s="130">
        <f t="shared" ref="C115:Q115" si="70">C87</f>
        <v>19123000</v>
      </c>
      <c r="D115" s="130">
        <f t="shared" si="70"/>
        <v>0</v>
      </c>
      <c r="E115" s="130">
        <f t="shared" si="70"/>
        <v>48893000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34580000</v>
      </c>
      <c r="I115" s="130">
        <f t="shared" si="70"/>
        <v>0</v>
      </c>
      <c r="J115" s="130">
        <f t="shared" si="70"/>
        <v>15490000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50070000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1.0240729756815905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U3X5UM5nBuK/ocDLJHRbpsuodlz9fl28PNfl+P4zXWPmJ8368H8XLbGr7Rs3wVmlo3HrKgybsoeqB7px/pIa8g==" saltValue="Xk77fVxTWRWTaYISSsijr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2000000</v>
      </c>
      <c r="C10" s="93"/>
      <c r="D10" s="93"/>
      <c r="E10" s="93">
        <f t="shared" ref="E10:E16" si="0">$B10      +$C10      +$D10</f>
        <v>2000000</v>
      </c>
      <c r="F10" s="94">
        <v>2000000</v>
      </c>
      <c r="G10" s="95">
        <v>2000000</v>
      </c>
      <c r="H10" s="94">
        <v>131000</v>
      </c>
      <c r="I10" s="95"/>
      <c r="J10" s="94">
        <v>138000</v>
      </c>
      <c r="K10" s="95"/>
      <c r="L10" s="94"/>
      <c r="M10" s="95"/>
      <c r="N10" s="94"/>
      <c r="O10" s="95"/>
      <c r="P10" s="94">
        <f t="shared" ref="P10:P16" si="1">$H10      +$J10      +$L10      +$N10</f>
        <v>269000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5.343511450381679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13.450000000000001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2000000</v>
      </c>
      <c r="C16" s="96">
        <f>SUM(C9:C15)</f>
        <v>0</v>
      </c>
      <c r="D16" s="96"/>
      <c r="E16" s="96">
        <f t="shared" si="0"/>
        <v>2000000</v>
      </c>
      <c r="F16" s="97">
        <f t="shared" ref="F16:O16" si="7">SUM(F9:F15)</f>
        <v>2000000</v>
      </c>
      <c r="G16" s="98">
        <f t="shared" si="7"/>
        <v>2000000</v>
      </c>
      <c r="H16" s="97">
        <f t="shared" si="7"/>
        <v>131000</v>
      </c>
      <c r="I16" s="98">
        <f t="shared" si="7"/>
        <v>0</v>
      </c>
      <c r="J16" s="97">
        <f t="shared" si="7"/>
        <v>138000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269000</v>
      </c>
      <c r="Q16" s="98">
        <f t="shared" si="2"/>
        <v>0</v>
      </c>
      <c r="R16" s="52">
        <f t="shared" si="3"/>
        <v>5.343511450381679</v>
      </c>
      <c r="S16" s="53">
        <f t="shared" si="4"/>
        <v>0</v>
      </c>
      <c r="T16" s="52">
        <f>IF((SUM($E9:$E13))=0,0,(P16/(SUM($E9:$E13))*100))</f>
        <v>13.450000000000001</v>
      </c>
      <c r="U16" s="54">
        <f>IF((SUM($E9:$E13))=0,0,(Q16/(SUM($E9:$E13))*100))</f>
        <v>0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2583000</v>
      </c>
      <c r="C20" s="93"/>
      <c r="D20" s="93"/>
      <c r="E20" s="93">
        <f t="shared" si="8"/>
        <v>2583000</v>
      </c>
      <c r="F20" s="94">
        <v>2583000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2583000</v>
      </c>
      <c r="C25" s="96">
        <f>SUM(C18:C24)</f>
        <v>0</v>
      </c>
      <c r="D25" s="96"/>
      <c r="E25" s="96">
        <f t="shared" si="8"/>
        <v>2583000</v>
      </c>
      <c r="F25" s="97">
        <f t="shared" ref="F25:O25" si="15">SUM(F18:F24)</f>
        <v>2583000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2792000</v>
      </c>
      <c r="C30" s="93"/>
      <c r="D30" s="93"/>
      <c r="E30" s="93">
        <f>$B30      +$C30      +$D30</f>
        <v>2792000</v>
      </c>
      <c r="F30" s="94">
        <v>2792000</v>
      </c>
      <c r="G30" s="95">
        <v>1954000</v>
      </c>
      <c r="H30" s="94"/>
      <c r="I30" s="95"/>
      <c r="J30" s="94">
        <v>1140000</v>
      </c>
      <c r="K30" s="95"/>
      <c r="L30" s="94"/>
      <c r="M30" s="95"/>
      <c r="N30" s="94"/>
      <c r="O30" s="95"/>
      <c r="P30" s="94">
        <f>$H30      +$J30      +$L30      +$N30</f>
        <v>1140000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40.830945558739259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2792000</v>
      </c>
      <c r="C31" s="96">
        <f>SUM(C27:C30)</f>
        <v>0</v>
      </c>
      <c r="D31" s="96"/>
      <c r="E31" s="96">
        <f>$B31      +$C31      +$D31</f>
        <v>2792000</v>
      </c>
      <c r="F31" s="97">
        <f t="shared" ref="F31:O31" si="16">SUM(F27:F30)</f>
        <v>2792000</v>
      </c>
      <c r="G31" s="98">
        <f t="shared" si="16"/>
        <v>1954000</v>
      </c>
      <c r="H31" s="97">
        <f t="shared" si="16"/>
        <v>0</v>
      </c>
      <c r="I31" s="98">
        <f t="shared" si="16"/>
        <v>0</v>
      </c>
      <c r="J31" s="97">
        <f t="shared" si="16"/>
        <v>1140000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1140000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40.830945558739259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1685000</v>
      </c>
      <c r="C33" s="93"/>
      <c r="D33" s="93"/>
      <c r="E33" s="93">
        <f>$B33      +$C33      +$D33</f>
        <v>1685000</v>
      </c>
      <c r="F33" s="94">
        <v>1685000</v>
      </c>
      <c r="G33" s="95">
        <v>1180000</v>
      </c>
      <c r="H33" s="94">
        <v>122000</v>
      </c>
      <c r="I33" s="95"/>
      <c r="J33" s="94">
        <v>439000</v>
      </c>
      <c r="K33" s="95"/>
      <c r="L33" s="94"/>
      <c r="M33" s="95"/>
      <c r="N33" s="94"/>
      <c r="O33" s="95"/>
      <c r="P33" s="94">
        <f>$H33      +$J33      +$L33      +$N33</f>
        <v>561000</v>
      </c>
      <c r="Q33" s="95">
        <f>$I33      +$K33      +$M33      +$O33</f>
        <v>0</v>
      </c>
      <c r="R33" s="48">
        <f>IF(($H33      =0),0,((($J33      -$H33      )/$H33      )*100))</f>
        <v>259.8360655737705</v>
      </c>
      <c r="S33" s="49">
        <f>IF(($I33      =0),0,((($K33      -$I33      )/$I33      )*100))</f>
        <v>0</v>
      </c>
      <c r="T33" s="48">
        <f>IF(($E33      =0),0,(($P33      /$E33      )*100))</f>
        <v>33.29376854599407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1685000</v>
      </c>
      <c r="C34" s="96">
        <f>C33</f>
        <v>0</v>
      </c>
      <c r="D34" s="96"/>
      <c r="E34" s="96">
        <f>$B34      +$C34      +$D34</f>
        <v>1685000</v>
      </c>
      <c r="F34" s="97">
        <f t="shared" ref="F34:O34" si="17">F33</f>
        <v>1685000</v>
      </c>
      <c r="G34" s="98">
        <f t="shared" si="17"/>
        <v>1180000</v>
      </c>
      <c r="H34" s="97">
        <f t="shared" si="17"/>
        <v>122000</v>
      </c>
      <c r="I34" s="98">
        <f t="shared" si="17"/>
        <v>0</v>
      </c>
      <c r="J34" s="97">
        <f t="shared" si="17"/>
        <v>439000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561000</v>
      </c>
      <c r="Q34" s="98">
        <f>$I34      +$K34      +$M34      +$O34</f>
        <v>0</v>
      </c>
      <c r="R34" s="52">
        <f>IF(($H34      =0),0,((($J34      -$H34      )/$H34      )*100))</f>
        <v>259.8360655737705</v>
      </c>
      <c r="S34" s="53">
        <f>IF(($I34      =0),0,((($K34      -$I34      )/$I34      )*100))</f>
        <v>0</v>
      </c>
      <c r="T34" s="52">
        <f>IF($E34   =0,0,($P34   /$E34   )*100)</f>
        <v>33.29376854599407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50000000</v>
      </c>
      <c r="H52" s="94">
        <v>29522000</v>
      </c>
      <c r="I52" s="95"/>
      <c r="J52" s="94">
        <v>17507000</v>
      </c>
      <c r="K52" s="95"/>
      <c r="L52" s="94"/>
      <c r="M52" s="95"/>
      <c r="N52" s="94"/>
      <c r="O52" s="95"/>
      <c r="P52" s="94">
        <f t="shared" si="27"/>
        <v>47029000</v>
      </c>
      <c r="Q52" s="95">
        <f t="shared" si="28"/>
        <v>0</v>
      </c>
      <c r="R52" s="48">
        <f t="shared" si="29"/>
        <v>-40.698462163810042</v>
      </c>
      <c r="S52" s="49">
        <f t="shared" si="30"/>
        <v>0</v>
      </c>
      <c r="T52" s="48">
        <f t="shared" si="31"/>
        <v>47.028999999999996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100000000</v>
      </c>
      <c r="C54" s="96">
        <f>SUM(C43:C53)</f>
        <v>0</v>
      </c>
      <c r="D54" s="96"/>
      <c r="E54" s="96">
        <f t="shared" si="26"/>
        <v>100000000</v>
      </c>
      <c r="F54" s="97">
        <f t="shared" ref="F54:O54" si="33">SUM(F43:F53)</f>
        <v>100000000</v>
      </c>
      <c r="G54" s="98">
        <f t="shared" si="33"/>
        <v>50000000</v>
      </c>
      <c r="H54" s="97">
        <f t="shared" si="33"/>
        <v>29522000</v>
      </c>
      <c r="I54" s="98">
        <f t="shared" si="33"/>
        <v>0</v>
      </c>
      <c r="J54" s="97">
        <f t="shared" si="33"/>
        <v>17507000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47029000</v>
      </c>
      <c r="Q54" s="98">
        <f t="shared" si="28"/>
        <v>0</v>
      </c>
      <c r="R54" s="52">
        <f t="shared" si="29"/>
        <v>-40.698462163810042</v>
      </c>
      <c r="S54" s="53">
        <f t="shared" si="30"/>
        <v>0</v>
      </c>
      <c r="T54" s="52">
        <f>IF((+$E44+$E46+$E48+$E49+$E52) =0,0,(P54   /(+$E44+$E46+$E48+$E49+$E52) )*100)</f>
        <v>47.028999999999996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109060000</v>
      </c>
      <c r="C68" s="105">
        <f>SUM(C9:C15,C18:C24,C27:C30,C33,C36:C40,C43:C53,C56:C59,C62:C66)</f>
        <v>0</v>
      </c>
      <c r="D68" s="105"/>
      <c r="E68" s="105">
        <f t="shared" si="35"/>
        <v>109060000</v>
      </c>
      <c r="F68" s="106">
        <f t="shared" ref="F68:O68" si="43">SUM(F9:F15,F18:F24,F27:F30,F33,F36:F40,F43:F53,F56:F59,F62:F66)</f>
        <v>109060000</v>
      </c>
      <c r="G68" s="107">
        <f t="shared" si="43"/>
        <v>55134000</v>
      </c>
      <c r="H68" s="106">
        <f t="shared" si="43"/>
        <v>29775000</v>
      </c>
      <c r="I68" s="107">
        <f t="shared" si="43"/>
        <v>0</v>
      </c>
      <c r="J68" s="106">
        <f t="shared" si="43"/>
        <v>19224000</v>
      </c>
      <c r="K68" s="107">
        <f t="shared" si="43"/>
        <v>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48999000</v>
      </c>
      <c r="Q68" s="107">
        <f t="shared" si="37"/>
        <v>0</v>
      </c>
      <c r="R68" s="61">
        <f t="shared" si="38"/>
        <v>-35.435768261964732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46.018388947847896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0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191529000</v>
      </c>
      <c r="C70" s="93">
        <v>-2129000</v>
      </c>
      <c r="D70" s="93"/>
      <c r="E70" s="93">
        <f>$B70      +$C70      +$D70</f>
        <v>189400000</v>
      </c>
      <c r="F70" s="94">
        <v>191529000</v>
      </c>
      <c r="G70" s="95">
        <v>136071000</v>
      </c>
      <c r="H70" s="94">
        <v>21792000</v>
      </c>
      <c r="I70" s="95"/>
      <c r="J70" s="94">
        <v>57711000</v>
      </c>
      <c r="K70" s="95"/>
      <c r="L70" s="94"/>
      <c r="M70" s="95"/>
      <c r="N70" s="94"/>
      <c r="O70" s="95"/>
      <c r="P70" s="94">
        <f>$H70      +$J70      +$L70      +$N70</f>
        <v>79503000</v>
      </c>
      <c r="Q70" s="95">
        <f>$I70      +$K70      +$M70      +$O70</f>
        <v>0</v>
      </c>
      <c r="R70" s="48">
        <f>IF(($H70      =0),0,((($J70      -$H70      )/$H70      )*100))</f>
        <v>164.82654185022025</v>
      </c>
      <c r="S70" s="49">
        <f>IF(($I70      =0),0,((($K70      -$I70      )/$I70      )*100))</f>
        <v>0</v>
      </c>
      <c r="T70" s="48">
        <f>IF(($E70      =0),0,(($P70      /$E70      )*100))</f>
        <v>41.976240760295667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>
        <v>20000000</v>
      </c>
      <c r="C71" s="93"/>
      <c r="D71" s="93"/>
      <c r="E71" s="93">
        <f>$B71      +$C71      +$D71</f>
        <v>20000000</v>
      </c>
      <c r="F71" s="94">
        <v>20000000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211529000</v>
      </c>
      <c r="C72" s="102">
        <f>SUM(C70:C71)</f>
        <v>-2129000</v>
      </c>
      <c r="D72" s="102"/>
      <c r="E72" s="102">
        <f>$B72      +$C72      +$D72</f>
        <v>209400000</v>
      </c>
      <c r="F72" s="103">
        <f t="shared" ref="F72:O72" si="44">SUM(F70:F71)</f>
        <v>211529000</v>
      </c>
      <c r="G72" s="104">
        <f t="shared" si="44"/>
        <v>136071000</v>
      </c>
      <c r="H72" s="103">
        <f t="shared" si="44"/>
        <v>21792000</v>
      </c>
      <c r="I72" s="104">
        <f t="shared" si="44"/>
        <v>0</v>
      </c>
      <c r="J72" s="103">
        <f t="shared" si="44"/>
        <v>57711000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79503000</v>
      </c>
      <c r="Q72" s="104">
        <f>$I72      +$K72      +$M72      +$O72</f>
        <v>0</v>
      </c>
      <c r="R72" s="57">
        <f>IF(($H72      =0),0,((($J72      -$H72      )/$H72      )*100))</f>
        <v>164.82654185022025</v>
      </c>
      <c r="S72" s="58">
        <f>IF(($I72      =0),0,((($K72      -$I72      )/$I72      )*100))</f>
        <v>0</v>
      </c>
      <c r="T72" s="57">
        <f>IF(($E70      =0),0,(($P70      /$E70      )*100))</f>
        <v>41.976240760295667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211529000</v>
      </c>
      <c r="C73" s="105">
        <f>SUM(C70:C71)</f>
        <v>-2129000</v>
      </c>
      <c r="D73" s="105"/>
      <c r="E73" s="105">
        <f>$B73      +$C73      +$D73</f>
        <v>209400000</v>
      </c>
      <c r="F73" s="106">
        <f t="shared" ref="F73:O73" si="45">SUM(F70:F71)</f>
        <v>211529000</v>
      </c>
      <c r="G73" s="107">
        <f t="shared" si="45"/>
        <v>136071000</v>
      </c>
      <c r="H73" s="106">
        <f t="shared" si="45"/>
        <v>21792000</v>
      </c>
      <c r="I73" s="107">
        <f t="shared" si="45"/>
        <v>0</v>
      </c>
      <c r="J73" s="106">
        <f t="shared" si="45"/>
        <v>57711000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79503000</v>
      </c>
      <c r="Q73" s="107">
        <f>$I73      +$K73      +$M73      +$O73</f>
        <v>0</v>
      </c>
      <c r="R73" s="61">
        <f>IF(($H73      =0),0,((($J73      -$H73      )/$H73      )*100))</f>
        <v>164.82654185022025</v>
      </c>
      <c r="S73" s="62">
        <f>IF(($I73      =0),0,((($K73      -$I73      )/$I73      )*100))</f>
        <v>0</v>
      </c>
      <c r="T73" s="61">
        <f>IF(($E70      =0),0,(($P70      /$E70      )*100))</f>
        <v>41.976240760295667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320589000</v>
      </c>
      <c r="C74" s="105">
        <f>SUM(C9:C15,C18:C24,C27:C30,C33,C36:C40,C43:C53,C56:C59,C62:C66,C70:C71)</f>
        <v>-2129000</v>
      </c>
      <c r="D74" s="105"/>
      <c r="E74" s="105">
        <f>$B74      +$C74      +$D74</f>
        <v>318460000</v>
      </c>
      <c r="F74" s="106">
        <f t="shared" ref="F74:O74" si="46">SUM(F9:F15,F18:F24,F27:F30,F33,F36:F40,F43:F53,F56:F59,F62:F66,F70:F71)</f>
        <v>320589000</v>
      </c>
      <c r="G74" s="107">
        <f t="shared" si="46"/>
        <v>191205000</v>
      </c>
      <c r="H74" s="106">
        <f t="shared" si="46"/>
        <v>51567000</v>
      </c>
      <c r="I74" s="107">
        <f t="shared" si="46"/>
        <v>0</v>
      </c>
      <c r="J74" s="106">
        <f t="shared" si="46"/>
        <v>76935000</v>
      </c>
      <c r="K74" s="107">
        <f t="shared" si="46"/>
        <v>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128502000</v>
      </c>
      <c r="Q74" s="107">
        <f>$I74      +$K74      +$M74      +$O74</f>
        <v>0</v>
      </c>
      <c r="R74" s="61">
        <f>IF(($H74      =0),0,((($J74      -$H74      )/$H74      )*100))</f>
        <v>49.194252137995228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43.43088513132146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0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pJOOiIK/fmj+WIUlVvAWJxlOjrnudxFLmJ8TsKbouN/FxZ7aQiu1WkGwE6KFlzylddadAl7x8vd16OlO5U9ueQ==" saltValue="f3g1V448BINbrnz7j2gIM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>
        <v>40000000</v>
      </c>
      <c r="C9" s="93"/>
      <c r="D9" s="93"/>
      <c r="E9" s="93">
        <f>$B9       +$C9       +$D9</f>
        <v>40000000</v>
      </c>
      <c r="F9" s="94">
        <v>40000000</v>
      </c>
      <c r="G9" s="95">
        <v>32000000</v>
      </c>
      <c r="H9" s="94">
        <v>159000</v>
      </c>
      <c r="I9" s="95">
        <v>295964</v>
      </c>
      <c r="J9" s="94">
        <v>134000</v>
      </c>
      <c r="K9" s="95">
        <v>570950</v>
      </c>
      <c r="L9" s="94"/>
      <c r="M9" s="95"/>
      <c r="N9" s="94"/>
      <c r="O9" s="95"/>
      <c r="P9" s="94">
        <f>$H9       +$J9       +$L9       +$N9</f>
        <v>293000</v>
      </c>
      <c r="Q9" s="95">
        <f>$I9       +$K9       +$M9       +$O9</f>
        <v>866914</v>
      </c>
      <c r="R9" s="48">
        <f>IF(($H9       =0),0,((($J9       -$H9       )/$H9       )*100))</f>
        <v>-15.723270440251572</v>
      </c>
      <c r="S9" s="49">
        <f>IF(($I9       =0),0,((($K9       -$I9       )/$I9       )*100))</f>
        <v>92.911975780838205</v>
      </c>
      <c r="T9" s="48">
        <f>IF(($E9       =0),0,(($P9       /$E9       )*100))</f>
        <v>0.73250000000000004</v>
      </c>
      <c r="U9" s="50">
        <f>IF(($E9       =0),0,(($Q9       /$E9       )*100))</f>
        <v>2.1672850000000001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1000000</v>
      </c>
      <c r="C10" s="93"/>
      <c r="D10" s="93"/>
      <c r="E10" s="93">
        <f t="shared" ref="E10:E16" si="0">$B10      +$C10      +$D10</f>
        <v>1000000</v>
      </c>
      <c r="F10" s="94">
        <v>1000000</v>
      </c>
      <c r="G10" s="95">
        <v>1000000</v>
      </c>
      <c r="H10" s="94">
        <v>564000</v>
      </c>
      <c r="I10" s="95">
        <v>103845</v>
      </c>
      <c r="J10" s="94">
        <v>188000</v>
      </c>
      <c r="K10" s="95">
        <v>183150</v>
      </c>
      <c r="L10" s="94"/>
      <c r="M10" s="95"/>
      <c r="N10" s="94"/>
      <c r="O10" s="95"/>
      <c r="P10" s="94">
        <f t="shared" ref="P10:P16" si="1">$H10      +$J10      +$L10      +$N10</f>
        <v>752000</v>
      </c>
      <c r="Q10" s="95">
        <f t="shared" ref="Q10:Q16" si="2">$I10      +$K10      +$M10      +$O10</f>
        <v>286995</v>
      </c>
      <c r="R10" s="48">
        <f t="shared" ref="R10:R16" si="3">IF(($H10      =0),0,((($J10      -$H10      )/$H10      )*100))</f>
        <v>-66.666666666666657</v>
      </c>
      <c r="S10" s="49">
        <f t="shared" ref="S10:S16" si="4">IF(($I10      =0),0,((($K10      -$I10      )/$I10      )*100))</f>
        <v>76.368626318070199</v>
      </c>
      <c r="T10" s="48">
        <f t="shared" ref="T10:T15" si="5">IF(($E10      =0),0,(($P10      /$E10      )*100))</f>
        <v>75.2</v>
      </c>
      <c r="U10" s="50">
        <f t="shared" ref="U10:U15" si="6">IF(($E10      =0),0,(($Q10      /$E10      )*100))</f>
        <v>28.6995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>
        <v>25500000</v>
      </c>
      <c r="C11" s="93"/>
      <c r="D11" s="93"/>
      <c r="E11" s="93">
        <f t="shared" si="0"/>
        <v>25500000</v>
      </c>
      <c r="F11" s="94">
        <v>25500000</v>
      </c>
      <c r="G11" s="95">
        <v>15300000</v>
      </c>
      <c r="H11" s="94">
        <v>7721000</v>
      </c>
      <c r="I11" s="95">
        <v>11587020</v>
      </c>
      <c r="J11" s="94">
        <v>6553000</v>
      </c>
      <c r="K11" s="95">
        <v>2591580</v>
      </c>
      <c r="L11" s="94"/>
      <c r="M11" s="95"/>
      <c r="N11" s="94"/>
      <c r="O11" s="95"/>
      <c r="P11" s="94">
        <f t="shared" si="1"/>
        <v>14274000</v>
      </c>
      <c r="Q11" s="95">
        <f t="shared" si="2"/>
        <v>14178600</v>
      </c>
      <c r="R11" s="48">
        <f t="shared" si="3"/>
        <v>-15.127574148426371</v>
      </c>
      <c r="S11" s="49">
        <f t="shared" si="4"/>
        <v>-77.633766058917658</v>
      </c>
      <c r="T11" s="48">
        <f t="shared" si="5"/>
        <v>55.976470588235294</v>
      </c>
      <c r="U11" s="50">
        <f t="shared" si="6"/>
        <v>55.60235294117647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152635000</v>
      </c>
      <c r="C13" s="93"/>
      <c r="D13" s="93"/>
      <c r="E13" s="93">
        <f t="shared" si="0"/>
        <v>152635000</v>
      </c>
      <c r="F13" s="94">
        <v>152635000</v>
      </c>
      <c r="G13" s="95">
        <v>122024000</v>
      </c>
      <c r="H13" s="94">
        <v>6167000</v>
      </c>
      <c r="I13" s="95">
        <v>4012301</v>
      </c>
      <c r="J13" s="94">
        <v>9075000</v>
      </c>
      <c r="K13" s="95">
        <v>10183022</v>
      </c>
      <c r="L13" s="94"/>
      <c r="M13" s="95"/>
      <c r="N13" s="94"/>
      <c r="O13" s="95"/>
      <c r="P13" s="94">
        <f t="shared" si="1"/>
        <v>15242000</v>
      </c>
      <c r="Q13" s="95">
        <f t="shared" si="2"/>
        <v>14195323</v>
      </c>
      <c r="R13" s="48">
        <f t="shared" si="3"/>
        <v>47.1542078806551</v>
      </c>
      <c r="S13" s="49">
        <f t="shared" si="4"/>
        <v>153.79506672106604</v>
      </c>
      <c r="T13" s="48">
        <f t="shared" si="5"/>
        <v>9.9859141088216994</v>
      </c>
      <c r="U13" s="50">
        <f t="shared" si="6"/>
        <v>9.3001755822714323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>
        <v>40000000</v>
      </c>
      <c r="C14" s="93"/>
      <c r="D14" s="93"/>
      <c r="E14" s="93">
        <f t="shared" si="0"/>
        <v>40000000</v>
      </c>
      <c r="F14" s="94">
        <v>40000000</v>
      </c>
      <c r="G14" s="95">
        <v>32000000</v>
      </c>
      <c r="H14" s="94">
        <v>159000</v>
      </c>
      <c r="I14" s="95"/>
      <c r="J14" s="94">
        <v>134000</v>
      </c>
      <c r="K14" s="95"/>
      <c r="L14" s="94"/>
      <c r="M14" s="95"/>
      <c r="N14" s="94"/>
      <c r="O14" s="95"/>
      <c r="P14" s="94">
        <f t="shared" si="1"/>
        <v>293000</v>
      </c>
      <c r="Q14" s="95">
        <f t="shared" si="2"/>
        <v>0</v>
      </c>
      <c r="R14" s="48">
        <f t="shared" si="3"/>
        <v>-15.723270440251572</v>
      </c>
      <c r="S14" s="49">
        <f t="shared" si="4"/>
        <v>0</v>
      </c>
      <c r="T14" s="48">
        <f t="shared" si="5"/>
        <v>0.73250000000000004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259135000</v>
      </c>
      <c r="C16" s="96">
        <f>SUM(C9:C15)</f>
        <v>0</v>
      </c>
      <c r="D16" s="96"/>
      <c r="E16" s="96">
        <f t="shared" si="0"/>
        <v>259135000</v>
      </c>
      <c r="F16" s="97">
        <f t="shared" ref="F16:O16" si="7">SUM(F9:F15)</f>
        <v>259135000</v>
      </c>
      <c r="G16" s="98">
        <f t="shared" si="7"/>
        <v>202324000</v>
      </c>
      <c r="H16" s="97">
        <f t="shared" si="7"/>
        <v>14770000</v>
      </c>
      <c r="I16" s="98">
        <f t="shared" si="7"/>
        <v>15999130</v>
      </c>
      <c r="J16" s="97">
        <f t="shared" si="7"/>
        <v>16084000</v>
      </c>
      <c r="K16" s="98">
        <f t="shared" si="7"/>
        <v>13528702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30854000</v>
      </c>
      <c r="Q16" s="98">
        <f t="shared" si="2"/>
        <v>29527832</v>
      </c>
      <c r="R16" s="52">
        <f t="shared" si="3"/>
        <v>8.8964116452268112</v>
      </c>
      <c r="S16" s="53">
        <f t="shared" si="4"/>
        <v>-15.441014605169157</v>
      </c>
      <c r="T16" s="52">
        <f>IF((SUM($E9:$E13))=0,0,(P16/(SUM($E9:$E13))*100))</f>
        <v>14.079905081342551</v>
      </c>
      <c r="U16" s="54">
        <f>IF((SUM($E9:$E13))=0,0,(Q16/(SUM($E9:$E13))*100))</f>
        <v>13.474721975038218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10710000</v>
      </c>
      <c r="C20" s="93"/>
      <c r="D20" s="93"/>
      <c r="E20" s="93">
        <f t="shared" si="8"/>
        <v>10710000</v>
      </c>
      <c r="F20" s="94">
        <v>10710000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8015000</v>
      </c>
      <c r="D21" s="93"/>
      <c r="E21" s="93">
        <f t="shared" si="8"/>
        <v>8015000</v>
      </c>
      <c r="F21" s="94">
        <v>8015000</v>
      </c>
      <c r="G21" s="95">
        <v>8015000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10710000</v>
      </c>
      <c r="C25" s="96">
        <f>SUM(C18:C24)</f>
        <v>8015000</v>
      </c>
      <c r="D25" s="96"/>
      <c r="E25" s="96">
        <f t="shared" si="8"/>
        <v>18725000</v>
      </c>
      <c r="F25" s="97">
        <f t="shared" ref="F25:O25" si="15">SUM(F18:F24)</f>
        <v>18725000</v>
      </c>
      <c r="G25" s="98">
        <f t="shared" si="15"/>
        <v>8015000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>
        <v>921411000</v>
      </c>
      <c r="C29" s="93"/>
      <c r="D29" s="93"/>
      <c r="E29" s="93">
        <f>$B29      +$C29      +$D29</f>
        <v>921411000</v>
      </c>
      <c r="F29" s="94">
        <v>921411000</v>
      </c>
      <c r="G29" s="95">
        <v>150000000</v>
      </c>
      <c r="H29" s="94">
        <v>111748000</v>
      </c>
      <c r="I29" s="95">
        <v>95355519</v>
      </c>
      <c r="J29" s="94">
        <v>38252000</v>
      </c>
      <c r="K29" s="95">
        <v>54644481</v>
      </c>
      <c r="L29" s="94"/>
      <c r="M29" s="95"/>
      <c r="N29" s="94"/>
      <c r="O29" s="95"/>
      <c r="P29" s="94">
        <f>$H29      +$J29      +$L29      +$N29</f>
        <v>150000000</v>
      </c>
      <c r="Q29" s="95">
        <f>$I29      +$K29      +$M29      +$O29</f>
        <v>150000000</v>
      </c>
      <c r="R29" s="48">
        <f>IF(($H29      =0),0,((($J29      -$H29      )/$H29      )*100))</f>
        <v>-65.769409743351119</v>
      </c>
      <c r="S29" s="49">
        <f>IF(($I29      =0),0,((($K29      -$I29      )/$I29      )*100))</f>
        <v>-42.693950415182577</v>
      </c>
      <c r="T29" s="48">
        <f>IF(($E29      =0),0,(($P29      /$E29      )*100))</f>
        <v>16.279380211436589</v>
      </c>
      <c r="U29" s="50">
        <f>IF(($E29      =0),0,(($Q29      /$E29      )*100))</f>
        <v>16.279380211436589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921411000</v>
      </c>
      <c r="C31" s="96">
        <f>SUM(C27:C30)</f>
        <v>0</v>
      </c>
      <c r="D31" s="96"/>
      <c r="E31" s="96">
        <f>$B31      +$C31      +$D31</f>
        <v>921411000</v>
      </c>
      <c r="F31" s="97">
        <f t="shared" ref="F31:O31" si="16">SUM(F27:F30)</f>
        <v>921411000</v>
      </c>
      <c r="G31" s="98">
        <f t="shared" si="16"/>
        <v>150000000</v>
      </c>
      <c r="H31" s="97">
        <f t="shared" si="16"/>
        <v>111748000</v>
      </c>
      <c r="I31" s="98">
        <f t="shared" si="16"/>
        <v>95355519</v>
      </c>
      <c r="J31" s="97">
        <f t="shared" si="16"/>
        <v>38252000</v>
      </c>
      <c r="K31" s="98">
        <f t="shared" si="16"/>
        <v>54644481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150000000</v>
      </c>
      <c r="Q31" s="98">
        <f>$I31      +$K31      +$M31      +$O31</f>
        <v>150000000</v>
      </c>
      <c r="R31" s="52">
        <f>IF(($H31      =0),0,((($J31      -$H31      )/$H31      )*100))</f>
        <v>-65.769409743351119</v>
      </c>
      <c r="S31" s="53">
        <f>IF(($I31      =0),0,((($K31      -$I31      )/$I31      )*100))</f>
        <v>-42.693950415182577</v>
      </c>
      <c r="T31" s="52">
        <f>IF($E31   =0,0,($P31   /$E31   )*100)</f>
        <v>16.279380211436589</v>
      </c>
      <c r="U31" s="54">
        <f>IF($E31   =0,0,($Q31   /$E31   )*100)</f>
        <v>16.279380211436589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18790000</v>
      </c>
      <c r="C33" s="93"/>
      <c r="D33" s="93"/>
      <c r="E33" s="93">
        <f>$B33      +$C33      +$D33</f>
        <v>18790000</v>
      </c>
      <c r="F33" s="94">
        <v>18790000</v>
      </c>
      <c r="G33" s="95">
        <v>13152000</v>
      </c>
      <c r="H33" s="94">
        <v>4697000</v>
      </c>
      <c r="I33" s="95"/>
      <c r="J33" s="94"/>
      <c r="K33" s="95">
        <v>14091000</v>
      </c>
      <c r="L33" s="94"/>
      <c r="M33" s="95"/>
      <c r="N33" s="94"/>
      <c r="O33" s="95"/>
      <c r="P33" s="94">
        <f>$H33      +$J33      +$L33      +$N33</f>
        <v>4697000</v>
      </c>
      <c r="Q33" s="95">
        <f>$I33      +$K33      +$M33      +$O33</f>
        <v>14091000</v>
      </c>
      <c r="R33" s="48">
        <f>IF(($H33      =0),0,((($J33      -$H33      )/$H33      )*100))</f>
        <v>-100</v>
      </c>
      <c r="S33" s="49">
        <f>IF(($I33      =0),0,((($K33      -$I33      )/$I33      )*100))</f>
        <v>0</v>
      </c>
      <c r="T33" s="48">
        <f>IF(($E33      =0),0,(($P33      /$E33      )*100))</f>
        <v>24.997339010111759</v>
      </c>
      <c r="U33" s="50">
        <f>IF(($E33      =0),0,(($Q33      /$E33      )*100))</f>
        <v>74.99201703033529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18790000</v>
      </c>
      <c r="C34" s="96">
        <f>C33</f>
        <v>0</v>
      </c>
      <c r="D34" s="96"/>
      <c r="E34" s="96">
        <f>$B34      +$C34      +$D34</f>
        <v>18790000</v>
      </c>
      <c r="F34" s="97">
        <f t="shared" ref="F34:O34" si="17">F33</f>
        <v>18790000</v>
      </c>
      <c r="G34" s="98">
        <f t="shared" si="17"/>
        <v>13152000</v>
      </c>
      <c r="H34" s="97">
        <f t="shared" si="17"/>
        <v>4697000</v>
      </c>
      <c r="I34" s="98">
        <f t="shared" si="17"/>
        <v>0</v>
      </c>
      <c r="J34" s="97">
        <f t="shared" si="17"/>
        <v>0</v>
      </c>
      <c r="K34" s="98">
        <f t="shared" si="17"/>
        <v>14091000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4697000</v>
      </c>
      <c r="Q34" s="98">
        <f>$I34      +$K34      +$M34      +$O34</f>
        <v>14091000</v>
      </c>
      <c r="R34" s="52">
        <f>IF(($H34      =0),0,((($J34      -$H34      )/$H34      )*100))</f>
        <v>-100</v>
      </c>
      <c r="S34" s="53">
        <f>IF(($I34      =0),0,((($K34      -$I34      )/$I34      )*100))</f>
        <v>0</v>
      </c>
      <c r="T34" s="52">
        <f>IF($E34   =0,0,($P34   /$E34   )*100)</f>
        <v>24.997339010111759</v>
      </c>
      <c r="U34" s="54">
        <f>IF($E34   =0,0,($Q34   /$E34   )*100)</f>
        <v>74.99201703033529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300000</v>
      </c>
      <c r="C37" s="93"/>
      <c r="D37" s="93"/>
      <c r="E37" s="93">
        <f t="shared" si="18"/>
        <v>300000</v>
      </c>
      <c r="F37" s="94">
        <v>300000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7000000</v>
      </c>
      <c r="C39" s="93"/>
      <c r="D39" s="93"/>
      <c r="E39" s="93">
        <f t="shared" si="18"/>
        <v>7000000</v>
      </c>
      <c r="F39" s="94">
        <v>7000000</v>
      </c>
      <c r="G39" s="95">
        <v>4700000</v>
      </c>
      <c r="H39" s="94"/>
      <c r="I39" s="95"/>
      <c r="J39" s="94">
        <v>1878000</v>
      </c>
      <c r="K39" s="95">
        <v>1743596</v>
      </c>
      <c r="L39" s="94"/>
      <c r="M39" s="95"/>
      <c r="N39" s="94"/>
      <c r="O39" s="95"/>
      <c r="P39" s="94">
        <f t="shared" si="19"/>
        <v>1878000</v>
      </c>
      <c r="Q39" s="95">
        <f t="shared" si="20"/>
        <v>1743596</v>
      </c>
      <c r="R39" s="48">
        <f t="shared" si="21"/>
        <v>0</v>
      </c>
      <c r="S39" s="49">
        <f t="shared" si="22"/>
        <v>0</v>
      </c>
      <c r="T39" s="48">
        <f t="shared" si="23"/>
        <v>26.828571428571429</v>
      </c>
      <c r="U39" s="50">
        <f t="shared" si="24"/>
        <v>24.908514285714286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7300000</v>
      </c>
      <c r="C41" s="96">
        <f>SUM(C36:C40)</f>
        <v>0</v>
      </c>
      <c r="D41" s="96"/>
      <c r="E41" s="96">
        <f t="shared" si="18"/>
        <v>7300000</v>
      </c>
      <c r="F41" s="97">
        <f t="shared" ref="F41:O41" si="25">SUM(F36:F40)</f>
        <v>7300000</v>
      </c>
      <c r="G41" s="98">
        <f t="shared" si="25"/>
        <v>4700000</v>
      </c>
      <c r="H41" s="97">
        <f t="shared" si="25"/>
        <v>0</v>
      </c>
      <c r="I41" s="98">
        <f t="shared" si="25"/>
        <v>0</v>
      </c>
      <c r="J41" s="97">
        <f t="shared" si="25"/>
        <v>1878000</v>
      </c>
      <c r="K41" s="98">
        <f t="shared" si="25"/>
        <v>1743596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1878000</v>
      </c>
      <c r="Q41" s="98">
        <f t="shared" si="20"/>
        <v>1743596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26.828571428571429</v>
      </c>
      <c r="U41" s="54">
        <f>IF((+$E36+$E39) =0,0,(Q41   /(+$E36+$E39) )*100)</f>
        <v>24.908514285714286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>
        <v>785485000</v>
      </c>
      <c r="C66" s="93"/>
      <c r="D66" s="93"/>
      <c r="E66" s="93">
        <f t="shared" si="35"/>
        <v>785485000</v>
      </c>
      <c r="F66" s="94">
        <v>785485000</v>
      </c>
      <c r="G66" s="95">
        <v>520219000</v>
      </c>
      <c r="H66" s="94">
        <v>114566000</v>
      </c>
      <c r="I66" s="95">
        <v>92477000</v>
      </c>
      <c r="J66" s="94">
        <v>250294000</v>
      </c>
      <c r="K66" s="95">
        <v>141887000</v>
      </c>
      <c r="L66" s="94"/>
      <c r="M66" s="95"/>
      <c r="N66" s="94"/>
      <c r="O66" s="95"/>
      <c r="P66" s="94">
        <f t="shared" si="36"/>
        <v>364860000</v>
      </c>
      <c r="Q66" s="95">
        <f t="shared" si="37"/>
        <v>234364000</v>
      </c>
      <c r="R66" s="48">
        <f t="shared" si="38"/>
        <v>118.47144877188695</v>
      </c>
      <c r="S66" s="49">
        <f t="shared" si="39"/>
        <v>53.429501389534693</v>
      </c>
      <c r="T66" s="48">
        <f t="shared" si="40"/>
        <v>46.450282309655819</v>
      </c>
      <c r="U66" s="50">
        <f t="shared" si="41"/>
        <v>29.836852390561248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785485000</v>
      </c>
      <c r="C67" s="96">
        <f>SUM(C62:C66)</f>
        <v>0</v>
      </c>
      <c r="D67" s="96"/>
      <c r="E67" s="96">
        <f t="shared" si="35"/>
        <v>785485000</v>
      </c>
      <c r="F67" s="97">
        <f t="shared" ref="F67:O67" si="42">SUM(F62:F66)</f>
        <v>785485000</v>
      </c>
      <c r="G67" s="98">
        <f t="shared" si="42"/>
        <v>520219000</v>
      </c>
      <c r="H67" s="97">
        <f t="shared" si="42"/>
        <v>114566000</v>
      </c>
      <c r="I67" s="98">
        <f t="shared" si="42"/>
        <v>92477000</v>
      </c>
      <c r="J67" s="97">
        <f t="shared" si="42"/>
        <v>250294000</v>
      </c>
      <c r="K67" s="98">
        <f t="shared" si="42"/>
        <v>141887000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364860000</v>
      </c>
      <c r="Q67" s="98">
        <f t="shared" si="37"/>
        <v>234364000</v>
      </c>
      <c r="R67" s="52">
        <f t="shared" si="38"/>
        <v>118.47144877188695</v>
      </c>
      <c r="S67" s="53">
        <f t="shared" si="39"/>
        <v>53.429501389534693</v>
      </c>
      <c r="T67" s="52">
        <f>IF((+$E62+$E64+$E65++$E66) =0,0,(P67   /(+$E62+$E64+$E65+$E66) )*100)</f>
        <v>46.450282309655819</v>
      </c>
      <c r="U67" s="54">
        <f>IF((+$E62+$E64+$E66) =0,0,(Q67  /(+$E62+$E64+$E66) )*100)</f>
        <v>29.836852390561248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2002831000</v>
      </c>
      <c r="C68" s="105">
        <f>SUM(C9:C15,C18:C24,C27:C30,C33,C36:C40,C43:C53,C56:C59,C62:C66)</f>
        <v>8015000</v>
      </c>
      <c r="D68" s="105"/>
      <c r="E68" s="105">
        <f t="shared" si="35"/>
        <v>2010846000</v>
      </c>
      <c r="F68" s="106">
        <f t="shared" ref="F68:O68" si="43">SUM(F9:F15,F18:F24,F27:F30,F33,F36:F40,F43:F53,F56:F59,F62:F66)</f>
        <v>2010846000</v>
      </c>
      <c r="G68" s="107">
        <f t="shared" si="43"/>
        <v>898410000</v>
      </c>
      <c r="H68" s="106">
        <f t="shared" si="43"/>
        <v>245781000</v>
      </c>
      <c r="I68" s="107">
        <f t="shared" si="43"/>
        <v>203831649</v>
      </c>
      <c r="J68" s="106">
        <f t="shared" si="43"/>
        <v>306508000</v>
      </c>
      <c r="K68" s="107">
        <f t="shared" si="43"/>
        <v>225894779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552289000</v>
      </c>
      <c r="Q68" s="107">
        <f t="shared" si="37"/>
        <v>429726428</v>
      </c>
      <c r="R68" s="61">
        <f t="shared" si="38"/>
        <v>24.707768297793564</v>
      </c>
      <c r="S68" s="62">
        <f t="shared" si="39"/>
        <v>10.82419246875641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28.180368153253639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21.926652434183268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/>
      <c r="C70" s="93"/>
      <c r="D70" s="93"/>
      <c r="E70" s="93">
        <f>$B70      +$C70      +$D70</f>
        <v>0</v>
      </c>
      <c r="F70" s="94">
        <v>0</v>
      </c>
      <c r="G70" s="95">
        <v>0</v>
      </c>
      <c r="H70" s="94"/>
      <c r="I70" s="95"/>
      <c r="J70" s="94"/>
      <c r="K70" s="95"/>
      <c r="L70" s="94"/>
      <c r="M70" s="95"/>
      <c r="N70" s="94"/>
      <c r="O70" s="95"/>
      <c r="P70" s="94">
        <f>$H70      +$J70      +$L70      +$N70</f>
        <v>0</v>
      </c>
      <c r="Q70" s="95">
        <f>$I70      +$K70      +$M70      +$O70</f>
        <v>0</v>
      </c>
      <c r="R70" s="48">
        <f>IF(($H70      =0),0,((($J70      -$H70      )/$H70      )*100))</f>
        <v>0</v>
      </c>
      <c r="S70" s="49">
        <f>IF(($I70      =0),0,((($K70      -$I70      )/$I70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0</v>
      </c>
      <c r="C72" s="102">
        <f>SUM(C70:C71)</f>
        <v>0</v>
      </c>
      <c r="D72" s="102"/>
      <c r="E72" s="102">
        <f>$B72      +$C72      +$D72</f>
        <v>0</v>
      </c>
      <c r="F72" s="103">
        <f t="shared" ref="F72:O72" si="44">SUM(F70:F71)</f>
        <v>0</v>
      </c>
      <c r="G72" s="104">
        <f t="shared" si="44"/>
        <v>0</v>
      </c>
      <c r="H72" s="103">
        <f t="shared" si="44"/>
        <v>0</v>
      </c>
      <c r="I72" s="104">
        <f t="shared" si="44"/>
        <v>0</v>
      </c>
      <c r="J72" s="103">
        <f t="shared" si="44"/>
        <v>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0</v>
      </c>
      <c r="Q72" s="104">
        <f>$I72      +$K72      +$M72      +$O72</f>
        <v>0</v>
      </c>
      <c r="R72" s="57">
        <f>IF(($H72      =0),0,((($J72      -$H72      )/$H72      )*100))</f>
        <v>0</v>
      </c>
      <c r="S72" s="58">
        <f>IF(($I72      =0),0,((($K72      -$I72      )/$I72      )*100))</f>
        <v>0</v>
      </c>
      <c r="T72" s="57">
        <f>IF(($E70      =0),0,(($P70      /$E70      )*100))</f>
        <v>0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0</v>
      </c>
      <c r="C73" s="105">
        <f>SUM(C70:C71)</f>
        <v>0</v>
      </c>
      <c r="D73" s="105"/>
      <c r="E73" s="105">
        <f>$B73      +$C73      +$D73</f>
        <v>0</v>
      </c>
      <c r="F73" s="106">
        <f t="shared" ref="F73:O73" si="45">SUM(F70:F71)</f>
        <v>0</v>
      </c>
      <c r="G73" s="107">
        <f t="shared" si="45"/>
        <v>0</v>
      </c>
      <c r="H73" s="106">
        <f t="shared" si="45"/>
        <v>0</v>
      </c>
      <c r="I73" s="107">
        <f t="shared" si="45"/>
        <v>0</v>
      </c>
      <c r="J73" s="106">
        <f t="shared" si="45"/>
        <v>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0</v>
      </c>
      <c r="Q73" s="107">
        <f>$I73      +$K73      +$M73      +$O73</f>
        <v>0</v>
      </c>
      <c r="R73" s="61">
        <f>IF(($H73      =0),0,((($J73      -$H73      )/$H73      )*100))</f>
        <v>0</v>
      </c>
      <c r="S73" s="62">
        <f>IF(($I73      =0),0,((($K73      -$I73      )/$I73      )*100))</f>
        <v>0</v>
      </c>
      <c r="T73" s="61">
        <f>IF(($E70      =0),0,(($P70      /$E70      )*100))</f>
        <v>0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2002831000</v>
      </c>
      <c r="C74" s="105">
        <f>SUM(C9:C15,C18:C24,C27:C30,C33,C36:C40,C43:C53,C56:C59,C62:C66,C70:C71)</f>
        <v>8015000</v>
      </c>
      <c r="D74" s="105"/>
      <c r="E74" s="105">
        <f>$B74      +$C74      +$D74</f>
        <v>2010846000</v>
      </c>
      <c r="F74" s="106">
        <f t="shared" ref="F74:O74" si="46">SUM(F9:F15,F18:F24,F27:F30,F33,F36:F40,F43:F53,F56:F59,F62:F66,F70:F71)</f>
        <v>2010846000</v>
      </c>
      <c r="G74" s="107">
        <f t="shared" si="46"/>
        <v>898410000</v>
      </c>
      <c r="H74" s="106">
        <f t="shared" si="46"/>
        <v>245781000</v>
      </c>
      <c r="I74" s="107">
        <f t="shared" si="46"/>
        <v>203831649</v>
      </c>
      <c r="J74" s="106">
        <f t="shared" si="46"/>
        <v>306508000</v>
      </c>
      <c r="K74" s="107">
        <f t="shared" si="46"/>
        <v>225894779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552289000</v>
      </c>
      <c r="Q74" s="107">
        <f>$I74      +$K74      +$M74      +$O74</f>
        <v>429726428</v>
      </c>
      <c r="R74" s="61">
        <f>IF(($H74      =0),0,((($J74      -$H74      )/$H74      )*100))</f>
        <v>24.707768297793564</v>
      </c>
      <c r="S74" s="62">
        <f>IF(($I74      =0),0,((($K74      -$I74      )/$I74      )*100))</f>
        <v>10.82419246875641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28.180368153253639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21.926652434183268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615617000</v>
      </c>
      <c r="C87" s="119">
        <f t="shared" si="55"/>
        <v>113559000</v>
      </c>
      <c r="D87" s="119">
        <f t="shared" si="55"/>
        <v>0</v>
      </c>
      <c r="E87" s="119">
        <f t="shared" si="55"/>
        <v>729176000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293378000</v>
      </c>
      <c r="I87" s="119">
        <f t="shared" si="55"/>
        <v>0</v>
      </c>
      <c r="J87" s="119">
        <f t="shared" si="55"/>
        <v>216039000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509417000</v>
      </c>
      <c r="Q87" s="120">
        <f t="shared" si="55"/>
        <v>0</v>
      </c>
      <c r="R87" s="85">
        <f t="shared" si="55"/>
        <v>2952.9153008103731</v>
      </c>
      <c r="S87" s="85">
        <f t="shared" si="55"/>
        <v>0</v>
      </c>
      <c r="T87" s="86">
        <f>IF(SUM($E88:$E96) =0,0,(P87   /SUM($E88:$E96) )*100)</f>
        <v>69.862008623432487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>
        <v>286945000</v>
      </c>
      <c r="C89" s="93">
        <v>-594000</v>
      </c>
      <c r="D89" s="93"/>
      <c r="E89" s="93">
        <f t="shared" si="56"/>
        <v>286351000</v>
      </c>
      <c r="F89" s="93">
        <v>0</v>
      </c>
      <c r="G89" s="93">
        <v>0</v>
      </c>
      <c r="H89" s="93">
        <v>2643000</v>
      </c>
      <c r="I89" s="93"/>
      <c r="J89" s="93">
        <v>83740000</v>
      </c>
      <c r="K89" s="93"/>
      <c r="L89" s="93"/>
      <c r="M89" s="93"/>
      <c r="N89" s="93"/>
      <c r="O89" s="93"/>
      <c r="P89" s="93">
        <f t="shared" si="57"/>
        <v>86383000</v>
      </c>
      <c r="Q89" s="93">
        <f t="shared" si="58"/>
        <v>0</v>
      </c>
      <c r="R89" s="89">
        <f t="shared" si="59"/>
        <v>3068.3692773363605</v>
      </c>
      <c r="S89" s="89">
        <f t="shared" si="60"/>
        <v>0</v>
      </c>
      <c r="T89" s="89">
        <f t="shared" si="61"/>
        <v>30.16682323442209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315442000</v>
      </c>
      <c r="C91" s="93">
        <v>112654000</v>
      </c>
      <c r="D91" s="93"/>
      <c r="E91" s="93">
        <f t="shared" si="56"/>
        <v>428096000</v>
      </c>
      <c r="F91" s="93">
        <v>0</v>
      </c>
      <c r="G91" s="93">
        <v>0</v>
      </c>
      <c r="H91" s="93">
        <v>285929000</v>
      </c>
      <c r="I91" s="93"/>
      <c r="J91" s="93">
        <v>130428000</v>
      </c>
      <c r="K91" s="93"/>
      <c r="L91" s="93"/>
      <c r="M91" s="93"/>
      <c r="N91" s="93"/>
      <c r="O91" s="93"/>
      <c r="P91" s="93">
        <f t="shared" si="57"/>
        <v>416357000</v>
      </c>
      <c r="Q91" s="93">
        <f t="shared" si="58"/>
        <v>0</v>
      </c>
      <c r="R91" s="89">
        <f t="shared" si="59"/>
        <v>-54.384480063232473</v>
      </c>
      <c r="S91" s="89">
        <f t="shared" si="60"/>
        <v>0</v>
      </c>
      <c r="T91" s="89">
        <f t="shared" si="61"/>
        <v>97.257858050530714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13230000</v>
      </c>
      <c r="C94" s="93">
        <v>1499000</v>
      </c>
      <c r="D94" s="93"/>
      <c r="E94" s="93">
        <f t="shared" si="56"/>
        <v>14729000</v>
      </c>
      <c r="F94" s="93">
        <v>0</v>
      </c>
      <c r="G94" s="93">
        <v>0</v>
      </c>
      <c r="H94" s="93">
        <v>4806000</v>
      </c>
      <c r="I94" s="93"/>
      <c r="J94" s="93">
        <v>1871000</v>
      </c>
      <c r="K94" s="93"/>
      <c r="L94" s="93"/>
      <c r="M94" s="93"/>
      <c r="N94" s="93"/>
      <c r="O94" s="93"/>
      <c r="P94" s="93">
        <f t="shared" si="57"/>
        <v>6677000</v>
      </c>
      <c r="Q94" s="93">
        <f t="shared" si="58"/>
        <v>0</v>
      </c>
      <c r="R94" s="89">
        <f t="shared" si="59"/>
        <v>-61.069496462754891</v>
      </c>
      <c r="S94" s="89">
        <f t="shared" si="60"/>
        <v>0</v>
      </c>
      <c r="T94" s="89">
        <f t="shared" si="61"/>
        <v>45.332337565347274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615617000</v>
      </c>
      <c r="C114" s="128">
        <f t="shared" si="69"/>
        <v>113559000</v>
      </c>
      <c r="D114" s="128">
        <f t="shared" si="69"/>
        <v>0</v>
      </c>
      <c r="E114" s="128">
        <f t="shared" si="69"/>
        <v>729176000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293378000</v>
      </c>
      <c r="I114" s="128">
        <f t="shared" si="69"/>
        <v>0</v>
      </c>
      <c r="J114" s="128">
        <f t="shared" si="69"/>
        <v>216039000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509417000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0.69862008623432481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615617000</v>
      </c>
      <c r="C115" s="130">
        <f t="shared" ref="C115:Q115" si="70">C87</f>
        <v>113559000</v>
      </c>
      <c r="D115" s="130">
        <f t="shared" si="70"/>
        <v>0</v>
      </c>
      <c r="E115" s="130">
        <f t="shared" si="70"/>
        <v>729176000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293378000</v>
      </c>
      <c r="I115" s="130">
        <f t="shared" si="70"/>
        <v>0</v>
      </c>
      <c r="J115" s="130">
        <f t="shared" si="70"/>
        <v>216039000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509417000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0.69862008623432481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Z8Cw3RfdfyymX+PeTaVP4aJIze1Lelsq36J0IuZVSBXgSHeb3dye+2d6qxcdS5DXTyXZUB427z6oB/zJnKVnjQ==" saltValue="6CjregXkhZsYMbsgZ3Qvn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2000000</v>
      </c>
      <c r="C10" s="93"/>
      <c r="D10" s="93"/>
      <c r="E10" s="93">
        <f t="shared" ref="E10:E16" si="0">$B10      +$C10      +$D10</f>
        <v>2000000</v>
      </c>
      <c r="F10" s="94">
        <v>2000000</v>
      </c>
      <c r="G10" s="95">
        <v>2000000</v>
      </c>
      <c r="H10" s="94">
        <v>539000</v>
      </c>
      <c r="I10" s="95"/>
      <c r="J10" s="94">
        <v>632000</v>
      </c>
      <c r="K10" s="95"/>
      <c r="L10" s="94"/>
      <c r="M10" s="95"/>
      <c r="N10" s="94"/>
      <c r="O10" s="95"/>
      <c r="P10" s="94">
        <f t="shared" ref="P10:P16" si="1">$H10      +$J10      +$L10      +$N10</f>
        <v>1171000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17.254174397031541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58.550000000000004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2000000</v>
      </c>
      <c r="C16" s="96">
        <f>SUM(C9:C15)</f>
        <v>0</v>
      </c>
      <c r="D16" s="96"/>
      <c r="E16" s="96">
        <f t="shared" si="0"/>
        <v>2000000</v>
      </c>
      <c r="F16" s="97">
        <f t="shared" ref="F16:O16" si="7">SUM(F9:F15)</f>
        <v>2000000</v>
      </c>
      <c r="G16" s="98">
        <f t="shared" si="7"/>
        <v>2000000</v>
      </c>
      <c r="H16" s="97">
        <f t="shared" si="7"/>
        <v>539000</v>
      </c>
      <c r="I16" s="98">
        <f t="shared" si="7"/>
        <v>0</v>
      </c>
      <c r="J16" s="97">
        <f t="shared" si="7"/>
        <v>632000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1171000</v>
      </c>
      <c r="Q16" s="98">
        <f t="shared" si="2"/>
        <v>0</v>
      </c>
      <c r="R16" s="52">
        <f t="shared" si="3"/>
        <v>17.254174397031541</v>
      </c>
      <c r="S16" s="53">
        <f t="shared" si="4"/>
        <v>0</v>
      </c>
      <c r="T16" s="52">
        <f>IF((SUM($E9:$E13))=0,0,(P16/(SUM($E9:$E13))*100))</f>
        <v>58.550000000000004</v>
      </c>
      <c r="U16" s="54">
        <f>IF((SUM($E9:$E13))=0,0,(Q16/(SUM($E9:$E13))*100))</f>
        <v>0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6407000</v>
      </c>
      <c r="C22" s="93"/>
      <c r="D22" s="93"/>
      <c r="E22" s="93">
        <f t="shared" si="8"/>
        <v>6407000</v>
      </c>
      <c r="F22" s="94">
        <v>6407000</v>
      </c>
      <c r="G22" s="95">
        <v>1281000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6407000</v>
      </c>
      <c r="C25" s="96">
        <f>SUM(C18:C24)</f>
        <v>0</v>
      </c>
      <c r="D25" s="96"/>
      <c r="E25" s="96">
        <f t="shared" si="8"/>
        <v>6407000</v>
      </c>
      <c r="F25" s="97">
        <f t="shared" ref="F25:O25" si="15">SUM(F18:F24)</f>
        <v>6407000</v>
      </c>
      <c r="G25" s="98">
        <f t="shared" si="15"/>
        <v>1281000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1561000</v>
      </c>
      <c r="C33" s="93"/>
      <c r="D33" s="93"/>
      <c r="E33" s="93">
        <f>$B33      +$C33      +$D33</f>
        <v>1561000</v>
      </c>
      <c r="F33" s="94">
        <v>1561000</v>
      </c>
      <c r="G33" s="95">
        <v>1093000</v>
      </c>
      <c r="H33" s="94">
        <v>219000</v>
      </c>
      <c r="I33" s="95"/>
      <c r="J33" s="94">
        <v>539000</v>
      </c>
      <c r="K33" s="95"/>
      <c r="L33" s="94"/>
      <c r="M33" s="95"/>
      <c r="N33" s="94"/>
      <c r="O33" s="95"/>
      <c r="P33" s="94">
        <f>$H33      +$J33      +$L33      +$N33</f>
        <v>758000</v>
      </c>
      <c r="Q33" s="95">
        <f>$I33      +$K33      +$M33      +$O33</f>
        <v>0</v>
      </c>
      <c r="R33" s="48">
        <f>IF(($H33      =0),0,((($J33      -$H33      )/$H33      )*100))</f>
        <v>146.11872146118719</v>
      </c>
      <c r="S33" s="49">
        <f>IF(($I33      =0),0,((($K33      -$I33      )/$I33      )*100))</f>
        <v>0</v>
      </c>
      <c r="T33" s="48">
        <f>IF(($E33      =0),0,(($P33      /$E33      )*100))</f>
        <v>48.558616271620757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1561000</v>
      </c>
      <c r="C34" s="96">
        <f>C33</f>
        <v>0</v>
      </c>
      <c r="D34" s="96"/>
      <c r="E34" s="96">
        <f>$B34      +$C34      +$D34</f>
        <v>1561000</v>
      </c>
      <c r="F34" s="97">
        <f t="shared" ref="F34:O34" si="17">F33</f>
        <v>1561000</v>
      </c>
      <c r="G34" s="98">
        <f t="shared" si="17"/>
        <v>1093000</v>
      </c>
      <c r="H34" s="97">
        <f t="shared" si="17"/>
        <v>219000</v>
      </c>
      <c r="I34" s="98">
        <f t="shared" si="17"/>
        <v>0</v>
      </c>
      <c r="J34" s="97">
        <f t="shared" si="17"/>
        <v>539000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758000</v>
      </c>
      <c r="Q34" s="98">
        <f>$I34      +$K34      +$M34      +$O34</f>
        <v>0</v>
      </c>
      <c r="R34" s="52">
        <f>IF(($H34      =0),0,((($J34      -$H34      )/$H34      )*100))</f>
        <v>146.11872146118719</v>
      </c>
      <c r="S34" s="53">
        <f>IF(($I34      =0),0,((($K34      -$I34      )/$I34      )*100))</f>
        <v>0</v>
      </c>
      <c r="T34" s="52">
        <f>IF($E34   =0,0,($P34   /$E34   )*100)</f>
        <v>48.558616271620757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9559000</v>
      </c>
      <c r="C36" s="93"/>
      <c r="D36" s="93"/>
      <c r="E36" s="93">
        <f t="shared" ref="E36:E41" si="18">$B36      +$C36      +$D36</f>
        <v>9559000</v>
      </c>
      <c r="F36" s="94">
        <v>6559000</v>
      </c>
      <c r="G36" s="95">
        <v>3823000</v>
      </c>
      <c r="H36" s="94">
        <v>446000</v>
      </c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446000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4.6657600167381528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4000000</v>
      </c>
      <c r="C39" s="93"/>
      <c r="D39" s="93"/>
      <c r="E39" s="93">
        <f t="shared" si="18"/>
        <v>4000000</v>
      </c>
      <c r="F39" s="94">
        <v>4000000</v>
      </c>
      <c r="G39" s="95">
        <v>3000000</v>
      </c>
      <c r="H39" s="94"/>
      <c r="I39" s="95"/>
      <c r="J39" s="94">
        <v>891000</v>
      </c>
      <c r="K39" s="95"/>
      <c r="L39" s="94"/>
      <c r="M39" s="95"/>
      <c r="N39" s="94"/>
      <c r="O39" s="95"/>
      <c r="P39" s="94">
        <f t="shared" si="19"/>
        <v>891000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22.274999999999999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13559000</v>
      </c>
      <c r="C41" s="96">
        <f>SUM(C36:C40)</f>
        <v>0</v>
      </c>
      <c r="D41" s="96"/>
      <c r="E41" s="96">
        <f t="shared" si="18"/>
        <v>13559000</v>
      </c>
      <c r="F41" s="97">
        <f t="shared" ref="F41:O41" si="25">SUM(F36:F40)</f>
        <v>10559000</v>
      </c>
      <c r="G41" s="98">
        <f t="shared" si="25"/>
        <v>6823000</v>
      </c>
      <c r="H41" s="97">
        <f t="shared" si="25"/>
        <v>446000</v>
      </c>
      <c r="I41" s="98">
        <f t="shared" si="25"/>
        <v>0</v>
      </c>
      <c r="J41" s="97">
        <f t="shared" si="25"/>
        <v>891000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1337000</v>
      </c>
      <c r="Q41" s="98">
        <f t="shared" si="20"/>
        <v>0</v>
      </c>
      <c r="R41" s="52">
        <f t="shared" si="21"/>
        <v>99.775784753363226</v>
      </c>
      <c r="S41" s="53">
        <f t="shared" si="22"/>
        <v>0</v>
      </c>
      <c r="T41" s="52">
        <f>IF((+$E36+$E39) =0,0,(P41   /(+$E36+$E39) )*100)</f>
        <v>9.8606091894682493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23527000</v>
      </c>
      <c r="C68" s="105">
        <f>SUM(C9:C15,C18:C24,C27:C30,C33,C36:C40,C43:C53,C56:C59,C62:C66)</f>
        <v>0</v>
      </c>
      <c r="D68" s="105"/>
      <c r="E68" s="105">
        <f t="shared" si="35"/>
        <v>23527000</v>
      </c>
      <c r="F68" s="106">
        <f t="shared" ref="F68:O68" si="43">SUM(F9:F15,F18:F24,F27:F30,F33,F36:F40,F43:F53,F56:F59,F62:F66)</f>
        <v>20527000</v>
      </c>
      <c r="G68" s="107">
        <f t="shared" si="43"/>
        <v>11197000</v>
      </c>
      <c r="H68" s="106">
        <f t="shared" si="43"/>
        <v>1204000</v>
      </c>
      <c r="I68" s="107">
        <f t="shared" si="43"/>
        <v>0</v>
      </c>
      <c r="J68" s="106">
        <f t="shared" si="43"/>
        <v>2062000</v>
      </c>
      <c r="K68" s="107">
        <f t="shared" si="43"/>
        <v>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3266000</v>
      </c>
      <c r="Q68" s="107">
        <f t="shared" si="37"/>
        <v>0</v>
      </c>
      <c r="R68" s="61">
        <f t="shared" si="38"/>
        <v>71.262458471760795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13.881922897096951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0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17155000</v>
      </c>
      <c r="C70" s="93"/>
      <c r="D70" s="93"/>
      <c r="E70" s="93">
        <f>$B70      +$C70      +$D70</f>
        <v>17155000</v>
      </c>
      <c r="F70" s="94">
        <v>17155000</v>
      </c>
      <c r="G70" s="95">
        <v>10292000</v>
      </c>
      <c r="H70" s="94">
        <v>3576000</v>
      </c>
      <c r="I70" s="95"/>
      <c r="J70" s="94">
        <v>4448000</v>
      </c>
      <c r="K70" s="95"/>
      <c r="L70" s="94"/>
      <c r="M70" s="95"/>
      <c r="N70" s="94"/>
      <c r="O70" s="95"/>
      <c r="P70" s="94">
        <f>$H70      +$J70      +$L70      +$N70</f>
        <v>8024000</v>
      </c>
      <c r="Q70" s="95">
        <f>$I70      +$K70      +$M70      +$O70</f>
        <v>0</v>
      </c>
      <c r="R70" s="48">
        <f>IF(($H70      =0),0,((($J70      -$H70      )/$H70      )*100))</f>
        <v>24.384787472035793</v>
      </c>
      <c r="S70" s="49">
        <f>IF(($I70      =0),0,((($K70      -$I70      )/$I70      )*100))</f>
        <v>0</v>
      </c>
      <c r="T70" s="48">
        <f>IF(($E70      =0),0,(($P70      /$E70      )*100))</f>
        <v>46.773535412416209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17155000</v>
      </c>
      <c r="C72" s="102">
        <f>SUM(C70:C71)</f>
        <v>0</v>
      </c>
      <c r="D72" s="102"/>
      <c r="E72" s="102">
        <f>$B72      +$C72      +$D72</f>
        <v>17155000</v>
      </c>
      <c r="F72" s="103">
        <f t="shared" ref="F72:O72" si="44">SUM(F70:F71)</f>
        <v>17155000</v>
      </c>
      <c r="G72" s="104">
        <f t="shared" si="44"/>
        <v>10292000</v>
      </c>
      <c r="H72" s="103">
        <f t="shared" si="44"/>
        <v>3576000</v>
      </c>
      <c r="I72" s="104">
        <f t="shared" si="44"/>
        <v>0</v>
      </c>
      <c r="J72" s="103">
        <f t="shared" si="44"/>
        <v>4448000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8024000</v>
      </c>
      <c r="Q72" s="104">
        <f>$I72      +$K72      +$M72      +$O72</f>
        <v>0</v>
      </c>
      <c r="R72" s="57">
        <f>IF(($H72      =0),0,((($J72      -$H72      )/$H72      )*100))</f>
        <v>24.384787472035793</v>
      </c>
      <c r="S72" s="58">
        <f>IF(($I72      =0),0,((($K72      -$I72      )/$I72      )*100))</f>
        <v>0</v>
      </c>
      <c r="T72" s="57">
        <f>IF(($E70      =0),0,(($P70      /$E70      )*100))</f>
        <v>46.773535412416209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17155000</v>
      </c>
      <c r="C73" s="105">
        <f>SUM(C70:C71)</f>
        <v>0</v>
      </c>
      <c r="D73" s="105"/>
      <c r="E73" s="105">
        <f>$B73      +$C73      +$D73</f>
        <v>17155000</v>
      </c>
      <c r="F73" s="106">
        <f t="shared" ref="F73:O73" si="45">SUM(F70:F71)</f>
        <v>17155000</v>
      </c>
      <c r="G73" s="107">
        <f t="shared" si="45"/>
        <v>10292000</v>
      </c>
      <c r="H73" s="106">
        <f t="shared" si="45"/>
        <v>3576000</v>
      </c>
      <c r="I73" s="107">
        <f t="shared" si="45"/>
        <v>0</v>
      </c>
      <c r="J73" s="106">
        <f t="shared" si="45"/>
        <v>4448000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8024000</v>
      </c>
      <c r="Q73" s="107">
        <f>$I73      +$K73      +$M73      +$O73</f>
        <v>0</v>
      </c>
      <c r="R73" s="61">
        <f>IF(($H73      =0),0,((($J73      -$H73      )/$H73      )*100))</f>
        <v>24.384787472035793</v>
      </c>
      <c r="S73" s="62">
        <f>IF(($I73      =0),0,((($K73      -$I73      )/$I73      )*100))</f>
        <v>0</v>
      </c>
      <c r="T73" s="61">
        <f>IF(($E70      =0),0,(($P70      /$E70      )*100))</f>
        <v>46.773535412416209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40682000</v>
      </c>
      <c r="C74" s="105">
        <f>SUM(C9:C15,C18:C24,C27:C30,C33,C36:C40,C43:C53,C56:C59,C62:C66,C70:C71)</f>
        <v>0</v>
      </c>
      <c r="D74" s="105"/>
      <c r="E74" s="105">
        <f>$B74      +$C74      +$D74</f>
        <v>40682000</v>
      </c>
      <c r="F74" s="106">
        <f t="shared" ref="F74:O74" si="46">SUM(F9:F15,F18:F24,F27:F30,F33,F36:F40,F43:F53,F56:F59,F62:F66,F70:F71)</f>
        <v>37682000</v>
      </c>
      <c r="G74" s="107">
        <f t="shared" si="46"/>
        <v>21489000</v>
      </c>
      <c r="H74" s="106">
        <f t="shared" si="46"/>
        <v>4780000</v>
      </c>
      <c r="I74" s="107">
        <f t="shared" si="46"/>
        <v>0</v>
      </c>
      <c r="J74" s="106">
        <f t="shared" si="46"/>
        <v>6510000</v>
      </c>
      <c r="K74" s="107">
        <f t="shared" si="46"/>
        <v>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11290000</v>
      </c>
      <c r="Q74" s="107">
        <f>$I74      +$K74      +$M74      +$O74</f>
        <v>0</v>
      </c>
      <c r="R74" s="61">
        <f>IF(($H74      =0),0,((($J74      -$H74      )/$H74      )*100))</f>
        <v>36.19246861924686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27.751831276731725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0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12346000</v>
      </c>
      <c r="C87" s="119">
        <f t="shared" si="55"/>
        <v>2357000</v>
      </c>
      <c r="D87" s="119">
        <f t="shared" si="55"/>
        <v>0</v>
      </c>
      <c r="E87" s="119">
        <f t="shared" si="55"/>
        <v>14703000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11469000</v>
      </c>
      <c r="I87" s="119">
        <f t="shared" si="55"/>
        <v>0</v>
      </c>
      <c r="J87" s="119">
        <f t="shared" si="55"/>
        <v>6480000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17949000</v>
      </c>
      <c r="Q87" s="120">
        <f t="shared" si="55"/>
        <v>0</v>
      </c>
      <c r="R87" s="85">
        <f t="shared" si="55"/>
        <v>-43.499869212660215</v>
      </c>
      <c r="S87" s="85">
        <f t="shared" si="55"/>
        <v>0</v>
      </c>
      <c r="T87" s="86">
        <f>IF(SUM($E88:$E96) =0,0,(P87   /SUM($E88:$E96) )*100)</f>
        <v>122.07712711691492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12346000</v>
      </c>
      <c r="C91" s="93">
        <v>2357000</v>
      </c>
      <c r="D91" s="93"/>
      <c r="E91" s="93">
        <f t="shared" si="56"/>
        <v>14703000</v>
      </c>
      <c r="F91" s="93">
        <v>0</v>
      </c>
      <c r="G91" s="93">
        <v>0</v>
      </c>
      <c r="H91" s="93">
        <v>11469000</v>
      </c>
      <c r="I91" s="93"/>
      <c r="J91" s="93">
        <v>6480000</v>
      </c>
      <c r="K91" s="93"/>
      <c r="L91" s="93"/>
      <c r="M91" s="93"/>
      <c r="N91" s="93"/>
      <c r="O91" s="93"/>
      <c r="P91" s="93">
        <f t="shared" si="57"/>
        <v>17949000</v>
      </c>
      <c r="Q91" s="93">
        <f t="shared" si="58"/>
        <v>0</v>
      </c>
      <c r="R91" s="89">
        <f t="shared" si="59"/>
        <v>-43.499869212660215</v>
      </c>
      <c r="S91" s="89">
        <f t="shared" si="60"/>
        <v>0</v>
      </c>
      <c r="T91" s="89">
        <f t="shared" si="61"/>
        <v>122.07712711691492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12346000</v>
      </c>
      <c r="C114" s="128">
        <f t="shared" si="69"/>
        <v>2357000</v>
      </c>
      <c r="D114" s="128">
        <f t="shared" si="69"/>
        <v>0</v>
      </c>
      <c r="E114" s="128">
        <f t="shared" si="69"/>
        <v>14703000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11469000</v>
      </c>
      <c r="I114" s="128">
        <f t="shared" si="69"/>
        <v>0</v>
      </c>
      <c r="J114" s="128">
        <f t="shared" si="69"/>
        <v>6480000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17949000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1.2207712711691492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12346000</v>
      </c>
      <c r="C115" s="130">
        <f t="shared" ref="C115:Q115" si="70">C87</f>
        <v>2357000</v>
      </c>
      <c r="D115" s="130">
        <f t="shared" si="70"/>
        <v>0</v>
      </c>
      <c r="E115" s="130">
        <f t="shared" si="70"/>
        <v>14703000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11469000</v>
      </c>
      <c r="I115" s="130">
        <f t="shared" si="70"/>
        <v>0</v>
      </c>
      <c r="J115" s="130">
        <f t="shared" si="70"/>
        <v>6480000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17949000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1.2207712711691492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RyEG/rz8jTFTuLBqId2xeJweYIwadGFKiQ2bM1K/HbLu1gDvbMK2N7qR/2forptQX9Gq8ER3FaLkS1KxenKsNg==" saltValue="7EPHtyQbgSH0ckjCvGuK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206000</v>
      </c>
      <c r="I10" s="95">
        <v>205557</v>
      </c>
      <c r="J10" s="94">
        <v>549000</v>
      </c>
      <c r="K10" s="95">
        <v>549234</v>
      </c>
      <c r="L10" s="94"/>
      <c r="M10" s="95"/>
      <c r="N10" s="94"/>
      <c r="O10" s="95"/>
      <c r="P10" s="94">
        <f t="shared" ref="P10:P16" si="1">$H10      +$J10      +$L10      +$N10</f>
        <v>755000</v>
      </c>
      <c r="Q10" s="95">
        <f t="shared" ref="Q10:Q16" si="2">$I10      +$K10      +$M10      +$O10</f>
        <v>754791</v>
      </c>
      <c r="R10" s="48">
        <f t="shared" ref="R10:R16" si="3">IF(($H10      =0),0,((($J10      -$H10      )/$H10      )*100))</f>
        <v>166.50485436893203</v>
      </c>
      <c r="S10" s="49">
        <f t="shared" ref="S10:S16" si="4">IF(($I10      =0),0,((($K10      -$I10      )/$I10      )*100))</f>
        <v>167.19304134619594</v>
      </c>
      <c r="T10" s="48">
        <f t="shared" ref="T10:T15" si="5">IF(($E10      =0),0,(($P10      /$E10      )*100))</f>
        <v>41.944444444444443</v>
      </c>
      <c r="U10" s="50">
        <f t="shared" ref="U10:U15" si="6">IF(($E10      =0),0,(($Q10      /$E10      )*100))</f>
        <v>41.932833333333335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206000</v>
      </c>
      <c r="I16" s="98">
        <f t="shared" si="7"/>
        <v>205557</v>
      </c>
      <c r="J16" s="97">
        <f t="shared" si="7"/>
        <v>549000</v>
      </c>
      <c r="K16" s="98">
        <f t="shared" si="7"/>
        <v>549234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755000</v>
      </c>
      <c r="Q16" s="98">
        <f t="shared" si="2"/>
        <v>754791</v>
      </c>
      <c r="R16" s="52">
        <f t="shared" si="3"/>
        <v>166.50485436893203</v>
      </c>
      <c r="S16" s="53">
        <f t="shared" si="4"/>
        <v>167.19304134619594</v>
      </c>
      <c r="T16" s="52">
        <f>IF((SUM($E9:$E13))=0,0,(P16/(SUM($E9:$E13))*100))</f>
        <v>41.944444444444443</v>
      </c>
      <c r="U16" s="54">
        <f>IF((SUM($E9:$E13))=0,0,(Q16/(SUM($E9:$E13))*100))</f>
        <v>41.932833333333335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1478000</v>
      </c>
      <c r="C33" s="93"/>
      <c r="D33" s="93"/>
      <c r="E33" s="93">
        <f>$B33      +$C33      +$D33</f>
        <v>1478000</v>
      </c>
      <c r="F33" s="94">
        <v>1478000</v>
      </c>
      <c r="G33" s="95">
        <v>1035000</v>
      </c>
      <c r="H33" s="94">
        <v>370000</v>
      </c>
      <c r="I33" s="95">
        <v>524860</v>
      </c>
      <c r="J33" s="94">
        <v>665000</v>
      </c>
      <c r="K33" s="95">
        <v>801780</v>
      </c>
      <c r="L33" s="94"/>
      <c r="M33" s="95"/>
      <c r="N33" s="94"/>
      <c r="O33" s="95"/>
      <c r="P33" s="94">
        <f>$H33      +$J33      +$L33      +$N33</f>
        <v>1035000</v>
      </c>
      <c r="Q33" s="95">
        <f>$I33      +$K33      +$M33      +$O33</f>
        <v>1326640</v>
      </c>
      <c r="R33" s="48">
        <f>IF(($H33      =0),0,((($J33      -$H33      )/$H33      )*100))</f>
        <v>79.729729729729726</v>
      </c>
      <c r="S33" s="49">
        <f>IF(($I33      =0),0,((($K33      -$I33      )/$I33      )*100))</f>
        <v>52.760736196319016</v>
      </c>
      <c r="T33" s="48">
        <f>IF(($E33      =0),0,(($P33      /$E33      )*100))</f>
        <v>70.027063599458728</v>
      </c>
      <c r="U33" s="50">
        <f>IF(($E33      =0),0,(($Q33      /$E33      )*100))</f>
        <v>89.759133964817323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1478000</v>
      </c>
      <c r="C34" s="96">
        <f>C33</f>
        <v>0</v>
      </c>
      <c r="D34" s="96"/>
      <c r="E34" s="96">
        <f>$B34      +$C34      +$D34</f>
        <v>1478000</v>
      </c>
      <c r="F34" s="97">
        <f t="shared" ref="F34:O34" si="17">F33</f>
        <v>1478000</v>
      </c>
      <c r="G34" s="98">
        <f t="shared" si="17"/>
        <v>1035000</v>
      </c>
      <c r="H34" s="97">
        <f t="shared" si="17"/>
        <v>370000</v>
      </c>
      <c r="I34" s="98">
        <f t="shared" si="17"/>
        <v>524860</v>
      </c>
      <c r="J34" s="97">
        <f t="shared" si="17"/>
        <v>665000</v>
      </c>
      <c r="K34" s="98">
        <f t="shared" si="17"/>
        <v>801780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1035000</v>
      </c>
      <c r="Q34" s="98">
        <f>$I34      +$K34      +$M34      +$O34</f>
        <v>1326640</v>
      </c>
      <c r="R34" s="52">
        <f>IF(($H34      =0),0,((($J34      -$H34      )/$H34      )*100))</f>
        <v>79.729729729729726</v>
      </c>
      <c r="S34" s="53">
        <f>IF(($I34      =0),0,((($K34      -$I34      )/$I34      )*100))</f>
        <v>52.760736196319016</v>
      </c>
      <c r="T34" s="52">
        <f>IF($E34   =0,0,($P34   /$E34   )*100)</f>
        <v>70.027063599458728</v>
      </c>
      <c r="U34" s="54">
        <f>IF($E34   =0,0,($Q34   /$E34   )*100)</f>
        <v>89.759133964817323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16474000</v>
      </c>
      <c r="C36" s="93"/>
      <c r="D36" s="93"/>
      <c r="E36" s="93">
        <f t="shared" ref="E36:E41" si="18">$B36      +$C36      +$D36</f>
        <v>16474000</v>
      </c>
      <c r="F36" s="94">
        <v>16474000</v>
      </c>
      <c r="G36" s="95">
        <v>10089000</v>
      </c>
      <c r="H36" s="94"/>
      <c r="I36" s="95">
        <v>3542160</v>
      </c>
      <c r="J36" s="94">
        <v>9042000</v>
      </c>
      <c r="K36" s="95">
        <v>5683750</v>
      </c>
      <c r="L36" s="94"/>
      <c r="M36" s="95"/>
      <c r="N36" s="94"/>
      <c r="O36" s="95"/>
      <c r="P36" s="94">
        <f t="shared" ref="P36:P41" si="19">$H36      +$J36      +$L36      +$N36</f>
        <v>9042000</v>
      </c>
      <c r="Q36" s="95">
        <f t="shared" ref="Q36:Q41" si="20">$I36      +$K36      +$M36      +$O36</f>
        <v>9225910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60.460001806807149</v>
      </c>
      <c r="T36" s="48">
        <f t="shared" ref="T36:T40" si="23">IF(($E36      =0),0,(($P36      /$E36      )*100))</f>
        <v>54.886487798955926</v>
      </c>
      <c r="U36" s="50">
        <f t="shared" ref="U36:U40" si="24">IF(($E36      =0),0,(($Q36      /$E36      )*100))</f>
        <v>56.002852980454051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16474000</v>
      </c>
      <c r="C41" s="96">
        <f>SUM(C36:C40)</f>
        <v>0</v>
      </c>
      <c r="D41" s="96"/>
      <c r="E41" s="96">
        <f t="shared" si="18"/>
        <v>16474000</v>
      </c>
      <c r="F41" s="97">
        <f t="shared" ref="F41:O41" si="25">SUM(F36:F40)</f>
        <v>16474000</v>
      </c>
      <c r="G41" s="98">
        <f t="shared" si="25"/>
        <v>10089000</v>
      </c>
      <c r="H41" s="97">
        <f t="shared" si="25"/>
        <v>0</v>
      </c>
      <c r="I41" s="98">
        <f t="shared" si="25"/>
        <v>3542160</v>
      </c>
      <c r="J41" s="97">
        <f t="shared" si="25"/>
        <v>9042000</v>
      </c>
      <c r="K41" s="98">
        <f t="shared" si="25"/>
        <v>5683750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9042000</v>
      </c>
      <c r="Q41" s="98">
        <f t="shared" si="20"/>
        <v>9225910</v>
      </c>
      <c r="R41" s="52">
        <f t="shared" si="21"/>
        <v>0</v>
      </c>
      <c r="S41" s="53">
        <f t="shared" si="22"/>
        <v>60.460001806807149</v>
      </c>
      <c r="T41" s="52">
        <f>IF((+$E36+$E39) =0,0,(P41   /(+$E36+$E39) )*100)</f>
        <v>54.886487798955926</v>
      </c>
      <c r="U41" s="54">
        <f>IF((+$E36+$E39) =0,0,(Q41   /(+$E36+$E39) )*100)</f>
        <v>56.002852980454051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19752000</v>
      </c>
      <c r="C68" s="105">
        <f>SUM(C9:C15,C18:C24,C27:C30,C33,C36:C40,C43:C53,C56:C59,C62:C66)</f>
        <v>0</v>
      </c>
      <c r="D68" s="105"/>
      <c r="E68" s="105">
        <f t="shared" si="35"/>
        <v>19752000</v>
      </c>
      <c r="F68" s="106">
        <f t="shared" ref="F68:O68" si="43">SUM(F9:F15,F18:F24,F27:F30,F33,F36:F40,F43:F53,F56:F59,F62:F66)</f>
        <v>19752000</v>
      </c>
      <c r="G68" s="107">
        <f t="shared" si="43"/>
        <v>12924000</v>
      </c>
      <c r="H68" s="106">
        <f t="shared" si="43"/>
        <v>576000</v>
      </c>
      <c r="I68" s="107">
        <f t="shared" si="43"/>
        <v>4272577</v>
      </c>
      <c r="J68" s="106">
        <f t="shared" si="43"/>
        <v>10256000</v>
      </c>
      <c r="K68" s="107">
        <f t="shared" si="43"/>
        <v>7034764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10832000</v>
      </c>
      <c r="Q68" s="107">
        <f t="shared" si="37"/>
        <v>11307341</v>
      </c>
      <c r="R68" s="61">
        <f t="shared" si="38"/>
        <v>1680.5555555555557</v>
      </c>
      <c r="S68" s="62">
        <f t="shared" si="39"/>
        <v>64.649203513476763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54.84001620089105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57.246562373430542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46128000</v>
      </c>
      <c r="C70" s="93"/>
      <c r="D70" s="93"/>
      <c r="E70" s="93">
        <f>$B70      +$C70      +$D70</f>
        <v>46128000</v>
      </c>
      <c r="F70" s="94">
        <v>46128000</v>
      </c>
      <c r="G70" s="95">
        <v>32460000</v>
      </c>
      <c r="H70" s="94">
        <v>9761000</v>
      </c>
      <c r="I70" s="95">
        <v>7183347</v>
      </c>
      <c r="J70" s="94">
        <v>11314000</v>
      </c>
      <c r="K70" s="95">
        <v>11509239</v>
      </c>
      <c r="L70" s="94"/>
      <c r="M70" s="95"/>
      <c r="N70" s="94"/>
      <c r="O70" s="95"/>
      <c r="P70" s="94">
        <f>$H70      +$J70      +$L70      +$N70</f>
        <v>21075000</v>
      </c>
      <c r="Q70" s="95">
        <f>$I70      +$K70      +$M70      +$O70</f>
        <v>18692586</v>
      </c>
      <c r="R70" s="48">
        <f>IF(($H70      =0),0,((($J70      -$H70      )/$H70      )*100))</f>
        <v>15.910255096813852</v>
      </c>
      <c r="S70" s="49">
        <f>IF(($I70      =0),0,((($K70      -$I70      )/$I70      )*100))</f>
        <v>60.221119764922946</v>
      </c>
      <c r="T70" s="48">
        <f>IF(($E70      =0),0,(($P70      /$E70      )*100))</f>
        <v>45.688085327783554</v>
      </c>
      <c r="U70" s="50">
        <f>IF(($E70      =0),0,(($Q70      /$E70      )*100))</f>
        <v>40.523296045785642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46128000</v>
      </c>
      <c r="C72" s="102">
        <f>SUM(C70:C71)</f>
        <v>0</v>
      </c>
      <c r="D72" s="102"/>
      <c r="E72" s="102">
        <f>$B72      +$C72      +$D72</f>
        <v>46128000</v>
      </c>
      <c r="F72" s="103">
        <f t="shared" ref="F72:O72" si="44">SUM(F70:F71)</f>
        <v>46128000</v>
      </c>
      <c r="G72" s="104">
        <f t="shared" si="44"/>
        <v>32460000</v>
      </c>
      <c r="H72" s="103">
        <f t="shared" si="44"/>
        <v>9761000</v>
      </c>
      <c r="I72" s="104">
        <f t="shared" si="44"/>
        <v>7183347</v>
      </c>
      <c r="J72" s="103">
        <f t="shared" si="44"/>
        <v>11314000</v>
      </c>
      <c r="K72" s="104">
        <f t="shared" si="44"/>
        <v>11509239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21075000</v>
      </c>
      <c r="Q72" s="104">
        <f>$I72      +$K72      +$M72      +$O72</f>
        <v>18692586</v>
      </c>
      <c r="R72" s="57">
        <f>IF(($H72      =0),0,((($J72      -$H72      )/$H72      )*100))</f>
        <v>15.910255096813852</v>
      </c>
      <c r="S72" s="58">
        <f>IF(($I72      =0),0,((($K72      -$I72      )/$I72      )*100))</f>
        <v>60.221119764922946</v>
      </c>
      <c r="T72" s="57">
        <f>IF(($E70      =0),0,(($P70      /$E70      )*100))</f>
        <v>45.688085327783554</v>
      </c>
      <c r="U72" s="59">
        <f>IF($E70   =0,0,($Q70   /$E70 )*100)</f>
        <v>40.523296045785642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46128000</v>
      </c>
      <c r="C73" s="105">
        <f>SUM(C70:C71)</f>
        <v>0</v>
      </c>
      <c r="D73" s="105"/>
      <c r="E73" s="105">
        <f>$B73      +$C73      +$D73</f>
        <v>46128000</v>
      </c>
      <c r="F73" s="106">
        <f t="shared" ref="F73:O73" si="45">SUM(F70:F71)</f>
        <v>46128000</v>
      </c>
      <c r="G73" s="107">
        <f t="shared" si="45"/>
        <v>32460000</v>
      </c>
      <c r="H73" s="106">
        <f t="shared" si="45"/>
        <v>9761000</v>
      </c>
      <c r="I73" s="107">
        <f t="shared" si="45"/>
        <v>7183347</v>
      </c>
      <c r="J73" s="106">
        <f t="shared" si="45"/>
        <v>11314000</v>
      </c>
      <c r="K73" s="107">
        <f t="shared" si="45"/>
        <v>11509239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21075000</v>
      </c>
      <c r="Q73" s="107">
        <f>$I73      +$K73      +$M73      +$O73</f>
        <v>18692586</v>
      </c>
      <c r="R73" s="61">
        <f>IF(($H73      =0),0,((($J73      -$H73      )/$H73      )*100))</f>
        <v>15.910255096813852</v>
      </c>
      <c r="S73" s="62">
        <f>IF(($I73      =0),0,((($K73      -$I73      )/$I73      )*100))</f>
        <v>60.221119764922946</v>
      </c>
      <c r="T73" s="61">
        <f>IF(($E70      =0),0,(($P70      /$E70      )*100))</f>
        <v>45.688085327783554</v>
      </c>
      <c r="U73" s="65">
        <f>IF($E70   =0,0,($Q70   /$E70 )*100)</f>
        <v>40.523296045785642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65880000</v>
      </c>
      <c r="C74" s="105">
        <f>SUM(C9:C15,C18:C24,C27:C30,C33,C36:C40,C43:C53,C56:C59,C62:C66,C70:C71)</f>
        <v>0</v>
      </c>
      <c r="D74" s="105"/>
      <c r="E74" s="105">
        <f>$B74      +$C74      +$D74</f>
        <v>65880000</v>
      </c>
      <c r="F74" s="106">
        <f t="shared" ref="F74:O74" si="46">SUM(F9:F15,F18:F24,F27:F30,F33,F36:F40,F43:F53,F56:F59,F62:F66,F70:F71)</f>
        <v>65880000</v>
      </c>
      <c r="G74" s="107">
        <f t="shared" si="46"/>
        <v>45384000</v>
      </c>
      <c r="H74" s="106">
        <f t="shared" si="46"/>
        <v>10337000</v>
      </c>
      <c r="I74" s="107">
        <f t="shared" si="46"/>
        <v>11455924</v>
      </c>
      <c r="J74" s="106">
        <f t="shared" si="46"/>
        <v>21570000</v>
      </c>
      <c r="K74" s="107">
        <f t="shared" si="46"/>
        <v>18544003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31907000</v>
      </c>
      <c r="Q74" s="107">
        <f>$I74      +$K74      +$M74      +$O74</f>
        <v>29999927</v>
      </c>
      <c r="R74" s="61">
        <f>IF(($H74      =0),0,((($J74      -$H74      )/$H74      )*100))</f>
        <v>108.66789203830898</v>
      </c>
      <c r="S74" s="62">
        <f>IF(($I74      =0),0,((($K74      -$I74      )/$I74      )*100))</f>
        <v>61.872608442583946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48.431997571341832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45.537229811778992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13308000</v>
      </c>
      <c r="C87" s="119">
        <f t="shared" si="55"/>
        <v>7938000</v>
      </c>
      <c r="D87" s="119">
        <f t="shared" si="55"/>
        <v>0</v>
      </c>
      <c r="E87" s="119">
        <f t="shared" si="55"/>
        <v>21246000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13307000</v>
      </c>
      <c r="I87" s="119">
        <f t="shared" si="55"/>
        <v>0</v>
      </c>
      <c r="J87" s="119">
        <f t="shared" si="55"/>
        <v>8732000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22039000</v>
      </c>
      <c r="Q87" s="120">
        <f t="shared" si="55"/>
        <v>0</v>
      </c>
      <c r="R87" s="85">
        <f t="shared" si="55"/>
        <v>-34.38040129255279</v>
      </c>
      <c r="S87" s="85">
        <f t="shared" si="55"/>
        <v>0</v>
      </c>
      <c r="T87" s="86">
        <f>IF(SUM($E88:$E96) =0,0,(P87   /SUM($E88:$E96) )*100)</f>
        <v>103.73246728796008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13308000</v>
      </c>
      <c r="C91" s="93">
        <v>7938000</v>
      </c>
      <c r="D91" s="93"/>
      <c r="E91" s="93">
        <f t="shared" si="56"/>
        <v>21246000</v>
      </c>
      <c r="F91" s="93">
        <v>0</v>
      </c>
      <c r="G91" s="93">
        <v>0</v>
      </c>
      <c r="H91" s="93">
        <v>13307000</v>
      </c>
      <c r="I91" s="93"/>
      <c r="J91" s="93">
        <v>8732000</v>
      </c>
      <c r="K91" s="93"/>
      <c r="L91" s="93"/>
      <c r="M91" s="93"/>
      <c r="N91" s="93"/>
      <c r="O91" s="93"/>
      <c r="P91" s="93">
        <f t="shared" si="57"/>
        <v>22039000</v>
      </c>
      <c r="Q91" s="93">
        <f t="shared" si="58"/>
        <v>0</v>
      </c>
      <c r="R91" s="89">
        <f t="shared" si="59"/>
        <v>-34.38040129255279</v>
      </c>
      <c r="S91" s="89">
        <f t="shared" si="60"/>
        <v>0</v>
      </c>
      <c r="T91" s="89">
        <f t="shared" si="61"/>
        <v>103.73246728796008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13308000</v>
      </c>
      <c r="C114" s="128">
        <f t="shared" si="69"/>
        <v>7938000</v>
      </c>
      <c r="D114" s="128">
        <f t="shared" si="69"/>
        <v>0</v>
      </c>
      <c r="E114" s="128">
        <f t="shared" si="69"/>
        <v>21246000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13307000</v>
      </c>
      <c r="I114" s="128">
        <f t="shared" si="69"/>
        <v>0</v>
      </c>
      <c r="J114" s="128">
        <f t="shared" si="69"/>
        <v>8732000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22039000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1.0373246728796008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13308000</v>
      </c>
      <c r="C115" s="130">
        <f t="shared" ref="C115:Q115" si="70">C87</f>
        <v>7938000</v>
      </c>
      <c r="D115" s="130">
        <f t="shared" si="70"/>
        <v>0</v>
      </c>
      <c r="E115" s="130">
        <f t="shared" si="70"/>
        <v>21246000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13307000</v>
      </c>
      <c r="I115" s="130">
        <f t="shared" si="70"/>
        <v>0</v>
      </c>
      <c r="J115" s="130">
        <f t="shared" si="70"/>
        <v>8732000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22039000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1.0373246728796008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J/r/8RubghoW7F0w7EYxDICPXNvW7n8EVc0L0K7Rd7Pv/JPharSa3XPSxsxtj2IW9tNX+uoxkG0dJzX5KMxD0w==" saltValue="qaZ6P70cVnv/ye8lAtc9B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223000</v>
      </c>
      <c r="I10" s="95">
        <v>28000</v>
      </c>
      <c r="J10" s="94">
        <v>20000</v>
      </c>
      <c r="K10" s="95">
        <v>20000</v>
      </c>
      <c r="L10" s="94"/>
      <c r="M10" s="95"/>
      <c r="N10" s="94"/>
      <c r="O10" s="95"/>
      <c r="P10" s="94">
        <f t="shared" ref="P10:P16" si="1">$H10      +$J10      +$L10      +$N10</f>
        <v>243000</v>
      </c>
      <c r="Q10" s="95">
        <f t="shared" ref="Q10:Q16" si="2">$I10      +$K10      +$M10      +$O10</f>
        <v>48000</v>
      </c>
      <c r="R10" s="48">
        <f t="shared" ref="R10:R16" si="3">IF(($H10      =0),0,((($J10      -$H10      )/$H10      )*100))</f>
        <v>-91.031390134529147</v>
      </c>
      <c r="S10" s="49">
        <f t="shared" ref="S10:S16" si="4">IF(($I10      =0),0,((($K10      -$I10      )/$I10      )*100))</f>
        <v>-28.571428571428569</v>
      </c>
      <c r="T10" s="48">
        <f t="shared" ref="T10:T15" si="5">IF(($E10      =0),0,(($P10      /$E10      )*100))</f>
        <v>13.5</v>
      </c>
      <c r="U10" s="50">
        <f t="shared" ref="U10:U15" si="6">IF(($E10      =0),0,(($Q10      /$E10      )*100))</f>
        <v>2.666666666666667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223000</v>
      </c>
      <c r="I16" s="98">
        <f t="shared" si="7"/>
        <v>28000</v>
      </c>
      <c r="J16" s="97">
        <f t="shared" si="7"/>
        <v>20000</v>
      </c>
      <c r="K16" s="98">
        <f t="shared" si="7"/>
        <v>20000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243000</v>
      </c>
      <c r="Q16" s="98">
        <f t="shared" si="2"/>
        <v>48000</v>
      </c>
      <c r="R16" s="52">
        <f t="shared" si="3"/>
        <v>-91.031390134529147</v>
      </c>
      <c r="S16" s="53">
        <f t="shared" si="4"/>
        <v>-28.571428571428569</v>
      </c>
      <c r="T16" s="52">
        <f>IF((SUM($E9:$E13))=0,0,(P16/(SUM($E9:$E13))*100))</f>
        <v>13.5</v>
      </c>
      <c r="U16" s="54">
        <f>IF((SUM($E9:$E13))=0,0,(Q16/(SUM($E9:$E13))*100))</f>
        <v>2.666666666666667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3203000</v>
      </c>
      <c r="D21" s="93"/>
      <c r="E21" s="93">
        <f t="shared" si="8"/>
        <v>3203000</v>
      </c>
      <c r="F21" s="94">
        <v>3203000</v>
      </c>
      <c r="G21" s="95">
        <v>3203000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6015000</v>
      </c>
      <c r="C22" s="93"/>
      <c r="D22" s="93"/>
      <c r="E22" s="93">
        <f t="shared" si="8"/>
        <v>6015000</v>
      </c>
      <c r="F22" s="94">
        <v>6015000</v>
      </c>
      <c r="G22" s="95">
        <v>1203000</v>
      </c>
      <c r="H22" s="94"/>
      <c r="I22" s="95">
        <v>2087249</v>
      </c>
      <c r="J22" s="94">
        <v>557000</v>
      </c>
      <c r="K22" s="95">
        <v>4003217</v>
      </c>
      <c r="L22" s="94"/>
      <c r="M22" s="95"/>
      <c r="N22" s="94"/>
      <c r="O22" s="95"/>
      <c r="P22" s="94">
        <f t="shared" si="9"/>
        <v>557000</v>
      </c>
      <c r="Q22" s="95">
        <f t="shared" si="10"/>
        <v>6090466</v>
      </c>
      <c r="R22" s="48">
        <f t="shared" si="11"/>
        <v>0</v>
      </c>
      <c r="S22" s="49">
        <f t="shared" si="12"/>
        <v>91.793935462419668</v>
      </c>
      <c r="T22" s="48">
        <f t="shared" si="13"/>
        <v>9.2601828761429772</v>
      </c>
      <c r="U22" s="50">
        <f t="shared" si="14"/>
        <v>101.25463009143807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6015000</v>
      </c>
      <c r="C25" s="96">
        <f>SUM(C18:C24)</f>
        <v>3203000</v>
      </c>
      <c r="D25" s="96"/>
      <c r="E25" s="96">
        <f t="shared" si="8"/>
        <v>9218000</v>
      </c>
      <c r="F25" s="97">
        <f t="shared" ref="F25:O25" si="15">SUM(F18:F24)</f>
        <v>9218000</v>
      </c>
      <c r="G25" s="98">
        <f t="shared" si="15"/>
        <v>4406000</v>
      </c>
      <c r="H25" s="97">
        <f t="shared" si="15"/>
        <v>0</v>
      </c>
      <c r="I25" s="98">
        <f t="shared" si="15"/>
        <v>2087249</v>
      </c>
      <c r="J25" s="97">
        <f t="shared" si="15"/>
        <v>557000</v>
      </c>
      <c r="K25" s="98">
        <f t="shared" si="15"/>
        <v>4003217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557000</v>
      </c>
      <c r="Q25" s="98">
        <f t="shared" si="10"/>
        <v>6090466</v>
      </c>
      <c r="R25" s="52">
        <f t="shared" si="11"/>
        <v>0</v>
      </c>
      <c r="S25" s="53">
        <f t="shared" si="12"/>
        <v>91.793935462419668</v>
      </c>
      <c r="T25" s="52">
        <f>IF(($E25-$E20-$E24)   =0,0,($P25   /($E25-$E20-$E24)   )*100)</f>
        <v>6.042525493599479</v>
      </c>
      <c r="U25" s="54">
        <f>IF(($E25-$E20-$E24)   =0,0,($Q25   /($E25-$E20-$E24)   )*100)</f>
        <v>66.071447168583205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3287000</v>
      </c>
      <c r="C33" s="93"/>
      <c r="D33" s="93"/>
      <c r="E33" s="93">
        <f>$B33      +$C33      +$D33</f>
        <v>3287000</v>
      </c>
      <c r="F33" s="94">
        <v>3287000</v>
      </c>
      <c r="G33" s="95">
        <v>2300000</v>
      </c>
      <c r="H33" s="94">
        <v>821000</v>
      </c>
      <c r="I33" s="95">
        <v>712424</v>
      </c>
      <c r="J33" s="94">
        <v>1479000</v>
      </c>
      <c r="K33" s="95">
        <v>1096648</v>
      </c>
      <c r="L33" s="94"/>
      <c r="M33" s="95"/>
      <c r="N33" s="94"/>
      <c r="O33" s="95"/>
      <c r="P33" s="94">
        <f>$H33      +$J33      +$L33      +$N33</f>
        <v>2300000</v>
      </c>
      <c r="Q33" s="95">
        <f>$I33      +$K33      +$M33      +$O33</f>
        <v>1809072</v>
      </c>
      <c r="R33" s="48">
        <f>IF(($H33      =0),0,((($J33      -$H33      )/$H33      )*100))</f>
        <v>80.146163215590732</v>
      </c>
      <c r="S33" s="49">
        <f>IF(($I33      =0),0,((($K33      -$I33      )/$I33      )*100))</f>
        <v>53.931928177602103</v>
      </c>
      <c r="T33" s="48">
        <f>IF(($E33      =0),0,(($P33      /$E33      )*100))</f>
        <v>69.972619409796167</v>
      </c>
      <c r="U33" s="50">
        <f>IF(($E33      =0),0,(($Q33      /$E33      )*100))</f>
        <v>55.037176756921205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3287000</v>
      </c>
      <c r="C34" s="96">
        <f>C33</f>
        <v>0</v>
      </c>
      <c r="D34" s="96"/>
      <c r="E34" s="96">
        <f>$B34      +$C34      +$D34</f>
        <v>3287000</v>
      </c>
      <c r="F34" s="97">
        <f t="shared" ref="F34:O34" si="17">F33</f>
        <v>3287000</v>
      </c>
      <c r="G34" s="98">
        <f t="shared" si="17"/>
        <v>2300000</v>
      </c>
      <c r="H34" s="97">
        <f t="shared" si="17"/>
        <v>821000</v>
      </c>
      <c r="I34" s="98">
        <f t="shared" si="17"/>
        <v>712424</v>
      </c>
      <c r="J34" s="97">
        <f t="shared" si="17"/>
        <v>1479000</v>
      </c>
      <c r="K34" s="98">
        <f t="shared" si="17"/>
        <v>1096648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2300000</v>
      </c>
      <c r="Q34" s="98">
        <f>$I34      +$K34      +$M34      +$O34</f>
        <v>1809072</v>
      </c>
      <c r="R34" s="52">
        <f>IF(($H34      =0),0,((($J34      -$H34      )/$H34      )*100))</f>
        <v>80.146163215590732</v>
      </c>
      <c r="S34" s="53">
        <f>IF(($I34      =0),0,((($K34      -$I34      )/$I34      )*100))</f>
        <v>53.931928177602103</v>
      </c>
      <c r="T34" s="52">
        <f>IF($E34   =0,0,($P34   /$E34   )*100)</f>
        <v>69.972619409796167</v>
      </c>
      <c r="U34" s="54">
        <f>IF($E34   =0,0,($Q34   /$E34   )*100)</f>
        <v>55.037176756921205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18629000</v>
      </c>
      <c r="C36" s="93"/>
      <c r="D36" s="93"/>
      <c r="E36" s="93">
        <f t="shared" ref="E36:E41" si="18">$B36      +$C36      +$D36</f>
        <v>18629000</v>
      </c>
      <c r="F36" s="94">
        <v>18629000</v>
      </c>
      <c r="G36" s="95">
        <v>11450000</v>
      </c>
      <c r="H36" s="94">
        <v>1072000</v>
      </c>
      <c r="I36" s="95">
        <v>730477</v>
      </c>
      <c r="J36" s="94">
        <v>5733000</v>
      </c>
      <c r="K36" s="95">
        <v>8921883</v>
      </c>
      <c r="L36" s="94"/>
      <c r="M36" s="95"/>
      <c r="N36" s="94"/>
      <c r="O36" s="95"/>
      <c r="P36" s="94">
        <f t="shared" ref="P36:P41" si="19">$H36      +$J36      +$L36      +$N36</f>
        <v>6805000</v>
      </c>
      <c r="Q36" s="95">
        <f t="shared" ref="Q36:Q41" si="20">$I36      +$K36      +$M36      +$O36</f>
        <v>9652360</v>
      </c>
      <c r="R36" s="48">
        <f t="shared" ref="R36:R41" si="21">IF(($H36      =0),0,((($J36      -$H36      )/$H36      )*100))</f>
        <v>434.79477611940302</v>
      </c>
      <c r="S36" s="49">
        <f t="shared" ref="S36:S41" si="22">IF(($I36      =0),0,((($K36      -$I36      )/$I36      )*100))</f>
        <v>1121.377675135562</v>
      </c>
      <c r="T36" s="48">
        <f t="shared" ref="T36:T40" si="23">IF(($E36      =0),0,(($P36      /$E36      )*100))</f>
        <v>36.529067582801012</v>
      </c>
      <c r="U36" s="50">
        <f t="shared" ref="U36:U40" si="24">IF(($E36      =0),0,(($Q36      /$E36      )*100))</f>
        <v>51.813623919695097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3831000</v>
      </c>
      <c r="C37" s="93"/>
      <c r="D37" s="93"/>
      <c r="E37" s="93">
        <f t="shared" si="18"/>
        <v>3831000</v>
      </c>
      <c r="F37" s="94">
        <v>3831000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22460000</v>
      </c>
      <c r="C41" s="96">
        <f>SUM(C36:C40)</f>
        <v>0</v>
      </c>
      <c r="D41" s="96"/>
      <c r="E41" s="96">
        <f t="shared" si="18"/>
        <v>22460000</v>
      </c>
      <c r="F41" s="97">
        <f t="shared" ref="F41:O41" si="25">SUM(F36:F40)</f>
        <v>22460000</v>
      </c>
      <c r="G41" s="98">
        <f t="shared" si="25"/>
        <v>11450000</v>
      </c>
      <c r="H41" s="97">
        <f t="shared" si="25"/>
        <v>1072000</v>
      </c>
      <c r="I41" s="98">
        <f t="shared" si="25"/>
        <v>730477</v>
      </c>
      <c r="J41" s="97">
        <f t="shared" si="25"/>
        <v>5733000</v>
      </c>
      <c r="K41" s="98">
        <f t="shared" si="25"/>
        <v>8921883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6805000</v>
      </c>
      <c r="Q41" s="98">
        <f t="shared" si="20"/>
        <v>9652360</v>
      </c>
      <c r="R41" s="52">
        <f t="shared" si="21"/>
        <v>434.79477611940302</v>
      </c>
      <c r="S41" s="53">
        <f t="shared" si="22"/>
        <v>1121.377675135562</v>
      </c>
      <c r="T41" s="52">
        <f>IF((+$E36+$E39) =0,0,(P41   /(+$E36+$E39) )*100)</f>
        <v>36.529067582801012</v>
      </c>
      <c r="U41" s="54">
        <f>IF((+$E36+$E39) =0,0,(Q41   /(+$E36+$E39) )*100)</f>
        <v>51.813623919695097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33562000</v>
      </c>
      <c r="C68" s="105">
        <f>SUM(C9:C15,C18:C24,C27:C30,C33,C36:C40,C43:C53,C56:C59,C62:C66)</f>
        <v>3203000</v>
      </c>
      <c r="D68" s="105"/>
      <c r="E68" s="105">
        <f t="shared" si="35"/>
        <v>36765000</v>
      </c>
      <c r="F68" s="106">
        <f t="shared" ref="F68:O68" si="43">SUM(F9:F15,F18:F24,F27:F30,F33,F36:F40,F43:F53,F56:F59,F62:F66)</f>
        <v>36765000</v>
      </c>
      <c r="G68" s="107">
        <f t="shared" si="43"/>
        <v>19956000</v>
      </c>
      <c r="H68" s="106">
        <f t="shared" si="43"/>
        <v>2116000</v>
      </c>
      <c r="I68" s="107">
        <f t="shared" si="43"/>
        <v>3558150</v>
      </c>
      <c r="J68" s="106">
        <f t="shared" si="43"/>
        <v>7789000</v>
      </c>
      <c r="K68" s="107">
        <f t="shared" si="43"/>
        <v>14041748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9905000</v>
      </c>
      <c r="Q68" s="107">
        <f t="shared" si="37"/>
        <v>17599898</v>
      </c>
      <c r="R68" s="61">
        <f t="shared" si="38"/>
        <v>268.10018903591686</v>
      </c>
      <c r="S68" s="62">
        <f t="shared" si="39"/>
        <v>294.6362013967933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30.075302119390297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53.439904050525286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43516000</v>
      </c>
      <c r="C70" s="93"/>
      <c r="D70" s="93"/>
      <c r="E70" s="93">
        <f>$B70      +$C70      +$D70</f>
        <v>43516000</v>
      </c>
      <c r="F70" s="94">
        <v>43516000</v>
      </c>
      <c r="G70" s="95">
        <v>30461000</v>
      </c>
      <c r="H70" s="94">
        <v>13778000</v>
      </c>
      <c r="I70" s="95">
        <v>14772509</v>
      </c>
      <c r="J70" s="94">
        <v>15258000</v>
      </c>
      <c r="K70" s="95">
        <v>13844705</v>
      </c>
      <c r="L70" s="94"/>
      <c r="M70" s="95"/>
      <c r="N70" s="94"/>
      <c r="O70" s="95"/>
      <c r="P70" s="94">
        <f>$H70      +$J70      +$L70      +$N70</f>
        <v>29036000</v>
      </c>
      <c r="Q70" s="95">
        <f>$I70      +$K70      +$M70      +$O70</f>
        <v>28617214</v>
      </c>
      <c r="R70" s="48">
        <f>IF(($H70      =0),0,((($J70      -$H70      )/$H70      )*100))</f>
        <v>10.741762229641457</v>
      </c>
      <c r="S70" s="49">
        <f>IF(($I70      =0),0,((($K70      -$I70      )/$I70      )*100))</f>
        <v>-6.2806121830760091</v>
      </c>
      <c r="T70" s="48">
        <f>IF(($E70      =0),0,(($P70      /$E70      )*100))</f>
        <v>66.7248828017281</v>
      </c>
      <c r="U70" s="50">
        <f>IF(($E70      =0),0,(($Q70      /$E70      )*100))</f>
        <v>65.762510341023997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43516000</v>
      </c>
      <c r="C72" s="102">
        <f>SUM(C70:C71)</f>
        <v>0</v>
      </c>
      <c r="D72" s="102"/>
      <c r="E72" s="102">
        <f>$B72      +$C72      +$D72</f>
        <v>43516000</v>
      </c>
      <c r="F72" s="103">
        <f t="shared" ref="F72:O72" si="44">SUM(F70:F71)</f>
        <v>43516000</v>
      </c>
      <c r="G72" s="104">
        <f t="shared" si="44"/>
        <v>30461000</v>
      </c>
      <c r="H72" s="103">
        <f t="shared" si="44"/>
        <v>13778000</v>
      </c>
      <c r="I72" s="104">
        <f t="shared" si="44"/>
        <v>14772509</v>
      </c>
      <c r="J72" s="103">
        <f t="shared" si="44"/>
        <v>15258000</v>
      </c>
      <c r="K72" s="104">
        <f t="shared" si="44"/>
        <v>13844705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29036000</v>
      </c>
      <c r="Q72" s="104">
        <f>$I72      +$K72      +$M72      +$O72</f>
        <v>28617214</v>
      </c>
      <c r="R72" s="57">
        <f>IF(($H72      =0),0,((($J72      -$H72      )/$H72      )*100))</f>
        <v>10.741762229641457</v>
      </c>
      <c r="S72" s="58">
        <f>IF(($I72      =0),0,((($K72      -$I72      )/$I72      )*100))</f>
        <v>-6.2806121830760091</v>
      </c>
      <c r="T72" s="57">
        <f>IF(($E70      =0),0,(($P70      /$E70      )*100))</f>
        <v>66.7248828017281</v>
      </c>
      <c r="U72" s="59">
        <f>IF($E70   =0,0,($Q70   /$E70 )*100)</f>
        <v>65.762510341023997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43516000</v>
      </c>
      <c r="C73" s="105">
        <f>SUM(C70:C71)</f>
        <v>0</v>
      </c>
      <c r="D73" s="105"/>
      <c r="E73" s="105">
        <f>$B73      +$C73      +$D73</f>
        <v>43516000</v>
      </c>
      <c r="F73" s="106">
        <f t="shared" ref="F73:O73" si="45">SUM(F70:F71)</f>
        <v>43516000</v>
      </c>
      <c r="G73" s="107">
        <f t="shared" si="45"/>
        <v>30461000</v>
      </c>
      <c r="H73" s="106">
        <f t="shared" si="45"/>
        <v>13778000</v>
      </c>
      <c r="I73" s="107">
        <f t="shared" si="45"/>
        <v>14772509</v>
      </c>
      <c r="J73" s="106">
        <f t="shared" si="45"/>
        <v>15258000</v>
      </c>
      <c r="K73" s="107">
        <f t="shared" si="45"/>
        <v>13844705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29036000</v>
      </c>
      <c r="Q73" s="107">
        <f>$I73      +$K73      +$M73      +$O73</f>
        <v>28617214</v>
      </c>
      <c r="R73" s="61">
        <f>IF(($H73      =0),0,((($J73      -$H73      )/$H73      )*100))</f>
        <v>10.741762229641457</v>
      </c>
      <c r="S73" s="62">
        <f>IF(($I73      =0),0,((($K73      -$I73      )/$I73      )*100))</f>
        <v>-6.2806121830760091</v>
      </c>
      <c r="T73" s="61">
        <f>IF(($E70      =0),0,(($P70      /$E70      )*100))</f>
        <v>66.7248828017281</v>
      </c>
      <c r="U73" s="65">
        <f>IF($E70   =0,0,($Q70   /$E70 )*100)</f>
        <v>65.762510341023997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77078000</v>
      </c>
      <c r="C74" s="105">
        <f>SUM(C9:C15,C18:C24,C27:C30,C33,C36:C40,C43:C53,C56:C59,C62:C66,C70:C71)</f>
        <v>3203000</v>
      </c>
      <c r="D74" s="105"/>
      <c r="E74" s="105">
        <f>$B74      +$C74      +$D74</f>
        <v>80281000</v>
      </c>
      <c r="F74" s="106">
        <f t="shared" ref="F74:O74" si="46">SUM(F9:F15,F18:F24,F27:F30,F33,F36:F40,F43:F53,F56:F59,F62:F66,F70:F71)</f>
        <v>80281000</v>
      </c>
      <c r="G74" s="107">
        <f t="shared" si="46"/>
        <v>50417000</v>
      </c>
      <c r="H74" s="106">
        <f t="shared" si="46"/>
        <v>15894000</v>
      </c>
      <c r="I74" s="107">
        <f t="shared" si="46"/>
        <v>18330659</v>
      </c>
      <c r="J74" s="106">
        <f t="shared" si="46"/>
        <v>23047000</v>
      </c>
      <c r="K74" s="107">
        <f t="shared" si="46"/>
        <v>27886453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38941000</v>
      </c>
      <c r="Q74" s="107">
        <f>$I74      +$K74      +$M74      +$O74</f>
        <v>46217112</v>
      </c>
      <c r="R74" s="61">
        <f>IF(($H74      =0),0,((($J74      -$H74      )/$H74      )*100))</f>
        <v>45.00440417767711</v>
      </c>
      <c r="S74" s="62">
        <f>IF(($I74      =0),0,((($K74      -$I74      )/$I74      )*100))</f>
        <v>52.130117089625635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50.936559843034665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60.454037933289726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6925000</v>
      </c>
      <c r="C87" s="119">
        <f t="shared" si="55"/>
        <v>6417000</v>
      </c>
      <c r="D87" s="119">
        <f t="shared" si="55"/>
        <v>0</v>
      </c>
      <c r="E87" s="119">
        <f t="shared" si="55"/>
        <v>13342000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2311000</v>
      </c>
      <c r="I87" s="119">
        <f t="shared" si="55"/>
        <v>0</v>
      </c>
      <c r="J87" s="119">
        <f t="shared" si="55"/>
        <v>3340000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5651000</v>
      </c>
      <c r="Q87" s="120">
        <f t="shared" si="55"/>
        <v>0</v>
      </c>
      <c r="R87" s="85">
        <f t="shared" si="55"/>
        <v>44.526179143228042</v>
      </c>
      <c r="S87" s="85">
        <f t="shared" si="55"/>
        <v>0</v>
      </c>
      <c r="T87" s="86">
        <f>IF(SUM($E88:$E96) =0,0,(P87   /SUM($E88:$E96) )*100)</f>
        <v>42.354969269974518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6925000</v>
      </c>
      <c r="C91" s="93">
        <v>4417000</v>
      </c>
      <c r="D91" s="93"/>
      <c r="E91" s="93">
        <f t="shared" si="56"/>
        <v>11342000</v>
      </c>
      <c r="F91" s="93">
        <v>0</v>
      </c>
      <c r="G91" s="93">
        <v>0</v>
      </c>
      <c r="H91" s="93">
        <v>2311000</v>
      </c>
      <c r="I91" s="93"/>
      <c r="J91" s="93">
        <v>3340000</v>
      </c>
      <c r="K91" s="93"/>
      <c r="L91" s="93"/>
      <c r="M91" s="93"/>
      <c r="N91" s="93"/>
      <c r="O91" s="93"/>
      <c r="P91" s="93">
        <f t="shared" si="57"/>
        <v>5651000</v>
      </c>
      <c r="Q91" s="93">
        <f t="shared" si="58"/>
        <v>0</v>
      </c>
      <c r="R91" s="89">
        <f t="shared" si="59"/>
        <v>44.526179143228042</v>
      </c>
      <c r="S91" s="89">
        <f t="shared" si="60"/>
        <v>0</v>
      </c>
      <c r="T91" s="89">
        <f t="shared" si="61"/>
        <v>49.823664256744841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2000000</v>
      </c>
      <c r="D96" s="122"/>
      <c r="E96" s="122">
        <f t="shared" si="56"/>
        <v>2000000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6925000</v>
      </c>
      <c r="C114" s="128">
        <f t="shared" si="69"/>
        <v>6417000</v>
      </c>
      <c r="D114" s="128">
        <f t="shared" si="69"/>
        <v>0</v>
      </c>
      <c r="E114" s="128">
        <f t="shared" si="69"/>
        <v>13342000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2311000</v>
      </c>
      <c r="I114" s="128">
        <f t="shared" si="69"/>
        <v>0</v>
      </c>
      <c r="J114" s="128">
        <f t="shared" si="69"/>
        <v>3340000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5651000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0.42354969269974518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6925000</v>
      </c>
      <c r="C115" s="130">
        <f t="shared" ref="C115:Q115" si="70">C87</f>
        <v>6417000</v>
      </c>
      <c r="D115" s="130">
        <f t="shared" si="70"/>
        <v>0</v>
      </c>
      <c r="E115" s="130">
        <f t="shared" si="70"/>
        <v>13342000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2311000</v>
      </c>
      <c r="I115" s="130">
        <f t="shared" si="70"/>
        <v>0</v>
      </c>
      <c r="J115" s="130">
        <f t="shared" si="70"/>
        <v>3340000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5651000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0.42354969269974518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UPCn2OIrS6/5wTN2kiyJbkpi7fQLA7ZJQMXI9EMe7euqYNSawKVVZF7IJQmIyJ2MQyGP2768YZkfkcPzbJ8mog==" saltValue="SfA6Iqx/7EwotGfpcRqOC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2500000</v>
      </c>
      <c r="C10" s="93"/>
      <c r="D10" s="93"/>
      <c r="E10" s="93">
        <f t="shared" ref="E10:E16" si="0">$B10      +$C10      +$D10</f>
        <v>2500000</v>
      </c>
      <c r="F10" s="94">
        <v>2500000</v>
      </c>
      <c r="G10" s="95">
        <v>2500000</v>
      </c>
      <c r="H10" s="94">
        <v>117000</v>
      </c>
      <c r="I10" s="95">
        <v>117342</v>
      </c>
      <c r="J10" s="94">
        <v>631000</v>
      </c>
      <c r="K10" s="95">
        <v>629936</v>
      </c>
      <c r="L10" s="94"/>
      <c r="M10" s="95"/>
      <c r="N10" s="94"/>
      <c r="O10" s="95"/>
      <c r="P10" s="94">
        <f t="shared" ref="P10:P16" si="1">$H10      +$J10      +$L10      +$N10</f>
        <v>748000</v>
      </c>
      <c r="Q10" s="95">
        <f t="shared" ref="Q10:Q16" si="2">$I10      +$K10      +$M10      +$O10</f>
        <v>747278</v>
      </c>
      <c r="R10" s="48">
        <f t="shared" ref="R10:R16" si="3">IF(($H10      =0),0,((($J10      -$H10      )/$H10      )*100))</f>
        <v>439.31623931623938</v>
      </c>
      <c r="S10" s="49">
        <f t="shared" ref="S10:S16" si="4">IF(($I10      =0),0,((($K10      -$I10      )/$I10      )*100))</f>
        <v>436.83761994852654</v>
      </c>
      <c r="T10" s="48">
        <f t="shared" ref="T10:T15" si="5">IF(($E10      =0),0,(($P10      /$E10      )*100))</f>
        <v>29.92</v>
      </c>
      <c r="U10" s="50">
        <f t="shared" ref="U10:U15" si="6">IF(($E10      =0),0,(($Q10      /$E10      )*100))</f>
        <v>29.891119999999997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2500000</v>
      </c>
      <c r="C16" s="96">
        <f>SUM(C9:C15)</f>
        <v>0</v>
      </c>
      <c r="D16" s="96"/>
      <c r="E16" s="96">
        <f t="shared" si="0"/>
        <v>2500000</v>
      </c>
      <c r="F16" s="97">
        <f t="shared" ref="F16:O16" si="7">SUM(F9:F15)</f>
        <v>2500000</v>
      </c>
      <c r="G16" s="98">
        <f t="shared" si="7"/>
        <v>2500000</v>
      </c>
      <c r="H16" s="97">
        <f t="shared" si="7"/>
        <v>117000</v>
      </c>
      <c r="I16" s="98">
        <f t="shared" si="7"/>
        <v>117342</v>
      </c>
      <c r="J16" s="97">
        <f t="shared" si="7"/>
        <v>631000</v>
      </c>
      <c r="K16" s="98">
        <f t="shared" si="7"/>
        <v>629936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748000</v>
      </c>
      <c r="Q16" s="98">
        <f t="shared" si="2"/>
        <v>747278</v>
      </c>
      <c r="R16" s="52">
        <f t="shared" si="3"/>
        <v>439.31623931623938</v>
      </c>
      <c r="S16" s="53">
        <f t="shared" si="4"/>
        <v>436.83761994852654</v>
      </c>
      <c r="T16" s="52">
        <f>IF((SUM($E9:$E13))=0,0,(P16/(SUM($E9:$E13))*100))</f>
        <v>29.92</v>
      </c>
      <c r="U16" s="54">
        <f>IF((SUM($E9:$E13))=0,0,(Q16/(SUM($E9:$E13))*100))</f>
        <v>29.891119999999997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2115000</v>
      </c>
      <c r="C33" s="93"/>
      <c r="D33" s="93"/>
      <c r="E33" s="93">
        <f>$B33      +$C33      +$D33</f>
        <v>2115000</v>
      </c>
      <c r="F33" s="94">
        <v>2115000</v>
      </c>
      <c r="G33" s="95">
        <v>1480000</v>
      </c>
      <c r="H33" s="94">
        <v>528000</v>
      </c>
      <c r="I33" s="95">
        <v>416517</v>
      </c>
      <c r="J33" s="94">
        <v>204000</v>
      </c>
      <c r="K33" s="95">
        <v>440887</v>
      </c>
      <c r="L33" s="94"/>
      <c r="M33" s="95"/>
      <c r="N33" s="94"/>
      <c r="O33" s="95"/>
      <c r="P33" s="94">
        <f>$H33      +$J33      +$L33      +$N33</f>
        <v>732000</v>
      </c>
      <c r="Q33" s="95">
        <f>$I33      +$K33      +$M33      +$O33</f>
        <v>857404</v>
      </c>
      <c r="R33" s="48">
        <f>IF(($H33      =0),0,((($J33      -$H33      )/$H33      )*100))</f>
        <v>-61.363636363636367</v>
      </c>
      <c r="S33" s="49">
        <f>IF(($I33      =0),0,((($K33      -$I33      )/$I33      )*100))</f>
        <v>5.8509016438704782</v>
      </c>
      <c r="T33" s="48">
        <f>IF(($E33      =0),0,(($P33      /$E33      )*100))</f>
        <v>34.609929078014183</v>
      </c>
      <c r="U33" s="50">
        <f>IF(($E33      =0),0,(($Q33      /$E33      )*100))</f>
        <v>40.539196217494087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2115000</v>
      </c>
      <c r="C34" s="96">
        <f>C33</f>
        <v>0</v>
      </c>
      <c r="D34" s="96"/>
      <c r="E34" s="96">
        <f>$B34      +$C34      +$D34</f>
        <v>2115000</v>
      </c>
      <c r="F34" s="97">
        <f t="shared" ref="F34:O34" si="17">F33</f>
        <v>2115000</v>
      </c>
      <c r="G34" s="98">
        <f t="shared" si="17"/>
        <v>1480000</v>
      </c>
      <c r="H34" s="97">
        <f t="shared" si="17"/>
        <v>528000</v>
      </c>
      <c r="I34" s="98">
        <f t="shared" si="17"/>
        <v>416517</v>
      </c>
      <c r="J34" s="97">
        <f t="shared" si="17"/>
        <v>204000</v>
      </c>
      <c r="K34" s="98">
        <f t="shared" si="17"/>
        <v>440887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732000</v>
      </c>
      <c r="Q34" s="98">
        <f>$I34      +$K34      +$M34      +$O34</f>
        <v>857404</v>
      </c>
      <c r="R34" s="52">
        <f>IF(($H34      =0),0,((($J34      -$H34      )/$H34      )*100))</f>
        <v>-61.363636363636367</v>
      </c>
      <c r="S34" s="53">
        <f>IF(($I34      =0),0,((($K34      -$I34      )/$I34      )*100))</f>
        <v>5.8509016438704782</v>
      </c>
      <c r="T34" s="52">
        <f>IF($E34   =0,0,($P34   /$E34   )*100)</f>
        <v>34.609929078014183</v>
      </c>
      <c r="U34" s="54">
        <f>IF($E34   =0,0,($Q34   /$E34   )*100)</f>
        <v>40.539196217494087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13811000</v>
      </c>
      <c r="C36" s="93"/>
      <c r="D36" s="93"/>
      <c r="E36" s="93">
        <f t="shared" ref="E36:E41" si="18">$B36      +$C36      +$D36</f>
        <v>13811000</v>
      </c>
      <c r="F36" s="94">
        <v>13811000</v>
      </c>
      <c r="G36" s="95">
        <v>8052000</v>
      </c>
      <c r="H36" s="94">
        <v>4552000</v>
      </c>
      <c r="I36" s="95">
        <v>6779106</v>
      </c>
      <c r="J36" s="94">
        <v>3477000</v>
      </c>
      <c r="K36" s="95">
        <v>3477024</v>
      </c>
      <c r="L36" s="94"/>
      <c r="M36" s="95"/>
      <c r="N36" s="94"/>
      <c r="O36" s="95"/>
      <c r="P36" s="94">
        <f t="shared" ref="P36:P41" si="19">$H36      +$J36      +$L36      +$N36</f>
        <v>8029000</v>
      </c>
      <c r="Q36" s="95">
        <f t="shared" ref="Q36:Q41" si="20">$I36      +$K36      +$M36      +$O36</f>
        <v>10256130</v>
      </c>
      <c r="R36" s="48">
        <f t="shared" ref="R36:R41" si="21">IF(($H36      =0),0,((($J36      -$H36      )/$H36      )*100))</f>
        <v>-23.615992970123024</v>
      </c>
      <c r="S36" s="49">
        <f t="shared" ref="S36:S41" si="22">IF(($I36      =0),0,((($K36      -$I36      )/$I36      )*100))</f>
        <v>-48.709697119354679</v>
      </c>
      <c r="T36" s="48">
        <f t="shared" ref="T36:T40" si="23">IF(($E36      =0),0,(($P36      /$E36      )*100))</f>
        <v>58.134820070957929</v>
      </c>
      <c r="U36" s="50">
        <f t="shared" ref="U36:U40" si="24">IF(($E36      =0),0,(($Q36      /$E36      )*100))</f>
        <v>74.26058938527261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929000</v>
      </c>
      <c r="C37" s="93"/>
      <c r="D37" s="93"/>
      <c r="E37" s="93">
        <f t="shared" si="18"/>
        <v>929000</v>
      </c>
      <c r="F37" s="94">
        <v>929000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14740000</v>
      </c>
      <c r="C41" s="96">
        <f>SUM(C36:C40)</f>
        <v>0</v>
      </c>
      <c r="D41" s="96"/>
      <c r="E41" s="96">
        <f t="shared" si="18"/>
        <v>14740000</v>
      </c>
      <c r="F41" s="97">
        <f t="shared" ref="F41:O41" si="25">SUM(F36:F40)</f>
        <v>14740000</v>
      </c>
      <c r="G41" s="98">
        <f t="shared" si="25"/>
        <v>8052000</v>
      </c>
      <c r="H41" s="97">
        <f t="shared" si="25"/>
        <v>4552000</v>
      </c>
      <c r="I41" s="98">
        <f t="shared" si="25"/>
        <v>6779106</v>
      </c>
      <c r="J41" s="97">
        <f t="shared" si="25"/>
        <v>3477000</v>
      </c>
      <c r="K41" s="98">
        <f t="shared" si="25"/>
        <v>3477024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8029000</v>
      </c>
      <c r="Q41" s="98">
        <f t="shared" si="20"/>
        <v>10256130</v>
      </c>
      <c r="R41" s="52">
        <f t="shared" si="21"/>
        <v>-23.615992970123024</v>
      </c>
      <c r="S41" s="53">
        <f t="shared" si="22"/>
        <v>-48.709697119354679</v>
      </c>
      <c r="T41" s="52">
        <f>IF((+$E36+$E39) =0,0,(P41   /(+$E36+$E39) )*100)</f>
        <v>58.134820070957929</v>
      </c>
      <c r="U41" s="54">
        <f>IF((+$E36+$E39) =0,0,(Q41   /(+$E36+$E39) )*100)</f>
        <v>74.26058938527261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19355000</v>
      </c>
      <c r="C68" s="105">
        <f>SUM(C9:C15,C18:C24,C27:C30,C33,C36:C40,C43:C53,C56:C59,C62:C66)</f>
        <v>0</v>
      </c>
      <c r="D68" s="105"/>
      <c r="E68" s="105">
        <f t="shared" si="35"/>
        <v>19355000</v>
      </c>
      <c r="F68" s="106">
        <f t="shared" ref="F68:O68" si="43">SUM(F9:F15,F18:F24,F27:F30,F33,F36:F40,F43:F53,F56:F59,F62:F66)</f>
        <v>19355000</v>
      </c>
      <c r="G68" s="107">
        <f t="shared" si="43"/>
        <v>12032000</v>
      </c>
      <c r="H68" s="106">
        <f t="shared" si="43"/>
        <v>5197000</v>
      </c>
      <c r="I68" s="107">
        <f t="shared" si="43"/>
        <v>7312965</v>
      </c>
      <c r="J68" s="106">
        <f t="shared" si="43"/>
        <v>4312000</v>
      </c>
      <c r="K68" s="107">
        <f t="shared" si="43"/>
        <v>4547847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9509000</v>
      </c>
      <c r="Q68" s="107">
        <f t="shared" si="37"/>
        <v>11860812</v>
      </c>
      <c r="R68" s="61">
        <f t="shared" si="38"/>
        <v>-17.029055224167788</v>
      </c>
      <c r="S68" s="62">
        <f t="shared" si="39"/>
        <v>-37.811175084251055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51.606425702811244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64.369977206121789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44480000</v>
      </c>
      <c r="C70" s="93"/>
      <c r="D70" s="93"/>
      <c r="E70" s="93">
        <f>$B70      +$C70      +$D70</f>
        <v>44480000</v>
      </c>
      <c r="F70" s="94">
        <v>44480000</v>
      </c>
      <c r="G70" s="95">
        <v>31136000</v>
      </c>
      <c r="H70" s="94">
        <v>13460000</v>
      </c>
      <c r="I70" s="95">
        <v>14559850</v>
      </c>
      <c r="J70" s="94">
        <v>9331000</v>
      </c>
      <c r="K70" s="95">
        <v>11464040</v>
      </c>
      <c r="L70" s="94"/>
      <c r="M70" s="95"/>
      <c r="N70" s="94"/>
      <c r="O70" s="95"/>
      <c r="P70" s="94">
        <f>$H70      +$J70      +$L70      +$N70</f>
        <v>22791000</v>
      </c>
      <c r="Q70" s="95">
        <f>$I70      +$K70      +$M70      +$O70</f>
        <v>26023890</v>
      </c>
      <c r="R70" s="48">
        <f>IF(($H70      =0),0,((($J70      -$H70      )/$H70      )*100))</f>
        <v>-30.676077265973255</v>
      </c>
      <c r="S70" s="49">
        <f>IF(($I70      =0),0,((($K70      -$I70      )/$I70      )*100))</f>
        <v>-21.262650370711235</v>
      </c>
      <c r="T70" s="48">
        <f>IF(($E70      =0),0,(($P70      /$E70      )*100))</f>
        <v>51.238758992805757</v>
      </c>
      <c r="U70" s="50">
        <f>IF(($E70      =0),0,(($Q70      /$E70      )*100))</f>
        <v>58.506946942446049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44480000</v>
      </c>
      <c r="C72" s="102">
        <f>SUM(C70:C71)</f>
        <v>0</v>
      </c>
      <c r="D72" s="102"/>
      <c r="E72" s="102">
        <f>$B72      +$C72      +$D72</f>
        <v>44480000</v>
      </c>
      <c r="F72" s="103">
        <f t="shared" ref="F72:O72" si="44">SUM(F70:F71)</f>
        <v>44480000</v>
      </c>
      <c r="G72" s="104">
        <f t="shared" si="44"/>
        <v>31136000</v>
      </c>
      <c r="H72" s="103">
        <f t="shared" si="44"/>
        <v>13460000</v>
      </c>
      <c r="I72" s="104">
        <f t="shared" si="44"/>
        <v>14559850</v>
      </c>
      <c r="J72" s="103">
        <f t="shared" si="44"/>
        <v>9331000</v>
      </c>
      <c r="K72" s="104">
        <f t="shared" si="44"/>
        <v>11464040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22791000</v>
      </c>
      <c r="Q72" s="104">
        <f>$I72      +$K72      +$M72      +$O72</f>
        <v>26023890</v>
      </c>
      <c r="R72" s="57">
        <f>IF(($H72      =0),0,((($J72      -$H72      )/$H72      )*100))</f>
        <v>-30.676077265973255</v>
      </c>
      <c r="S72" s="58">
        <f>IF(($I72      =0),0,((($K72      -$I72      )/$I72      )*100))</f>
        <v>-21.262650370711235</v>
      </c>
      <c r="T72" s="57">
        <f>IF(($E70      =0),0,(($P70      /$E70      )*100))</f>
        <v>51.238758992805757</v>
      </c>
      <c r="U72" s="59">
        <f>IF($E70   =0,0,($Q70   /$E70 )*100)</f>
        <v>58.506946942446049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44480000</v>
      </c>
      <c r="C73" s="105">
        <f>SUM(C70:C71)</f>
        <v>0</v>
      </c>
      <c r="D73" s="105"/>
      <c r="E73" s="105">
        <f>$B73      +$C73      +$D73</f>
        <v>44480000</v>
      </c>
      <c r="F73" s="106">
        <f t="shared" ref="F73:O73" si="45">SUM(F70:F71)</f>
        <v>44480000</v>
      </c>
      <c r="G73" s="107">
        <f t="shared" si="45"/>
        <v>31136000</v>
      </c>
      <c r="H73" s="106">
        <f t="shared" si="45"/>
        <v>13460000</v>
      </c>
      <c r="I73" s="107">
        <f t="shared" si="45"/>
        <v>14559850</v>
      </c>
      <c r="J73" s="106">
        <f t="shared" si="45"/>
        <v>9331000</v>
      </c>
      <c r="K73" s="107">
        <f t="shared" si="45"/>
        <v>11464040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22791000</v>
      </c>
      <c r="Q73" s="107">
        <f>$I73      +$K73      +$M73      +$O73</f>
        <v>26023890</v>
      </c>
      <c r="R73" s="61">
        <f>IF(($H73      =0),0,((($J73      -$H73      )/$H73      )*100))</f>
        <v>-30.676077265973255</v>
      </c>
      <c r="S73" s="62">
        <f>IF(($I73      =0),0,((($K73      -$I73      )/$I73      )*100))</f>
        <v>-21.262650370711235</v>
      </c>
      <c r="T73" s="61">
        <f>IF(($E70      =0),0,(($P70      /$E70      )*100))</f>
        <v>51.238758992805757</v>
      </c>
      <c r="U73" s="65">
        <f>IF($E70   =0,0,($Q70   /$E70 )*100)</f>
        <v>58.506946942446049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63835000</v>
      </c>
      <c r="C74" s="105">
        <f>SUM(C9:C15,C18:C24,C27:C30,C33,C36:C40,C43:C53,C56:C59,C62:C66,C70:C71)</f>
        <v>0</v>
      </c>
      <c r="D74" s="105"/>
      <c r="E74" s="105">
        <f>$B74      +$C74      +$D74</f>
        <v>63835000</v>
      </c>
      <c r="F74" s="106">
        <f t="shared" ref="F74:O74" si="46">SUM(F9:F15,F18:F24,F27:F30,F33,F36:F40,F43:F53,F56:F59,F62:F66,F70:F71)</f>
        <v>63835000</v>
      </c>
      <c r="G74" s="107">
        <f t="shared" si="46"/>
        <v>43168000</v>
      </c>
      <c r="H74" s="106">
        <f t="shared" si="46"/>
        <v>18657000</v>
      </c>
      <c r="I74" s="107">
        <f t="shared" si="46"/>
        <v>21872815</v>
      </c>
      <c r="J74" s="106">
        <f t="shared" si="46"/>
        <v>13643000</v>
      </c>
      <c r="K74" s="107">
        <f t="shared" si="46"/>
        <v>16011887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32300000</v>
      </c>
      <c r="Q74" s="107">
        <f>$I74      +$K74      +$M74      +$O74</f>
        <v>37884702</v>
      </c>
      <c r="R74" s="61">
        <f>IF(($H74      =0),0,((($J74      -$H74      )/$H74      )*100))</f>
        <v>-26.874631505601116</v>
      </c>
      <c r="S74" s="62">
        <f>IF(($I74      =0),0,((($K74      -$I74      )/$I74      )*100))</f>
        <v>-26.795490200964071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51.346453438463733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60.224306107525514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8442000</v>
      </c>
      <c r="C87" s="119">
        <f t="shared" si="55"/>
        <v>1227000</v>
      </c>
      <c r="D87" s="119">
        <f t="shared" si="55"/>
        <v>0</v>
      </c>
      <c r="E87" s="119">
        <f t="shared" si="55"/>
        <v>9669000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7676000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7676000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79.387733995242527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8442000</v>
      </c>
      <c r="C91" s="93">
        <v>1227000</v>
      </c>
      <c r="D91" s="93"/>
      <c r="E91" s="93">
        <f t="shared" si="56"/>
        <v>9669000</v>
      </c>
      <c r="F91" s="93">
        <v>0</v>
      </c>
      <c r="G91" s="93">
        <v>0</v>
      </c>
      <c r="H91" s="93">
        <v>7676000</v>
      </c>
      <c r="I91" s="93"/>
      <c r="J91" s="93"/>
      <c r="K91" s="93"/>
      <c r="L91" s="93"/>
      <c r="M91" s="93"/>
      <c r="N91" s="93"/>
      <c r="O91" s="93"/>
      <c r="P91" s="93">
        <f t="shared" si="57"/>
        <v>7676000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79.387733995242527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8442000</v>
      </c>
      <c r="C114" s="128">
        <f t="shared" si="69"/>
        <v>1227000</v>
      </c>
      <c r="D114" s="128">
        <f t="shared" si="69"/>
        <v>0</v>
      </c>
      <c r="E114" s="128">
        <f t="shared" si="69"/>
        <v>9669000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7676000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7676000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0.79387733995242526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8442000</v>
      </c>
      <c r="C115" s="130">
        <f t="shared" ref="C115:Q115" si="70">C87</f>
        <v>1227000</v>
      </c>
      <c r="D115" s="130">
        <f t="shared" si="70"/>
        <v>0</v>
      </c>
      <c r="E115" s="130">
        <f t="shared" si="70"/>
        <v>9669000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7676000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7676000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0.79387733995242526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hXgq+bhqjKZ5cfMxAmZ7ax6NV7ndxxLu7ixZaNfBz8ZHlJxLAzmvBbty/SWkuZL2cBAtR01mBIfOQNAiG9ZWQ==" saltValue="ktodHfpaV2FLs+47NX2uM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119000</v>
      </c>
      <c r="I10" s="95">
        <v>-8409366</v>
      </c>
      <c r="J10" s="94">
        <v>446000</v>
      </c>
      <c r="K10" s="95">
        <v>8969850</v>
      </c>
      <c r="L10" s="94"/>
      <c r="M10" s="95"/>
      <c r="N10" s="94"/>
      <c r="O10" s="95"/>
      <c r="P10" s="94">
        <f t="shared" ref="P10:P16" si="1">$H10      +$J10      +$L10      +$N10</f>
        <v>565000</v>
      </c>
      <c r="Q10" s="95">
        <f t="shared" ref="Q10:Q16" si="2">$I10      +$K10      +$M10      +$O10</f>
        <v>560484</v>
      </c>
      <c r="R10" s="48">
        <f t="shared" ref="R10:R16" si="3">IF(($H10      =0),0,((($J10      -$H10      )/$H10      )*100))</f>
        <v>274.78991596638656</v>
      </c>
      <c r="S10" s="49">
        <f t="shared" ref="S10:S16" si="4">IF(($I10      =0),0,((($K10      -$I10      )/$I10      )*100))</f>
        <v>-206.66499709966243</v>
      </c>
      <c r="T10" s="48">
        <f t="shared" ref="T10:T15" si="5">IF(($E10      =0),0,(($P10      /$E10      )*100))</f>
        <v>18.833333333333332</v>
      </c>
      <c r="U10" s="50">
        <f t="shared" ref="U10:U15" si="6">IF(($E10      =0),0,(($Q10      /$E10      )*100))</f>
        <v>18.6828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119000</v>
      </c>
      <c r="I16" s="98">
        <f t="shared" si="7"/>
        <v>-8409366</v>
      </c>
      <c r="J16" s="97">
        <f t="shared" si="7"/>
        <v>446000</v>
      </c>
      <c r="K16" s="98">
        <f t="shared" si="7"/>
        <v>8969850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565000</v>
      </c>
      <c r="Q16" s="98">
        <f t="shared" si="2"/>
        <v>560484</v>
      </c>
      <c r="R16" s="52">
        <f t="shared" si="3"/>
        <v>274.78991596638656</v>
      </c>
      <c r="S16" s="53">
        <f t="shared" si="4"/>
        <v>-206.66499709966243</v>
      </c>
      <c r="T16" s="52">
        <f>IF((SUM($E9:$E13))=0,0,(P16/(SUM($E9:$E13))*100))</f>
        <v>18.833333333333332</v>
      </c>
      <c r="U16" s="54">
        <f>IF((SUM($E9:$E13))=0,0,(Q16/(SUM($E9:$E13))*100))</f>
        <v>18.6828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1260000</v>
      </c>
      <c r="C20" s="93"/>
      <c r="D20" s="93"/>
      <c r="E20" s="93">
        <f t="shared" si="8"/>
        <v>1260000</v>
      </c>
      <c r="F20" s="94">
        <v>1260000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1260000</v>
      </c>
      <c r="C25" s="96">
        <f>SUM(C18:C24)</f>
        <v>0</v>
      </c>
      <c r="D25" s="96"/>
      <c r="E25" s="96">
        <f t="shared" si="8"/>
        <v>1260000</v>
      </c>
      <c r="F25" s="97">
        <f t="shared" ref="F25:O25" si="15">SUM(F18:F24)</f>
        <v>1260000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2559000</v>
      </c>
      <c r="C30" s="93"/>
      <c r="D30" s="93"/>
      <c r="E30" s="93">
        <f>$B30      +$C30      +$D30</f>
        <v>2559000</v>
      </c>
      <c r="F30" s="94">
        <v>2559000</v>
      </c>
      <c r="G30" s="95">
        <v>1791000</v>
      </c>
      <c r="H30" s="94"/>
      <c r="I30" s="95">
        <v>-11933000</v>
      </c>
      <c r="J30" s="94"/>
      <c r="K30" s="95">
        <v>11933000</v>
      </c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-200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2559000</v>
      </c>
      <c r="C31" s="96">
        <f>SUM(C27:C30)</f>
        <v>0</v>
      </c>
      <c r="D31" s="96"/>
      <c r="E31" s="96">
        <f>$B31      +$C31      +$D31</f>
        <v>2559000</v>
      </c>
      <c r="F31" s="97">
        <f t="shared" ref="F31:O31" si="16">SUM(F27:F30)</f>
        <v>2559000</v>
      </c>
      <c r="G31" s="98">
        <f t="shared" si="16"/>
        <v>1791000</v>
      </c>
      <c r="H31" s="97">
        <f t="shared" si="16"/>
        <v>0</v>
      </c>
      <c r="I31" s="98">
        <f t="shared" si="16"/>
        <v>-11933000</v>
      </c>
      <c r="J31" s="97">
        <f t="shared" si="16"/>
        <v>0</v>
      </c>
      <c r="K31" s="98">
        <f t="shared" si="16"/>
        <v>11933000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-200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5349000</v>
      </c>
      <c r="C33" s="93"/>
      <c r="D33" s="93"/>
      <c r="E33" s="93">
        <f>$B33      +$C33      +$D33</f>
        <v>5349000</v>
      </c>
      <c r="F33" s="94">
        <v>5349000</v>
      </c>
      <c r="G33" s="95">
        <v>3744000</v>
      </c>
      <c r="H33" s="94">
        <v>324000</v>
      </c>
      <c r="I33" s="95">
        <v>-24282023</v>
      </c>
      <c r="J33" s="94">
        <v>1117000</v>
      </c>
      <c r="K33" s="95">
        <v>26131718</v>
      </c>
      <c r="L33" s="94"/>
      <c r="M33" s="95"/>
      <c r="N33" s="94"/>
      <c r="O33" s="95"/>
      <c r="P33" s="94">
        <f>$H33      +$J33      +$L33      +$N33</f>
        <v>1441000</v>
      </c>
      <c r="Q33" s="95">
        <f>$I33      +$K33      +$M33      +$O33</f>
        <v>1849695</v>
      </c>
      <c r="R33" s="48">
        <f>IF(($H33      =0),0,((($J33      -$H33      )/$H33      )*100))</f>
        <v>244.75308641975309</v>
      </c>
      <c r="S33" s="49">
        <f>IF(($I33      =0),0,((($K33      -$I33      )/$I33      )*100))</f>
        <v>-207.61754899910935</v>
      </c>
      <c r="T33" s="48">
        <f>IF(($E33      =0),0,(($P33      /$E33      )*100))</f>
        <v>26.939614881286222</v>
      </c>
      <c r="U33" s="50">
        <f>IF(($E33      =0),0,(($Q33      /$E33      )*100))</f>
        <v>34.580201906898481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5349000</v>
      </c>
      <c r="C34" s="96">
        <f>C33</f>
        <v>0</v>
      </c>
      <c r="D34" s="96"/>
      <c r="E34" s="96">
        <f>$B34      +$C34      +$D34</f>
        <v>5349000</v>
      </c>
      <c r="F34" s="97">
        <f t="shared" ref="F34:O34" si="17">F33</f>
        <v>5349000</v>
      </c>
      <c r="G34" s="98">
        <f t="shared" si="17"/>
        <v>3744000</v>
      </c>
      <c r="H34" s="97">
        <f t="shared" si="17"/>
        <v>324000</v>
      </c>
      <c r="I34" s="98">
        <f t="shared" si="17"/>
        <v>-24282023</v>
      </c>
      <c r="J34" s="97">
        <f t="shared" si="17"/>
        <v>1117000</v>
      </c>
      <c r="K34" s="98">
        <f t="shared" si="17"/>
        <v>26131718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1441000</v>
      </c>
      <c r="Q34" s="98">
        <f>$I34      +$K34      +$M34      +$O34</f>
        <v>1849695</v>
      </c>
      <c r="R34" s="52">
        <f>IF(($H34      =0),0,((($J34      -$H34      )/$H34      )*100))</f>
        <v>244.75308641975309</v>
      </c>
      <c r="S34" s="53">
        <f>IF(($I34      =0),0,((($K34      -$I34      )/$I34      )*100))</f>
        <v>-207.61754899910935</v>
      </c>
      <c r="T34" s="52">
        <f>IF($E34   =0,0,($P34   /$E34   )*100)</f>
        <v>26.939614881286222</v>
      </c>
      <c r="U34" s="54">
        <f>IF($E34   =0,0,($Q34   /$E34   )*100)</f>
        <v>34.580201906898481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85000000</v>
      </c>
      <c r="C52" s="93"/>
      <c r="D52" s="93"/>
      <c r="E52" s="93">
        <f t="shared" si="26"/>
        <v>85000000</v>
      </c>
      <c r="F52" s="94">
        <v>85000000</v>
      </c>
      <c r="G52" s="95">
        <v>26000000</v>
      </c>
      <c r="H52" s="94">
        <v>11587000</v>
      </c>
      <c r="I52" s="95">
        <v>-332540537</v>
      </c>
      <c r="J52" s="94"/>
      <c r="K52" s="95">
        <v>340336533</v>
      </c>
      <c r="L52" s="94"/>
      <c r="M52" s="95"/>
      <c r="N52" s="94"/>
      <c r="O52" s="95"/>
      <c r="P52" s="94">
        <f t="shared" si="27"/>
        <v>11587000</v>
      </c>
      <c r="Q52" s="95">
        <f t="shared" si="28"/>
        <v>7795996</v>
      </c>
      <c r="R52" s="48">
        <f t="shared" si="29"/>
        <v>-100</v>
      </c>
      <c r="S52" s="49">
        <f t="shared" si="30"/>
        <v>-202.3443746348434</v>
      </c>
      <c r="T52" s="48">
        <f t="shared" si="31"/>
        <v>13.631764705882352</v>
      </c>
      <c r="U52" s="50">
        <f t="shared" si="32"/>
        <v>9.171759999999999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85000000</v>
      </c>
      <c r="C54" s="96">
        <f>SUM(C43:C53)</f>
        <v>0</v>
      </c>
      <c r="D54" s="96"/>
      <c r="E54" s="96">
        <f t="shared" si="26"/>
        <v>85000000</v>
      </c>
      <c r="F54" s="97">
        <f t="shared" ref="F54:O54" si="33">SUM(F43:F53)</f>
        <v>85000000</v>
      </c>
      <c r="G54" s="98">
        <f t="shared" si="33"/>
        <v>26000000</v>
      </c>
      <c r="H54" s="97">
        <f t="shared" si="33"/>
        <v>11587000</v>
      </c>
      <c r="I54" s="98">
        <f t="shared" si="33"/>
        <v>-332540537</v>
      </c>
      <c r="J54" s="97">
        <f t="shared" si="33"/>
        <v>0</v>
      </c>
      <c r="K54" s="98">
        <f t="shared" si="33"/>
        <v>340336533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11587000</v>
      </c>
      <c r="Q54" s="98">
        <f t="shared" si="28"/>
        <v>7795996</v>
      </c>
      <c r="R54" s="52">
        <f t="shared" si="29"/>
        <v>-100</v>
      </c>
      <c r="S54" s="53">
        <f t="shared" si="30"/>
        <v>-202.3443746348434</v>
      </c>
      <c r="T54" s="52">
        <f>IF((+$E44+$E46+$E48+$E49+$E52) =0,0,(P54   /(+$E44+$E46+$E48+$E49+$E52) )*100)</f>
        <v>13.631764705882352</v>
      </c>
      <c r="U54" s="54">
        <f>IF((+$E44+$E46+$E48+$E49+$E52) =0,0,(Q54   /(+$E44+$E46+$E48+$E49+$E52) )*100)</f>
        <v>9.171759999999999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97168000</v>
      </c>
      <c r="C68" s="105">
        <f>SUM(C9:C15,C18:C24,C27:C30,C33,C36:C40,C43:C53,C56:C59,C62:C66)</f>
        <v>0</v>
      </c>
      <c r="D68" s="105"/>
      <c r="E68" s="105">
        <f t="shared" si="35"/>
        <v>97168000</v>
      </c>
      <c r="F68" s="106">
        <f t="shared" ref="F68:O68" si="43">SUM(F9:F15,F18:F24,F27:F30,F33,F36:F40,F43:F53,F56:F59,F62:F66)</f>
        <v>97168000</v>
      </c>
      <c r="G68" s="107">
        <f t="shared" si="43"/>
        <v>34535000</v>
      </c>
      <c r="H68" s="106">
        <f t="shared" si="43"/>
        <v>12030000</v>
      </c>
      <c r="I68" s="107">
        <f t="shared" si="43"/>
        <v>-377164926</v>
      </c>
      <c r="J68" s="106">
        <f t="shared" si="43"/>
        <v>1563000</v>
      </c>
      <c r="K68" s="107">
        <f t="shared" si="43"/>
        <v>387371101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13593000</v>
      </c>
      <c r="Q68" s="107">
        <f t="shared" si="37"/>
        <v>10206175</v>
      </c>
      <c r="R68" s="61">
        <f t="shared" si="38"/>
        <v>-87.007481296758101</v>
      </c>
      <c r="S68" s="62">
        <f t="shared" si="39"/>
        <v>-202.70602441967256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14.172957417525128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10.641630520915877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216278000</v>
      </c>
      <c r="C70" s="93">
        <v>-2141000</v>
      </c>
      <c r="D70" s="93"/>
      <c r="E70" s="93">
        <f>$B70      +$C70      +$D70</f>
        <v>214137000</v>
      </c>
      <c r="F70" s="94">
        <v>216278000</v>
      </c>
      <c r="G70" s="95">
        <v>113791000</v>
      </c>
      <c r="H70" s="94">
        <v>39416000</v>
      </c>
      <c r="I70" s="95">
        <v>-963278560</v>
      </c>
      <c r="J70" s="94">
        <v>68384000</v>
      </c>
      <c r="K70" s="95">
        <v>1056485068</v>
      </c>
      <c r="L70" s="94"/>
      <c r="M70" s="95"/>
      <c r="N70" s="94"/>
      <c r="O70" s="95"/>
      <c r="P70" s="94">
        <f>$H70      +$J70      +$L70      +$N70</f>
        <v>107800000</v>
      </c>
      <c r="Q70" s="95">
        <f>$I70      +$K70      +$M70      +$O70</f>
        <v>93206508</v>
      </c>
      <c r="R70" s="48">
        <f>IF(($H70      =0),0,((($J70      -$H70      )/$H70      )*100))</f>
        <v>73.492997767404106</v>
      </c>
      <c r="S70" s="49">
        <f>IF(($I70      =0),0,((($K70      -$I70      )/$I70      )*100))</f>
        <v>-209.6759662127225</v>
      </c>
      <c r="T70" s="48">
        <f>IF(($E70      =0),0,(($P70      /$E70      )*100))</f>
        <v>50.341603739661991</v>
      </c>
      <c r="U70" s="50">
        <f>IF(($E70      =0),0,(($Q70      /$E70      )*100))</f>
        <v>43.526577845024441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216278000</v>
      </c>
      <c r="C72" s="102">
        <f>SUM(C70:C71)</f>
        <v>-2141000</v>
      </c>
      <c r="D72" s="102"/>
      <c r="E72" s="102">
        <f>$B72      +$C72      +$D72</f>
        <v>214137000</v>
      </c>
      <c r="F72" s="103">
        <f t="shared" ref="F72:O72" si="44">SUM(F70:F71)</f>
        <v>216278000</v>
      </c>
      <c r="G72" s="104">
        <f t="shared" si="44"/>
        <v>113791000</v>
      </c>
      <c r="H72" s="103">
        <f t="shared" si="44"/>
        <v>39416000</v>
      </c>
      <c r="I72" s="104">
        <f t="shared" si="44"/>
        <v>-963278560</v>
      </c>
      <c r="J72" s="103">
        <f t="shared" si="44"/>
        <v>68384000</v>
      </c>
      <c r="K72" s="104">
        <f t="shared" si="44"/>
        <v>1056485068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107800000</v>
      </c>
      <c r="Q72" s="104">
        <f>$I72      +$K72      +$M72      +$O72</f>
        <v>93206508</v>
      </c>
      <c r="R72" s="57">
        <f>IF(($H72      =0),0,((($J72      -$H72      )/$H72      )*100))</f>
        <v>73.492997767404106</v>
      </c>
      <c r="S72" s="58">
        <f>IF(($I72      =0),0,((($K72      -$I72      )/$I72      )*100))</f>
        <v>-209.6759662127225</v>
      </c>
      <c r="T72" s="57">
        <f>IF(($E70      =0),0,(($P70      /$E70      )*100))</f>
        <v>50.341603739661991</v>
      </c>
      <c r="U72" s="59">
        <f>IF($E70   =0,0,($Q70   /$E70 )*100)</f>
        <v>43.526577845024441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216278000</v>
      </c>
      <c r="C73" s="105">
        <f>SUM(C70:C71)</f>
        <v>-2141000</v>
      </c>
      <c r="D73" s="105"/>
      <c r="E73" s="105">
        <f>$B73      +$C73      +$D73</f>
        <v>214137000</v>
      </c>
      <c r="F73" s="106">
        <f t="shared" ref="F73:O73" si="45">SUM(F70:F71)</f>
        <v>216278000</v>
      </c>
      <c r="G73" s="107">
        <f t="shared" si="45"/>
        <v>113791000</v>
      </c>
      <c r="H73" s="106">
        <f t="shared" si="45"/>
        <v>39416000</v>
      </c>
      <c r="I73" s="107">
        <f t="shared" si="45"/>
        <v>-963278560</v>
      </c>
      <c r="J73" s="106">
        <f t="shared" si="45"/>
        <v>68384000</v>
      </c>
      <c r="K73" s="107">
        <f t="shared" si="45"/>
        <v>1056485068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107800000</v>
      </c>
      <c r="Q73" s="107">
        <f>$I73      +$K73      +$M73      +$O73</f>
        <v>93206508</v>
      </c>
      <c r="R73" s="61">
        <f>IF(($H73      =0),0,((($J73      -$H73      )/$H73      )*100))</f>
        <v>73.492997767404106</v>
      </c>
      <c r="S73" s="62">
        <f>IF(($I73      =0),0,((($K73      -$I73      )/$I73      )*100))</f>
        <v>-209.6759662127225</v>
      </c>
      <c r="T73" s="61">
        <f>IF(($E70      =0),0,(($P70      /$E70      )*100))</f>
        <v>50.341603739661991</v>
      </c>
      <c r="U73" s="65">
        <f>IF($E70   =0,0,($Q70   /$E70 )*100)</f>
        <v>43.526577845024441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313446000</v>
      </c>
      <c r="C74" s="105">
        <f>SUM(C9:C15,C18:C24,C27:C30,C33,C36:C40,C43:C53,C56:C59,C62:C66,C70:C71)</f>
        <v>-2141000</v>
      </c>
      <c r="D74" s="105"/>
      <c r="E74" s="105">
        <f>$B74      +$C74      +$D74</f>
        <v>311305000</v>
      </c>
      <c r="F74" s="106">
        <f t="shared" ref="F74:O74" si="46">SUM(F9:F15,F18:F24,F27:F30,F33,F36:F40,F43:F53,F56:F59,F62:F66,F70:F71)</f>
        <v>313446000</v>
      </c>
      <c r="G74" s="107">
        <f t="shared" si="46"/>
        <v>148326000</v>
      </c>
      <c r="H74" s="106">
        <f t="shared" si="46"/>
        <v>51446000</v>
      </c>
      <c r="I74" s="107">
        <f t="shared" si="46"/>
        <v>-1340443486</v>
      </c>
      <c r="J74" s="106">
        <f t="shared" si="46"/>
        <v>69947000</v>
      </c>
      <c r="K74" s="107">
        <f t="shared" si="46"/>
        <v>1443856169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121393000</v>
      </c>
      <c r="Q74" s="107">
        <f>$I74      +$K74      +$M74      +$O74</f>
        <v>103412683</v>
      </c>
      <c r="R74" s="61">
        <f>IF(($H74      =0),0,((($J74      -$H74      )/$H74      )*100))</f>
        <v>35.961979551374256</v>
      </c>
      <c r="S74" s="62">
        <f>IF(($I74      =0),0,((($K74      -$I74      )/$I74      )*100))</f>
        <v>-207.71481111140258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39.153348707445694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33.354088277508104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QF68y+FoWA+jrW5z4UgnOHOPpgZh51U17YqCQRcGbXZlPeVa9QjLwf6Eyfu6b55tTTeJTU4942fwydyWi8u2PQ==" saltValue="XFBjyusl2dviQ7A9S/pIB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39000</v>
      </c>
      <c r="I10" s="95">
        <v>176321</v>
      </c>
      <c r="J10" s="94">
        <v>127000</v>
      </c>
      <c r="K10" s="95">
        <v>207664</v>
      </c>
      <c r="L10" s="94"/>
      <c r="M10" s="95"/>
      <c r="N10" s="94"/>
      <c r="O10" s="95"/>
      <c r="P10" s="94">
        <f t="shared" ref="P10:P16" si="1">$H10      +$J10      +$L10      +$N10</f>
        <v>166000</v>
      </c>
      <c r="Q10" s="95">
        <f t="shared" ref="Q10:Q16" si="2">$I10      +$K10      +$M10      +$O10</f>
        <v>383985</v>
      </c>
      <c r="R10" s="48">
        <f t="shared" ref="R10:R16" si="3">IF(($H10      =0),0,((($J10      -$H10      )/$H10      )*100))</f>
        <v>225.64102564102564</v>
      </c>
      <c r="S10" s="49">
        <f t="shared" ref="S10:S16" si="4">IF(($I10      =0),0,((($K10      -$I10      )/$I10      )*100))</f>
        <v>17.776101542073832</v>
      </c>
      <c r="T10" s="48">
        <f t="shared" ref="T10:T15" si="5">IF(($E10      =0),0,(($P10      /$E10      )*100))</f>
        <v>9.2222222222222214</v>
      </c>
      <c r="U10" s="50">
        <f t="shared" ref="U10:U15" si="6">IF(($E10      =0),0,(($Q10      /$E10      )*100))</f>
        <v>21.3325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20000000</v>
      </c>
      <c r="C13" s="93"/>
      <c r="D13" s="93"/>
      <c r="E13" s="93">
        <f t="shared" si="0"/>
        <v>20000000</v>
      </c>
      <c r="F13" s="94">
        <v>20000000</v>
      </c>
      <c r="G13" s="95">
        <v>15000000</v>
      </c>
      <c r="H13" s="94">
        <v>5269000</v>
      </c>
      <c r="I13" s="95"/>
      <c r="J13" s="94">
        <v>4419000</v>
      </c>
      <c r="K13" s="95">
        <v>8304800</v>
      </c>
      <c r="L13" s="94"/>
      <c r="M13" s="95"/>
      <c r="N13" s="94"/>
      <c r="O13" s="95"/>
      <c r="P13" s="94">
        <f t="shared" si="1"/>
        <v>9688000</v>
      </c>
      <c r="Q13" s="95">
        <f t="shared" si="2"/>
        <v>8304800</v>
      </c>
      <c r="R13" s="48">
        <f t="shared" si="3"/>
        <v>-16.132093376352248</v>
      </c>
      <c r="S13" s="49">
        <f t="shared" si="4"/>
        <v>0</v>
      </c>
      <c r="T13" s="48">
        <f t="shared" si="5"/>
        <v>48.44</v>
      </c>
      <c r="U13" s="50">
        <f t="shared" si="6"/>
        <v>41.524000000000001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21800000</v>
      </c>
      <c r="C16" s="96">
        <f>SUM(C9:C15)</f>
        <v>0</v>
      </c>
      <c r="D16" s="96"/>
      <c r="E16" s="96">
        <f t="shared" si="0"/>
        <v>21800000</v>
      </c>
      <c r="F16" s="97">
        <f t="shared" ref="F16:O16" si="7">SUM(F9:F15)</f>
        <v>21800000</v>
      </c>
      <c r="G16" s="98">
        <f t="shared" si="7"/>
        <v>16800000</v>
      </c>
      <c r="H16" s="97">
        <f t="shared" si="7"/>
        <v>5308000</v>
      </c>
      <c r="I16" s="98">
        <f t="shared" si="7"/>
        <v>176321</v>
      </c>
      <c r="J16" s="97">
        <f t="shared" si="7"/>
        <v>4546000</v>
      </c>
      <c r="K16" s="98">
        <f t="shared" si="7"/>
        <v>8512464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9854000</v>
      </c>
      <c r="Q16" s="98">
        <f t="shared" si="2"/>
        <v>8688785</v>
      </c>
      <c r="R16" s="52">
        <f t="shared" si="3"/>
        <v>-14.355689525244914</v>
      </c>
      <c r="S16" s="53">
        <f t="shared" si="4"/>
        <v>4727.8219837682409</v>
      </c>
      <c r="T16" s="52">
        <f>IF((SUM($E9:$E13))=0,0,(P16/(SUM($E9:$E13))*100))</f>
        <v>45.201834862385319</v>
      </c>
      <c r="U16" s="54">
        <f>IF((SUM($E9:$E13))=0,0,(Q16/(SUM($E9:$E13))*100))</f>
        <v>39.856811926605509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5500000</v>
      </c>
      <c r="D21" s="93"/>
      <c r="E21" s="93">
        <f t="shared" si="8"/>
        <v>5500000</v>
      </c>
      <c r="F21" s="94">
        <v>5500000</v>
      </c>
      <c r="G21" s="95">
        <v>5500000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6891000</v>
      </c>
      <c r="C22" s="93"/>
      <c r="D22" s="93"/>
      <c r="E22" s="93">
        <f t="shared" si="8"/>
        <v>6891000</v>
      </c>
      <c r="F22" s="94">
        <v>6891000</v>
      </c>
      <c r="G22" s="95">
        <v>3445000</v>
      </c>
      <c r="H22" s="94">
        <v>594000</v>
      </c>
      <c r="I22" s="95"/>
      <c r="J22" s="94">
        <v>2094000</v>
      </c>
      <c r="K22" s="95">
        <v>6740605</v>
      </c>
      <c r="L22" s="94"/>
      <c r="M22" s="95"/>
      <c r="N22" s="94"/>
      <c r="O22" s="95"/>
      <c r="P22" s="94">
        <f t="shared" si="9"/>
        <v>2688000</v>
      </c>
      <c r="Q22" s="95">
        <f t="shared" si="10"/>
        <v>6740605</v>
      </c>
      <c r="R22" s="48">
        <f t="shared" si="11"/>
        <v>252.52525252525251</v>
      </c>
      <c r="S22" s="49">
        <f t="shared" si="12"/>
        <v>0</v>
      </c>
      <c r="T22" s="48">
        <f t="shared" si="13"/>
        <v>39.007400957771004</v>
      </c>
      <c r="U22" s="50">
        <f t="shared" si="14"/>
        <v>97.817515600058044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6891000</v>
      </c>
      <c r="C25" s="96">
        <f>SUM(C18:C24)</f>
        <v>5500000</v>
      </c>
      <c r="D25" s="96"/>
      <c r="E25" s="96">
        <f t="shared" si="8"/>
        <v>12391000</v>
      </c>
      <c r="F25" s="97">
        <f t="shared" ref="F25:O25" si="15">SUM(F18:F24)</f>
        <v>12391000</v>
      </c>
      <c r="G25" s="98">
        <f t="shared" si="15"/>
        <v>8945000</v>
      </c>
      <c r="H25" s="97">
        <f t="shared" si="15"/>
        <v>594000</v>
      </c>
      <c r="I25" s="98">
        <f t="shared" si="15"/>
        <v>0</v>
      </c>
      <c r="J25" s="97">
        <f t="shared" si="15"/>
        <v>2094000</v>
      </c>
      <c r="K25" s="98">
        <f t="shared" si="15"/>
        <v>6740605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2688000</v>
      </c>
      <c r="Q25" s="98">
        <f t="shared" si="10"/>
        <v>6740605</v>
      </c>
      <c r="R25" s="52">
        <f t="shared" si="11"/>
        <v>252.52525252525251</v>
      </c>
      <c r="S25" s="53">
        <f t="shared" si="12"/>
        <v>0</v>
      </c>
      <c r="T25" s="52">
        <f>IF(($E25-$E20-$E24)   =0,0,($P25   /($E25-$E20-$E24)   )*100)</f>
        <v>21.69316439351142</v>
      </c>
      <c r="U25" s="54">
        <f>IF(($E25-$E20-$E24)   =0,0,($Q25   /($E25-$E20-$E24)   )*100)</f>
        <v>54.399201033007827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1896000</v>
      </c>
      <c r="C33" s="93"/>
      <c r="D33" s="93"/>
      <c r="E33" s="93">
        <f>$B33      +$C33      +$D33</f>
        <v>1896000</v>
      </c>
      <c r="F33" s="94">
        <v>1896000</v>
      </c>
      <c r="G33" s="95">
        <v>1327000</v>
      </c>
      <c r="H33" s="94">
        <v>473000</v>
      </c>
      <c r="I33" s="95">
        <v>559499</v>
      </c>
      <c r="J33" s="94">
        <v>591000</v>
      </c>
      <c r="K33" s="95">
        <v>559507</v>
      </c>
      <c r="L33" s="94"/>
      <c r="M33" s="95"/>
      <c r="N33" s="94"/>
      <c r="O33" s="95"/>
      <c r="P33" s="94">
        <f>$H33      +$J33      +$L33      +$N33</f>
        <v>1064000</v>
      </c>
      <c r="Q33" s="95">
        <f>$I33      +$K33      +$M33      +$O33</f>
        <v>1119006</v>
      </c>
      <c r="R33" s="48">
        <f>IF(($H33      =0),0,((($J33      -$H33      )/$H33      )*100))</f>
        <v>24.947145877378436</v>
      </c>
      <c r="S33" s="49">
        <f>IF(($I33      =0),0,((($K33      -$I33      )/$I33      )*100))</f>
        <v>1.4298506342281219E-3</v>
      </c>
      <c r="T33" s="48">
        <f>IF(($E33      =0),0,(($P33      /$E33      )*100))</f>
        <v>56.118143459915615</v>
      </c>
      <c r="U33" s="50">
        <f>IF(($E33      =0),0,(($Q33      /$E33      )*100))</f>
        <v>59.019303797468361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1896000</v>
      </c>
      <c r="C34" s="96">
        <f>C33</f>
        <v>0</v>
      </c>
      <c r="D34" s="96"/>
      <c r="E34" s="96">
        <f>$B34      +$C34      +$D34</f>
        <v>1896000</v>
      </c>
      <c r="F34" s="97">
        <f t="shared" ref="F34:O34" si="17">F33</f>
        <v>1896000</v>
      </c>
      <c r="G34" s="98">
        <f t="shared" si="17"/>
        <v>1327000</v>
      </c>
      <c r="H34" s="97">
        <f t="shared" si="17"/>
        <v>473000</v>
      </c>
      <c r="I34" s="98">
        <f t="shared" si="17"/>
        <v>559499</v>
      </c>
      <c r="J34" s="97">
        <f t="shared" si="17"/>
        <v>591000</v>
      </c>
      <c r="K34" s="98">
        <f t="shared" si="17"/>
        <v>559507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1064000</v>
      </c>
      <c r="Q34" s="98">
        <f>$I34      +$K34      +$M34      +$O34</f>
        <v>1119006</v>
      </c>
      <c r="R34" s="52">
        <f>IF(($H34      =0),0,((($J34      -$H34      )/$H34      )*100))</f>
        <v>24.947145877378436</v>
      </c>
      <c r="S34" s="53">
        <f>IF(($I34      =0),0,((($K34      -$I34      )/$I34      )*100))</f>
        <v>1.4298506342281219E-3</v>
      </c>
      <c r="T34" s="52">
        <f>IF($E34   =0,0,($P34   /$E34   )*100)</f>
        <v>56.118143459915615</v>
      </c>
      <c r="U34" s="54">
        <f>IF($E34   =0,0,($Q34   /$E34   )*100)</f>
        <v>59.019303797468361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22344000</v>
      </c>
      <c r="C36" s="93"/>
      <c r="D36" s="93"/>
      <c r="E36" s="93">
        <f t="shared" ref="E36:E41" si="18">$B36      +$C36      +$D36</f>
        <v>22344000</v>
      </c>
      <c r="F36" s="94">
        <v>22344000</v>
      </c>
      <c r="G36" s="95">
        <v>18000000</v>
      </c>
      <c r="H36" s="94"/>
      <c r="I36" s="95"/>
      <c r="J36" s="94"/>
      <c r="K36" s="95">
        <v>2506871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2506871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11.219436985320444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1269000</v>
      </c>
      <c r="C37" s="93"/>
      <c r="D37" s="93"/>
      <c r="E37" s="93">
        <f t="shared" si="18"/>
        <v>1269000</v>
      </c>
      <c r="F37" s="94">
        <v>1269000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23613000</v>
      </c>
      <c r="C41" s="96">
        <f>SUM(C36:C40)</f>
        <v>0</v>
      </c>
      <c r="D41" s="96"/>
      <c r="E41" s="96">
        <f t="shared" si="18"/>
        <v>23613000</v>
      </c>
      <c r="F41" s="97">
        <f t="shared" ref="F41:O41" si="25">SUM(F36:F40)</f>
        <v>23613000</v>
      </c>
      <c r="G41" s="98">
        <f t="shared" si="25"/>
        <v>18000000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2506871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2506871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11.219436985320444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70000000</v>
      </c>
      <c r="C52" s="93"/>
      <c r="D52" s="93"/>
      <c r="E52" s="93">
        <f t="shared" si="26"/>
        <v>70000000</v>
      </c>
      <c r="F52" s="94">
        <v>70000000</v>
      </c>
      <c r="G52" s="95">
        <v>50000000</v>
      </c>
      <c r="H52" s="94">
        <v>25000000</v>
      </c>
      <c r="I52" s="95">
        <v>21138548</v>
      </c>
      <c r="J52" s="94">
        <v>25000000</v>
      </c>
      <c r="K52" s="95">
        <v>44025725</v>
      </c>
      <c r="L52" s="94"/>
      <c r="M52" s="95"/>
      <c r="N52" s="94"/>
      <c r="O52" s="95"/>
      <c r="P52" s="94">
        <f t="shared" si="27"/>
        <v>50000000</v>
      </c>
      <c r="Q52" s="95">
        <f t="shared" si="28"/>
        <v>65164273</v>
      </c>
      <c r="R52" s="48">
        <f t="shared" si="29"/>
        <v>0</v>
      </c>
      <c r="S52" s="49">
        <f t="shared" si="30"/>
        <v>108.27222853717294</v>
      </c>
      <c r="T52" s="48">
        <f t="shared" si="31"/>
        <v>71.428571428571431</v>
      </c>
      <c r="U52" s="50">
        <f t="shared" si="32"/>
        <v>93.091818571428576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70000000</v>
      </c>
      <c r="C54" s="96">
        <f>SUM(C43:C53)</f>
        <v>0</v>
      </c>
      <c r="D54" s="96"/>
      <c r="E54" s="96">
        <f t="shared" si="26"/>
        <v>70000000</v>
      </c>
      <c r="F54" s="97">
        <f t="shared" ref="F54:O54" si="33">SUM(F43:F53)</f>
        <v>70000000</v>
      </c>
      <c r="G54" s="98">
        <f t="shared" si="33"/>
        <v>50000000</v>
      </c>
      <c r="H54" s="97">
        <f t="shared" si="33"/>
        <v>25000000</v>
      </c>
      <c r="I54" s="98">
        <f t="shared" si="33"/>
        <v>21138548</v>
      </c>
      <c r="J54" s="97">
        <f t="shared" si="33"/>
        <v>25000000</v>
      </c>
      <c r="K54" s="98">
        <f t="shared" si="33"/>
        <v>44025725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50000000</v>
      </c>
      <c r="Q54" s="98">
        <f t="shared" si="28"/>
        <v>65164273</v>
      </c>
      <c r="R54" s="52">
        <f t="shared" si="29"/>
        <v>0</v>
      </c>
      <c r="S54" s="53">
        <f t="shared" si="30"/>
        <v>108.27222853717294</v>
      </c>
      <c r="T54" s="52">
        <f>IF((+$E44+$E46+$E48+$E49+$E52) =0,0,(P54   /(+$E44+$E46+$E48+$E49+$E52) )*100)</f>
        <v>71.428571428571431</v>
      </c>
      <c r="U54" s="54">
        <f>IF((+$E44+$E46+$E48+$E49+$E52) =0,0,(Q54   /(+$E44+$E46+$E48+$E49+$E52) )*100)</f>
        <v>93.091818571428576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124200000</v>
      </c>
      <c r="C68" s="105">
        <f>SUM(C9:C15,C18:C24,C27:C30,C33,C36:C40,C43:C53,C56:C59,C62:C66)</f>
        <v>5500000</v>
      </c>
      <c r="D68" s="105"/>
      <c r="E68" s="105">
        <f t="shared" si="35"/>
        <v>129700000</v>
      </c>
      <c r="F68" s="106">
        <f t="shared" ref="F68:O68" si="43">SUM(F9:F15,F18:F24,F27:F30,F33,F36:F40,F43:F53,F56:F59,F62:F66)</f>
        <v>129700000</v>
      </c>
      <c r="G68" s="107">
        <f t="shared" si="43"/>
        <v>95072000</v>
      </c>
      <c r="H68" s="106">
        <f t="shared" si="43"/>
        <v>31375000</v>
      </c>
      <c r="I68" s="107">
        <f t="shared" si="43"/>
        <v>21874368</v>
      </c>
      <c r="J68" s="106">
        <f t="shared" si="43"/>
        <v>32231000</v>
      </c>
      <c r="K68" s="107">
        <f t="shared" si="43"/>
        <v>62345172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63606000</v>
      </c>
      <c r="Q68" s="107">
        <f t="shared" si="37"/>
        <v>84219540</v>
      </c>
      <c r="R68" s="61">
        <f t="shared" si="38"/>
        <v>2.7282868525896413</v>
      </c>
      <c r="S68" s="62">
        <f t="shared" si="39"/>
        <v>185.0147350542882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49.525426104289458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65.575709914273034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131792000</v>
      </c>
      <c r="C70" s="93">
        <v>-663000</v>
      </c>
      <c r="D70" s="93"/>
      <c r="E70" s="93">
        <f>$B70      +$C70      +$D70</f>
        <v>131129000</v>
      </c>
      <c r="F70" s="94">
        <v>131792000</v>
      </c>
      <c r="G70" s="95">
        <v>92390000</v>
      </c>
      <c r="H70" s="94">
        <v>34543000</v>
      </c>
      <c r="I70" s="95">
        <v>34781323</v>
      </c>
      <c r="J70" s="94">
        <v>38565000</v>
      </c>
      <c r="K70" s="95">
        <v>37081009</v>
      </c>
      <c r="L70" s="94"/>
      <c r="M70" s="95"/>
      <c r="N70" s="94"/>
      <c r="O70" s="95"/>
      <c r="P70" s="94">
        <f>$H70      +$J70      +$L70      +$N70</f>
        <v>73108000</v>
      </c>
      <c r="Q70" s="95">
        <f>$I70      +$K70      +$M70      +$O70</f>
        <v>71862332</v>
      </c>
      <c r="R70" s="48">
        <f>IF(($H70      =0),0,((($J70      -$H70      )/$H70      )*100))</f>
        <v>11.643458877341285</v>
      </c>
      <c r="S70" s="49">
        <f>IF(($I70      =0),0,((($K70      -$I70      )/$I70      )*100))</f>
        <v>6.6118416484617333</v>
      </c>
      <c r="T70" s="48">
        <f>IF(($E70      =0),0,(($P70      /$E70      )*100))</f>
        <v>55.752732042492504</v>
      </c>
      <c r="U70" s="50">
        <f>IF(($E70      =0),0,(($Q70      /$E70      )*100))</f>
        <v>54.802775892441794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131792000</v>
      </c>
      <c r="C72" s="102">
        <f>SUM(C70:C71)</f>
        <v>-663000</v>
      </c>
      <c r="D72" s="102"/>
      <c r="E72" s="102">
        <f>$B72      +$C72      +$D72</f>
        <v>131129000</v>
      </c>
      <c r="F72" s="103">
        <f t="shared" ref="F72:O72" si="44">SUM(F70:F71)</f>
        <v>131792000</v>
      </c>
      <c r="G72" s="104">
        <f t="shared" si="44"/>
        <v>92390000</v>
      </c>
      <c r="H72" s="103">
        <f t="shared" si="44"/>
        <v>34543000</v>
      </c>
      <c r="I72" s="104">
        <f t="shared" si="44"/>
        <v>34781323</v>
      </c>
      <c r="J72" s="103">
        <f t="shared" si="44"/>
        <v>38565000</v>
      </c>
      <c r="K72" s="104">
        <f t="shared" si="44"/>
        <v>37081009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73108000</v>
      </c>
      <c r="Q72" s="104">
        <f>$I72      +$K72      +$M72      +$O72</f>
        <v>71862332</v>
      </c>
      <c r="R72" s="57">
        <f>IF(($H72      =0),0,((($J72      -$H72      )/$H72      )*100))</f>
        <v>11.643458877341285</v>
      </c>
      <c r="S72" s="58">
        <f>IF(($I72      =0),0,((($K72      -$I72      )/$I72      )*100))</f>
        <v>6.6118416484617333</v>
      </c>
      <c r="T72" s="57">
        <f>IF(($E70      =0),0,(($P70      /$E70      )*100))</f>
        <v>55.752732042492504</v>
      </c>
      <c r="U72" s="59">
        <f>IF($E70   =0,0,($Q70   /$E70 )*100)</f>
        <v>54.802775892441794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131792000</v>
      </c>
      <c r="C73" s="105">
        <f>SUM(C70:C71)</f>
        <v>-663000</v>
      </c>
      <c r="D73" s="105"/>
      <c r="E73" s="105">
        <f>$B73      +$C73      +$D73</f>
        <v>131129000</v>
      </c>
      <c r="F73" s="106">
        <f t="shared" ref="F73:O73" si="45">SUM(F70:F71)</f>
        <v>131792000</v>
      </c>
      <c r="G73" s="107">
        <f t="shared" si="45"/>
        <v>92390000</v>
      </c>
      <c r="H73" s="106">
        <f t="shared" si="45"/>
        <v>34543000</v>
      </c>
      <c r="I73" s="107">
        <f t="shared" si="45"/>
        <v>34781323</v>
      </c>
      <c r="J73" s="106">
        <f t="shared" si="45"/>
        <v>38565000</v>
      </c>
      <c r="K73" s="107">
        <f t="shared" si="45"/>
        <v>37081009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73108000</v>
      </c>
      <c r="Q73" s="107">
        <f>$I73      +$K73      +$M73      +$O73</f>
        <v>71862332</v>
      </c>
      <c r="R73" s="61">
        <f>IF(($H73      =0),0,((($J73      -$H73      )/$H73      )*100))</f>
        <v>11.643458877341285</v>
      </c>
      <c r="S73" s="62">
        <f>IF(($I73      =0),0,((($K73      -$I73      )/$I73      )*100))</f>
        <v>6.6118416484617333</v>
      </c>
      <c r="T73" s="61">
        <f>IF(($E70      =0),0,(($P70      /$E70      )*100))</f>
        <v>55.752732042492504</v>
      </c>
      <c r="U73" s="65">
        <f>IF($E70   =0,0,($Q70   /$E70 )*100)</f>
        <v>54.802775892441794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255992000</v>
      </c>
      <c r="C74" s="105">
        <f>SUM(C9:C15,C18:C24,C27:C30,C33,C36:C40,C43:C53,C56:C59,C62:C66,C70:C71)</f>
        <v>4837000</v>
      </c>
      <c r="D74" s="105"/>
      <c r="E74" s="105">
        <f>$B74      +$C74      +$D74</f>
        <v>260829000</v>
      </c>
      <c r="F74" s="106">
        <f t="shared" ref="F74:O74" si="46">SUM(F9:F15,F18:F24,F27:F30,F33,F36:F40,F43:F53,F56:F59,F62:F66,F70:F71)</f>
        <v>261492000</v>
      </c>
      <c r="G74" s="107">
        <f t="shared" si="46"/>
        <v>187462000</v>
      </c>
      <c r="H74" s="106">
        <f t="shared" si="46"/>
        <v>65918000</v>
      </c>
      <c r="I74" s="107">
        <f t="shared" si="46"/>
        <v>56655691</v>
      </c>
      <c r="J74" s="106">
        <f t="shared" si="46"/>
        <v>70796000</v>
      </c>
      <c r="K74" s="107">
        <f t="shared" si="46"/>
        <v>99426181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136714000</v>
      </c>
      <c r="Q74" s="107">
        <f>$I74      +$K74      +$M74      +$O74</f>
        <v>156081872</v>
      </c>
      <c r="R74" s="61">
        <f>IF(($H74      =0),0,((($J74      -$H74      )/$H74      )*100))</f>
        <v>7.4001031584696131</v>
      </c>
      <c r="S74" s="62">
        <f>IF(($I74      =0),0,((($K74      -$I74      )/$I74      )*100))</f>
        <v>75.49195719808624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52.671443982123591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60.133253197719213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18063000</v>
      </c>
      <c r="C87" s="119">
        <f t="shared" si="55"/>
        <v>2991000</v>
      </c>
      <c r="D87" s="119">
        <f t="shared" si="55"/>
        <v>0</v>
      </c>
      <c r="E87" s="119">
        <f t="shared" si="55"/>
        <v>21054000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12814000</v>
      </c>
      <c r="I87" s="119">
        <f t="shared" si="55"/>
        <v>0</v>
      </c>
      <c r="J87" s="119">
        <f t="shared" si="55"/>
        <v>1720000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14534000</v>
      </c>
      <c r="Q87" s="120">
        <f t="shared" si="55"/>
        <v>0</v>
      </c>
      <c r="R87" s="85">
        <f t="shared" si="55"/>
        <v>-173.09648970997563</v>
      </c>
      <c r="S87" s="85">
        <f t="shared" si="55"/>
        <v>0</v>
      </c>
      <c r="T87" s="86">
        <f>IF(SUM($E88:$E96) =0,0,(P87   /SUM($E88:$E96) )*100)</f>
        <v>69.032012919160252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6438000</v>
      </c>
      <c r="C91" s="93">
        <v>1990000</v>
      </c>
      <c r="D91" s="93"/>
      <c r="E91" s="93">
        <f t="shared" si="56"/>
        <v>8428000</v>
      </c>
      <c r="F91" s="93">
        <v>0</v>
      </c>
      <c r="G91" s="93">
        <v>0</v>
      </c>
      <c r="H91" s="93">
        <v>6438000</v>
      </c>
      <c r="I91" s="93"/>
      <c r="J91" s="93">
        <v>481000</v>
      </c>
      <c r="K91" s="93"/>
      <c r="L91" s="93"/>
      <c r="M91" s="93"/>
      <c r="N91" s="93"/>
      <c r="O91" s="93"/>
      <c r="P91" s="93">
        <f t="shared" si="57"/>
        <v>6919000</v>
      </c>
      <c r="Q91" s="93">
        <f t="shared" si="58"/>
        <v>0</v>
      </c>
      <c r="R91" s="89">
        <f t="shared" si="59"/>
        <v>-92.52873563218391</v>
      </c>
      <c r="S91" s="89">
        <f t="shared" si="60"/>
        <v>0</v>
      </c>
      <c r="T91" s="89">
        <f t="shared" si="61"/>
        <v>82.095396298054098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11625000</v>
      </c>
      <c r="C94" s="93">
        <v>1001000</v>
      </c>
      <c r="D94" s="93"/>
      <c r="E94" s="93">
        <f t="shared" si="56"/>
        <v>12626000</v>
      </c>
      <c r="F94" s="93">
        <v>0</v>
      </c>
      <c r="G94" s="93">
        <v>0</v>
      </c>
      <c r="H94" s="93">
        <v>6376000</v>
      </c>
      <c r="I94" s="93"/>
      <c r="J94" s="93">
        <v>1239000</v>
      </c>
      <c r="K94" s="93"/>
      <c r="L94" s="93"/>
      <c r="M94" s="93"/>
      <c r="N94" s="93"/>
      <c r="O94" s="93"/>
      <c r="P94" s="93">
        <f t="shared" si="57"/>
        <v>7615000</v>
      </c>
      <c r="Q94" s="93">
        <f t="shared" si="58"/>
        <v>0</v>
      </c>
      <c r="R94" s="89">
        <f t="shared" si="59"/>
        <v>-80.567754077791719</v>
      </c>
      <c r="S94" s="89">
        <f t="shared" si="60"/>
        <v>0</v>
      </c>
      <c r="T94" s="89">
        <f t="shared" si="61"/>
        <v>60.312054490733402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18063000</v>
      </c>
      <c r="C114" s="128">
        <f t="shared" si="69"/>
        <v>2991000</v>
      </c>
      <c r="D114" s="128">
        <f t="shared" si="69"/>
        <v>0</v>
      </c>
      <c r="E114" s="128">
        <f t="shared" si="69"/>
        <v>21054000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12814000</v>
      </c>
      <c r="I114" s="128">
        <f t="shared" si="69"/>
        <v>0</v>
      </c>
      <c r="J114" s="128">
        <f t="shared" si="69"/>
        <v>1720000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14534000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0.69032012919160257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18063000</v>
      </c>
      <c r="C115" s="130">
        <f t="shared" ref="C115:Q115" si="70">C87</f>
        <v>2991000</v>
      </c>
      <c r="D115" s="130">
        <f t="shared" si="70"/>
        <v>0</v>
      </c>
      <c r="E115" s="130">
        <f t="shared" si="70"/>
        <v>21054000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12814000</v>
      </c>
      <c r="I115" s="130">
        <f t="shared" si="70"/>
        <v>0</v>
      </c>
      <c r="J115" s="130">
        <f t="shared" si="70"/>
        <v>1720000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14534000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0.69032012919160257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uaitG8E1P5UrmFIIttt9NpqaaWwjENlDjQQQPSpMcGUpHGXo7IoCbSxmUH32JWSbB13UHWAQeFzK2+62tyK2rw==" saltValue="+QfrJtYXjrn1WxHI+D4dB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489000</v>
      </c>
      <c r="I10" s="95">
        <v>490068</v>
      </c>
      <c r="J10" s="94">
        <v>306000</v>
      </c>
      <c r="K10" s="95">
        <v>810545</v>
      </c>
      <c r="L10" s="94"/>
      <c r="M10" s="95"/>
      <c r="N10" s="94"/>
      <c r="O10" s="95"/>
      <c r="P10" s="94">
        <f t="shared" ref="P10:P16" si="1">$H10      +$J10      +$L10      +$N10</f>
        <v>795000</v>
      </c>
      <c r="Q10" s="95">
        <f t="shared" ref="Q10:Q16" si="2">$I10      +$K10      +$M10      +$O10</f>
        <v>1300613</v>
      </c>
      <c r="R10" s="48">
        <f t="shared" ref="R10:R16" si="3">IF(($H10      =0),0,((($J10      -$H10      )/$H10      )*100))</f>
        <v>-37.423312883435585</v>
      </c>
      <c r="S10" s="49">
        <f t="shared" ref="S10:S16" si="4">IF(($I10      =0),0,((($K10      -$I10      )/$I10      )*100))</f>
        <v>65.394394247328947</v>
      </c>
      <c r="T10" s="48">
        <f t="shared" ref="T10:T15" si="5">IF(($E10      =0),0,(($P10      /$E10      )*100))</f>
        <v>26.5</v>
      </c>
      <c r="U10" s="50">
        <f t="shared" ref="U10:U15" si="6">IF(($E10      =0),0,(($Q10      /$E10      )*100))</f>
        <v>43.353766666666665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489000</v>
      </c>
      <c r="I16" s="98">
        <f t="shared" si="7"/>
        <v>490068</v>
      </c>
      <c r="J16" s="97">
        <f t="shared" si="7"/>
        <v>306000</v>
      </c>
      <c r="K16" s="98">
        <f t="shared" si="7"/>
        <v>810545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795000</v>
      </c>
      <c r="Q16" s="98">
        <f t="shared" si="2"/>
        <v>1300613</v>
      </c>
      <c r="R16" s="52">
        <f t="shared" si="3"/>
        <v>-37.423312883435585</v>
      </c>
      <c r="S16" s="53">
        <f t="shared" si="4"/>
        <v>65.394394247328947</v>
      </c>
      <c r="T16" s="52">
        <f>IF((SUM($E9:$E13))=0,0,(P16/(SUM($E9:$E13))*100))</f>
        <v>26.5</v>
      </c>
      <c r="U16" s="54">
        <f>IF((SUM($E9:$E13))=0,0,(Q16/(SUM($E9:$E13))*100))</f>
        <v>43.353766666666665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6180000</v>
      </c>
      <c r="C22" s="93"/>
      <c r="D22" s="93"/>
      <c r="E22" s="93">
        <f t="shared" si="8"/>
        <v>6180000</v>
      </c>
      <c r="F22" s="94">
        <v>6180000</v>
      </c>
      <c r="G22" s="95">
        <v>3090000</v>
      </c>
      <c r="H22" s="94">
        <v>722000</v>
      </c>
      <c r="I22" s="95"/>
      <c r="J22" s="94">
        <v>2620000</v>
      </c>
      <c r="K22" s="95"/>
      <c r="L22" s="94"/>
      <c r="M22" s="95"/>
      <c r="N22" s="94"/>
      <c r="O22" s="95"/>
      <c r="P22" s="94">
        <f t="shared" si="9"/>
        <v>3342000</v>
      </c>
      <c r="Q22" s="95">
        <f t="shared" si="10"/>
        <v>0</v>
      </c>
      <c r="R22" s="48">
        <f t="shared" si="11"/>
        <v>262.88088642659278</v>
      </c>
      <c r="S22" s="49">
        <f t="shared" si="12"/>
        <v>0</v>
      </c>
      <c r="T22" s="48">
        <f t="shared" si="13"/>
        <v>54.077669902912618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6180000</v>
      </c>
      <c r="C25" s="96">
        <f>SUM(C18:C24)</f>
        <v>0</v>
      </c>
      <c r="D25" s="96"/>
      <c r="E25" s="96">
        <f t="shared" si="8"/>
        <v>6180000</v>
      </c>
      <c r="F25" s="97">
        <f t="shared" ref="F25:O25" si="15">SUM(F18:F24)</f>
        <v>6180000</v>
      </c>
      <c r="G25" s="98">
        <f t="shared" si="15"/>
        <v>3090000</v>
      </c>
      <c r="H25" s="97">
        <f t="shared" si="15"/>
        <v>722000</v>
      </c>
      <c r="I25" s="98">
        <f t="shared" si="15"/>
        <v>0</v>
      </c>
      <c r="J25" s="97">
        <f t="shared" si="15"/>
        <v>2620000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3342000</v>
      </c>
      <c r="Q25" s="98">
        <f t="shared" si="10"/>
        <v>0</v>
      </c>
      <c r="R25" s="52">
        <f t="shared" si="11"/>
        <v>262.88088642659278</v>
      </c>
      <c r="S25" s="53">
        <f t="shared" si="12"/>
        <v>0</v>
      </c>
      <c r="T25" s="52">
        <f>IF(($E25-$E20-$E24)   =0,0,($P25   /($E25-$E20-$E24)   )*100)</f>
        <v>54.077669902912618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1331000</v>
      </c>
      <c r="C33" s="93"/>
      <c r="D33" s="93"/>
      <c r="E33" s="93">
        <f>$B33      +$C33      +$D33</f>
        <v>1331000</v>
      </c>
      <c r="F33" s="94">
        <v>1331000</v>
      </c>
      <c r="G33" s="95">
        <v>932000</v>
      </c>
      <c r="H33" s="94">
        <v>333000</v>
      </c>
      <c r="I33" s="95"/>
      <c r="J33" s="94">
        <v>572000</v>
      </c>
      <c r="K33" s="95"/>
      <c r="L33" s="94"/>
      <c r="M33" s="95"/>
      <c r="N33" s="94"/>
      <c r="O33" s="95"/>
      <c r="P33" s="94">
        <f>$H33      +$J33      +$L33      +$N33</f>
        <v>905000</v>
      </c>
      <c r="Q33" s="95">
        <f>$I33      +$K33      +$M33      +$O33</f>
        <v>0</v>
      </c>
      <c r="R33" s="48">
        <f>IF(($H33      =0),0,((($J33      -$H33      )/$H33      )*100))</f>
        <v>71.771771771771782</v>
      </c>
      <c r="S33" s="49">
        <f>IF(($I33      =0),0,((($K33      -$I33      )/$I33      )*100))</f>
        <v>0</v>
      </c>
      <c r="T33" s="48">
        <f>IF(($E33      =0),0,(($P33      /$E33      )*100))</f>
        <v>67.993989481592791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1331000</v>
      </c>
      <c r="C34" s="96">
        <f>C33</f>
        <v>0</v>
      </c>
      <c r="D34" s="96"/>
      <c r="E34" s="96">
        <f>$B34      +$C34      +$D34</f>
        <v>1331000</v>
      </c>
      <c r="F34" s="97">
        <f t="shared" ref="F34:O34" si="17">F33</f>
        <v>1331000</v>
      </c>
      <c r="G34" s="98">
        <f t="shared" si="17"/>
        <v>932000</v>
      </c>
      <c r="H34" s="97">
        <f t="shared" si="17"/>
        <v>333000</v>
      </c>
      <c r="I34" s="98">
        <f t="shared" si="17"/>
        <v>0</v>
      </c>
      <c r="J34" s="97">
        <f t="shared" si="17"/>
        <v>572000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905000</v>
      </c>
      <c r="Q34" s="98">
        <f>$I34      +$K34      +$M34      +$O34</f>
        <v>0</v>
      </c>
      <c r="R34" s="52">
        <f>IF(($H34      =0),0,((($J34      -$H34      )/$H34      )*100))</f>
        <v>71.771771771771782</v>
      </c>
      <c r="S34" s="53">
        <f>IF(($I34      =0),0,((($K34      -$I34      )/$I34      )*100))</f>
        <v>0</v>
      </c>
      <c r="T34" s="52">
        <f>IF($E34   =0,0,($P34   /$E34   )*100)</f>
        <v>67.993989481592791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15518000</v>
      </c>
      <c r="C36" s="93"/>
      <c r="D36" s="93"/>
      <c r="E36" s="93">
        <f t="shared" ref="E36:E41" si="18">$B36      +$C36      +$D36</f>
        <v>15518000</v>
      </c>
      <c r="F36" s="94">
        <v>15518000</v>
      </c>
      <c r="G36" s="95">
        <v>14000000</v>
      </c>
      <c r="H36" s="94">
        <v>6260000</v>
      </c>
      <c r="I36" s="95">
        <v>5215311</v>
      </c>
      <c r="J36" s="94">
        <v>7740000</v>
      </c>
      <c r="K36" s="95">
        <v>2527949</v>
      </c>
      <c r="L36" s="94"/>
      <c r="M36" s="95"/>
      <c r="N36" s="94"/>
      <c r="O36" s="95"/>
      <c r="P36" s="94">
        <f t="shared" ref="P36:P41" si="19">$H36      +$J36      +$L36      +$N36</f>
        <v>14000000</v>
      </c>
      <c r="Q36" s="95">
        <f t="shared" ref="Q36:Q41" si="20">$I36      +$K36      +$M36      +$O36</f>
        <v>7743260</v>
      </c>
      <c r="R36" s="48">
        <f t="shared" ref="R36:R41" si="21">IF(($H36      =0),0,((($J36      -$H36      )/$H36      )*100))</f>
        <v>23.642172523961662</v>
      </c>
      <c r="S36" s="49">
        <f t="shared" ref="S36:S41" si="22">IF(($I36      =0),0,((($K36      -$I36      )/$I36      )*100))</f>
        <v>-51.528317294980106</v>
      </c>
      <c r="T36" s="48">
        <f t="shared" ref="T36:T40" si="23">IF(($E36      =0),0,(($P36      /$E36      )*100))</f>
        <v>90.217811573656405</v>
      </c>
      <c r="U36" s="50">
        <f t="shared" ref="U36:U40" si="24">IF(($E36      =0),0,(($Q36      /$E36      )*100))</f>
        <v>49.898569403273619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4881000</v>
      </c>
      <c r="C37" s="93"/>
      <c r="D37" s="93"/>
      <c r="E37" s="93">
        <f t="shared" si="18"/>
        <v>4881000</v>
      </c>
      <c r="F37" s="94">
        <v>4881000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20399000</v>
      </c>
      <c r="C41" s="96">
        <f>SUM(C36:C40)</f>
        <v>0</v>
      </c>
      <c r="D41" s="96"/>
      <c r="E41" s="96">
        <f t="shared" si="18"/>
        <v>20399000</v>
      </c>
      <c r="F41" s="97">
        <f t="shared" ref="F41:O41" si="25">SUM(F36:F40)</f>
        <v>20399000</v>
      </c>
      <c r="G41" s="98">
        <f t="shared" si="25"/>
        <v>14000000</v>
      </c>
      <c r="H41" s="97">
        <f t="shared" si="25"/>
        <v>6260000</v>
      </c>
      <c r="I41" s="98">
        <f t="shared" si="25"/>
        <v>5215311</v>
      </c>
      <c r="J41" s="97">
        <f t="shared" si="25"/>
        <v>7740000</v>
      </c>
      <c r="K41" s="98">
        <f t="shared" si="25"/>
        <v>2527949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14000000</v>
      </c>
      <c r="Q41" s="98">
        <f t="shared" si="20"/>
        <v>7743260</v>
      </c>
      <c r="R41" s="52">
        <f t="shared" si="21"/>
        <v>23.642172523961662</v>
      </c>
      <c r="S41" s="53">
        <f t="shared" si="22"/>
        <v>-51.528317294980106</v>
      </c>
      <c r="T41" s="52">
        <f>IF((+$E36+$E39) =0,0,(P41   /(+$E36+$E39) )*100)</f>
        <v>90.217811573656405</v>
      </c>
      <c r="U41" s="54">
        <f>IF((+$E36+$E39) =0,0,(Q41   /(+$E36+$E39) )*100)</f>
        <v>49.898569403273619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30910000</v>
      </c>
      <c r="C68" s="105">
        <f>SUM(C9:C15,C18:C24,C27:C30,C33,C36:C40,C43:C53,C56:C59,C62:C66)</f>
        <v>0</v>
      </c>
      <c r="D68" s="105"/>
      <c r="E68" s="105">
        <f t="shared" si="35"/>
        <v>30910000</v>
      </c>
      <c r="F68" s="106">
        <f t="shared" ref="F68:O68" si="43">SUM(F9:F15,F18:F24,F27:F30,F33,F36:F40,F43:F53,F56:F59,F62:F66)</f>
        <v>30910000</v>
      </c>
      <c r="G68" s="107">
        <f t="shared" si="43"/>
        <v>21022000</v>
      </c>
      <c r="H68" s="106">
        <f t="shared" si="43"/>
        <v>7804000</v>
      </c>
      <c r="I68" s="107">
        <f t="shared" si="43"/>
        <v>5705379</v>
      </c>
      <c r="J68" s="106">
        <f t="shared" si="43"/>
        <v>11238000</v>
      </c>
      <c r="K68" s="107">
        <f t="shared" si="43"/>
        <v>3338494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19042000</v>
      </c>
      <c r="Q68" s="107">
        <f t="shared" si="37"/>
        <v>9043873</v>
      </c>
      <c r="R68" s="61">
        <f t="shared" si="38"/>
        <v>44.00307534597642</v>
      </c>
      <c r="S68" s="62">
        <f t="shared" si="39"/>
        <v>-41.485149365186778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73.156863498405627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34.745372469169006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10160000</v>
      </c>
      <c r="C70" s="93"/>
      <c r="D70" s="93"/>
      <c r="E70" s="93">
        <f>$B70      +$C70      +$D70</f>
        <v>10160000</v>
      </c>
      <c r="F70" s="94">
        <v>10160000</v>
      </c>
      <c r="G70" s="95">
        <v>10160000</v>
      </c>
      <c r="H70" s="94">
        <v>2085000</v>
      </c>
      <c r="I70" s="95">
        <v>1946978</v>
      </c>
      <c r="J70" s="94">
        <v>4780000</v>
      </c>
      <c r="K70" s="95">
        <v>6272430</v>
      </c>
      <c r="L70" s="94"/>
      <c r="M70" s="95"/>
      <c r="N70" s="94"/>
      <c r="O70" s="95"/>
      <c r="P70" s="94">
        <f>$H70      +$J70      +$L70      +$N70</f>
        <v>6865000</v>
      </c>
      <c r="Q70" s="95">
        <f>$I70      +$K70      +$M70      +$O70</f>
        <v>8219408</v>
      </c>
      <c r="R70" s="48">
        <f>IF(($H70      =0),0,((($J70      -$H70      )/$H70      )*100))</f>
        <v>129.25659472422063</v>
      </c>
      <c r="S70" s="49">
        <f>IF(($I70      =0),0,((($K70      -$I70      )/$I70      )*100))</f>
        <v>222.16234595357523</v>
      </c>
      <c r="T70" s="48">
        <f>IF(($E70      =0),0,(($P70      /$E70      )*100))</f>
        <v>67.568897637795274</v>
      </c>
      <c r="U70" s="50">
        <f>IF(($E70      =0),0,(($Q70      /$E70      )*100))</f>
        <v>80.899685039370084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10160000</v>
      </c>
      <c r="C72" s="102">
        <f>SUM(C70:C71)</f>
        <v>0</v>
      </c>
      <c r="D72" s="102"/>
      <c r="E72" s="102">
        <f>$B72      +$C72      +$D72</f>
        <v>10160000</v>
      </c>
      <c r="F72" s="103">
        <f t="shared" ref="F72:O72" si="44">SUM(F70:F71)</f>
        <v>10160000</v>
      </c>
      <c r="G72" s="104">
        <f t="shared" si="44"/>
        <v>10160000</v>
      </c>
      <c r="H72" s="103">
        <f t="shared" si="44"/>
        <v>2085000</v>
      </c>
      <c r="I72" s="104">
        <f t="shared" si="44"/>
        <v>1946978</v>
      </c>
      <c r="J72" s="103">
        <f t="shared" si="44"/>
        <v>4780000</v>
      </c>
      <c r="K72" s="104">
        <f t="shared" si="44"/>
        <v>6272430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6865000</v>
      </c>
      <c r="Q72" s="104">
        <f>$I72      +$K72      +$M72      +$O72</f>
        <v>8219408</v>
      </c>
      <c r="R72" s="57">
        <f>IF(($H72      =0),0,((($J72      -$H72      )/$H72      )*100))</f>
        <v>129.25659472422063</v>
      </c>
      <c r="S72" s="58">
        <f>IF(($I72      =0),0,((($K72      -$I72      )/$I72      )*100))</f>
        <v>222.16234595357523</v>
      </c>
      <c r="T72" s="57">
        <f>IF(($E70      =0),0,(($P70      /$E70      )*100))</f>
        <v>67.568897637795274</v>
      </c>
      <c r="U72" s="59">
        <f>IF($E70   =0,0,($Q70   /$E70 )*100)</f>
        <v>80.899685039370084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10160000</v>
      </c>
      <c r="C73" s="105">
        <f>SUM(C70:C71)</f>
        <v>0</v>
      </c>
      <c r="D73" s="105"/>
      <c r="E73" s="105">
        <f>$B73      +$C73      +$D73</f>
        <v>10160000</v>
      </c>
      <c r="F73" s="106">
        <f t="shared" ref="F73:O73" si="45">SUM(F70:F71)</f>
        <v>10160000</v>
      </c>
      <c r="G73" s="107">
        <f t="shared" si="45"/>
        <v>10160000</v>
      </c>
      <c r="H73" s="106">
        <f t="shared" si="45"/>
        <v>2085000</v>
      </c>
      <c r="I73" s="107">
        <f t="shared" si="45"/>
        <v>1946978</v>
      </c>
      <c r="J73" s="106">
        <f t="shared" si="45"/>
        <v>4780000</v>
      </c>
      <c r="K73" s="107">
        <f t="shared" si="45"/>
        <v>6272430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6865000</v>
      </c>
      <c r="Q73" s="107">
        <f>$I73      +$K73      +$M73      +$O73</f>
        <v>8219408</v>
      </c>
      <c r="R73" s="61">
        <f>IF(($H73      =0),0,((($J73      -$H73      )/$H73      )*100))</f>
        <v>129.25659472422063</v>
      </c>
      <c r="S73" s="62">
        <f>IF(($I73      =0),0,((($K73      -$I73      )/$I73      )*100))</f>
        <v>222.16234595357523</v>
      </c>
      <c r="T73" s="61">
        <f>IF(($E70      =0),0,(($P70      /$E70      )*100))</f>
        <v>67.568897637795274</v>
      </c>
      <c r="U73" s="65">
        <f>IF($E70   =0,0,($Q70   /$E70 )*100)</f>
        <v>80.899685039370084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41070000</v>
      </c>
      <c r="C74" s="105">
        <f>SUM(C9:C15,C18:C24,C27:C30,C33,C36:C40,C43:C53,C56:C59,C62:C66,C70:C71)</f>
        <v>0</v>
      </c>
      <c r="D74" s="105"/>
      <c r="E74" s="105">
        <f>$B74      +$C74      +$D74</f>
        <v>41070000</v>
      </c>
      <c r="F74" s="106">
        <f t="shared" ref="F74:O74" si="46">SUM(F9:F15,F18:F24,F27:F30,F33,F36:F40,F43:F53,F56:F59,F62:F66,F70:F71)</f>
        <v>41070000</v>
      </c>
      <c r="G74" s="107">
        <f t="shared" si="46"/>
        <v>31182000</v>
      </c>
      <c r="H74" s="106">
        <f t="shared" si="46"/>
        <v>9889000</v>
      </c>
      <c r="I74" s="107">
        <f t="shared" si="46"/>
        <v>7652357</v>
      </c>
      <c r="J74" s="106">
        <f t="shared" si="46"/>
        <v>16018000</v>
      </c>
      <c r="K74" s="107">
        <f t="shared" si="46"/>
        <v>9610924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25907000</v>
      </c>
      <c r="Q74" s="107">
        <f>$I74      +$K74      +$M74      +$O74</f>
        <v>17263281</v>
      </c>
      <c r="R74" s="61">
        <f>IF(($H74      =0),0,((($J74      -$H74      )/$H74      )*100))</f>
        <v>61.977955303872989</v>
      </c>
      <c r="S74" s="62">
        <f>IF(($I74      =0),0,((($K74      -$I74      )/$I74      )*100))</f>
        <v>25.594297286443901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71.588051617894948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47.703116969244796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4049000</v>
      </c>
      <c r="C87" s="119">
        <f t="shared" si="55"/>
        <v>2920000</v>
      </c>
      <c r="D87" s="119">
        <f t="shared" si="55"/>
        <v>0</v>
      </c>
      <c r="E87" s="119">
        <f t="shared" si="55"/>
        <v>6969000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4058000</v>
      </c>
      <c r="I87" s="119">
        <f t="shared" si="55"/>
        <v>0</v>
      </c>
      <c r="J87" s="119">
        <f t="shared" si="55"/>
        <v>2994000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7052000</v>
      </c>
      <c r="Q87" s="120">
        <f t="shared" si="55"/>
        <v>0</v>
      </c>
      <c r="R87" s="85">
        <f t="shared" si="55"/>
        <v>-26.219812715623458</v>
      </c>
      <c r="S87" s="85">
        <f t="shared" si="55"/>
        <v>0</v>
      </c>
      <c r="T87" s="86">
        <f>IF(SUM($E88:$E96) =0,0,(P87   /SUM($E88:$E96) )*100)</f>
        <v>101.1909886640838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4049000</v>
      </c>
      <c r="C91" s="93">
        <v>2920000</v>
      </c>
      <c r="D91" s="93"/>
      <c r="E91" s="93">
        <f t="shared" si="56"/>
        <v>6969000</v>
      </c>
      <c r="F91" s="93">
        <v>0</v>
      </c>
      <c r="G91" s="93">
        <v>0</v>
      </c>
      <c r="H91" s="93">
        <v>4058000</v>
      </c>
      <c r="I91" s="93"/>
      <c r="J91" s="93">
        <v>2994000</v>
      </c>
      <c r="K91" s="93"/>
      <c r="L91" s="93"/>
      <c r="M91" s="93"/>
      <c r="N91" s="93"/>
      <c r="O91" s="93"/>
      <c r="P91" s="93">
        <f t="shared" si="57"/>
        <v>7052000</v>
      </c>
      <c r="Q91" s="93">
        <f t="shared" si="58"/>
        <v>0</v>
      </c>
      <c r="R91" s="89">
        <f t="shared" si="59"/>
        <v>-26.219812715623458</v>
      </c>
      <c r="S91" s="89">
        <f t="shared" si="60"/>
        <v>0</v>
      </c>
      <c r="T91" s="89">
        <f t="shared" si="61"/>
        <v>101.1909886640838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4049000</v>
      </c>
      <c r="C114" s="128">
        <f t="shared" si="69"/>
        <v>2920000</v>
      </c>
      <c r="D114" s="128">
        <f t="shared" si="69"/>
        <v>0</v>
      </c>
      <c r="E114" s="128">
        <f t="shared" si="69"/>
        <v>6969000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4058000</v>
      </c>
      <c r="I114" s="128">
        <f t="shared" si="69"/>
        <v>0</v>
      </c>
      <c r="J114" s="128">
        <f t="shared" si="69"/>
        <v>2994000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7052000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1.011909886640838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4049000</v>
      </c>
      <c r="C115" s="130">
        <f t="shared" ref="C115:Q115" si="70">C87</f>
        <v>2920000</v>
      </c>
      <c r="D115" s="130">
        <f t="shared" si="70"/>
        <v>0</v>
      </c>
      <c r="E115" s="130">
        <f t="shared" si="70"/>
        <v>6969000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4058000</v>
      </c>
      <c r="I115" s="130">
        <f t="shared" si="70"/>
        <v>0</v>
      </c>
      <c r="J115" s="130">
        <f t="shared" si="70"/>
        <v>2994000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7052000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1.011909886640838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aPxQsRFOPtqI9omAl8WRdIVgURzXayeU8hfg9ApGcmsN3+C5j1XuahE/rQ+ubM0hnMzNS/KkU1kg3is2wVhElQ==" saltValue="5AjldlRxEPGcokKgMgJ8d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72000</v>
      </c>
      <c r="I10" s="95">
        <v>97575</v>
      </c>
      <c r="J10" s="94">
        <v>662000</v>
      </c>
      <c r="K10" s="95">
        <v>1067230</v>
      </c>
      <c r="L10" s="94"/>
      <c r="M10" s="95"/>
      <c r="N10" s="94"/>
      <c r="O10" s="95"/>
      <c r="P10" s="94">
        <f t="shared" ref="P10:P16" si="1">$H10      +$J10      +$L10      +$N10</f>
        <v>734000</v>
      </c>
      <c r="Q10" s="95">
        <f t="shared" ref="Q10:Q16" si="2">$I10      +$K10      +$M10      +$O10</f>
        <v>1164805</v>
      </c>
      <c r="R10" s="48">
        <f t="shared" ref="R10:R16" si="3">IF(($H10      =0),0,((($J10      -$H10      )/$H10      )*100))</f>
        <v>819.44444444444446</v>
      </c>
      <c r="S10" s="49">
        <f t="shared" ref="S10:S16" si="4">IF(($I10      =0),0,((($K10      -$I10      )/$I10      )*100))</f>
        <v>993.75352293107858</v>
      </c>
      <c r="T10" s="48">
        <f t="shared" ref="T10:T15" si="5">IF(($E10      =0),0,(($P10      /$E10      )*100))</f>
        <v>38.631578947368425</v>
      </c>
      <c r="U10" s="50">
        <f t="shared" ref="U10:U15" si="6">IF(($E10      =0),0,(($Q10      /$E10      )*100))</f>
        <v>61.305526315789471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72000</v>
      </c>
      <c r="I16" s="98">
        <f t="shared" si="7"/>
        <v>97575</v>
      </c>
      <c r="J16" s="97">
        <f t="shared" si="7"/>
        <v>662000</v>
      </c>
      <c r="K16" s="98">
        <f t="shared" si="7"/>
        <v>1067230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734000</v>
      </c>
      <c r="Q16" s="98">
        <f t="shared" si="2"/>
        <v>1164805</v>
      </c>
      <c r="R16" s="52">
        <f t="shared" si="3"/>
        <v>819.44444444444446</v>
      </c>
      <c r="S16" s="53">
        <f t="shared" si="4"/>
        <v>993.75352293107858</v>
      </c>
      <c r="T16" s="52">
        <f>IF((SUM($E9:$E13))=0,0,(P16/(SUM($E9:$E13))*100))</f>
        <v>38.631578947368425</v>
      </c>
      <c r="U16" s="54">
        <f>IF((SUM($E9:$E13))=0,0,(Q16/(SUM($E9:$E13))*100))</f>
        <v>61.305526315789471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1770000</v>
      </c>
      <c r="C33" s="93"/>
      <c r="D33" s="93"/>
      <c r="E33" s="93">
        <f>$B33      +$C33      +$D33</f>
        <v>1770000</v>
      </c>
      <c r="F33" s="94">
        <v>1770000</v>
      </c>
      <c r="G33" s="95">
        <v>1239000</v>
      </c>
      <c r="H33" s="94">
        <v>330000</v>
      </c>
      <c r="I33" s="95"/>
      <c r="J33" s="94">
        <v>324000</v>
      </c>
      <c r="K33" s="95"/>
      <c r="L33" s="94"/>
      <c r="M33" s="95"/>
      <c r="N33" s="94"/>
      <c r="O33" s="95"/>
      <c r="P33" s="94">
        <f>$H33      +$J33      +$L33      +$N33</f>
        <v>654000</v>
      </c>
      <c r="Q33" s="95">
        <f>$I33      +$K33      +$M33      +$O33</f>
        <v>0</v>
      </c>
      <c r="R33" s="48">
        <f>IF(($H33      =0),0,((($J33      -$H33      )/$H33      )*100))</f>
        <v>-1.8181818181818181</v>
      </c>
      <c r="S33" s="49">
        <f>IF(($I33      =0),0,((($K33      -$I33      )/$I33      )*100))</f>
        <v>0</v>
      </c>
      <c r="T33" s="48">
        <f>IF(($E33      =0),0,(($P33      /$E33      )*100))</f>
        <v>36.949152542372879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1770000</v>
      </c>
      <c r="C34" s="96">
        <f>C33</f>
        <v>0</v>
      </c>
      <c r="D34" s="96"/>
      <c r="E34" s="96">
        <f>$B34      +$C34      +$D34</f>
        <v>1770000</v>
      </c>
      <c r="F34" s="97">
        <f t="shared" ref="F34:O34" si="17">F33</f>
        <v>1770000</v>
      </c>
      <c r="G34" s="98">
        <f t="shared" si="17"/>
        <v>1239000</v>
      </c>
      <c r="H34" s="97">
        <f t="shared" si="17"/>
        <v>330000</v>
      </c>
      <c r="I34" s="98">
        <f t="shared" si="17"/>
        <v>0</v>
      </c>
      <c r="J34" s="97">
        <f t="shared" si="17"/>
        <v>324000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654000</v>
      </c>
      <c r="Q34" s="98">
        <f>$I34      +$K34      +$M34      +$O34</f>
        <v>0</v>
      </c>
      <c r="R34" s="52">
        <f>IF(($H34      =0),0,((($J34      -$H34      )/$H34      )*100))</f>
        <v>-1.8181818181818181</v>
      </c>
      <c r="S34" s="53">
        <f>IF(($I34      =0),0,((($K34      -$I34      )/$I34      )*100))</f>
        <v>0</v>
      </c>
      <c r="T34" s="52">
        <f>IF($E34   =0,0,($P34   /$E34   )*100)</f>
        <v>36.949152542372879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1942000</v>
      </c>
      <c r="C37" s="93"/>
      <c r="D37" s="93"/>
      <c r="E37" s="93">
        <f t="shared" si="18"/>
        <v>1942000</v>
      </c>
      <c r="F37" s="94">
        <v>1942000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1942000</v>
      </c>
      <c r="C41" s="96">
        <f>SUM(C36:C40)</f>
        <v>0</v>
      </c>
      <c r="D41" s="96"/>
      <c r="E41" s="96">
        <f t="shared" si="18"/>
        <v>1942000</v>
      </c>
      <c r="F41" s="97">
        <f t="shared" ref="F41:O41" si="25">SUM(F36:F40)</f>
        <v>1942000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5612000</v>
      </c>
      <c r="C68" s="105">
        <f>SUM(C9:C15,C18:C24,C27:C30,C33,C36:C40,C43:C53,C56:C59,C62:C66)</f>
        <v>0</v>
      </c>
      <c r="D68" s="105"/>
      <c r="E68" s="105">
        <f t="shared" si="35"/>
        <v>5612000</v>
      </c>
      <c r="F68" s="106">
        <f t="shared" ref="F68:O68" si="43">SUM(F9:F15,F18:F24,F27:F30,F33,F36:F40,F43:F53,F56:F59,F62:F66)</f>
        <v>5612000</v>
      </c>
      <c r="G68" s="107">
        <f t="shared" si="43"/>
        <v>3139000</v>
      </c>
      <c r="H68" s="106">
        <f t="shared" si="43"/>
        <v>402000</v>
      </c>
      <c r="I68" s="107">
        <f t="shared" si="43"/>
        <v>97575</v>
      </c>
      <c r="J68" s="106">
        <f t="shared" si="43"/>
        <v>986000</v>
      </c>
      <c r="K68" s="107">
        <f t="shared" si="43"/>
        <v>1067230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1388000</v>
      </c>
      <c r="Q68" s="107">
        <f t="shared" si="37"/>
        <v>1164805</v>
      </c>
      <c r="R68" s="61">
        <f t="shared" si="38"/>
        <v>145.27363184079601</v>
      </c>
      <c r="S68" s="62">
        <f t="shared" si="39"/>
        <v>993.75352293107858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37.820163487738419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31.738555858310626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24921000</v>
      </c>
      <c r="C70" s="93"/>
      <c r="D70" s="93"/>
      <c r="E70" s="93">
        <f>$B70      +$C70      +$D70</f>
        <v>24921000</v>
      </c>
      <c r="F70" s="94">
        <v>24921000</v>
      </c>
      <c r="G70" s="95">
        <v>17291000</v>
      </c>
      <c r="H70" s="94">
        <v>2673000</v>
      </c>
      <c r="I70" s="95">
        <v>2633215</v>
      </c>
      <c r="J70" s="94">
        <v>9033000</v>
      </c>
      <c r="K70" s="95">
        <v>9325848</v>
      </c>
      <c r="L70" s="94"/>
      <c r="M70" s="95"/>
      <c r="N70" s="94"/>
      <c r="O70" s="95"/>
      <c r="P70" s="94">
        <f>$H70      +$J70      +$L70      +$N70</f>
        <v>11706000</v>
      </c>
      <c r="Q70" s="95">
        <f>$I70      +$K70      +$M70      +$O70</f>
        <v>11959063</v>
      </c>
      <c r="R70" s="48">
        <f>IF(($H70      =0),0,((($J70      -$H70      )/$H70      )*100))</f>
        <v>237.93490460157125</v>
      </c>
      <c r="S70" s="49">
        <f>IF(($I70      =0),0,((($K70      -$I70      )/$I70      )*100))</f>
        <v>254.16204145882503</v>
      </c>
      <c r="T70" s="48">
        <f>IF(($E70      =0),0,(($P70      /$E70      )*100))</f>
        <v>46.972432887925848</v>
      </c>
      <c r="U70" s="50">
        <f>IF(($E70      =0),0,(($Q70      /$E70      )*100))</f>
        <v>47.987893744231776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24921000</v>
      </c>
      <c r="C72" s="102">
        <f>SUM(C70:C71)</f>
        <v>0</v>
      </c>
      <c r="D72" s="102"/>
      <c r="E72" s="102">
        <f>$B72      +$C72      +$D72</f>
        <v>24921000</v>
      </c>
      <c r="F72" s="103">
        <f t="shared" ref="F72:O72" si="44">SUM(F70:F71)</f>
        <v>24921000</v>
      </c>
      <c r="G72" s="104">
        <f t="shared" si="44"/>
        <v>17291000</v>
      </c>
      <c r="H72" s="103">
        <f t="shared" si="44"/>
        <v>2673000</v>
      </c>
      <c r="I72" s="104">
        <f t="shared" si="44"/>
        <v>2633215</v>
      </c>
      <c r="J72" s="103">
        <f t="shared" si="44"/>
        <v>9033000</v>
      </c>
      <c r="K72" s="104">
        <f t="shared" si="44"/>
        <v>9325848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11706000</v>
      </c>
      <c r="Q72" s="104">
        <f>$I72      +$K72      +$M72      +$O72</f>
        <v>11959063</v>
      </c>
      <c r="R72" s="57">
        <f>IF(($H72      =0),0,((($J72      -$H72      )/$H72      )*100))</f>
        <v>237.93490460157125</v>
      </c>
      <c r="S72" s="58">
        <f>IF(($I72      =0),0,((($K72      -$I72      )/$I72      )*100))</f>
        <v>254.16204145882503</v>
      </c>
      <c r="T72" s="57">
        <f>IF(($E70      =0),0,(($P70      /$E70      )*100))</f>
        <v>46.972432887925848</v>
      </c>
      <c r="U72" s="59">
        <f>IF($E70   =0,0,($Q70   /$E70 )*100)</f>
        <v>47.987893744231776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24921000</v>
      </c>
      <c r="C73" s="105">
        <f>SUM(C70:C71)</f>
        <v>0</v>
      </c>
      <c r="D73" s="105"/>
      <c r="E73" s="105">
        <f>$B73      +$C73      +$D73</f>
        <v>24921000</v>
      </c>
      <c r="F73" s="106">
        <f t="shared" ref="F73:O73" si="45">SUM(F70:F71)</f>
        <v>24921000</v>
      </c>
      <c r="G73" s="107">
        <f t="shared" si="45"/>
        <v>17291000</v>
      </c>
      <c r="H73" s="106">
        <f t="shared" si="45"/>
        <v>2673000</v>
      </c>
      <c r="I73" s="107">
        <f t="shared" si="45"/>
        <v>2633215</v>
      </c>
      <c r="J73" s="106">
        <f t="shared" si="45"/>
        <v>9033000</v>
      </c>
      <c r="K73" s="107">
        <f t="shared" si="45"/>
        <v>9325848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11706000</v>
      </c>
      <c r="Q73" s="107">
        <f>$I73      +$K73      +$M73      +$O73</f>
        <v>11959063</v>
      </c>
      <c r="R73" s="61">
        <f>IF(($H73      =0),0,((($J73      -$H73      )/$H73      )*100))</f>
        <v>237.93490460157125</v>
      </c>
      <c r="S73" s="62">
        <f>IF(($I73      =0),0,((($K73      -$I73      )/$I73      )*100))</f>
        <v>254.16204145882503</v>
      </c>
      <c r="T73" s="61">
        <f>IF(($E70      =0),0,(($P70      /$E70      )*100))</f>
        <v>46.972432887925848</v>
      </c>
      <c r="U73" s="65">
        <f>IF($E70   =0,0,($Q70   /$E70 )*100)</f>
        <v>47.987893744231776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30533000</v>
      </c>
      <c r="C74" s="105">
        <f>SUM(C9:C15,C18:C24,C27:C30,C33,C36:C40,C43:C53,C56:C59,C62:C66,C70:C71)</f>
        <v>0</v>
      </c>
      <c r="D74" s="105"/>
      <c r="E74" s="105">
        <f>$B74      +$C74      +$D74</f>
        <v>30533000</v>
      </c>
      <c r="F74" s="106">
        <f t="shared" ref="F74:O74" si="46">SUM(F9:F15,F18:F24,F27:F30,F33,F36:F40,F43:F53,F56:F59,F62:F66,F70:F71)</f>
        <v>30533000</v>
      </c>
      <c r="G74" s="107">
        <f t="shared" si="46"/>
        <v>20430000</v>
      </c>
      <c r="H74" s="106">
        <f t="shared" si="46"/>
        <v>3075000</v>
      </c>
      <c r="I74" s="107">
        <f t="shared" si="46"/>
        <v>2730790</v>
      </c>
      <c r="J74" s="106">
        <f t="shared" si="46"/>
        <v>10019000</v>
      </c>
      <c r="K74" s="107">
        <f t="shared" si="46"/>
        <v>10393078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13094000</v>
      </c>
      <c r="Q74" s="107">
        <f>$I74      +$K74      +$M74      +$O74</f>
        <v>13123868</v>
      </c>
      <c r="R74" s="61">
        <f>IF(($H74      =0),0,((($J74      -$H74      )/$H74      )*100))</f>
        <v>225.82113821138213</v>
      </c>
      <c r="S74" s="62">
        <f>IF(($I74      =0),0,((($K74      -$I74      )/$I74      )*100))</f>
        <v>280.58869411415748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45.797628624392289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45.902095064880555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6308000</v>
      </c>
      <c r="C87" s="119">
        <f t="shared" si="55"/>
        <v>6063000</v>
      </c>
      <c r="D87" s="119">
        <f t="shared" si="55"/>
        <v>0</v>
      </c>
      <c r="E87" s="119">
        <f t="shared" si="55"/>
        <v>12371000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10878000</v>
      </c>
      <c r="I87" s="119">
        <f t="shared" si="55"/>
        <v>0</v>
      </c>
      <c r="J87" s="119">
        <f t="shared" si="55"/>
        <v>6610000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17488000</v>
      </c>
      <c r="Q87" s="120">
        <f t="shared" si="55"/>
        <v>0</v>
      </c>
      <c r="R87" s="85">
        <f t="shared" si="55"/>
        <v>-39.235153520867804</v>
      </c>
      <c r="S87" s="85">
        <f t="shared" si="55"/>
        <v>0</v>
      </c>
      <c r="T87" s="86">
        <f>IF(SUM($E88:$E96) =0,0,(P87   /SUM($E88:$E96) )*100)</f>
        <v>141.36286476436828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6308000</v>
      </c>
      <c r="C91" s="93">
        <v>6063000</v>
      </c>
      <c r="D91" s="93"/>
      <c r="E91" s="93">
        <f t="shared" si="56"/>
        <v>12371000</v>
      </c>
      <c r="F91" s="93">
        <v>0</v>
      </c>
      <c r="G91" s="93">
        <v>0</v>
      </c>
      <c r="H91" s="93">
        <v>10878000</v>
      </c>
      <c r="I91" s="93"/>
      <c r="J91" s="93">
        <v>6610000</v>
      </c>
      <c r="K91" s="93"/>
      <c r="L91" s="93"/>
      <c r="M91" s="93"/>
      <c r="N91" s="93"/>
      <c r="O91" s="93"/>
      <c r="P91" s="93">
        <f t="shared" si="57"/>
        <v>17488000</v>
      </c>
      <c r="Q91" s="93">
        <f t="shared" si="58"/>
        <v>0</v>
      </c>
      <c r="R91" s="89">
        <f t="shared" si="59"/>
        <v>-39.235153520867804</v>
      </c>
      <c r="S91" s="89">
        <f t="shared" si="60"/>
        <v>0</v>
      </c>
      <c r="T91" s="89">
        <f t="shared" si="61"/>
        <v>141.36286476436828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6308000</v>
      </c>
      <c r="C114" s="128">
        <f t="shared" si="69"/>
        <v>6063000</v>
      </c>
      <c r="D114" s="128">
        <f t="shared" si="69"/>
        <v>0</v>
      </c>
      <c r="E114" s="128">
        <f t="shared" si="69"/>
        <v>12371000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10878000</v>
      </c>
      <c r="I114" s="128">
        <f t="shared" si="69"/>
        <v>0</v>
      </c>
      <c r="J114" s="128">
        <f t="shared" si="69"/>
        <v>6610000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17488000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1.4136286476436828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6308000</v>
      </c>
      <c r="C115" s="130">
        <f t="shared" ref="C115:Q115" si="70">C87</f>
        <v>6063000</v>
      </c>
      <c r="D115" s="130">
        <f t="shared" si="70"/>
        <v>0</v>
      </c>
      <c r="E115" s="130">
        <f t="shared" si="70"/>
        <v>12371000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10878000</v>
      </c>
      <c r="I115" s="130">
        <f t="shared" si="70"/>
        <v>0</v>
      </c>
      <c r="J115" s="130">
        <f t="shared" si="70"/>
        <v>6610000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17488000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1.4136286476436828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o4Vg7ER4AZo3gnEKDYdm3st4BxAQDQBoD79zezeULqDeVzbSOvbuNXtGOmeWMsUobB0BxuX/XcS63OrH3ve8xg==" saltValue="1nETUsJc4RihBKAFMj9wb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139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3800000</v>
      </c>
      <c r="C10" s="93"/>
      <c r="D10" s="93"/>
      <c r="E10" s="93">
        <f t="shared" ref="E10:E16" si="0">$B10      +$C10      +$D10</f>
        <v>3800000</v>
      </c>
      <c r="F10" s="94">
        <v>3800000</v>
      </c>
      <c r="G10" s="95">
        <v>3800000</v>
      </c>
      <c r="H10" s="94">
        <v>212000</v>
      </c>
      <c r="I10" s="95"/>
      <c r="J10" s="94">
        <v>651000</v>
      </c>
      <c r="K10" s="95"/>
      <c r="L10" s="94"/>
      <c r="M10" s="95"/>
      <c r="N10" s="94"/>
      <c r="O10" s="95"/>
      <c r="P10" s="94">
        <f t="shared" ref="P10:P16" si="1">$H10      +$J10      +$L10      +$N10</f>
        <v>863000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207.07547169811323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22.710526315789473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3800000</v>
      </c>
      <c r="C16" s="96">
        <f>SUM(C9:C15)</f>
        <v>0</v>
      </c>
      <c r="D16" s="96"/>
      <c r="E16" s="96">
        <f t="shared" si="0"/>
        <v>3800000</v>
      </c>
      <c r="F16" s="97">
        <f t="shared" ref="F16:O16" si="7">SUM(F9:F15)</f>
        <v>3800000</v>
      </c>
      <c r="G16" s="98">
        <f t="shared" si="7"/>
        <v>3800000</v>
      </c>
      <c r="H16" s="97">
        <f t="shared" si="7"/>
        <v>212000</v>
      </c>
      <c r="I16" s="98">
        <f t="shared" si="7"/>
        <v>0</v>
      </c>
      <c r="J16" s="97">
        <f t="shared" si="7"/>
        <v>651000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863000</v>
      </c>
      <c r="Q16" s="98">
        <f t="shared" si="2"/>
        <v>0</v>
      </c>
      <c r="R16" s="52">
        <f t="shared" si="3"/>
        <v>207.07547169811323</v>
      </c>
      <c r="S16" s="53">
        <f t="shared" si="4"/>
        <v>0</v>
      </c>
      <c r="T16" s="52">
        <f>IF((SUM($E9:$E13))=0,0,(P16/(SUM($E9:$E13))*100))</f>
        <v>22.710526315789473</v>
      </c>
      <c r="U16" s="54">
        <f>IF((SUM($E9:$E13))=0,0,(Q16/(SUM($E9:$E13))*100))</f>
        <v>0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1260000</v>
      </c>
      <c r="C20" s="93"/>
      <c r="D20" s="93"/>
      <c r="E20" s="93">
        <f t="shared" si="8"/>
        <v>1260000</v>
      </c>
      <c r="F20" s="94">
        <v>1260000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10010000</v>
      </c>
      <c r="C22" s="93"/>
      <c r="D22" s="93"/>
      <c r="E22" s="93">
        <f t="shared" si="8"/>
        <v>10010000</v>
      </c>
      <c r="F22" s="94">
        <v>10010000</v>
      </c>
      <c r="G22" s="95">
        <v>2002000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11270000</v>
      </c>
      <c r="C25" s="96">
        <f>SUM(C18:C24)</f>
        <v>0</v>
      </c>
      <c r="D25" s="96"/>
      <c r="E25" s="96">
        <f t="shared" si="8"/>
        <v>11270000</v>
      </c>
      <c r="F25" s="97">
        <f t="shared" ref="F25:O25" si="15">SUM(F18:F24)</f>
        <v>11270000</v>
      </c>
      <c r="G25" s="98">
        <f t="shared" si="15"/>
        <v>2002000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2476000</v>
      </c>
      <c r="C30" s="93"/>
      <c r="D30" s="93"/>
      <c r="E30" s="93">
        <f>$B30      +$C30      +$D30</f>
        <v>2476000</v>
      </c>
      <c r="F30" s="94">
        <v>2476000</v>
      </c>
      <c r="G30" s="95">
        <v>1733000</v>
      </c>
      <c r="H30" s="94">
        <v>380000</v>
      </c>
      <c r="I30" s="95"/>
      <c r="J30" s="94">
        <v>925000</v>
      </c>
      <c r="K30" s="95"/>
      <c r="L30" s="94"/>
      <c r="M30" s="95"/>
      <c r="N30" s="94"/>
      <c r="O30" s="95"/>
      <c r="P30" s="94">
        <f>$H30      +$J30      +$L30      +$N30</f>
        <v>1305000</v>
      </c>
      <c r="Q30" s="95">
        <f>$I30      +$K30      +$M30      +$O30</f>
        <v>0</v>
      </c>
      <c r="R30" s="48">
        <f>IF(($H30      =0),0,((($J30      -$H30      )/$H30      )*100))</f>
        <v>143.42105263157893</v>
      </c>
      <c r="S30" s="49">
        <f>IF(($I30      =0),0,((($K30      -$I30      )/$I30      )*100))</f>
        <v>0</v>
      </c>
      <c r="T30" s="48">
        <f>IF(($E30      =0),0,(($P30      /$E30      )*100))</f>
        <v>52.705977382875602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2476000</v>
      </c>
      <c r="C31" s="96">
        <f>SUM(C27:C30)</f>
        <v>0</v>
      </c>
      <c r="D31" s="96"/>
      <c r="E31" s="96">
        <f>$B31      +$C31      +$D31</f>
        <v>2476000</v>
      </c>
      <c r="F31" s="97">
        <f t="shared" ref="F31:O31" si="16">SUM(F27:F30)</f>
        <v>2476000</v>
      </c>
      <c r="G31" s="98">
        <f t="shared" si="16"/>
        <v>1733000</v>
      </c>
      <c r="H31" s="97">
        <f t="shared" si="16"/>
        <v>380000</v>
      </c>
      <c r="I31" s="98">
        <f t="shared" si="16"/>
        <v>0</v>
      </c>
      <c r="J31" s="97">
        <f t="shared" si="16"/>
        <v>925000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1305000</v>
      </c>
      <c r="Q31" s="98">
        <f>$I31      +$K31      +$M31      +$O31</f>
        <v>0</v>
      </c>
      <c r="R31" s="52">
        <f>IF(($H31      =0),0,((($J31      -$H31      )/$H31      )*100))</f>
        <v>143.42105263157893</v>
      </c>
      <c r="S31" s="53">
        <f>IF(($I31      =0),0,((($K31      -$I31      )/$I31      )*100))</f>
        <v>0</v>
      </c>
      <c r="T31" s="52">
        <f>IF($E31   =0,0,($P31   /$E31   )*100)</f>
        <v>52.705977382875602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1551000</v>
      </c>
      <c r="C33" s="93"/>
      <c r="D33" s="93"/>
      <c r="E33" s="93">
        <f>$B33      +$C33      +$D33</f>
        <v>1551000</v>
      </c>
      <c r="F33" s="94">
        <v>1551000</v>
      </c>
      <c r="G33" s="95">
        <v>1086000</v>
      </c>
      <c r="H33" s="94">
        <v>388000</v>
      </c>
      <c r="I33" s="95"/>
      <c r="J33" s="94">
        <v>698000</v>
      </c>
      <c r="K33" s="95"/>
      <c r="L33" s="94"/>
      <c r="M33" s="95"/>
      <c r="N33" s="94"/>
      <c r="O33" s="95"/>
      <c r="P33" s="94">
        <f>$H33      +$J33      +$L33      +$N33</f>
        <v>1086000</v>
      </c>
      <c r="Q33" s="95">
        <f>$I33      +$K33      +$M33      +$O33</f>
        <v>0</v>
      </c>
      <c r="R33" s="48">
        <f>IF(($H33      =0),0,((($J33      -$H33      )/$H33      )*100))</f>
        <v>79.896907216494853</v>
      </c>
      <c r="S33" s="49">
        <f>IF(($I33      =0),0,((($K33      -$I33      )/$I33      )*100))</f>
        <v>0</v>
      </c>
      <c r="T33" s="48">
        <f>IF(($E33      =0),0,(($P33      /$E33      )*100))</f>
        <v>70.01934235976789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1551000</v>
      </c>
      <c r="C34" s="96">
        <f>C33</f>
        <v>0</v>
      </c>
      <c r="D34" s="96"/>
      <c r="E34" s="96">
        <f>$B34      +$C34      +$D34</f>
        <v>1551000</v>
      </c>
      <c r="F34" s="97">
        <f t="shared" ref="F34:O34" si="17">F33</f>
        <v>1551000</v>
      </c>
      <c r="G34" s="98">
        <f t="shared" si="17"/>
        <v>1086000</v>
      </c>
      <c r="H34" s="97">
        <f t="shared" si="17"/>
        <v>388000</v>
      </c>
      <c r="I34" s="98">
        <f t="shared" si="17"/>
        <v>0</v>
      </c>
      <c r="J34" s="97">
        <f t="shared" si="17"/>
        <v>698000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1086000</v>
      </c>
      <c r="Q34" s="98">
        <f>$I34      +$K34      +$M34      +$O34</f>
        <v>0</v>
      </c>
      <c r="R34" s="52">
        <f>IF(($H34      =0),0,((($J34      -$H34      )/$H34      )*100))</f>
        <v>79.896907216494853</v>
      </c>
      <c r="S34" s="53">
        <f>IF(($I34      =0),0,((($K34      -$I34      )/$I34      )*100))</f>
        <v>0</v>
      </c>
      <c r="T34" s="52">
        <f>IF($E34   =0,0,($P34   /$E34   )*100)</f>
        <v>70.01934235976789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85000000</v>
      </c>
      <c r="C52" s="93"/>
      <c r="D52" s="93"/>
      <c r="E52" s="93">
        <f t="shared" si="26"/>
        <v>85000000</v>
      </c>
      <c r="F52" s="94">
        <v>85000000</v>
      </c>
      <c r="G52" s="95">
        <v>46000000</v>
      </c>
      <c r="H52" s="94">
        <v>23636000</v>
      </c>
      <c r="I52" s="95"/>
      <c r="J52" s="94">
        <v>22364000</v>
      </c>
      <c r="K52" s="95"/>
      <c r="L52" s="94"/>
      <c r="M52" s="95"/>
      <c r="N52" s="94"/>
      <c r="O52" s="95"/>
      <c r="P52" s="94">
        <f t="shared" si="27"/>
        <v>46000000</v>
      </c>
      <c r="Q52" s="95">
        <f t="shared" si="28"/>
        <v>0</v>
      </c>
      <c r="R52" s="48">
        <f t="shared" si="29"/>
        <v>-5.3816212557116261</v>
      </c>
      <c r="S52" s="49">
        <f t="shared" si="30"/>
        <v>0</v>
      </c>
      <c r="T52" s="48">
        <f t="shared" si="31"/>
        <v>54.117647058823529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85000000</v>
      </c>
      <c r="C54" s="96">
        <f>SUM(C43:C53)</f>
        <v>0</v>
      </c>
      <c r="D54" s="96"/>
      <c r="E54" s="96">
        <f t="shared" si="26"/>
        <v>85000000</v>
      </c>
      <c r="F54" s="97">
        <f t="shared" ref="F54:O54" si="33">SUM(F43:F53)</f>
        <v>85000000</v>
      </c>
      <c r="G54" s="98">
        <f t="shared" si="33"/>
        <v>46000000</v>
      </c>
      <c r="H54" s="97">
        <f t="shared" si="33"/>
        <v>23636000</v>
      </c>
      <c r="I54" s="98">
        <f t="shared" si="33"/>
        <v>0</v>
      </c>
      <c r="J54" s="97">
        <f t="shared" si="33"/>
        <v>22364000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46000000</v>
      </c>
      <c r="Q54" s="98">
        <f t="shared" si="28"/>
        <v>0</v>
      </c>
      <c r="R54" s="52">
        <f t="shared" si="29"/>
        <v>-5.3816212557116261</v>
      </c>
      <c r="S54" s="53">
        <f t="shared" si="30"/>
        <v>0</v>
      </c>
      <c r="T54" s="52">
        <f>IF((+$E44+$E46+$E48+$E49+$E52) =0,0,(P54   /(+$E44+$E46+$E48+$E49+$E52) )*100)</f>
        <v>54.117647058823529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104097000</v>
      </c>
      <c r="C68" s="105">
        <f>SUM(C9:C15,C18:C24,C27:C30,C33,C36:C40,C43:C53,C56:C59,C62:C66)</f>
        <v>0</v>
      </c>
      <c r="D68" s="105"/>
      <c r="E68" s="105">
        <f t="shared" si="35"/>
        <v>104097000</v>
      </c>
      <c r="F68" s="106">
        <f t="shared" ref="F68:O68" si="43">SUM(F9:F15,F18:F24,F27:F30,F33,F36:F40,F43:F53,F56:F59,F62:F66)</f>
        <v>104097000</v>
      </c>
      <c r="G68" s="107">
        <f t="shared" si="43"/>
        <v>54621000</v>
      </c>
      <c r="H68" s="106">
        <f t="shared" si="43"/>
        <v>24616000</v>
      </c>
      <c r="I68" s="107">
        <f t="shared" si="43"/>
        <v>0</v>
      </c>
      <c r="J68" s="106">
        <f t="shared" si="43"/>
        <v>24638000</v>
      </c>
      <c r="K68" s="107">
        <f t="shared" si="43"/>
        <v>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49254000</v>
      </c>
      <c r="Q68" s="107">
        <f t="shared" si="37"/>
        <v>0</v>
      </c>
      <c r="R68" s="61">
        <f t="shared" si="38"/>
        <v>8.9372765680857988E-2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47.895212812509115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0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46744000</v>
      </c>
      <c r="C70" s="93">
        <v>-429000</v>
      </c>
      <c r="D70" s="93"/>
      <c r="E70" s="93">
        <f>$B70      +$C70      +$D70</f>
        <v>46315000</v>
      </c>
      <c r="F70" s="94">
        <v>46744000</v>
      </c>
      <c r="G70" s="95">
        <v>32720000</v>
      </c>
      <c r="H70" s="94">
        <v>8086000</v>
      </c>
      <c r="I70" s="95"/>
      <c r="J70" s="94">
        <v>11169000</v>
      </c>
      <c r="K70" s="95"/>
      <c r="L70" s="94"/>
      <c r="M70" s="95"/>
      <c r="N70" s="94"/>
      <c r="O70" s="95"/>
      <c r="P70" s="94">
        <f>$H70      +$J70      +$L70      +$N70</f>
        <v>19255000</v>
      </c>
      <c r="Q70" s="95">
        <f>$I70      +$K70      +$M70      +$O70</f>
        <v>0</v>
      </c>
      <c r="R70" s="48">
        <f>IF(($H70      =0),0,((($J70      -$H70      )/$H70      )*100))</f>
        <v>38.127627999010642</v>
      </c>
      <c r="S70" s="49">
        <f>IF(($I70      =0),0,((($K70      -$I70      )/$I70      )*100))</f>
        <v>0</v>
      </c>
      <c r="T70" s="48">
        <f>IF(($E70      =0),0,(($P70      /$E70      )*100))</f>
        <v>41.574004102342656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46744000</v>
      </c>
      <c r="C72" s="102">
        <f>SUM(C70:C71)</f>
        <v>-429000</v>
      </c>
      <c r="D72" s="102"/>
      <c r="E72" s="102">
        <f>$B72      +$C72      +$D72</f>
        <v>46315000</v>
      </c>
      <c r="F72" s="103">
        <f t="shared" ref="F72:O72" si="44">SUM(F70:F71)</f>
        <v>46744000</v>
      </c>
      <c r="G72" s="104">
        <f t="shared" si="44"/>
        <v>32720000</v>
      </c>
      <c r="H72" s="103">
        <f t="shared" si="44"/>
        <v>8086000</v>
      </c>
      <c r="I72" s="104">
        <f t="shared" si="44"/>
        <v>0</v>
      </c>
      <c r="J72" s="103">
        <f t="shared" si="44"/>
        <v>11169000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19255000</v>
      </c>
      <c r="Q72" s="104">
        <f>$I72      +$K72      +$M72      +$O72</f>
        <v>0</v>
      </c>
      <c r="R72" s="57">
        <f>IF(($H72      =0),0,((($J72      -$H72      )/$H72      )*100))</f>
        <v>38.127627999010642</v>
      </c>
      <c r="S72" s="58">
        <f>IF(($I72      =0),0,((($K72      -$I72      )/$I72      )*100))</f>
        <v>0</v>
      </c>
      <c r="T72" s="57">
        <f>IF(($E70      =0),0,(($P70      /$E70      )*100))</f>
        <v>41.574004102342656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46744000</v>
      </c>
      <c r="C73" s="105">
        <f>SUM(C70:C71)</f>
        <v>-429000</v>
      </c>
      <c r="D73" s="105"/>
      <c r="E73" s="105">
        <f>$B73      +$C73      +$D73</f>
        <v>46315000</v>
      </c>
      <c r="F73" s="106">
        <f t="shared" ref="F73:O73" si="45">SUM(F70:F71)</f>
        <v>46744000</v>
      </c>
      <c r="G73" s="107">
        <f t="shared" si="45"/>
        <v>32720000</v>
      </c>
      <c r="H73" s="106">
        <f t="shared" si="45"/>
        <v>8086000</v>
      </c>
      <c r="I73" s="107">
        <f t="shared" si="45"/>
        <v>0</v>
      </c>
      <c r="J73" s="106">
        <f t="shared" si="45"/>
        <v>11169000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19255000</v>
      </c>
      <c r="Q73" s="107">
        <f>$I73      +$K73      +$M73      +$O73</f>
        <v>0</v>
      </c>
      <c r="R73" s="61">
        <f>IF(($H73      =0),0,((($J73      -$H73      )/$H73      )*100))</f>
        <v>38.127627999010642</v>
      </c>
      <c r="S73" s="62">
        <f>IF(($I73      =0),0,((($K73      -$I73      )/$I73      )*100))</f>
        <v>0</v>
      </c>
      <c r="T73" s="61">
        <f>IF(($E70      =0),0,(($P70      /$E70      )*100))</f>
        <v>41.574004102342656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150841000</v>
      </c>
      <c r="C74" s="105">
        <f>SUM(C9:C15,C18:C24,C27:C30,C33,C36:C40,C43:C53,C56:C59,C62:C66,C70:C71)</f>
        <v>-429000</v>
      </c>
      <c r="D74" s="105"/>
      <c r="E74" s="105">
        <f>$B74      +$C74      +$D74</f>
        <v>150412000</v>
      </c>
      <c r="F74" s="106">
        <f t="shared" ref="F74:O74" si="46">SUM(F9:F15,F18:F24,F27:F30,F33,F36:F40,F43:F53,F56:F59,F62:F66,F70:F71)</f>
        <v>150841000</v>
      </c>
      <c r="G74" s="107">
        <f t="shared" si="46"/>
        <v>87341000</v>
      </c>
      <c r="H74" s="106">
        <f t="shared" si="46"/>
        <v>32702000</v>
      </c>
      <c r="I74" s="107">
        <f t="shared" si="46"/>
        <v>0</v>
      </c>
      <c r="J74" s="106">
        <f t="shared" si="46"/>
        <v>35807000</v>
      </c>
      <c r="K74" s="107">
        <f t="shared" si="46"/>
        <v>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68509000</v>
      </c>
      <c r="Q74" s="107">
        <f>$I74      +$K74      +$M74      +$O74</f>
        <v>0</v>
      </c>
      <c r="R74" s="61">
        <f>IF(($H74      =0),0,((($J74      -$H74      )/$H74      )*100))</f>
        <v>9.4948321203596109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45.932337481227201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0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ZV05LzSyHlmEePqYK/zuZSDjRl8WmYog5s8zb3TTau+qMDYg4RrEHF7wfT2Q4B51F0yXt20sTCvcnA3butNCyw==" saltValue="Pc9bq3itczxrTJjjGExHx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1847000</v>
      </c>
      <c r="I10" s="95">
        <v>1846802</v>
      </c>
      <c r="J10" s="94">
        <v>108000</v>
      </c>
      <c r="K10" s="95">
        <v>433581</v>
      </c>
      <c r="L10" s="94"/>
      <c r="M10" s="95"/>
      <c r="N10" s="94"/>
      <c r="O10" s="95"/>
      <c r="P10" s="94">
        <f t="shared" ref="P10:P16" si="1">$H10      +$J10      +$L10      +$N10</f>
        <v>1955000</v>
      </c>
      <c r="Q10" s="95">
        <f t="shared" ref="Q10:Q16" si="2">$I10      +$K10      +$M10      +$O10</f>
        <v>2280383</v>
      </c>
      <c r="R10" s="48">
        <f t="shared" ref="R10:R16" si="3">IF(($H10      =0),0,((($J10      -$H10      )/$H10      )*100))</f>
        <v>-94.152680021656749</v>
      </c>
      <c r="S10" s="49">
        <f t="shared" ref="S10:S16" si="4">IF(($I10      =0),0,((($K10      -$I10      )/$I10      )*100))</f>
        <v>-76.522605022086836</v>
      </c>
      <c r="T10" s="48">
        <f t="shared" ref="T10:T15" si="5">IF(($E10      =0),0,(($P10      /$E10      )*100))</f>
        <v>65.166666666666657</v>
      </c>
      <c r="U10" s="50">
        <f t="shared" ref="U10:U15" si="6">IF(($E10      =0),0,(($Q10      /$E10      )*100))</f>
        <v>76.012766666666664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1847000</v>
      </c>
      <c r="I16" s="98">
        <f t="shared" si="7"/>
        <v>1846802</v>
      </c>
      <c r="J16" s="97">
        <f t="shared" si="7"/>
        <v>108000</v>
      </c>
      <c r="K16" s="98">
        <f t="shared" si="7"/>
        <v>433581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1955000</v>
      </c>
      <c r="Q16" s="98">
        <f t="shared" si="2"/>
        <v>2280383</v>
      </c>
      <c r="R16" s="52">
        <f t="shared" si="3"/>
        <v>-94.152680021656749</v>
      </c>
      <c r="S16" s="53">
        <f t="shared" si="4"/>
        <v>-76.522605022086836</v>
      </c>
      <c r="T16" s="52">
        <f>IF((SUM($E9:$E13))=0,0,(P16/(SUM($E9:$E13))*100))</f>
        <v>65.166666666666657</v>
      </c>
      <c r="U16" s="54">
        <f>IF((SUM($E9:$E13))=0,0,(Q16/(SUM($E9:$E13))*100))</f>
        <v>76.012766666666664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1482000</v>
      </c>
      <c r="C33" s="93"/>
      <c r="D33" s="93"/>
      <c r="E33" s="93">
        <f>$B33      +$C33      +$D33</f>
        <v>1482000</v>
      </c>
      <c r="F33" s="94">
        <v>1482000</v>
      </c>
      <c r="G33" s="95">
        <v>1038000</v>
      </c>
      <c r="H33" s="94">
        <v>371000</v>
      </c>
      <c r="I33" s="95">
        <v>1426948</v>
      </c>
      <c r="J33" s="94">
        <v>460000</v>
      </c>
      <c r="K33" s="95">
        <v>-2078640</v>
      </c>
      <c r="L33" s="94"/>
      <c r="M33" s="95"/>
      <c r="N33" s="94"/>
      <c r="O33" s="95"/>
      <c r="P33" s="94">
        <f>$H33      +$J33      +$L33      +$N33</f>
        <v>831000</v>
      </c>
      <c r="Q33" s="95">
        <f>$I33      +$K33      +$M33      +$O33</f>
        <v>-651692</v>
      </c>
      <c r="R33" s="48">
        <f>IF(($H33      =0),0,((($J33      -$H33      )/$H33      )*100))</f>
        <v>23.98921832884097</v>
      </c>
      <c r="S33" s="49">
        <f>IF(($I33      =0),0,((($K33      -$I33      )/$I33      )*100))</f>
        <v>-245.6703397741193</v>
      </c>
      <c r="T33" s="48">
        <f>IF(($E33      =0),0,(($P33      /$E33      )*100))</f>
        <v>56.072874493927131</v>
      </c>
      <c r="U33" s="50">
        <f>IF(($E33      =0),0,(($Q33      /$E33      )*100))</f>
        <v>-43.973819163292852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1482000</v>
      </c>
      <c r="C34" s="96">
        <f>C33</f>
        <v>0</v>
      </c>
      <c r="D34" s="96"/>
      <c r="E34" s="96">
        <f>$B34      +$C34      +$D34</f>
        <v>1482000</v>
      </c>
      <c r="F34" s="97">
        <f t="shared" ref="F34:O34" si="17">F33</f>
        <v>1482000</v>
      </c>
      <c r="G34" s="98">
        <f t="shared" si="17"/>
        <v>1038000</v>
      </c>
      <c r="H34" s="97">
        <f t="shared" si="17"/>
        <v>371000</v>
      </c>
      <c r="I34" s="98">
        <f t="shared" si="17"/>
        <v>1426948</v>
      </c>
      <c r="J34" s="97">
        <f t="shared" si="17"/>
        <v>460000</v>
      </c>
      <c r="K34" s="98">
        <f t="shared" si="17"/>
        <v>-2078640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831000</v>
      </c>
      <c r="Q34" s="98">
        <f>$I34      +$K34      +$M34      +$O34</f>
        <v>-651692</v>
      </c>
      <c r="R34" s="52">
        <f>IF(($H34      =0),0,((($J34      -$H34      )/$H34      )*100))</f>
        <v>23.98921832884097</v>
      </c>
      <c r="S34" s="53">
        <f>IF(($I34      =0),0,((($K34      -$I34      )/$I34      )*100))</f>
        <v>-245.6703397741193</v>
      </c>
      <c r="T34" s="52">
        <f>IF($E34   =0,0,($P34   /$E34   )*100)</f>
        <v>56.072874493927131</v>
      </c>
      <c r="U34" s="54">
        <f>IF($E34   =0,0,($Q34   /$E34   )*100)</f>
        <v>-43.973819163292852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7753000</v>
      </c>
      <c r="C36" s="93"/>
      <c r="D36" s="93"/>
      <c r="E36" s="93">
        <f t="shared" ref="E36:E41" si="18">$B36      +$C36      +$D36</f>
        <v>7753000</v>
      </c>
      <c r="F36" s="94">
        <v>7753000</v>
      </c>
      <c r="G36" s="95">
        <v>4600000</v>
      </c>
      <c r="H36" s="94"/>
      <c r="I36" s="95">
        <v>7713948</v>
      </c>
      <c r="J36" s="94"/>
      <c r="K36" s="95">
        <v>1488739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9202687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-80.700686600428213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118.69840061911519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7830000</v>
      </c>
      <c r="C37" s="93"/>
      <c r="D37" s="93"/>
      <c r="E37" s="93">
        <f t="shared" si="18"/>
        <v>7830000</v>
      </c>
      <c r="F37" s="94">
        <v>7830000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15583000</v>
      </c>
      <c r="C41" s="96">
        <f>SUM(C36:C40)</f>
        <v>0</v>
      </c>
      <c r="D41" s="96"/>
      <c r="E41" s="96">
        <f t="shared" si="18"/>
        <v>15583000</v>
      </c>
      <c r="F41" s="97">
        <f t="shared" ref="F41:O41" si="25">SUM(F36:F40)</f>
        <v>15583000</v>
      </c>
      <c r="G41" s="98">
        <f t="shared" si="25"/>
        <v>4600000</v>
      </c>
      <c r="H41" s="97">
        <f t="shared" si="25"/>
        <v>0</v>
      </c>
      <c r="I41" s="98">
        <f t="shared" si="25"/>
        <v>7713948</v>
      </c>
      <c r="J41" s="97">
        <f t="shared" si="25"/>
        <v>0</v>
      </c>
      <c r="K41" s="98">
        <f t="shared" si="25"/>
        <v>1488739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9202687</v>
      </c>
      <c r="R41" s="52">
        <f t="shared" si="21"/>
        <v>0</v>
      </c>
      <c r="S41" s="53">
        <f t="shared" si="22"/>
        <v>-80.700686600428213</v>
      </c>
      <c r="T41" s="52">
        <f>IF((+$E36+$E39) =0,0,(P41   /(+$E36+$E39) )*100)</f>
        <v>0</v>
      </c>
      <c r="U41" s="54">
        <f>IF((+$E36+$E39) =0,0,(Q41   /(+$E36+$E39) )*100)</f>
        <v>118.69840061911519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20065000</v>
      </c>
      <c r="C68" s="105">
        <f>SUM(C9:C15,C18:C24,C27:C30,C33,C36:C40,C43:C53,C56:C59,C62:C66)</f>
        <v>0</v>
      </c>
      <c r="D68" s="105"/>
      <c r="E68" s="105">
        <f t="shared" si="35"/>
        <v>20065000</v>
      </c>
      <c r="F68" s="106">
        <f t="shared" ref="F68:O68" si="43">SUM(F9:F15,F18:F24,F27:F30,F33,F36:F40,F43:F53,F56:F59,F62:F66)</f>
        <v>20065000</v>
      </c>
      <c r="G68" s="107">
        <f t="shared" si="43"/>
        <v>8638000</v>
      </c>
      <c r="H68" s="106">
        <f t="shared" si="43"/>
        <v>2218000</v>
      </c>
      <c r="I68" s="107">
        <f t="shared" si="43"/>
        <v>10987698</v>
      </c>
      <c r="J68" s="106">
        <f t="shared" si="43"/>
        <v>568000</v>
      </c>
      <c r="K68" s="107">
        <f t="shared" si="43"/>
        <v>-156320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2786000</v>
      </c>
      <c r="Q68" s="107">
        <f t="shared" si="37"/>
        <v>10831378</v>
      </c>
      <c r="R68" s="61">
        <f t="shared" si="38"/>
        <v>-74.391343552750229</v>
      </c>
      <c r="S68" s="62">
        <f t="shared" si="39"/>
        <v>-101.42268198488892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22.77073968124234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88.527813649366578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20507000</v>
      </c>
      <c r="C70" s="93"/>
      <c r="D70" s="93"/>
      <c r="E70" s="93">
        <f>$B70      +$C70      +$D70</f>
        <v>20507000</v>
      </c>
      <c r="F70" s="94">
        <v>20507000</v>
      </c>
      <c r="G70" s="95">
        <v>14007000</v>
      </c>
      <c r="H70" s="94">
        <v>7414000</v>
      </c>
      <c r="I70" s="95">
        <v>8927223</v>
      </c>
      <c r="J70" s="94">
        <v>4027000</v>
      </c>
      <c r="K70" s="95">
        <v>6250751</v>
      </c>
      <c r="L70" s="94"/>
      <c r="M70" s="95"/>
      <c r="N70" s="94"/>
      <c r="O70" s="95"/>
      <c r="P70" s="94">
        <f>$H70      +$J70      +$L70      +$N70</f>
        <v>11441000</v>
      </c>
      <c r="Q70" s="95">
        <f>$I70      +$K70      +$M70      +$O70</f>
        <v>15177974</v>
      </c>
      <c r="R70" s="48">
        <f>IF(($H70      =0),0,((($J70      -$H70      )/$H70      )*100))</f>
        <v>-45.683841381170758</v>
      </c>
      <c r="S70" s="49">
        <f>IF(($I70      =0),0,((($K70      -$I70      )/$I70      )*100))</f>
        <v>-29.981014252696497</v>
      </c>
      <c r="T70" s="48">
        <f>IF(($E70      =0),0,(($P70      /$E70      )*100))</f>
        <v>55.790705612717609</v>
      </c>
      <c r="U70" s="50">
        <f>IF(($E70      =0),0,(($Q70      /$E70      )*100))</f>
        <v>74.013624615984781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20507000</v>
      </c>
      <c r="C72" s="102">
        <f>SUM(C70:C71)</f>
        <v>0</v>
      </c>
      <c r="D72" s="102"/>
      <c r="E72" s="102">
        <f>$B72      +$C72      +$D72</f>
        <v>20507000</v>
      </c>
      <c r="F72" s="103">
        <f t="shared" ref="F72:O72" si="44">SUM(F70:F71)</f>
        <v>20507000</v>
      </c>
      <c r="G72" s="104">
        <f t="shared" si="44"/>
        <v>14007000</v>
      </c>
      <c r="H72" s="103">
        <f t="shared" si="44"/>
        <v>7414000</v>
      </c>
      <c r="I72" s="104">
        <f t="shared" si="44"/>
        <v>8927223</v>
      </c>
      <c r="J72" s="103">
        <f t="shared" si="44"/>
        <v>4027000</v>
      </c>
      <c r="K72" s="104">
        <f t="shared" si="44"/>
        <v>6250751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11441000</v>
      </c>
      <c r="Q72" s="104">
        <f>$I72      +$K72      +$M72      +$O72</f>
        <v>15177974</v>
      </c>
      <c r="R72" s="57">
        <f>IF(($H72      =0),0,((($J72      -$H72      )/$H72      )*100))</f>
        <v>-45.683841381170758</v>
      </c>
      <c r="S72" s="58">
        <f>IF(($I72      =0),0,((($K72      -$I72      )/$I72      )*100))</f>
        <v>-29.981014252696497</v>
      </c>
      <c r="T72" s="57">
        <f>IF(($E70      =0),0,(($P70      /$E70      )*100))</f>
        <v>55.790705612717609</v>
      </c>
      <c r="U72" s="59">
        <f>IF($E70   =0,0,($Q70   /$E70 )*100)</f>
        <v>74.013624615984781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20507000</v>
      </c>
      <c r="C73" s="105">
        <f>SUM(C70:C71)</f>
        <v>0</v>
      </c>
      <c r="D73" s="105"/>
      <c r="E73" s="105">
        <f>$B73      +$C73      +$D73</f>
        <v>20507000</v>
      </c>
      <c r="F73" s="106">
        <f t="shared" ref="F73:O73" si="45">SUM(F70:F71)</f>
        <v>20507000</v>
      </c>
      <c r="G73" s="107">
        <f t="shared" si="45"/>
        <v>14007000</v>
      </c>
      <c r="H73" s="106">
        <f t="shared" si="45"/>
        <v>7414000</v>
      </c>
      <c r="I73" s="107">
        <f t="shared" si="45"/>
        <v>8927223</v>
      </c>
      <c r="J73" s="106">
        <f t="shared" si="45"/>
        <v>4027000</v>
      </c>
      <c r="K73" s="107">
        <f t="shared" si="45"/>
        <v>6250751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11441000</v>
      </c>
      <c r="Q73" s="107">
        <f>$I73      +$K73      +$M73      +$O73</f>
        <v>15177974</v>
      </c>
      <c r="R73" s="61">
        <f>IF(($H73      =0),0,((($J73      -$H73      )/$H73      )*100))</f>
        <v>-45.683841381170758</v>
      </c>
      <c r="S73" s="62">
        <f>IF(($I73      =0),0,((($K73      -$I73      )/$I73      )*100))</f>
        <v>-29.981014252696497</v>
      </c>
      <c r="T73" s="61">
        <f>IF(($E70      =0),0,(($P70      /$E70      )*100))</f>
        <v>55.790705612717609</v>
      </c>
      <c r="U73" s="65">
        <f>IF($E70   =0,0,($Q70   /$E70 )*100)</f>
        <v>74.013624615984781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40572000</v>
      </c>
      <c r="C74" s="105">
        <f>SUM(C9:C15,C18:C24,C27:C30,C33,C36:C40,C43:C53,C56:C59,C62:C66,C70:C71)</f>
        <v>0</v>
      </c>
      <c r="D74" s="105"/>
      <c r="E74" s="105">
        <f>$B74      +$C74      +$D74</f>
        <v>40572000</v>
      </c>
      <c r="F74" s="106">
        <f t="shared" ref="F74:O74" si="46">SUM(F9:F15,F18:F24,F27:F30,F33,F36:F40,F43:F53,F56:F59,F62:F66,F70:F71)</f>
        <v>40572000</v>
      </c>
      <c r="G74" s="107">
        <f t="shared" si="46"/>
        <v>22645000</v>
      </c>
      <c r="H74" s="106">
        <f t="shared" si="46"/>
        <v>9632000</v>
      </c>
      <c r="I74" s="107">
        <f t="shared" si="46"/>
        <v>19914921</v>
      </c>
      <c r="J74" s="106">
        <f t="shared" si="46"/>
        <v>4595000</v>
      </c>
      <c r="K74" s="107">
        <f t="shared" si="46"/>
        <v>6094431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14227000</v>
      </c>
      <c r="Q74" s="107">
        <f>$I74      +$K74      +$M74      +$O74</f>
        <v>26009352</v>
      </c>
      <c r="R74" s="61">
        <f>IF(($H74      =0),0,((($J74      -$H74      )/$H74      )*100))</f>
        <v>-52.294435215946841</v>
      </c>
      <c r="S74" s="62">
        <f>IF(($I74      =0),0,((($K74      -$I74      )/$I74      )*100))</f>
        <v>-69.397664193596356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43.451835562885591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79.437273227047839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4673000</v>
      </c>
      <c r="C87" s="119">
        <f t="shared" si="55"/>
        <v>3146000</v>
      </c>
      <c r="D87" s="119">
        <f t="shared" si="55"/>
        <v>0</v>
      </c>
      <c r="E87" s="119">
        <f t="shared" si="55"/>
        <v>7819000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4895000</v>
      </c>
      <c r="I87" s="119">
        <f t="shared" si="55"/>
        <v>0</v>
      </c>
      <c r="J87" s="119">
        <f t="shared" si="55"/>
        <v>6192000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11087000</v>
      </c>
      <c r="Q87" s="120">
        <f t="shared" si="55"/>
        <v>0</v>
      </c>
      <c r="R87" s="85">
        <f t="shared" si="55"/>
        <v>26.496424923391217</v>
      </c>
      <c r="S87" s="85">
        <f t="shared" si="55"/>
        <v>0</v>
      </c>
      <c r="T87" s="86">
        <f>IF(SUM($E88:$E96) =0,0,(P87   /SUM($E88:$E96) )*100)</f>
        <v>141.79562603913544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4673000</v>
      </c>
      <c r="C91" s="93">
        <v>3146000</v>
      </c>
      <c r="D91" s="93"/>
      <c r="E91" s="93">
        <f t="shared" si="56"/>
        <v>7819000</v>
      </c>
      <c r="F91" s="93">
        <v>0</v>
      </c>
      <c r="G91" s="93">
        <v>0</v>
      </c>
      <c r="H91" s="93">
        <v>4895000</v>
      </c>
      <c r="I91" s="93"/>
      <c r="J91" s="93">
        <v>6192000</v>
      </c>
      <c r="K91" s="93"/>
      <c r="L91" s="93"/>
      <c r="M91" s="93"/>
      <c r="N91" s="93"/>
      <c r="O91" s="93"/>
      <c r="P91" s="93">
        <f t="shared" si="57"/>
        <v>11087000</v>
      </c>
      <c r="Q91" s="93">
        <f t="shared" si="58"/>
        <v>0</v>
      </c>
      <c r="R91" s="89">
        <f t="shared" si="59"/>
        <v>26.496424923391217</v>
      </c>
      <c r="S91" s="89">
        <f t="shared" si="60"/>
        <v>0</v>
      </c>
      <c r="T91" s="89">
        <f t="shared" si="61"/>
        <v>141.79562603913544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4673000</v>
      </c>
      <c r="C114" s="128">
        <f t="shared" si="69"/>
        <v>3146000</v>
      </c>
      <c r="D114" s="128">
        <f t="shared" si="69"/>
        <v>0</v>
      </c>
      <c r="E114" s="128">
        <f t="shared" si="69"/>
        <v>7819000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4895000</v>
      </c>
      <c r="I114" s="128">
        <f t="shared" si="69"/>
        <v>0</v>
      </c>
      <c r="J114" s="128">
        <f t="shared" si="69"/>
        <v>6192000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11087000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1.4179562603913545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4673000</v>
      </c>
      <c r="C115" s="130">
        <f t="shared" ref="C115:Q115" si="70">C87</f>
        <v>3146000</v>
      </c>
      <c r="D115" s="130">
        <f t="shared" si="70"/>
        <v>0</v>
      </c>
      <c r="E115" s="130">
        <f t="shared" si="70"/>
        <v>7819000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4895000</v>
      </c>
      <c r="I115" s="130">
        <f t="shared" si="70"/>
        <v>0</v>
      </c>
      <c r="J115" s="130">
        <f t="shared" si="70"/>
        <v>6192000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11087000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1.4179562603913545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DXrF6aDIbtNY3OSpkjNsI+3vAfYEnvgTiM+GJxP5hqhnF20BMfhKc+RXe6dL+CkkHpJ/uyLJyTC2ml/5GsyyAg==" saltValue="N8HuTaEIUaBg/SaE2lAH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645000</v>
      </c>
      <c r="I10" s="95">
        <v>644862</v>
      </c>
      <c r="J10" s="94">
        <v>793000</v>
      </c>
      <c r="K10" s="95">
        <v>111566</v>
      </c>
      <c r="L10" s="94"/>
      <c r="M10" s="95"/>
      <c r="N10" s="94"/>
      <c r="O10" s="95"/>
      <c r="P10" s="94">
        <f t="shared" ref="P10:P16" si="1">$H10      +$J10      +$L10      +$N10</f>
        <v>1438000</v>
      </c>
      <c r="Q10" s="95">
        <f t="shared" ref="Q10:Q16" si="2">$I10      +$K10      +$M10      +$O10</f>
        <v>756428</v>
      </c>
      <c r="R10" s="48">
        <f t="shared" ref="R10:R16" si="3">IF(($H10      =0),0,((($J10      -$H10      )/$H10      )*100))</f>
        <v>22.945736434108525</v>
      </c>
      <c r="S10" s="49">
        <f t="shared" ref="S10:S16" si="4">IF(($I10      =0),0,((($K10      -$I10      )/$I10      )*100))</f>
        <v>-82.699244179374816</v>
      </c>
      <c r="T10" s="48">
        <f t="shared" ref="T10:T15" si="5">IF(($E10      =0),0,(($P10      /$E10      )*100))</f>
        <v>75.68421052631578</v>
      </c>
      <c r="U10" s="50">
        <f t="shared" ref="U10:U15" si="6">IF(($E10      =0),0,(($Q10      /$E10      )*100))</f>
        <v>39.811999999999998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645000</v>
      </c>
      <c r="I16" s="98">
        <f t="shared" si="7"/>
        <v>644862</v>
      </c>
      <c r="J16" s="97">
        <f t="shared" si="7"/>
        <v>793000</v>
      </c>
      <c r="K16" s="98">
        <f t="shared" si="7"/>
        <v>111566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1438000</v>
      </c>
      <c r="Q16" s="98">
        <f t="shared" si="2"/>
        <v>756428</v>
      </c>
      <c r="R16" s="52">
        <f t="shared" si="3"/>
        <v>22.945736434108525</v>
      </c>
      <c r="S16" s="53">
        <f t="shared" si="4"/>
        <v>-82.699244179374816</v>
      </c>
      <c r="T16" s="52">
        <f>IF((SUM($E9:$E13))=0,0,(P16/(SUM($E9:$E13))*100))</f>
        <v>75.68421052631578</v>
      </c>
      <c r="U16" s="54">
        <f>IF((SUM($E9:$E13))=0,0,(Q16/(SUM($E9:$E13))*100))</f>
        <v>39.811999999999998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14853000</v>
      </c>
      <c r="D21" s="93"/>
      <c r="E21" s="93">
        <f t="shared" si="8"/>
        <v>14853000</v>
      </c>
      <c r="F21" s="94">
        <v>14853000</v>
      </c>
      <c r="G21" s="95">
        <v>14853000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14853000</v>
      </c>
      <c r="D25" s="96"/>
      <c r="E25" s="96">
        <f t="shared" si="8"/>
        <v>14853000</v>
      </c>
      <c r="F25" s="97">
        <f t="shared" ref="F25:O25" si="15">SUM(F18:F24)</f>
        <v>14853000</v>
      </c>
      <c r="G25" s="98">
        <f t="shared" si="15"/>
        <v>14853000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1249000</v>
      </c>
      <c r="C33" s="93"/>
      <c r="D33" s="93"/>
      <c r="E33" s="93">
        <f>$B33      +$C33      +$D33</f>
        <v>1249000</v>
      </c>
      <c r="F33" s="94">
        <v>1249000</v>
      </c>
      <c r="G33" s="95">
        <v>875000</v>
      </c>
      <c r="H33" s="94"/>
      <c r="I33" s="95"/>
      <c r="J33" s="94">
        <v>847000</v>
      </c>
      <c r="K33" s="95">
        <v>621926</v>
      </c>
      <c r="L33" s="94"/>
      <c r="M33" s="95"/>
      <c r="N33" s="94"/>
      <c r="O33" s="95"/>
      <c r="P33" s="94">
        <f>$H33      +$J33      +$L33      +$N33</f>
        <v>847000</v>
      </c>
      <c r="Q33" s="95">
        <f>$I33      +$K33      +$M33      +$O33</f>
        <v>621926</v>
      </c>
      <c r="R33" s="48">
        <f>IF(($H33      =0),0,((($J33      -$H33      )/$H33      )*100))</f>
        <v>0</v>
      </c>
      <c r="S33" s="49">
        <f>IF(($I33      =0),0,((($K33      -$I33      )/$I33      )*100))</f>
        <v>0</v>
      </c>
      <c r="T33" s="48">
        <f>IF(($E33      =0),0,(($P33      /$E33      )*100))</f>
        <v>67.814251401120899</v>
      </c>
      <c r="U33" s="50">
        <f>IF(($E33      =0),0,(($Q33      /$E33      )*100))</f>
        <v>49.793915132105688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1249000</v>
      </c>
      <c r="C34" s="96">
        <f>C33</f>
        <v>0</v>
      </c>
      <c r="D34" s="96"/>
      <c r="E34" s="96">
        <f>$B34      +$C34      +$D34</f>
        <v>1249000</v>
      </c>
      <c r="F34" s="97">
        <f t="shared" ref="F34:O34" si="17">F33</f>
        <v>1249000</v>
      </c>
      <c r="G34" s="98">
        <f t="shared" si="17"/>
        <v>875000</v>
      </c>
      <c r="H34" s="97">
        <f t="shared" si="17"/>
        <v>0</v>
      </c>
      <c r="I34" s="98">
        <f t="shared" si="17"/>
        <v>0</v>
      </c>
      <c r="J34" s="97">
        <f t="shared" si="17"/>
        <v>847000</v>
      </c>
      <c r="K34" s="98">
        <f t="shared" si="17"/>
        <v>621926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847000</v>
      </c>
      <c r="Q34" s="98">
        <f>$I34      +$K34      +$M34      +$O34</f>
        <v>621926</v>
      </c>
      <c r="R34" s="52">
        <f>IF(($H34      =0),0,((($J34      -$H34      )/$H34      )*100))</f>
        <v>0</v>
      </c>
      <c r="S34" s="53">
        <f>IF(($I34      =0),0,((($K34      -$I34      )/$I34      )*100))</f>
        <v>0</v>
      </c>
      <c r="T34" s="52">
        <f>IF($E34   =0,0,($P34   /$E34   )*100)</f>
        <v>67.814251401120899</v>
      </c>
      <c r="U34" s="54">
        <f>IF($E34   =0,0,($Q34   /$E34   )*100)</f>
        <v>49.793915132105688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11487000</v>
      </c>
      <c r="C36" s="93"/>
      <c r="D36" s="93"/>
      <c r="E36" s="93">
        <f t="shared" ref="E36:E41" si="18">$B36      +$C36      +$D36</f>
        <v>11487000</v>
      </c>
      <c r="F36" s="94">
        <v>11487000</v>
      </c>
      <c r="G36" s="95">
        <v>9000000</v>
      </c>
      <c r="H36" s="94">
        <v>2500000</v>
      </c>
      <c r="I36" s="95"/>
      <c r="J36" s="94">
        <v>1178000</v>
      </c>
      <c r="K36" s="95"/>
      <c r="L36" s="94"/>
      <c r="M36" s="95"/>
      <c r="N36" s="94"/>
      <c r="O36" s="95"/>
      <c r="P36" s="94">
        <f t="shared" ref="P36:P41" si="19">$H36      +$J36      +$L36      +$N36</f>
        <v>3678000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-52.88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32.018803865238965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32975000</v>
      </c>
      <c r="C37" s="93"/>
      <c r="D37" s="93"/>
      <c r="E37" s="93">
        <f t="shared" si="18"/>
        <v>32975000</v>
      </c>
      <c r="F37" s="94">
        <v>32975000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3000000</v>
      </c>
      <c r="C39" s="93"/>
      <c r="D39" s="93"/>
      <c r="E39" s="93">
        <f t="shared" si="18"/>
        <v>3000000</v>
      </c>
      <c r="F39" s="94">
        <v>3000000</v>
      </c>
      <c r="G39" s="95">
        <v>1200000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47462000</v>
      </c>
      <c r="C41" s="96">
        <f>SUM(C36:C40)</f>
        <v>0</v>
      </c>
      <c r="D41" s="96"/>
      <c r="E41" s="96">
        <f t="shared" si="18"/>
        <v>47462000</v>
      </c>
      <c r="F41" s="97">
        <f t="shared" ref="F41:O41" si="25">SUM(F36:F40)</f>
        <v>47462000</v>
      </c>
      <c r="G41" s="98">
        <f t="shared" si="25"/>
        <v>10200000</v>
      </c>
      <c r="H41" s="97">
        <f t="shared" si="25"/>
        <v>2500000</v>
      </c>
      <c r="I41" s="98">
        <f t="shared" si="25"/>
        <v>0</v>
      </c>
      <c r="J41" s="97">
        <f t="shared" si="25"/>
        <v>1178000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3678000</v>
      </c>
      <c r="Q41" s="98">
        <f t="shared" si="20"/>
        <v>0</v>
      </c>
      <c r="R41" s="52">
        <f t="shared" si="21"/>
        <v>-52.88</v>
      </c>
      <c r="S41" s="53">
        <f t="shared" si="22"/>
        <v>0</v>
      </c>
      <c r="T41" s="52">
        <f>IF((+$E36+$E39) =0,0,(P41   /(+$E36+$E39) )*100)</f>
        <v>25.388279146821287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50611000</v>
      </c>
      <c r="C68" s="105">
        <f>SUM(C9:C15,C18:C24,C27:C30,C33,C36:C40,C43:C53,C56:C59,C62:C66)</f>
        <v>14853000</v>
      </c>
      <c r="D68" s="105"/>
      <c r="E68" s="105">
        <f t="shared" si="35"/>
        <v>65464000</v>
      </c>
      <c r="F68" s="106">
        <f t="shared" ref="F68:O68" si="43">SUM(F9:F15,F18:F24,F27:F30,F33,F36:F40,F43:F53,F56:F59,F62:F66)</f>
        <v>65464000</v>
      </c>
      <c r="G68" s="107">
        <f t="shared" si="43"/>
        <v>27828000</v>
      </c>
      <c r="H68" s="106">
        <f t="shared" si="43"/>
        <v>3145000</v>
      </c>
      <c r="I68" s="107">
        <f t="shared" si="43"/>
        <v>644862</v>
      </c>
      <c r="J68" s="106">
        <f t="shared" si="43"/>
        <v>2818000</v>
      </c>
      <c r="K68" s="107">
        <f t="shared" si="43"/>
        <v>733492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5963000</v>
      </c>
      <c r="Q68" s="107">
        <f t="shared" si="37"/>
        <v>1378354</v>
      </c>
      <c r="R68" s="61">
        <f t="shared" si="38"/>
        <v>-10.397456279809221</v>
      </c>
      <c r="S68" s="62">
        <f t="shared" si="39"/>
        <v>13.744025853593483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18.353904398411768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4.2425251623626457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38529000</v>
      </c>
      <c r="C70" s="93"/>
      <c r="D70" s="93"/>
      <c r="E70" s="93">
        <f>$B70      +$C70      +$D70</f>
        <v>38529000</v>
      </c>
      <c r="F70" s="94">
        <v>38529000</v>
      </c>
      <c r="G70" s="95">
        <v>15589000</v>
      </c>
      <c r="H70" s="94">
        <v>5531000</v>
      </c>
      <c r="I70" s="95">
        <v>5579780</v>
      </c>
      <c r="J70" s="94">
        <v>10058000</v>
      </c>
      <c r="K70" s="95">
        <v>10368131</v>
      </c>
      <c r="L70" s="94"/>
      <c r="M70" s="95"/>
      <c r="N70" s="94"/>
      <c r="O70" s="95"/>
      <c r="P70" s="94">
        <f>$H70      +$J70      +$L70      +$N70</f>
        <v>15589000</v>
      </c>
      <c r="Q70" s="95">
        <f>$I70      +$K70      +$M70      +$O70</f>
        <v>15947911</v>
      </c>
      <c r="R70" s="48">
        <f>IF(($H70      =0),0,((($J70      -$H70      )/$H70      )*100))</f>
        <v>81.84776713071777</v>
      </c>
      <c r="S70" s="49">
        <f>IF(($I70      =0),0,((($K70      -$I70      )/$I70      )*100))</f>
        <v>85.816125366949947</v>
      </c>
      <c r="T70" s="48">
        <f>IF(($E70      =0),0,(($P70      /$E70      )*100))</f>
        <v>40.460432401567651</v>
      </c>
      <c r="U70" s="50">
        <f>IF(($E70      =0),0,(($Q70      /$E70      )*100))</f>
        <v>41.391967089724623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38529000</v>
      </c>
      <c r="C72" s="102">
        <f>SUM(C70:C71)</f>
        <v>0</v>
      </c>
      <c r="D72" s="102"/>
      <c r="E72" s="102">
        <f>$B72      +$C72      +$D72</f>
        <v>38529000</v>
      </c>
      <c r="F72" s="103">
        <f t="shared" ref="F72:O72" si="44">SUM(F70:F71)</f>
        <v>38529000</v>
      </c>
      <c r="G72" s="104">
        <f t="shared" si="44"/>
        <v>15589000</v>
      </c>
      <c r="H72" s="103">
        <f t="shared" si="44"/>
        <v>5531000</v>
      </c>
      <c r="I72" s="104">
        <f t="shared" si="44"/>
        <v>5579780</v>
      </c>
      <c r="J72" s="103">
        <f t="shared" si="44"/>
        <v>10058000</v>
      </c>
      <c r="K72" s="104">
        <f t="shared" si="44"/>
        <v>10368131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15589000</v>
      </c>
      <c r="Q72" s="104">
        <f>$I72      +$K72      +$M72      +$O72</f>
        <v>15947911</v>
      </c>
      <c r="R72" s="57">
        <f>IF(($H72      =0),0,((($J72      -$H72      )/$H72      )*100))</f>
        <v>81.84776713071777</v>
      </c>
      <c r="S72" s="58">
        <f>IF(($I72      =0),0,((($K72      -$I72      )/$I72      )*100))</f>
        <v>85.816125366949947</v>
      </c>
      <c r="T72" s="57">
        <f>IF(($E70      =0),0,(($P70      /$E70      )*100))</f>
        <v>40.460432401567651</v>
      </c>
      <c r="U72" s="59">
        <f>IF($E70   =0,0,($Q70   /$E70 )*100)</f>
        <v>41.391967089724623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38529000</v>
      </c>
      <c r="C73" s="105">
        <f>SUM(C70:C71)</f>
        <v>0</v>
      </c>
      <c r="D73" s="105"/>
      <c r="E73" s="105">
        <f>$B73      +$C73      +$D73</f>
        <v>38529000</v>
      </c>
      <c r="F73" s="106">
        <f t="shared" ref="F73:O73" si="45">SUM(F70:F71)</f>
        <v>38529000</v>
      </c>
      <c r="G73" s="107">
        <f t="shared" si="45"/>
        <v>15589000</v>
      </c>
      <c r="H73" s="106">
        <f t="shared" si="45"/>
        <v>5531000</v>
      </c>
      <c r="I73" s="107">
        <f t="shared" si="45"/>
        <v>5579780</v>
      </c>
      <c r="J73" s="106">
        <f t="shared" si="45"/>
        <v>10058000</v>
      </c>
      <c r="K73" s="107">
        <f t="shared" si="45"/>
        <v>10368131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15589000</v>
      </c>
      <c r="Q73" s="107">
        <f>$I73      +$K73      +$M73      +$O73</f>
        <v>15947911</v>
      </c>
      <c r="R73" s="61">
        <f>IF(($H73      =0),0,((($J73      -$H73      )/$H73      )*100))</f>
        <v>81.84776713071777</v>
      </c>
      <c r="S73" s="62">
        <f>IF(($I73      =0),0,((($K73      -$I73      )/$I73      )*100))</f>
        <v>85.816125366949947</v>
      </c>
      <c r="T73" s="61">
        <f>IF(($E70      =0),0,(($P70      /$E70      )*100))</f>
        <v>40.460432401567651</v>
      </c>
      <c r="U73" s="65">
        <f>IF($E70   =0,0,($Q70   /$E70 )*100)</f>
        <v>41.391967089724623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89140000</v>
      </c>
      <c r="C74" s="105">
        <f>SUM(C9:C15,C18:C24,C27:C30,C33,C36:C40,C43:C53,C56:C59,C62:C66,C70:C71)</f>
        <v>14853000</v>
      </c>
      <c r="D74" s="105"/>
      <c r="E74" s="105">
        <f>$B74      +$C74      +$D74</f>
        <v>103993000</v>
      </c>
      <c r="F74" s="106">
        <f t="shared" ref="F74:O74" si="46">SUM(F9:F15,F18:F24,F27:F30,F33,F36:F40,F43:F53,F56:F59,F62:F66,F70:F71)</f>
        <v>103993000</v>
      </c>
      <c r="G74" s="107">
        <f t="shared" si="46"/>
        <v>43417000</v>
      </c>
      <c r="H74" s="106">
        <f t="shared" si="46"/>
        <v>8676000</v>
      </c>
      <c r="I74" s="107">
        <f t="shared" si="46"/>
        <v>6224642</v>
      </c>
      <c r="J74" s="106">
        <f t="shared" si="46"/>
        <v>12876000</v>
      </c>
      <c r="K74" s="107">
        <f t="shared" si="46"/>
        <v>11101623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21552000</v>
      </c>
      <c r="Q74" s="107">
        <f>$I74      +$K74      +$M74      +$O74</f>
        <v>17326265</v>
      </c>
      <c r="R74" s="61">
        <f>IF(($H74      =0),0,((($J74      -$H74      )/$H74      )*100))</f>
        <v>48.409405255878283</v>
      </c>
      <c r="S74" s="62">
        <f>IF(($I74      =0),0,((($K74      -$I74      )/$I74      )*100))</f>
        <v>78.349582192839364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30.347235912022303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24.39700498465178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5333000</v>
      </c>
      <c r="C87" s="119">
        <f t="shared" si="55"/>
        <v>3446000</v>
      </c>
      <c r="D87" s="119">
        <f t="shared" si="55"/>
        <v>0</v>
      </c>
      <c r="E87" s="119">
        <f t="shared" si="55"/>
        <v>8779000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3806000</v>
      </c>
      <c r="I87" s="119">
        <f t="shared" si="55"/>
        <v>0</v>
      </c>
      <c r="J87" s="119">
        <f t="shared" si="55"/>
        <v>1466000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5272000</v>
      </c>
      <c r="Q87" s="120">
        <f t="shared" si="55"/>
        <v>0</v>
      </c>
      <c r="R87" s="85">
        <f t="shared" si="55"/>
        <v>-61.481870730425648</v>
      </c>
      <c r="S87" s="85">
        <f t="shared" si="55"/>
        <v>0</v>
      </c>
      <c r="T87" s="86">
        <f>IF(SUM($E88:$E96) =0,0,(P87   /SUM($E88:$E96) )*100)</f>
        <v>60.052397767399476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4583000</v>
      </c>
      <c r="C91" s="93">
        <v>4196000</v>
      </c>
      <c r="D91" s="93"/>
      <c r="E91" s="93">
        <f t="shared" si="56"/>
        <v>8779000</v>
      </c>
      <c r="F91" s="93">
        <v>0</v>
      </c>
      <c r="G91" s="93">
        <v>0</v>
      </c>
      <c r="H91" s="93">
        <v>3806000</v>
      </c>
      <c r="I91" s="93"/>
      <c r="J91" s="93">
        <v>1466000</v>
      </c>
      <c r="K91" s="93"/>
      <c r="L91" s="93"/>
      <c r="M91" s="93"/>
      <c r="N91" s="93"/>
      <c r="O91" s="93"/>
      <c r="P91" s="93">
        <f t="shared" si="57"/>
        <v>5272000</v>
      </c>
      <c r="Q91" s="93">
        <f t="shared" si="58"/>
        <v>0</v>
      </c>
      <c r="R91" s="89">
        <f t="shared" si="59"/>
        <v>-61.481870730425648</v>
      </c>
      <c r="S91" s="89">
        <f t="shared" si="60"/>
        <v>0</v>
      </c>
      <c r="T91" s="89">
        <f t="shared" si="61"/>
        <v>60.052397767399476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750000</v>
      </c>
      <c r="C96" s="122">
        <v>-750000</v>
      </c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5333000</v>
      </c>
      <c r="C114" s="128">
        <f t="shared" si="69"/>
        <v>3446000</v>
      </c>
      <c r="D114" s="128">
        <f t="shared" si="69"/>
        <v>0</v>
      </c>
      <c r="E114" s="128">
        <f t="shared" si="69"/>
        <v>8779000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3806000</v>
      </c>
      <c r="I114" s="128">
        <f t="shared" si="69"/>
        <v>0</v>
      </c>
      <c r="J114" s="128">
        <f t="shared" si="69"/>
        <v>1466000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5272000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0.60052397767399479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5333000</v>
      </c>
      <c r="C115" s="130">
        <f t="shared" ref="C115:Q115" si="70">C87</f>
        <v>3446000</v>
      </c>
      <c r="D115" s="130">
        <f t="shared" si="70"/>
        <v>0</v>
      </c>
      <c r="E115" s="130">
        <f t="shared" si="70"/>
        <v>8779000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3806000</v>
      </c>
      <c r="I115" s="130">
        <f t="shared" si="70"/>
        <v>0</v>
      </c>
      <c r="J115" s="130">
        <f t="shared" si="70"/>
        <v>1466000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5272000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0.60052397767399479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HyUKE5rFVhWpHGlYZprBQNGRRn6dAH79d6GnBJ3BFoUMZ6ioln7/i8zk4NEb3PYe1hrMNo30MTKj09jZR/vQJg==" saltValue="Ek4VP/UtA5k0SAVbpjwwM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2053000</v>
      </c>
      <c r="I10" s="95">
        <v>2048256</v>
      </c>
      <c r="J10" s="94">
        <v>623000</v>
      </c>
      <c r="K10" s="95">
        <v>622975</v>
      </c>
      <c r="L10" s="94"/>
      <c r="M10" s="95"/>
      <c r="N10" s="94"/>
      <c r="O10" s="95"/>
      <c r="P10" s="94">
        <f t="shared" ref="P10:P16" si="1">$H10      +$J10      +$L10      +$N10</f>
        <v>2676000</v>
      </c>
      <c r="Q10" s="95">
        <f t="shared" ref="Q10:Q16" si="2">$I10      +$K10      +$M10      +$O10</f>
        <v>2671231</v>
      </c>
      <c r="R10" s="48">
        <f t="shared" ref="R10:R16" si="3">IF(($H10      =0),0,((($J10      -$H10      )/$H10      )*100))</f>
        <v>-69.654164637116409</v>
      </c>
      <c r="S10" s="49">
        <f t="shared" ref="S10:S16" si="4">IF(($I10      =0),0,((($K10      -$I10      )/$I10      )*100))</f>
        <v>-69.585100690538681</v>
      </c>
      <c r="T10" s="48">
        <f t="shared" ref="T10:T15" si="5">IF(($E10      =0),0,(($P10      /$E10      )*100))</f>
        <v>89.2</v>
      </c>
      <c r="U10" s="50">
        <f t="shared" ref="U10:U15" si="6">IF(($E10      =0),0,(($Q10      /$E10      )*100))</f>
        <v>89.041033333333331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2053000</v>
      </c>
      <c r="I16" s="98">
        <f t="shared" si="7"/>
        <v>2048256</v>
      </c>
      <c r="J16" s="97">
        <f t="shared" si="7"/>
        <v>623000</v>
      </c>
      <c r="K16" s="98">
        <f t="shared" si="7"/>
        <v>622975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2676000</v>
      </c>
      <c r="Q16" s="98">
        <f t="shared" si="2"/>
        <v>2671231</v>
      </c>
      <c r="R16" s="52">
        <f t="shared" si="3"/>
        <v>-69.654164637116409</v>
      </c>
      <c r="S16" s="53">
        <f t="shared" si="4"/>
        <v>-69.585100690538681</v>
      </c>
      <c r="T16" s="52">
        <f>IF((SUM($E9:$E13))=0,0,(P16/(SUM($E9:$E13))*100))</f>
        <v>89.2</v>
      </c>
      <c r="U16" s="54">
        <f>IF((SUM($E9:$E13))=0,0,(Q16/(SUM($E9:$E13))*100))</f>
        <v>89.041033333333331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1990000</v>
      </c>
      <c r="C33" s="93"/>
      <c r="D33" s="93"/>
      <c r="E33" s="93">
        <f>$B33      +$C33      +$D33</f>
        <v>1990000</v>
      </c>
      <c r="F33" s="94">
        <v>1990000</v>
      </c>
      <c r="G33" s="95">
        <v>1392000</v>
      </c>
      <c r="H33" s="94">
        <v>497000</v>
      </c>
      <c r="I33" s="95">
        <v>694904</v>
      </c>
      <c r="J33" s="94">
        <v>798000</v>
      </c>
      <c r="K33" s="95">
        <v>797483</v>
      </c>
      <c r="L33" s="94"/>
      <c r="M33" s="95"/>
      <c r="N33" s="94"/>
      <c r="O33" s="95"/>
      <c r="P33" s="94">
        <f>$H33      +$J33      +$L33      +$N33</f>
        <v>1295000</v>
      </c>
      <c r="Q33" s="95">
        <f>$I33      +$K33      +$M33      +$O33</f>
        <v>1492387</v>
      </c>
      <c r="R33" s="48">
        <f>IF(($H33      =0),0,((($J33      -$H33      )/$H33      )*100))</f>
        <v>60.563380281690137</v>
      </c>
      <c r="S33" s="49">
        <f>IF(($I33      =0),0,((($K33      -$I33      )/$I33      )*100))</f>
        <v>14.761607358714295</v>
      </c>
      <c r="T33" s="48">
        <f>IF(($E33      =0),0,(($P33      /$E33      )*100))</f>
        <v>65.075376884422113</v>
      </c>
      <c r="U33" s="50">
        <f>IF(($E33      =0),0,(($Q33      /$E33      )*100))</f>
        <v>74.99432160804021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1990000</v>
      </c>
      <c r="C34" s="96">
        <f>C33</f>
        <v>0</v>
      </c>
      <c r="D34" s="96"/>
      <c r="E34" s="96">
        <f>$B34      +$C34      +$D34</f>
        <v>1990000</v>
      </c>
      <c r="F34" s="97">
        <f t="shared" ref="F34:O34" si="17">F33</f>
        <v>1990000</v>
      </c>
      <c r="G34" s="98">
        <f t="shared" si="17"/>
        <v>1392000</v>
      </c>
      <c r="H34" s="97">
        <f t="shared" si="17"/>
        <v>497000</v>
      </c>
      <c r="I34" s="98">
        <f t="shared" si="17"/>
        <v>694904</v>
      </c>
      <c r="J34" s="97">
        <f t="shared" si="17"/>
        <v>798000</v>
      </c>
      <c r="K34" s="98">
        <f t="shared" si="17"/>
        <v>797483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1295000</v>
      </c>
      <c r="Q34" s="98">
        <f>$I34      +$K34      +$M34      +$O34</f>
        <v>1492387</v>
      </c>
      <c r="R34" s="52">
        <f>IF(($H34      =0),0,((($J34      -$H34      )/$H34      )*100))</f>
        <v>60.563380281690137</v>
      </c>
      <c r="S34" s="53">
        <f>IF(($I34      =0),0,((($K34      -$I34      )/$I34      )*100))</f>
        <v>14.761607358714295</v>
      </c>
      <c r="T34" s="52">
        <f>IF($E34   =0,0,($P34   /$E34   )*100)</f>
        <v>65.075376884422113</v>
      </c>
      <c r="U34" s="54">
        <f>IF($E34   =0,0,($Q34   /$E34   )*100)</f>
        <v>74.99432160804021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4474000</v>
      </c>
      <c r="C36" s="93"/>
      <c r="D36" s="93"/>
      <c r="E36" s="93">
        <f t="shared" ref="E36:E41" si="18">$B36      +$C36      +$D36</f>
        <v>4474000</v>
      </c>
      <c r="F36" s="94">
        <v>2474000</v>
      </c>
      <c r="G36" s="95">
        <v>1800000</v>
      </c>
      <c r="H36" s="94"/>
      <c r="I36" s="95"/>
      <c r="J36" s="94">
        <v>892000</v>
      </c>
      <c r="K36" s="95">
        <v>2084063</v>
      </c>
      <c r="L36" s="94"/>
      <c r="M36" s="95"/>
      <c r="N36" s="94"/>
      <c r="O36" s="95"/>
      <c r="P36" s="94">
        <f t="shared" ref="P36:P41" si="19">$H36      +$J36      +$L36      +$N36</f>
        <v>892000</v>
      </c>
      <c r="Q36" s="95">
        <f t="shared" ref="Q36:Q41" si="20">$I36      +$K36      +$M36      +$O36</f>
        <v>2084063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19.937416182387125</v>
      </c>
      <c r="U36" s="50">
        <f t="shared" ref="U36:U40" si="24">IF(($E36      =0),0,(($Q36      /$E36      )*100))</f>
        <v>46.58164953062137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900000</v>
      </c>
      <c r="C37" s="93"/>
      <c r="D37" s="93"/>
      <c r="E37" s="93">
        <f t="shared" si="18"/>
        <v>900000</v>
      </c>
      <c r="F37" s="94">
        <v>900000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5374000</v>
      </c>
      <c r="C41" s="96">
        <f>SUM(C36:C40)</f>
        <v>0</v>
      </c>
      <c r="D41" s="96"/>
      <c r="E41" s="96">
        <f t="shared" si="18"/>
        <v>5374000</v>
      </c>
      <c r="F41" s="97">
        <f t="shared" ref="F41:O41" si="25">SUM(F36:F40)</f>
        <v>3374000</v>
      </c>
      <c r="G41" s="98">
        <f t="shared" si="25"/>
        <v>1800000</v>
      </c>
      <c r="H41" s="97">
        <f t="shared" si="25"/>
        <v>0</v>
      </c>
      <c r="I41" s="98">
        <f t="shared" si="25"/>
        <v>0</v>
      </c>
      <c r="J41" s="97">
        <f t="shared" si="25"/>
        <v>892000</v>
      </c>
      <c r="K41" s="98">
        <f t="shared" si="25"/>
        <v>2084063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892000</v>
      </c>
      <c r="Q41" s="98">
        <f t="shared" si="20"/>
        <v>2084063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19.937416182387125</v>
      </c>
      <c r="U41" s="54">
        <f>IF((+$E36+$E39) =0,0,(Q41   /(+$E36+$E39) )*100)</f>
        <v>46.58164953062137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10364000</v>
      </c>
      <c r="C68" s="105">
        <f>SUM(C9:C15,C18:C24,C27:C30,C33,C36:C40,C43:C53,C56:C59,C62:C66)</f>
        <v>0</v>
      </c>
      <c r="D68" s="105"/>
      <c r="E68" s="105">
        <f t="shared" si="35"/>
        <v>10364000</v>
      </c>
      <c r="F68" s="106">
        <f t="shared" ref="F68:O68" si="43">SUM(F9:F15,F18:F24,F27:F30,F33,F36:F40,F43:F53,F56:F59,F62:F66)</f>
        <v>8364000</v>
      </c>
      <c r="G68" s="107">
        <f t="shared" si="43"/>
        <v>6192000</v>
      </c>
      <c r="H68" s="106">
        <f t="shared" si="43"/>
        <v>2550000</v>
      </c>
      <c r="I68" s="107">
        <f t="shared" si="43"/>
        <v>2743160</v>
      </c>
      <c r="J68" s="106">
        <f t="shared" si="43"/>
        <v>2313000</v>
      </c>
      <c r="K68" s="107">
        <f t="shared" si="43"/>
        <v>3504521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4863000</v>
      </c>
      <c r="Q68" s="107">
        <f t="shared" si="37"/>
        <v>6247681</v>
      </c>
      <c r="R68" s="61">
        <f t="shared" si="38"/>
        <v>-9.2941176470588243</v>
      </c>
      <c r="S68" s="62">
        <f t="shared" si="39"/>
        <v>27.754888522725619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51.384192730346577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66.015226120033816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40696000</v>
      </c>
      <c r="C70" s="93"/>
      <c r="D70" s="93"/>
      <c r="E70" s="93">
        <f>$B70      +$C70      +$D70</f>
        <v>40696000</v>
      </c>
      <c r="F70" s="94">
        <v>40696000</v>
      </c>
      <c r="G70" s="95">
        <v>28570000</v>
      </c>
      <c r="H70" s="94">
        <v>6900000</v>
      </c>
      <c r="I70" s="95">
        <v>8039793</v>
      </c>
      <c r="J70" s="94">
        <v>10291000</v>
      </c>
      <c r="K70" s="95">
        <v>10625741</v>
      </c>
      <c r="L70" s="94"/>
      <c r="M70" s="95"/>
      <c r="N70" s="94"/>
      <c r="O70" s="95"/>
      <c r="P70" s="94">
        <f>$H70      +$J70      +$L70      +$N70</f>
        <v>17191000</v>
      </c>
      <c r="Q70" s="95">
        <f>$I70      +$K70      +$M70      +$O70</f>
        <v>18665534</v>
      </c>
      <c r="R70" s="48">
        <f>IF(($H70      =0),0,((($J70      -$H70      )/$H70      )*100))</f>
        <v>49.144927536231883</v>
      </c>
      <c r="S70" s="49">
        <f>IF(($I70      =0),0,((($K70      -$I70      )/$I70      )*100))</f>
        <v>32.164360450573795</v>
      </c>
      <c r="T70" s="48">
        <f>IF(($E70      =0),0,(($P70      /$E70      )*100))</f>
        <v>42.242480833497147</v>
      </c>
      <c r="U70" s="50">
        <f>IF(($E70      =0),0,(($Q70      /$E70      )*100))</f>
        <v>45.865770591704347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40696000</v>
      </c>
      <c r="C72" s="102">
        <f>SUM(C70:C71)</f>
        <v>0</v>
      </c>
      <c r="D72" s="102"/>
      <c r="E72" s="102">
        <f>$B72      +$C72      +$D72</f>
        <v>40696000</v>
      </c>
      <c r="F72" s="103">
        <f t="shared" ref="F72:O72" si="44">SUM(F70:F71)</f>
        <v>40696000</v>
      </c>
      <c r="G72" s="104">
        <f t="shared" si="44"/>
        <v>28570000</v>
      </c>
      <c r="H72" s="103">
        <f t="shared" si="44"/>
        <v>6900000</v>
      </c>
      <c r="I72" s="104">
        <f t="shared" si="44"/>
        <v>8039793</v>
      </c>
      <c r="J72" s="103">
        <f t="shared" si="44"/>
        <v>10291000</v>
      </c>
      <c r="K72" s="104">
        <f t="shared" si="44"/>
        <v>10625741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17191000</v>
      </c>
      <c r="Q72" s="104">
        <f>$I72      +$K72      +$M72      +$O72</f>
        <v>18665534</v>
      </c>
      <c r="R72" s="57">
        <f>IF(($H72      =0),0,((($J72      -$H72      )/$H72      )*100))</f>
        <v>49.144927536231883</v>
      </c>
      <c r="S72" s="58">
        <f>IF(($I72      =0),0,((($K72      -$I72      )/$I72      )*100))</f>
        <v>32.164360450573795</v>
      </c>
      <c r="T72" s="57">
        <f>IF(($E70      =0),0,(($P70      /$E70      )*100))</f>
        <v>42.242480833497147</v>
      </c>
      <c r="U72" s="59">
        <f>IF($E70   =0,0,($Q70   /$E70 )*100)</f>
        <v>45.865770591704347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40696000</v>
      </c>
      <c r="C73" s="105">
        <f>SUM(C70:C71)</f>
        <v>0</v>
      </c>
      <c r="D73" s="105"/>
      <c r="E73" s="105">
        <f>$B73      +$C73      +$D73</f>
        <v>40696000</v>
      </c>
      <c r="F73" s="106">
        <f t="shared" ref="F73:O73" si="45">SUM(F70:F71)</f>
        <v>40696000</v>
      </c>
      <c r="G73" s="107">
        <f t="shared" si="45"/>
        <v>28570000</v>
      </c>
      <c r="H73" s="106">
        <f t="shared" si="45"/>
        <v>6900000</v>
      </c>
      <c r="I73" s="107">
        <f t="shared" si="45"/>
        <v>8039793</v>
      </c>
      <c r="J73" s="106">
        <f t="shared" si="45"/>
        <v>10291000</v>
      </c>
      <c r="K73" s="107">
        <f t="shared" si="45"/>
        <v>10625741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17191000</v>
      </c>
      <c r="Q73" s="107">
        <f>$I73      +$K73      +$M73      +$O73</f>
        <v>18665534</v>
      </c>
      <c r="R73" s="61">
        <f>IF(($H73      =0),0,((($J73      -$H73      )/$H73      )*100))</f>
        <v>49.144927536231883</v>
      </c>
      <c r="S73" s="62">
        <f>IF(($I73      =0),0,((($K73      -$I73      )/$I73      )*100))</f>
        <v>32.164360450573795</v>
      </c>
      <c r="T73" s="61">
        <f>IF(($E70      =0),0,(($P70      /$E70      )*100))</f>
        <v>42.242480833497147</v>
      </c>
      <c r="U73" s="65">
        <f>IF($E70   =0,0,($Q70   /$E70 )*100)</f>
        <v>45.865770591704347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51060000</v>
      </c>
      <c r="C74" s="105">
        <f>SUM(C9:C15,C18:C24,C27:C30,C33,C36:C40,C43:C53,C56:C59,C62:C66,C70:C71)</f>
        <v>0</v>
      </c>
      <c r="D74" s="105"/>
      <c r="E74" s="105">
        <f>$B74      +$C74      +$D74</f>
        <v>51060000</v>
      </c>
      <c r="F74" s="106">
        <f t="shared" ref="F74:O74" si="46">SUM(F9:F15,F18:F24,F27:F30,F33,F36:F40,F43:F53,F56:F59,F62:F66,F70:F71)</f>
        <v>49060000</v>
      </c>
      <c r="G74" s="107">
        <f t="shared" si="46"/>
        <v>34762000</v>
      </c>
      <c r="H74" s="106">
        <f t="shared" si="46"/>
        <v>9450000</v>
      </c>
      <c r="I74" s="107">
        <f t="shared" si="46"/>
        <v>10782953</v>
      </c>
      <c r="J74" s="106">
        <f t="shared" si="46"/>
        <v>12604000</v>
      </c>
      <c r="K74" s="107">
        <f t="shared" si="46"/>
        <v>14130262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22054000</v>
      </c>
      <c r="Q74" s="107">
        <f>$I74      +$K74      +$M74      +$O74</f>
        <v>24913215</v>
      </c>
      <c r="R74" s="61">
        <f>IF(($H74      =0),0,((($J74      -$H74      )/$H74      )*100))</f>
        <v>33.375661375661373</v>
      </c>
      <c r="S74" s="62">
        <f>IF(($I74      =0),0,((($K74      -$I74      )/$I74      )*100))</f>
        <v>31.042600296968743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43.967304625199361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49.667494019138758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4988000</v>
      </c>
      <c r="C87" s="119">
        <f t="shared" si="55"/>
        <v>2098000</v>
      </c>
      <c r="D87" s="119">
        <f t="shared" si="55"/>
        <v>0</v>
      </c>
      <c r="E87" s="119">
        <f t="shared" si="55"/>
        <v>7086000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6037000</v>
      </c>
      <c r="I87" s="119">
        <f t="shared" si="55"/>
        <v>0</v>
      </c>
      <c r="J87" s="119">
        <f t="shared" si="55"/>
        <v>2086000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8123000</v>
      </c>
      <c r="Q87" s="120">
        <f t="shared" si="55"/>
        <v>0</v>
      </c>
      <c r="R87" s="85">
        <f t="shared" si="55"/>
        <v>-65.446413781679652</v>
      </c>
      <c r="S87" s="85">
        <f t="shared" si="55"/>
        <v>0</v>
      </c>
      <c r="T87" s="86">
        <f>IF(SUM($E88:$E96) =0,0,(P87   /SUM($E88:$E96) )*100)</f>
        <v>114.6344905447361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4988000</v>
      </c>
      <c r="C91" s="93">
        <v>2098000</v>
      </c>
      <c r="D91" s="93"/>
      <c r="E91" s="93">
        <f t="shared" si="56"/>
        <v>7086000</v>
      </c>
      <c r="F91" s="93">
        <v>0</v>
      </c>
      <c r="G91" s="93">
        <v>0</v>
      </c>
      <c r="H91" s="93">
        <v>6037000</v>
      </c>
      <c r="I91" s="93"/>
      <c r="J91" s="93">
        <v>2086000</v>
      </c>
      <c r="K91" s="93"/>
      <c r="L91" s="93"/>
      <c r="M91" s="93"/>
      <c r="N91" s="93"/>
      <c r="O91" s="93"/>
      <c r="P91" s="93">
        <f t="shared" si="57"/>
        <v>8123000</v>
      </c>
      <c r="Q91" s="93">
        <f t="shared" si="58"/>
        <v>0</v>
      </c>
      <c r="R91" s="89">
        <f t="shared" si="59"/>
        <v>-65.446413781679652</v>
      </c>
      <c r="S91" s="89">
        <f t="shared" si="60"/>
        <v>0</v>
      </c>
      <c r="T91" s="89">
        <f t="shared" si="61"/>
        <v>114.6344905447361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4988000</v>
      </c>
      <c r="C114" s="128">
        <f t="shared" si="69"/>
        <v>2098000</v>
      </c>
      <c r="D114" s="128">
        <f t="shared" si="69"/>
        <v>0</v>
      </c>
      <c r="E114" s="128">
        <f t="shared" si="69"/>
        <v>7086000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6037000</v>
      </c>
      <c r="I114" s="128">
        <f t="shared" si="69"/>
        <v>0</v>
      </c>
      <c r="J114" s="128">
        <f t="shared" si="69"/>
        <v>2086000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8123000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1.1463449054473609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4988000</v>
      </c>
      <c r="C115" s="130">
        <f t="shared" ref="C115:Q115" si="70">C87</f>
        <v>2098000</v>
      </c>
      <c r="D115" s="130">
        <f t="shared" si="70"/>
        <v>0</v>
      </c>
      <c r="E115" s="130">
        <f t="shared" si="70"/>
        <v>7086000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6037000</v>
      </c>
      <c r="I115" s="130">
        <f t="shared" si="70"/>
        <v>0</v>
      </c>
      <c r="J115" s="130">
        <f t="shared" si="70"/>
        <v>2086000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8123000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1.1463449054473609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O7HqrrpUsrXg8vvAWa7j+EcKqXYokAWtCiMpaWPo5VehuNhtfyExD4Lro8H2uY1lHnEedi2e9ATJSJ/hGEFEbQ==" saltValue="/VFj7S6inKD8q4hixNrZa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1227000</v>
      </c>
      <c r="I10" s="95">
        <v>1227081</v>
      </c>
      <c r="J10" s="94"/>
      <c r="K10" s="95"/>
      <c r="L10" s="94"/>
      <c r="M10" s="95"/>
      <c r="N10" s="94"/>
      <c r="O10" s="95"/>
      <c r="P10" s="94">
        <f t="shared" ref="P10:P16" si="1">$H10      +$J10      +$L10      +$N10</f>
        <v>1227000</v>
      </c>
      <c r="Q10" s="95">
        <f t="shared" ref="Q10:Q16" si="2">$I10      +$K10      +$M10      +$O10</f>
        <v>1227081</v>
      </c>
      <c r="R10" s="48">
        <f t="shared" ref="R10:R16" si="3">IF(($H10      =0),0,((($J10      -$H10      )/$H10      )*100))</f>
        <v>-100</v>
      </c>
      <c r="S10" s="49">
        <f t="shared" ref="S10:S16" si="4">IF(($I10      =0),0,((($K10      -$I10      )/$I10      )*100))</f>
        <v>-100</v>
      </c>
      <c r="T10" s="48">
        <f t="shared" ref="T10:T15" si="5">IF(($E10      =0),0,(($P10      /$E10      )*100))</f>
        <v>40.9</v>
      </c>
      <c r="U10" s="50">
        <f t="shared" ref="U10:U15" si="6">IF(($E10      =0),0,(($Q10      /$E10      )*100))</f>
        <v>40.902699999999996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1227000</v>
      </c>
      <c r="I16" s="98">
        <f t="shared" si="7"/>
        <v>1227081</v>
      </c>
      <c r="J16" s="97">
        <f t="shared" si="7"/>
        <v>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1227000</v>
      </c>
      <c r="Q16" s="98">
        <f t="shared" si="2"/>
        <v>1227081</v>
      </c>
      <c r="R16" s="52">
        <f t="shared" si="3"/>
        <v>-100</v>
      </c>
      <c r="S16" s="53">
        <f t="shared" si="4"/>
        <v>-100</v>
      </c>
      <c r="T16" s="52">
        <f>IF((SUM($E9:$E13))=0,0,(P16/(SUM($E9:$E13))*100))</f>
        <v>40.9</v>
      </c>
      <c r="U16" s="54">
        <f>IF((SUM($E9:$E13))=0,0,(Q16/(SUM($E9:$E13))*100))</f>
        <v>40.902699999999996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1793000</v>
      </c>
      <c r="C33" s="93"/>
      <c r="D33" s="93"/>
      <c r="E33" s="93">
        <f>$B33      +$C33      +$D33</f>
        <v>1793000</v>
      </c>
      <c r="F33" s="94">
        <v>1793000</v>
      </c>
      <c r="G33" s="95">
        <v>1256000</v>
      </c>
      <c r="H33" s="94">
        <v>449000</v>
      </c>
      <c r="I33" s="95"/>
      <c r="J33" s="94"/>
      <c r="K33" s="95"/>
      <c r="L33" s="94"/>
      <c r="M33" s="95"/>
      <c r="N33" s="94"/>
      <c r="O33" s="95"/>
      <c r="P33" s="94">
        <f>$H33      +$J33      +$L33      +$N33</f>
        <v>449000</v>
      </c>
      <c r="Q33" s="95">
        <f>$I33      +$K33      +$M33      +$O33</f>
        <v>0</v>
      </c>
      <c r="R33" s="48">
        <f>IF(($H33      =0),0,((($J33      -$H33      )/$H33      )*100))</f>
        <v>-100</v>
      </c>
      <c r="S33" s="49">
        <f>IF(($I33      =0),0,((($K33      -$I33      )/$I33      )*100))</f>
        <v>0</v>
      </c>
      <c r="T33" s="48">
        <f>IF(($E33      =0),0,(($P33      /$E33      )*100))</f>
        <v>25.041829336307863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1793000</v>
      </c>
      <c r="C34" s="96">
        <f>C33</f>
        <v>0</v>
      </c>
      <c r="D34" s="96"/>
      <c r="E34" s="96">
        <f>$B34      +$C34      +$D34</f>
        <v>1793000</v>
      </c>
      <c r="F34" s="97">
        <f t="shared" ref="F34:O34" si="17">F33</f>
        <v>1793000</v>
      </c>
      <c r="G34" s="98">
        <f t="shared" si="17"/>
        <v>1256000</v>
      </c>
      <c r="H34" s="97">
        <f t="shared" si="17"/>
        <v>449000</v>
      </c>
      <c r="I34" s="98">
        <f t="shared" si="17"/>
        <v>0</v>
      </c>
      <c r="J34" s="97">
        <f t="shared" si="17"/>
        <v>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449000</v>
      </c>
      <c r="Q34" s="98">
        <f>$I34      +$K34      +$M34      +$O34</f>
        <v>0</v>
      </c>
      <c r="R34" s="52">
        <f>IF(($H34      =0),0,((($J34      -$H34      )/$H34      )*100))</f>
        <v>-100</v>
      </c>
      <c r="S34" s="53">
        <f>IF(($I34      =0),0,((($K34      -$I34      )/$I34      )*100))</f>
        <v>0</v>
      </c>
      <c r="T34" s="52">
        <f>IF($E34   =0,0,($P34   /$E34   )*100)</f>
        <v>25.041829336307863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5518000</v>
      </c>
      <c r="C36" s="93"/>
      <c r="D36" s="93"/>
      <c r="E36" s="93">
        <f t="shared" ref="E36:E41" si="18">$B36      +$C36      +$D36</f>
        <v>5518000</v>
      </c>
      <c r="F36" s="94">
        <v>4318000</v>
      </c>
      <c r="G36" s="95">
        <v>2200000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1366000</v>
      </c>
      <c r="C37" s="93"/>
      <c r="D37" s="93"/>
      <c r="E37" s="93">
        <f t="shared" si="18"/>
        <v>1366000</v>
      </c>
      <c r="F37" s="94">
        <v>1366000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6884000</v>
      </c>
      <c r="C41" s="96">
        <f>SUM(C36:C40)</f>
        <v>0</v>
      </c>
      <c r="D41" s="96"/>
      <c r="E41" s="96">
        <f t="shared" si="18"/>
        <v>6884000</v>
      </c>
      <c r="F41" s="97">
        <f t="shared" ref="F41:O41" si="25">SUM(F36:F40)</f>
        <v>5684000</v>
      </c>
      <c r="G41" s="98">
        <f t="shared" si="25"/>
        <v>2200000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11677000</v>
      </c>
      <c r="C68" s="105">
        <f>SUM(C9:C15,C18:C24,C27:C30,C33,C36:C40,C43:C53,C56:C59,C62:C66)</f>
        <v>0</v>
      </c>
      <c r="D68" s="105"/>
      <c r="E68" s="105">
        <f t="shared" si="35"/>
        <v>11677000</v>
      </c>
      <c r="F68" s="106">
        <f t="shared" ref="F68:O68" si="43">SUM(F9:F15,F18:F24,F27:F30,F33,F36:F40,F43:F53,F56:F59,F62:F66)</f>
        <v>10477000</v>
      </c>
      <c r="G68" s="107">
        <f t="shared" si="43"/>
        <v>6456000</v>
      </c>
      <c r="H68" s="106">
        <f t="shared" si="43"/>
        <v>1676000</v>
      </c>
      <c r="I68" s="107">
        <f t="shared" si="43"/>
        <v>1227081</v>
      </c>
      <c r="J68" s="106">
        <f t="shared" si="43"/>
        <v>0</v>
      </c>
      <c r="K68" s="107">
        <f t="shared" si="43"/>
        <v>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1676000</v>
      </c>
      <c r="Q68" s="107">
        <f t="shared" si="37"/>
        <v>1227081</v>
      </c>
      <c r="R68" s="61">
        <f t="shared" si="38"/>
        <v>-100</v>
      </c>
      <c r="S68" s="62">
        <f t="shared" si="39"/>
        <v>-100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16.254485500921344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11.900698283386674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43212000</v>
      </c>
      <c r="C70" s="93"/>
      <c r="D70" s="93"/>
      <c r="E70" s="93">
        <f>$B70      +$C70      +$D70</f>
        <v>43212000</v>
      </c>
      <c r="F70" s="94">
        <v>43212000</v>
      </c>
      <c r="G70" s="95">
        <v>30248000</v>
      </c>
      <c r="H70" s="94">
        <v>16417000</v>
      </c>
      <c r="I70" s="95">
        <v>19308082</v>
      </c>
      <c r="J70" s="94">
        <v>9826000</v>
      </c>
      <c r="K70" s="95">
        <v>7300685</v>
      </c>
      <c r="L70" s="94"/>
      <c r="M70" s="95"/>
      <c r="N70" s="94"/>
      <c r="O70" s="95"/>
      <c r="P70" s="94">
        <f>$H70      +$J70      +$L70      +$N70</f>
        <v>26243000</v>
      </c>
      <c r="Q70" s="95">
        <f>$I70      +$K70      +$M70      +$O70</f>
        <v>26608767</v>
      </c>
      <c r="R70" s="48">
        <f>IF(($H70      =0),0,((($J70      -$H70      )/$H70      )*100))</f>
        <v>-40.147408174453311</v>
      </c>
      <c r="S70" s="49">
        <f>IF(($I70      =0),0,((($K70      -$I70      )/$I70      )*100))</f>
        <v>-62.188450411594488</v>
      </c>
      <c r="T70" s="48">
        <f>IF(($E70      =0),0,(($P70      /$E70      )*100))</f>
        <v>60.730815514209013</v>
      </c>
      <c r="U70" s="50">
        <f>IF(($E70      =0),0,(($Q70      /$E70      )*100))</f>
        <v>61.577263260205498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43212000</v>
      </c>
      <c r="C72" s="102">
        <f>SUM(C70:C71)</f>
        <v>0</v>
      </c>
      <c r="D72" s="102"/>
      <c r="E72" s="102">
        <f>$B72      +$C72      +$D72</f>
        <v>43212000</v>
      </c>
      <c r="F72" s="103">
        <f t="shared" ref="F72:O72" si="44">SUM(F70:F71)</f>
        <v>43212000</v>
      </c>
      <c r="G72" s="104">
        <f t="shared" si="44"/>
        <v>30248000</v>
      </c>
      <c r="H72" s="103">
        <f t="shared" si="44"/>
        <v>16417000</v>
      </c>
      <c r="I72" s="104">
        <f t="shared" si="44"/>
        <v>19308082</v>
      </c>
      <c r="J72" s="103">
        <f t="shared" si="44"/>
        <v>9826000</v>
      </c>
      <c r="K72" s="104">
        <f t="shared" si="44"/>
        <v>7300685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26243000</v>
      </c>
      <c r="Q72" s="104">
        <f>$I72      +$K72      +$M72      +$O72</f>
        <v>26608767</v>
      </c>
      <c r="R72" s="57">
        <f>IF(($H72      =0),0,((($J72      -$H72      )/$H72      )*100))</f>
        <v>-40.147408174453311</v>
      </c>
      <c r="S72" s="58">
        <f>IF(($I72      =0),0,((($K72      -$I72      )/$I72      )*100))</f>
        <v>-62.188450411594488</v>
      </c>
      <c r="T72" s="57">
        <f>IF(($E70      =0),0,(($P70      /$E70      )*100))</f>
        <v>60.730815514209013</v>
      </c>
      <c r="U72" s="59">
        <f>IF($E70   =0,0,($Q70   /$E70 )*100)</f>
        <v>61.577263260205498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43212000</v>
      </c>
      <c r="C73" s="105">
        <f>SUM(C70:C71)</f>
        <v>0</v>
      </c>
      <c r="D73" s="105"/>
      <c r="E73" s="105">
        <f>$B73      +$C73      +$D73</f>
        <v>43212000</v>
      </c>
      <c r="F73" s="106">
        <f t="shared" ref="F73:O73" si="45">SUM(F70:F71)</f>
        <v>43212000</v>
      </c>
      <c r="G73" s="107">
        <f t="shared" si="45"/>
        <v>30248000</v>
      </c>
      <c r="H73" s="106">
        <f t="shared" si="45"/>
        <v>16417000</v>
      </c>
      <c r="I73" s="107">
        <f t="shared" si="45"/>
        <v>19308082</v>
      </c>
      <c r="J73" s="106">
        <f t="shared" si="45"/>
        <v>9826000</v>
      </c>
      <c r="K73" s="107">
        <f t="shared" si="45"/>
        <v>7300685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26243000</v>
      </c>
      <c r="Q73" s="107">
        <f>$I73      +$K73      +$M73      +$O73</f>
        <v>26608767</v>
      </c>
      <c r="R73" s="61">
        <f>IF(($H73      =0),0,((($J73      -$H73      )/$H73      )*100))</f>
        <v>-40.147408174453311</v>
      </c>
      <c r="S73" s="62">
        <f>IF(($I73      =0),0,((($K73      -$I73      )/$I73      )*100))</f>
        <v>-62.188450411594488</v>
      </c>
      <c r="T73" s="61">
        <f>IF(($E70      =0),0,(($P70      /$E70      )*100))</f>
        <v>60.730815514209013</v>
      </c>
      <c r="U73" s="65">
        <f>IF($E70   =0,0,($Q70   /$E70 )*100)</f>
        <v>61.577263260205498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54889000</v>
      </c>
      <c r="C74" s="105">
        <f>SUM(C9:C15,C18:C24,C27:C30,C33,C36:C40,C43:C53,C56:C59,C62:C66,C70:C71)</f>
        <v>0</v>
      </c>
      <c r="D74" s="105"/>
      <c r="E74" s="105">
        <f>$B74      +$C74      +$D74</f>
        <v>54889000</v>
      </c>
      <c r="F74" s="106">
        <f t="shared" ref="F74:O74" si="46">SUM(F9:F15,F18:F24,F27:F30,F33,F36:F40,F43:F53,F56:F59,F62:F66,F70:F71)</f>
        <v>53689000</v>
      </c>
      <c r="G74" s="107">
        <f t="shared" si="46"/>
        <v>36704000</v>
      </c>
      <c r="H74" s="106">
        <f t="shared" si="46"/>
        <v>18093000</v>
      </c>
      <c r="I74" s="107">
        <f t="shared" si="46"/>
        <v>20535163</v>
      </c>
      <c r="J74" s="106">
        <f t="shared" si="46"/>
        <v>9826000</v>
      </c>
      <c r="K74" s="107">
        <f t="shared" si="46"/>
        <v>7300685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27919000</v>
      </c>
      <c r="Q74" s="107">
        <f>$I74      +$K74      +$M74      +$O74</f>
        <v>27835848</v>
      </c>
      <c r="R74" s="61">
        <f>IF(($H74      =0),0,((($J74      -$H74      )/$H74      )*100))</f>
        <v>-45.69170397391256</v>
      </c>
      <c r="S74" s="62">
        <f>IF(($I74      =0),0,((($K74      -$I74      )/$I74      )*100))</f>
        <v>-64.447883856582976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52.162621676662368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52.007264166806792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10903000</v>
      </c>
      <c r="C87" s="119">
        <f t="shared" si="55"/>
        <v>6408000</v>
      </c>
      <c r="D87" s="119">
        <f t="shared" si="55"/>
        <v>0</v>
      </c>
      <c r="E87" s="119">
        <f t="shared" si="55"/>
        <v>17311000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11682000</v>
      </c>
      <c r="I87" s="119">
        <f t="shared" si="55"/>
        <v>0</v>
      </c>
      <c r="J87" s="119">
        <f t="shared" si="55"/>
        <v>8616000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20298000</v>
      </c>
      <c r="Q87" s="120">
        <f t="shared" si="55"/>
        <v>0</v>
      </c>
      <c r="R87" s="85">
        <f t="shared" si="55"/>
        <v>-26.245505906522855</v>
      </c>
      <c r="S87" s="85">
        <f t="shared" si="55"/>
        <v>0</v>
      </c>
      <c r="T87" s="86">
        <f>IF(SUM($E88:$E96) =0,0,(P87   /SUM($E88:$E96) )*100)</f>
        <v>117.25492461440703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9903000</v>
      </c>
      <c r="C91" s="93">
        <v>5408000</v>
      </c>
      <c r="D91" s="93"/>
      <c r="E91" s="93">
        <f t="shared" si="56"/>
        <v>15311000</v>
      </c>
      <c r="F91" s="93">
        <v>0</v>
      </c>
      <c r="G91" s="93">
        <v>0</v>
      </c>
      <c r="H91" s="93">
        <v>11682000</v>
      </c>
      <c r="I91" s="93"/>
      <c r="J91" s="93">
        <v>8616000</v>
      </c>
      <c r="K91" s="93"/>
      <c r="L91" s="93"/>
      <c r="M91" s="93"/>
      <c r="N91" s="93"/>
      <c r="O91" s="93"/>
      <c r="P91" s="93">
        <f t="shared" si="57"/>
        <v>20298000</v>
      </c>
      <c r="Q91" s="93">
        <f t="shared" si="58"/>
        <v>0</v>
      </c>
      <c r="R91" s="89">
        <f t="shared" si="59"/>
        <v>-26.245505906522855</v>
      </c>
      <c r="S91" s="89">
        <f t="shared" si="60"/>
        <v>0</v>
      </c>
      <c r="T91" s="89">
        <f t="shared" si="61"/>
        <v>132.57135392854812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1000000</v>
      </c>
      <c r="C96" s="122">
        <v>1000000</v>
      </c>
      <c r="D96" s="122"/>
      <c r="E96" s="122">
        <f t="shared" si="56"/>
        <v>2000000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10903000</v>
      </c>
      <c r="C114" s="128">
        <f t="shared" si="69"/>
        <v>6408000</v>
      </c>
      <c r="D114" s="128">
        <f t="shared" si="69"/>
        <v>0</v>
      </c>
      <c r="E114" s="128">
        <f t="shared" si="69"/>
        <v>17311000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11682000</v>
      </c>
      <c r="I114" s="128">
        <f t="shared" si="69"/>
        <v>0</v>
      </c>
      <c r="J114" s="128">
        <f t="shared" si="69"/>
        <v>8616000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20298000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1.1725492461440703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10903000</v>
      </c>
      <c r="C115" s="130">
        <f t="shared" ref="C115:Q115" si="70">C87</f>
        <v>6408000</v>
      </c>
      <c r="D115" s="130">
        <f t="shared" si="70"/>
        <v>0</v>
      </c>
      <c r="E115" s="130">
        <f t="shared" si="70"/>
        <v>17311000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11682000</v>
      </c>
      <c r="I115" s="130">
        <f t="shared" si="70"/>
        <v>0</v>
      </c>
      <c r="J115" s="130">
        <f t="shared" si="70"/>
        <v>8616000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20298000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1.1725492461440703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SkNe++N6NW+VJzhW6ybpaqDuajY7OIFtC3h/lHgQSSZib/qyCUyZUaQ1jAo8F6kq3Q+h8z50hc384pQtNA+6Q==" saltValue="1fLW/QWwZKRV7mlKHxpVK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2000000</v>
      </c>
      <c r="C10" s="93"/>
      <c r="D10" s="93"/>
      <c r="E10" s="93">
        <f t="shared" ref="E10:E16" si="0">$B10      +$C10      +$D10</f>
        <v>2000000</v>
      </c>
      <c r="F10" s="94">
        <v>2000000</v>
      </c>
      <c r="G10" s="95">
        <v>2000000</v>
      </c>
      <c r="H10" s="94">
        <v>541000</v>
      </c>
      <c r="I10" s="95">
        <v>139680</v>
      </c>
      <c r="J10" s="94">
        <v>185000</v>
      </c>
      <c r="K10" s="95">
        <v>208927</v>
      </c>
      <c r="L10" s="94"/>
      <c r="M10" s="95"/>
      <c r="N10" s="94"/>
      <c r="O10" s="95"/>
      <c r="P10" s="94">
        <f t="shared" ref="P10:P16" si="1">$H10      +$J10      +$L10      +$N10</f>
        <v>726000</v>
      </c>
      <c r="Q10" s="95">
        <f t="shared" ref="Q10:Q16" si="2">$I10      +$K10      +$M10      +$O10</f>
        <v>348607</v>
      </c>
      <c r="R10" s="48">
        <f t="shared" ref="R10:R16" si="3">IF(($H10      =0),0,((($J10      -$H10      )/$H10      )*100))</f>
        <v>-65.804066543438083</v>
      </c>
      <c r="S10" s="49">
        <f t="shared" ref="S10:S16" si="4">IF(($I10      =0),0,((($K10      -$I10      )/$I10      )*100))</f>
        <v>49.575458190148915</v>
      </c>
      <c r="T10" s="48">
        <f t="shared" ref="T10:T15" si="5">IF(($E10      =0),0,(($P10      /$E10      )*100))</f>
        <v>36.299999999999997</v>
      </c>
      <c r="U10" s="50">
        <f t="shared" ref="U10:U15" si="6">IF(($E10      =0),0,(($Q10      /$E10      )*100))</f>
        <v>17.430350000000001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2000000</v>
      </c>
      <c r="C16" s="96">
        <f>SUM(C9:C15)</f>
        <v>0</v>
      </c>
      <c r="D16" s="96"/>
      <c r="E16" s="96">
        <f t="shared" si="0"/>
        <v>2000000</v>
      </c>
      <c r="F16" s="97">
        <f t="shared" ref="F16:O16" si="7">SUM(F9:F15)</f>
        <v>2000000</v>
      </c>
      <c r="G16" s="98">
        <f t="shared" si="7"/>
        <v>2000000</v>
      </c>
      <c r="H16" s="97">
        <f t="shared" si="7"/>
        <v>541000</v>
      </c>
      <c r="I16" s="98">
        <f t="shared" si="7"/>
        <v>139680</v>
      </c>
      <c r="J16" s="97">
        <f t="shared" si="7"/>
        <v>185000</v>
      </c>
      <c r="K16" s="98">
        <f t="shared" si="7"/>
        <v>208927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726000</v>
      </c>
      <c r="Q16" s="98">
        <f t="shared" si="2"/>
        <v>348607</v>
      </c>
      <c r="R16" s="52">
        <f t="shared" si="3"/>
        <v>-65.804066543438083</v>
      </c>
      <c r="S16" s="53">
        <f t="shared" si="4"/>
        <v>49.575458190148915</v>
      </c>
      <c r="T16" s="52">
        <f>IF((SUM($E9:$E13))=0,0,(P16/(SUM($E9:$E13))*100))</f>
        <v>36.299999999999997</v>
      </c>
      <c r="U16" s="54">
        <f>IF((SUM($E9:$E13))=0,0,(Q16/(SUM($E9:$E13))*100))</f>
        <v>17.430350000000001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2307000</v>
      </c>
      <c r="C33" s="93"/>
      <c r="D33" s="93"/>
      <c r="E33" s="93">
        <f>$B33      +$C33      +$D33</f>
        <v>2307000</v>
      </c>
      <c r="F33" s="94">
        <v>2307000</v>
      </c>
      <c r="G33" s="95">
        <v>1614000</v>
      </c>
      <c r="H33" s="94">
        <v>576000</v>
      </c>
      <c r="I33" s="95">
        <v>407910</v>
      </c>
      <c r="J33" s="94">
        <v>1038000</v>
      </c>
      <c r="K33" s="95"/>
      <c r="L33" s="94"/>
      <c r="M33" s="95"/>
      <c r="N33" s="94"/>
      <c r="O33" s="95"/>
      <c r="P33" s="94">
        <f>$H33      +$J33      +$L33      +$N33</f>
        <v>1614000</v>
      </c>
      <c r="Q33" s="95">
        <f>$I33      +$K33      +$M33      +$O33</f>
        <v>407910</v>
      </c>
      <c r="R33" s="48">
        <f>IF(($H33      =0),0,((($J33      -$H33      )/$H33      )*100))</f>
        <v>80.208333333333343</v>
      </c>
      <c r="S33" s="49">
        <f>IF(($I33      =0),0,((($K33      -$I33      )/$I33      )*100))</f>
        <v>-100</v>
      </c>
      <c r="T33" s="48">
        <f>IF(($E33      =0),0,(($P33      /$E33      )*100))</f>
        <v>69.960988296488949</v>
      </c>
      <c r="U33" s="50">
        <f>IF(($E33      =0),0,(($Q33      /$E33      )*100))</f>
        <v>17.681404421326398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2307000</v>
      </c>
      <c r="C34" s="96">
        <f>C33</f>
        <v>0</v>
      </c>
      <c r="D34" s="96"/>
      <c r="E34" s="96">
        <f>$B34      +$C34      +$D34</f>
        <v>2307000</v>
      </c>
      <c r="F34" s="97">
        <f t="shared" ref="F34:O34" si="17">F33</f>
        <v>2307000</v>
      </c>
      <c r="G34" s="98">
        <f t="shared" si="17"/>
        <v>1614000</v>
      </c>
      <c r="H34" s="97">
        <f t="shared" si="17"/>
        <v>576000</v>
      </c>
      <c r="I34" s="98">
        <f t="shared" si="17"/>
        <v>407910</v>
      </c>
      <c r="J34" s="97">
        <f t="shared" si="17"/>
        <v>1038000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1614000</v>
      </c>
      <c r="Q34" s="98">
        <f>$I34      +$K34      +$M34      +$O34</f>
        <v>407910</v>
      </c>
      <c r="R34" s="52">
        <f>IF(($H34      =0),0,((($J34      -$H34      )/$H34      )*100))</f>
        <v>80.208333333333343</v>
      </c>
      <c r="S34" s="53">
        <f>IF(($I34      =0),0,((($K34      -$I34      )/$I34      )*100))</f>
        <v>-100</v>
      </c>
      <c r="T34" s="52">
        <f>IF($E34   =0,0,($P34   /$E34   )*100)</f>
        <v>69.960988296488949</v>
      </c>
      <c r="U34" s="54">
        <f>IF($E34   =0,0,($Q34   /$E34   )*100)</f>
        <v>17.681404421326398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4141000</v>
      </c>
      <c r="C37" s="93"/>
      <c r="D37" s="93"/>
      <c r="E37" s="93">
        <f t="shared" si="18"/>
        <v>4141000</v>
      </c>
      <c r="F37" s="94">
        <v>4141000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4141000</v>
      </c>
      <c r="C41" s="96">
        <f>SUM(C36:C40)</f>
        <v>0</v>
      </c>
      <c r="D41" s="96"/>
      <c r="E41" s="96">
        <f t="shared" si="18"/>
        <v>4141000</v>
      </c>
      <c r="F41" s="97">
        <f t="shared" ref="F41:O41" si="25">SUM(F36:F40)</f>
        <v>4141000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8448000</v>
      </c>
      <c r="C68" s="105">
        <f>SUM(C9:C15,C18:C24,C27:C30,C33,C36:C40,C43:C53,C56:C59,C62:C66)</f>
        <v>0</v>
      </c>
      <c r="D68" s="105"/>
      <c r="E68" s="105">
        <f t="shared" si="35"/>
        <v>8448000</v>
      </c>
      <c r="F68" s="106">
        <f t="shared" ref="F68:O68" si="43">SUM(F9:F15,F18:F24,F27:F30,F33,F36:F40,F43:F53,F56:F59,F62:F66)</f>
        <v>8448000</v>
      </c>
      <c r="G68" s="107">
        <f t="shared" si="43"/>
        <v>3614000</v>
      </c>
      <c r="H68" s="106">
        <f t="shared" si="43"/>
        <v>1117000</v>
      </c>
      <c r="I68" s="107">
        <f t="shared" si="43"/>
        <v>547590</v>
      </c>
      <c r="J68" s="106">
        <f t="shared" si="43"/>
        <v>1223000</v>
      </c>
      <c r="K68" s="107">
        <f t="shared" si="43"/>
        <v>208927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2340000</v>
      </c>
      <c r="Q68" s="107">
        <f t="shared" si="37"/>
        <v>756517</v>
      </c>
      <c r="R68" s="61">
        <f t="shared" si="38"/>
        <v>9.4897045658012527</v>
      </c>
      <c r="S68" s="62">
        <f t="shared" si="39"/>
        <v>-61.846089227341629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54.33016020431856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17.564824703970281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36925000</v>
      </c>
      <c r="C70" s="93"/>
      <c r="D70" s="93"/>
      <c r="E70" s="93">
        <f>$B70      +$C70      +$D70</f>
        <v>36925000</v>
      </c>
      <c r="F70" s="94">
        <v>36925000</v>
      </c>
      <c r="G70" s="95">
        <v>25847000</v>
      </c>
      <c r="H70" s="94">
        <v>7002000</v>
      </c>
      <c r="I70" s="95">
        <v>7689877</v>
      </c>
      <c r="J70" s="94">
        <v>5719000</v>
      </c>
      <c r="K70" s="95">
        <v>5531522</v>
      </c>
      <c r="L70" s="94"/>
      <c r="M70" s="95"/>
      <c r="N70" s="94"/>
      <c r="O70" s="95"/>
      <c r="P70" s="94">
        <f>$H70      +$J70      +$L70      +$N70</f>
        <v>12721000</v>
      </c>
      <c r="Q70" s="95">
        <f>$I70      +$K70      +$M70      +$O70</f>
        <v>13221399</v>
      </c>
      <c r="R70" s="48">
        <f>IF(($H70      =0),0,((($J70      -$H70      )/$H70      )*100))</f>
        <v>-18.323336189660097</v>
      </c>
      <c r="S70" s="49">
        <f>IF(($I70      =0),0,((($K70      -$I70      )/$I70      )*100))</f>
        <v>-28.067484044283152</v>
      </c>
      <c r="T70" s="48">
        <f>IF(($E70      =0),0,(($P70      /$E70      )*100))</f>
        <v>34.450914014895055</v>
      </c>
      <c r="U70" s="50">
        <f>IF(($E70      =0),0,(($Q70      /$E70      )*100))</f>
        <v>35.806090724441439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36925000</v>
      </c>
      <c r="C72" s="102">
        <f>SUM(C70:C71)</f>
        <v>0</v>
      </c>
      <c r="D72" s="102"/>
      <c r="E72" s="102">
        <f>$B72      +$C72      +$D72</f>
        <v>36925000</v>
      </c>
      <c r="F72" s="103">
        <f t="shared" ref="F72:O72" si="44">SUM(F70:F71)</f>
        <v>36925000</v>
      </c>
      <c r="G72" s="104">
        <f t="shared" si="44"/>
        <v>25847000</v>
      </c>
      <c r="H72" s="103">
        <f t="shared" si="44"/>
        <v>7002000</v>
      </c>
      <c r="I72" s="104">
        <f t="shared" si="44"/>
        <v>7689877</v>
      </c>
      <c r="J72" s="103">
        <f t="shared" si="44"/>
        <v>5719000</v>
      </c>
      <c r="K72" s="104">
        <f t="shared" si="44"/>
        <v>5531522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12721000</v>
      </c>
      <c r="Q72" s="104">
        <f>$I72      +$K72      +$M72      +$O72</f>
        <v>13221399</v>
      </c>
      <c r="R72" s="57">
        <f>IF(($H72      =0),0,((($J72      -$H72      )/$H72      )*100))</f>
        <v>-18.323336189660097</v>
      </c>
      <c r="S72" s="58">
        <f>IF(($I72      =0),0,((($K72      -$I72      )/$I72      )*100))</f>
        <v>-28.067484044283152</v>
      </c>
      <c r="T72" s="57">
        <f>IF(($E70      =0),0,(($P70      /$E70      )*100))</f>
        <v>34.450914014895055</v>
      </c>
      <c r="U72" s="59">
        <f>IF($E70   =0,0,($Q70   /$E70 )*100)</f>
        <v>35.806090724441439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36925000</v>
      </c>
      <c r="C73" s="105">
        <f>SUM(C70:C71)</f>
        <v>0</v>
      </c>
      <c r="D73" s="105"/>
      <c r="E73" s="105">
        <f>$B73      +$C73      +$D73</f>
        <v>36925000</v>
      </c>
      <c r="F73" s="106">
        <f t="shared" ref="F73:O73" si="45">SUM(F70:F71)</f>
        <v>36925000</v>
      </c>
      <c r="G73" s="107">
        <f t="shared" si="45"/>
        <v>25847000</v>
      </c>
      <c r="H73" s="106">
        <f t="shared" si="45"/>
        <v>7002000</v>
      </c>
      <c r="I73" s="107">
        <f t="shared" si="45"/>
        <v>7689877</v>
      </c>
      <c r="J73" s="106">
        <f t="shared" si="45"/>
        <v>5719000</v>
      </c>
      <c r="K73" s="107">
        <f t="shared" si="45"/>
        <v>5531522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12721000</v>
      </c>
      <c r="Q73" s="107">
        <f>$I73      +$K73      +$M73      +$O73</f>
        <v>13221399</v>
      </c>
      <c r="R73" s="61">
        <f>IF(($H73      =0),0,((($J73      -$H73      )/$H73      )*100))</f>
        <v>-18.323336189660097</v>
      </c>
      <c r="S73" s="62">
        <f>IF(($I73      =0),0,((($K73      -$I73      )/$I73      )*100))</f>
        <v>-28.067484044283152</v>
      </c>
      <c r="T73" s="61">
        <f>IF(($E70      =0),0,(($P70      /$E70      )*100))</f>
        <v>34.450914014895055</v>
      </c>
      <c r="U73" s="65">
        <f>IF($E70   =0,0,($Q70   /$E70 )*100)</f>
        <v>35.806090724441439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45373000</v>
      </c>
      <c r="C74" s="105">
        <f>SUM(C9:C15,C18:C24,C27:C30,C33,C36:C40,C43:C53,C56:C59,C62:C66,C70:C71)</f>
        <v>0</v>
      </c>
      <c r="D74" s="105"/>
      <c r="E74" s="105">
        <f>$B74      +$C74      +$D74</f>
        <v>45373000</v>
      </c>
      <c r="F74" s="106">
        <f t="shared" ref="F74:O74" si="46">SUM(F9:F15,F18:F24,F27:F30,F33,F36:F40,F43:F53,F56:F59,F62:F66,F70:F71)</f>
        <v>45373000</v>
      </c>
      <c r="G74" s="107">
        <f t="shared" si="46"/>
        <v>29461000</v>
      </c>
      <c r="H74" s="106">
        <f t="shared" si="46"/>
        <v>8119000</v>
      </c>
      <c r="I74" s="107">
        <f t="shared" si="46"/>
        <v>8237467</v>
      </c>
      <c r="J74" s="106">
        <f t="shared" si="46"/>
        <v>6942000</v>
      </c>
      <c r="K74" s="107">
        <f t="shared" si="46"/>
        <v>5740449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15061000</v>
      </c>
      <c r="Q74" s="107">
        <f>$I74      +$K74      +$M74      +$O74</f>
        <v>13977916</v>
      </c>
      <c r="R74" s="61">
        <f>IF(($H74      =0),0,((($J74      -$H74      )/$H74      )*100))</f>
        <v>-14.496859219115654</v>
      </c>
      <c r="S74" s="62">
        <f>IF(($I74      =0),0,((($K74      -$I74      )/$I74      )*100))</f>
        <v>-30.312934789298701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36.527454404346138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33.900649980597592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8252000</v>
      </c>
      <c r="C87" s="119">
        <f t="shared" si="55"/>
        <v>3050000</v>
      </c>
      <c r="D87" s="119">
        <f t="shared" si="55"/>
        <v>0</v>
      </c>
      <c r="E87" s="119">
        <f t="shared" si="55"/>
        <v>11302000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13216000</v>
      </c>
      <c r="I87" s="119">
        <f t="shared" si="55"/>
        <v>0</v>
      </c>
      <c r="J87" s="119">
        <f t="shared" si="55"/>
        <v>4665000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17881000</v>
      </c>
      <c r="Q87" s="120">
        <f t="shared" si="55"/>
        <v>0</v>
      </c>
      <c r="R87" s="85">
        <f t="shared" si="55"/>
        <v>-64.701876513317188</v>
      </c>
      <c r="S87" s="85">
        <f t="shared" si="55"/>
        <v>0</v>
      </c>
      <c r="T87" s="86">
        <f>IF(SUM($E88:$E96) =0,0,(P87   /SUM($E88:$E96) )*100)</f>
        <v>158.21093611750132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8252000</v>
      </c>
      <c r="C91" s="93">
        <v>3050000</v>
      </c>
      <c r="D91" s="93"/>
      <c r="E91" s="93">
        <f t="shared" si="56"/>
        <v>11302000</v>
      </c>
      <c r="F91" s="93">
        <v>0</v>
      </c>
      <c r="G91" s="93">
        <v>0</v>
      </c>
      <c r="H91" s="93">
        <v>13216000</v>
      </c>
      <c r="I91" s="93"/>
      <c r="J91" s="93">
        <v>4665000</v>
      </c>
      <c r="K91" s="93"/>
      <c r="L91" s="93"/>
      <c r="M91" s="93"/>
      <c r="N91" s="93"/>
      <c r="O91" s="93"/>
      <c r="P91" s="93">
        <f t="shared" si="57"/>
        <v>17881000</v>
      </c>
      <c r="Q91" s="93">
        <f t="shared" si="58"/>
        <v>0</v>
      </c>
      <c r="R91" s="89">
        <f t="shared" si="59"/>
        <v>-64.701876513317188</v>
      </c>
      <c r="S91" s="89">
        <f t="shared" si="60"/>
        <v>0</v>
      </c>
      <c r="T91" s="89">
        <f t="shared" si="61"/>
        <v>158.21093611750132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8252000</v>
      </c>
      <c r="C114" s="128">
        <f t="shared" si="69"/>
        <v>3050000</v>
      </c>
      <c r="D114" s="128">
        <f t="shared" si="69"/>
        <v>0</v>
      </c>
      <c r="E114" s="128">
        <f t="shared" si="69"/>
        <v>11302000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13216000</v>
      </c>
      <c r="I114" s="128">
        <f t="shared" si="69"/>
        <v>0</v>
      </c>
      <c r="J114" s="128">
        <f t="shared" si="69"/>
        <v>4665000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17881000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1.5821093611750132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8252000</v>
      </c>
      <c r="C115" s="130">
        <f t="shared" ref="C115:Q115" si="70">C87</f>
        <v>3050000</v>
      </c>
      <c r="D115" s="130">
        <f t="shared" si="70"/>
        <v>0</v>
      </c>
      <c r="E115" s="130">
        <f t="shared" si="70"/>
        <v>11302000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13216000</v>
      </c>
      <c r="I115" s="130">
        <f t="shared" si="70"/>
        <v>0</v>
      </c>
      <c r="J115" s="130">
        <f t="shared" si="70"/>
        <v>4665000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17881000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1.5821093611750132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zVXSaHV8YoKattHbT0CCi9hHfKGrrk5bIIlm2UGKBlnVQHDsjc+X06bzULTmDPMwGJclXVKM5XvzCjhhffkCKg==" saltValue="Cz0kLUwOzp9Xo7QnjNo/B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2000000</v>
      </c>
      <c r="C10" s="93"/>
      <c r="D10" s="93"/>
      <c r="E10" s="93">
        <f t="shared" ref="E10:E16" si="0">$B10      +$C10      +$D10</f>
        <v>2000000</v>
      </c>
      <c r="F10" s="94">
        <v>2000000</v>
      </c>
      <c r="G10" s="95">
        <v>2000000</v>
      </c>
      <c r="H10" s="94">
        <v>844000</v>
      </c>
      <c r="I10" s="95">
        <v>843718</v>
      </c>
      <c r="J10" s="94">
        <v>158000</v>
      </c>
      <c r="K10" s="95">
        <v>158081</v>
      </c>
      <c r="L10" s="94"/>
      <c r="M10" s="95"/>
      <c r="N10" s="94"/>
      <c r="O10" s="95"/>
      <c r="P10" s="94">
        <f t="shared" ref="P10:P16" si="1">$H10      +$J10      +$L10      +$N10</f>
        <v>1002000</v>
      </c>
      <c r="Q10" s="95">
        <f t="shared" ref="Q10:Q16" si="2">$I10      +$K10      +$M10      +$O10</f>
        <v>1001799</v>
      </c>
      <c r="R10" s="48">
        <f t="shared" ref="R10:R16" si="3">IF(($H10      =0),0,((($J10      -$H10      )/$H10      )*100))</f>
        <v>-81.279620853080573</v>
      </c>
      <c r="S10" s="49">
        <f t="shared" ref="S10:S16" si="4">IF(($I10      =0),0,((($K10      -$I10      )/$I10      )*100))</f>
        <v>-81.263763484955874</v>
      </c>
      <c r="T10" s="48">
        <f t="shared" ref="T10:T15" si="5">IF(($E10      =0),0,(($P10      /$E10      )*100))</f>
        <v>50.1</v>
      </c>
      <c r="U10" s="50">
        <f t="shared" ref="U10:U15" si="6">IF(($E10      =0),0,(($Q10      /$E10      )*100))</f>
        <v>50.089950000000002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2000000</v>
      </c>
      <c r="C16" s="96">
        <f>SUM(C9:C15)</f>
        <v>0</v>
      </c>
      <c r="D16" s="96"/>
      <c r="E16" s="96">
        <f t="shared" si="0"/>
        <v>2000000</v>
      </c>
      <c r="F16" s="97">
        <f t="shared" ref="F16:O16" si="7">SUM(F9:F15)</f>
        <v>2000000</v>
      </c>
      <c r="G16" s="98">
        <f t="shared" si="7"/>
        <v>2000000</v>
      </c>
      <c r="H16" s="97">
        <f t="shared" si="7"/>
        <v>844000</v>
      </c>
      <c r="I16" s="98">
        <f t="shared" si="7"/>
        <v>843718</v>
      </c>
      <c r="J16" s="97">
        <f t="shared" si="7"/>
        <v>158000</v>
      </c>
      <c r="K16" s="98">
        <f t="shared" si="7"/>
        <v>158081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1002000</v>
      </c>
      <c r="Q16" s="98">
        <f t="shared" si="2"/>
        <v>1001799</v>
      </c>
      <c r="R16" s="52">
        <f t="shared" si="3"/>
        <v>-81.279620853080573</v>
      </c>
      <c r="S16" s="53">
        <f t="shared" si="4"/>
        <v>-81.263763484955874</v>
      </c>
      <c r="T16" s="52">
        <f>IF((SUM($E9:$E13))=0,0,(P16/(SUM($E9:$E13))*100))</f>
        <v>50.1</v>
      </c>
      <c r="U16" s="54">
        <f>IF((SUM($E9:$E13))=0,0,(Q16/(SUM($E9:$E13))*100))</f>
        <v>50.089950000000002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2420000</v>
      </c>
      <c r="C33" s="93"/>
      <c r="D33" s="93"/>
      <c r="E33" s="93">
        <f>$B33      +$C33      +$D33</f>
        <v>2420000</v>
      </c>
      <c r="F33" s="94">
        <v>2420000</v>
      </c>
      <c r="G33" s="95">
        <v>1693000</v>
      </c>
      <c r="H33" s="94">
        <v>604000</v>
      </c>
      <c r="I33" s="95">
        <v>1989861</v>
      </c>
      <c r="J33" s="94">
        <v>430000</v>
      </c>
      <c r="K33" s="95">
        <v>430140</v>
      </c>
      <c r="L33" s="94"/>
      <c r="M33" s="95"/>
      <c r="N33" s="94"/>
      <c r="O33" s="95"/>
      <c r="P33" s="94">
        <f>$H33      +$J33      +$L33      +$N33</f>
        <v>1034000</v>
      </c>
      <c r="Q33" s="95">
        <f>$I33      +$K33      +$M33      +$O33</f>
        <v>2420001</v>
      </c>
      <c r="R33" s="48">
        <f>IF(($H33      =0),0,((($J33      -$H33      )/$H33      )*100))</f>
        <v>-28.807947019867548</v>
      </c>
      <c r="S33" s="49">
        <f>IF(($I33      =0),0,((($K33      -$I33      )/$I33      )*100))</f>
        <v>-78.383414720927746</v>
      </c>
      <c r="T33" s="48">
        <f>IF(($E33      =0),0,(($P33      /$E33      )*100))</f>
        <v>42.727272727272727</v>
      </c>
      <c r="U33" s="50">
        <f>IF(($E33      =0),0,(($Q33      /$E33      )*100))</f>
        <v>100.00004132231406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2420000</v>
      </c>
      <c r="C34" s="96">
        <f>C33</f>
        <v>0</v>
      </c>
      <c r="D34" s="96"/>
      <c r="E34" s="96">
        <f>$B34      +$C34      +$D34</f>
        <v>2420000</v>
      </c>
      <c r="F34" s="97">
        <f t="shared" ref="F34:O34" si="17">F33</f>
        <v>2420000</v>
      </c>
      <c r="G34" s="98">
        <f t="shared" si="17"/>
        <v>1693000</v>
      </c>
      <c r="H34" s="97">
        <f t="shared" si="17"/>
        <v>604000</v>
      </c>
      <c r="I34" s="98">
        <f t="shared" si="17"/>
        <v>1989861</v>
      </c>
      <c r="J34" s="97">
        <f t="shared" si="17"/>
        <v>430000</v>
      </c>
      <c r="K34" s="98">
        <f t="shared" si="17"/>
        <v>430140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1034000</v>
      </c>
      <c r="Q34" s="98">
        <f>$I34      +$K34      +$M34      +$O34</f>
        <v>2420001</v>
      </c>
      <c r="R34" s="52">
        <f>IF(($H34      =0),0,((($J34      -$H34      )/$H34      )*100))</f>
        <v>-28.807947019867548</v>
      </c>
      <c r="S34" s="53">
        <f>IF(($I34      =0),0,((($K34      -$I34      )/$I34      )*100))</f>
        <v>-78.383414720927746</v>
      </c>
      <c r="T34" s="52">
        <f>IF($E34   =0,0,($P34   /$E34   )*100)</f>
        <v>42.727272727272727</v>
      </c>
      <c r="U34" s="54">
        <f>IF($E34   =0,0,($Q34   /$E34   )*100)</f>
        <v>100.00004132231406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4934000</v>
      </c>
      <c r="C36" s="93"/>
      <c r="D36" s="93"/>
      <c r="E36" s="93">
        <f t="shared" ref="E36:E41" si="18">$B36      +$C36      +$D36</f>
        <v>4934000</v>
      </c>
      <c r="F36" s="94">
        <v>4934000</v>
      </c>
      <c r="G36" s="95">
        <v>2900000</v>
      </c>
      <c r="H36" s="94">
        <v>1455000</v>
      </c>
      <c r="I36" s="95">
        <v>254821</v>
      </c>
      <c r="J36" s="94">
        <v>1366000</v>
      </c>
      <c r="K36" s="95">
        <v>2566425</v>
      </c>
      <c r="L36" s="94"/>
      <c r="M36" s="95"/>
      <c r="N36" s="94"/>
      <c r="O36" s="95"/>
      <c r="P36" s="94">
        <f t="shared" ref="P36:P41" si="19">$H36      +$J36      +$L36      +$N36</f>
        <v>2821000</v>
      </c>
      <c r="Q36" s="95">
        <f t="shared" ref="Q36:Q41" si="20">$I36      +$K36      +$M36      +$O36</f>
        <v>2821246</v>
      </c>
      <c r="R36" s="48">
        <f t="shared" ref="R36:R41" si="21">IF(($H36      =0),0,((($J36      -$H36      )/$H36      )*100))</f>
        <v>-6.1168384879725082</v>
      </c>
      <c r="S36" s="49">
        <f t="shared" ref="S36:S41" si="22">IF(($I36      =0),0,((($K36      -$I36      )/$I36      )*100))</f>
        <v>907.14815497937775</v>
      </c>
      <c r="T36" s="48">
        <f t="shared" ref="T36:T40" si="23">IF(($E36      =0),0,(($P36      /$E36      )*100))</f>
        <v>57.174706120794482</v>
      </c>
      <c r="U36" s="50">
        <f t="shared" ref="U36:U40" si="24">IF(($E36      =0),0,(($Q36      /$E36      )*100))</f>
        <v>57.179691933522491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9935000</v>
      </c>
      <c r="C37" s="93"/>
      <c r="D37" s="93"/>
      <c r="E37" s="93">
        <f t="shared" si="18"/>
        <v>9935000</v>
      </c>
      <c r="F37" s="94">
        <v>9935000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14869000</v>
      </c>
      <c r="C41" s="96">
        <f>SUM(C36:C40)</f>
        <v>0</v>
      </c>
      <c r="D41" s="96"/>
      <c r="E41" s="96">
        <f t="shared" si="18"/>
        <v>14869000</v>
      </c>
      <c r="F41" s="97">
        <f t="shared" ref="F41:O41" si="25">SUM(F36:F40)</f>
        <v>14869000</v>
      </c>
      <c r="G41" s="98">
        <f t="shared" si="25"/>
        <v>2900000</v>
      </c>
      <c r="H41" s="97">
        <f t="shared" si="25"/>
        <v>1455000</v>
      </c>
      <c r="I41" s="98">
        <f t="shared" si="25"/>
        <v>254821</v>
      </c>
      <c r="J41" s="97">
        <f t="shared" si="25"/>
        <v>1366000</v>
      </c>
      <c r="K41" s="98">
        <f t="shared" si="25"/>
        <v>2566425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2821000</v>
      </c>
      <c r="Q41" s="98">
        <f t="shared" si="20"/>
        <v>2821246</v>
      </c>
      <c r="R41" s="52">
        <f t="shared" si="21"/>
        <v>-6.1168384879725082</v>
      </c>
      <c r="S41" s="53">
        <f t="shared" si="22"/>
        <v>907.14815497937775</v>
      </c>
      <c r="T41" s="52">
        <f>IF((+$E36+$E39) =0,0,(P41   /(+$E36+$E39) )*100)</f>
        <v>57.174706120794482</v>
      </c>
      <c r="U41" s="54">
        <f>IF((+$E36+$E39) =0,0,(Q41   /(+$E36+$E39) )*100)</f>
        <v>57.179691933522491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19289000</v>
      </c>
      <c r="C68" s="105">
        <f>SUM(C9:C15,C18:C24,C27:C30,C33,C36:C40,C43:C53,C56:C59,C62:C66)</f>
        <v>0</v>
      </c>
      <c r="D68" s="105"/>
      <c r="E68" s="105">
        <f t="shared" si="35"/>
        <v>19289000</v>
      </c>
      <c r="F68" s="106">
        <f t="shared" ref="F68:O68" si="43">SUM(F9:F15,F18:F24,F27:F30,F33,F36:F40,F43:F53,F56:F59,F62:F66)</f>
        <v>19289000</v>
      </c>
      <c r="G68" s="107">
        <f t="shared" si="43"/>
        <v>6593000</v>
      </c>
      <c r="H68" s="106">
        <f t="shared" si="43"/>
        <v>2903000</v>
      </c>
      <c r="I68" s="107">
        <f t="shared" si="43"/>
        <v>3088400</v>
      </c>
      <c r="J68" s="106">
        <f t="shared" si="43"/>
        <v>1954000</v>
      </c>
      <c r="K68" s="107">
        <f t="shared" si="43"/>
        <v>3154646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4857000</v>
      </c>
      <c r="Q68" s="107">
        <f t="shared" si="37"/>
        <v>6243046</v>
      </c>
      <c r="R68" s="61">
        <f t="shared" si="38"/>
        <v>-32.690320358250084</v>
      </c>
      <c r="S68" s="62">
        <f t="shared" si="39"/>
        <v>2.1449941717394121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51.924310455420141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66.741992730382719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35780000</v>
      </c>
      <c r="C70" s="93"/>
      <c r="D70" s="93"/>
      <c r="E70" s="93">
        <f>$B70      +$C70      +$D70</f>
        <v>35780000</v>
      </c>
      <c r="F70" s="94">
        <v>35780000</v>
      </c>
      <c r="G70" s="95">
        <v>35780000</v>
      </c>
      <c r="H70" s="94">
        <v>23559000</v>
      </c>
      <c r="I70" s="95">
        <v>22689734</v>
      </c>
      <c r="J70" s="94">
        <v>5750000</v>
      </c>
      <c r="K70" s="95">
        <v>7725169</v>
      </c>
      <c r="L70" s="94"/>
      <c r="M70" s="95"/>
      <c r="N70" s="94"/>
      <c r="O70" s="95"/>
      <c r="P70" s="94">
        <f>$H70      +$J70      +$L70      +$N70</f>
        <v>29309000</v>
      </c>
      <c r="Q70" s="95">
        <f>$I70      +$K70      +$M70      +$O70</f>
        <v>30414903</v>
      </c>
      <c r="R70" s="48">
        <f>IF(($H70      =0),0,((($J70      -$H70      )/$H70      )*100))</f>
        <v>-75.593191561611278</v>
      </c>
      <c r="S70" s="49">
        <f>IF(($I70      =0),0,((($K70      -$I70      )/$I70      )*100))</f>
        <v>-65.953020868380392</v>
      </c>
      <c r="T70" s="48">
        <f>IF(($E70      =0),0,(($P70      /$E70      )*100))</f>
        <v>81.914477361654562</v>
      </c>
      <c r="U70" s="50">
        <f>IF(($E70      =0),0,(($Q70      /$E70      )*100))</f>
        <v>85.005318613750703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35780000</v>
      </c>
      <c r="C72" s="102">
        <f>SUM(C70:C71)</f>
        <v>0</v>
      </c>
      <c r="D72" s="102"/>
      <c r="E72" s="102">
        <f>$B72      +$C72      +$D72</f>
        <v>35780000</v>
      </c>
      <c r="F72" s="103">
        <f t="shared" ref="F72:O72" si="44">SUM(F70:F71)</f>
        <v>35780000</v>
      </c>
      <c r="G72" s="104">
        <f t="shared" si="44"/>
        <v>35780000</v>
      </c>
      <c r="H72" s="103">
        <f t="shared" si="44"/>
        <v>23559000</v>
      </c>
      <c r="I72" s="104">
        <f t="shared" si="44"/>
        <v>22689734</v>
      </c>
      <c r="J72" s="103">
        <f t="shared" si="44"/>
        <v>5750000</v>
      </c>
      <c r="K72" s="104">
        <f t="shared" si="44"/>
        <v>7725169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29309000</v>
      </c>
      <c r="Q72" s="104">
        <f>$I72      +$K72      +$M72      +$O72</f>
        <v>30414903</v>
      </c>
      <c r="R72" s="57">
        <f>IF(($H72      =0),0,((($J72      -$H72      )/$H72      )*100))</f>
        <v>-75.593191561611278</v>
      </c>
      <c r="S72" s="58">
        <f>IF(($I72      =0),0,((($K72      -$I72      )/$I72      )*100))</f>
        <v>-65.953020868380392</v>
      </c>
      <c r="T72" s="57">
        <f>IF(($E70      =0),0,(($P70      /$E70      )*100))</f>
        <v>81.914477361654562</v>
      </c>
      <c r="U72" s="59">
        <f>IF($E70   =0,0,($Q70   /$E70 )*100)</f>
        <v>85.005318613750703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35780000</v>
      </c>
      <c r="C73" s="105">
        <f>SUM(C70:C71)</f>
        <v>0</v>
      </c>
      <c r="D73" s="105"/>
      <c r="E73" s="105">
        <f>$B73      +$C73      +$D73</f>
        <v>35780000</v>
      </c>
      <c r="F73" s="106">
        <f t="shared" ref="F73:O73" si="45">SUM(F70:F71)</f>
        <v>35780000</v>
      </c>
      <c r="G73" s="107">
        <f t="shared" si="45"/>
        <v>35780000</v>
      </c>
      <c r="H73" s="106">
        <f t="shared" si="45"/>
        <v>23559000</v>
      </c>
      <c r="I73" s="107">
        <f t="shared" si="45"/>
        <v>22689734</v>
      </c>
      <c r="J73" s="106">
        <f t="shared" si="45"/>
        <v>5750000</v>
      </c>
      <c r="K73" s="107">
        <f t="shared" si="45"/>
        <v>7725169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29309000</v>
      </c>
      <c r="Q73" s="107">
        <f>$I73      +$K73      +$M73      +$O73</f>
        <v>30414903</v>
      </c>
      <c r="R73" s="61">
        <f>IF(($H73      =0),0,((($J73      -$H73      )/$H73      )*100))</f>
        <v>-75.593191561611278</v>
      </c>
      <c r="S73" s="62">
        <f>IF(($I73      =0),0,((($K73      -$I73      )/$I73      )*100))</f>
        <v>-65.953020868380392</v>
      </c>
      <c r="T73" s="61">
        <f>IF(($E70      =0),0,(($P70      /$E70      )*100))</f>
        <v>81.914477361654562</v>
      </c>
      <c r="U73" s="65">
        <f>IF($E70   =0,0,($Q70   /$E70 )*100)</f>
        <v>85.005318613750703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55069000</v>
      </c>
      <c r="C74" s="105">
        <f>SUM(C9:C15,C18:C24,C27:C30,C33,C36:C40,C43:C53,C56:C59,C62:C66,C70:C71)</f>
        <v>0</v>
      </c>
      <c r="D74" s="105"/>
      <c r="E74" s="105">
        <f>$B74      +$C74      +$D74</f>
        <v>55069000</v>
      </c>
      <c r="F74" s="106">
        <f t="shared" ref="F74:O74" si="46">SUM(F9:F15,F18:F24,F27:F30,F33,F36:F40,F43:F53,F56:F59,F62:F66,F70:F71)</f>
        <v>55069000</v>
      </c>
      <c r="G74" s="107">
        <f t="shared" si="46"/>
        <v>42373000</v>
      </c>
      <c r="H74" s="106">
        <f t="shared" si="46"/>
        <v>26462000</v>
      </c>
      <c r="I74" s="107">
        <f t="shared" si="46"/>
        <v>25778134</v>
      </c>
      <c r="J74" s="106">
        <f t="shared" si="46"/>
        <v>7704000</v>
      </c>
      <c r="K74" s="107">
        <f t="shared" si="46"/>
        <v>10879815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34166000</v>
      </c>
      <c r="Q74" s="107">
        <f>$I74      +$K74      +$M74      +$O74</f>
        <v>36657949</v>
      </c>
      <c r="R74" s="61">
        <f>IF(($H74      =0),0,((($J74      -$H74      )/$H74      )*100))</f>
        <v>-70.886554304285383</v>
      </c>
      <c r="S74" s="62">
        <f>IF(($I74      =0),0,((($K74      -$I74      )/$I74      )*100))</f>
        <v>-57.79440435836046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75.699029556431967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81.220253024327562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31383000</v>
      </c>
      <c r="C87" s="119">
        <f t="shared" si="55"/>
        <v>12793000</v>
      </c>
      <c r="D87" s="119">
        <f t="shared" si="55"/>
        <v>0</v>
      </c>
      <c r="E87" s="119">
        <f t="shared" si="55"/>
        <v>44176000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25419000</v>
      </c>
      <c r="I87" s="119">
        <f t="shared" si="55"/>
        <v>0</v>
      </c>
      <c r="J87" s="119">
        <f t="shared" si="55"/>
        <v>12441000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37860000</v>
      </c>
      <c r="Q87" s="120">
        <f t="shared" si="55"/>
        <v>0</v>
      </c>
      <c r="R87" s="85">
        <f t="shared" si="55"/>
        <v>-51.056296471143639</v>
      </c>
      <c r="S87" s="85">
        <f t="shared" si="55"/>
        <v>0</v>
      </c>
      <c r="T87" s="86">
        <f>IF(SUM($E88:$E96) =0,0,(P87   /SUM($E88:$E96) )*100)</f>
        <v>85.702643969576243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31383000</v>
      </c>
      <c r="C91" s="93">
        <v>12793000</v>
      </c>
      <c r="D91" s="93"/>
      <c r="E91" s="93">
        <f t="shared" si="56"/>
        <v>44176000</v>
      </c>
      <c r="F91" s="93">
        <v>0</v>
      </c>
      <c r="G91" s="93">
        <v>0</v>
      </c>
      <c r="H91" s="93">
        <v>25419000</v>
      </c>
      <c r="I91" s="93"/>
      <c r="J91" s="93">
        <v>12441000</v>
      </c>
      <c r="K91" s="93"/>
      <c r="L91" s="93"/>
      <c r="M91" s="93"/>
      <c r="N91" s="93"/>
      <c r="O91" s="93"/>
      <c r="P91" s="93">
        <f t="shared" si="57"/>
        <v>37860000</v>
      </c>
      <c r="Q91" s="93">
        <f t="shared" si="58"/>
        <v>0</v>
      </c>
      <c r="R91" s="89">
        <f t="shared" si="59"/>
        <v>-51.056296471143639</v>
      </c>
      <c r="S91" s="89">
        <f t="shared" si="60"/>
        <v>0</v>
      </c>
      <c r="T91" s="89">
        <f t="shared" si="61"/>
        <v>85.702643969576243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31383000</v>
      </c>
      <c r="C114" s="128">
        <f t="shared" si="69"/>
        <v>12793000</v>
      </c>
      <c r="D114" s="128">
        <f t="shared" si="69"/>
        <v>0</v>
      </c>
      <c r="E114" s="128">
        <f t="shared" si="69"/>
        <v>44176000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25419000</v>
      </c>
      <c r="I114" s="128">
        <f t="shared" si="69"/>
        <v>0</v>
      </c>
      <c r="J114" s="128">
        <f t="shared" si="69"/>
        <v>12441000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37860000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0.85702643969576242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31383000</v>
      </c>
      <c r="C115" s="130">
        <f t="shared" ref="C115:Q115" si="70">C87</f>
        <v>12793000</v>
      </c>
      <c r="D115" s="130">
        <f t="shared" si="70"/>
        <v>0</v>
      </c>
      <c r="E115" s="130">
        <f t="shared" si="70"/>
        <v>44176000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25419000</v>
      </c>
      <c r="I115" s="130">
        <f t="shared" si="70"/>
        <v>0</v>
      </c>
      <c r="J115" s="130">
        <f t="shared" si="70"/>
        <v>12441000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37860000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0.85702643969576242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vSqQjU+zIMXRRJVXBOz3KJEcPglrEMzB8QtqRzgVYksAKaHD8MEPXiT7DJC3ajD0pxTWncZ4VjCh1Yd8wpbyog==" saltValue="qeMuSfmZCwxmxiLsEZxq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1200000</v>
      </c>
      <c r="C10" s="93"/>
      <c r="D10" s="93"/>
      <c r="E10" s="93">
        <f t="shared" ref="E10:E16" si="0">$B10      +$C10      +$D10</f>
        <v>1200000</v>
      </c>
      <c r="F10" s="94">
        <v>1200000</v>
      </c>
      <c r="G10" s="95">
        <v>1200000</v>
      </c>
      <c r="H10" s="94">
        <v>204000</v>
      </c>
      <c r="I10" s="95">
        <v>195141</v>
      </c>
      <c r="J10" s="94">
        <v>328000</v>
      </c>
      <c r="K10" s="95">
        <v>304405</v>
      </c>
      <c r="L10" s="94"/>
      <c r="M10" s="95"/>
      <c r="N10" s="94"/>
      <c r="O10" s="95"/>
      <c r="P10" s="94">
        <f t="shared" ref="P10:P16" si="1">$H10      +$J10      +$L10      +$N10</f>
        <v>532000</v>
      </c>
      <c r="Q10" s="95">
        <f t="shared" ref="Q10:Q16" si="2">$I10      +$K10      +$M10      +$O10</f>
        <v>499546</v>
      </c>
      <c r="R10" s="48">
        <f t="shared" ref="R10:R16" si="3">IF(($H10      =0),0,((($J10      -$H10      )/$H10      )*100))</f>
        <v>60.784313725490193</v>
      </c>
      <c r="S10" s="49">
        <f t="shared" ref="S10:S16" si="4">IF(($I10      =0),0,((($K10      -$I10      )/$I10      )*100))</f>
        <v>55.992333748417813</v>
      </c>
      <c r="T10" s="48">
        <f t="shared" ref="T10:T15" si="5">IF(($E10      =0),0,(($P10      /$E10      )*100))</f>
        <v>44.333333333333336</v>
      </c>
      <c r="U10" s="50">
        <f t="shared" ref="U10:U15" si="6">IF(($E10      =0),0,(($Q10      /$E10      )*100))</f>
        <v>41.628833333333333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1200000</v>
      </c>
      <c r="C16" s="96">
        <f>SUM(C9:C15)</f>
        <v>0</v>
      </c>
      <c r="D16" s="96"/>
      <c r="E16" s="96">
        <f t="shared" si="0"/>
        <v>1200000</v>
      </c>
      <c r="F16" s="97">
        <f t="shared" ref="F16:O16" si="7">SUM(F9:F15)</f>
        <v>1200000</v>
      </c>
      <c r="G16" s="98">
        <f t="shared" si="7"/>
        <v>1200000</v>
      </c>
      <c r="H16" s="97">
        <f t="shared" si="7"/>
        <v>204000</v>
      </c>
      <c r="I16" s="98">
        <f t="shared" si="7"/>
        <v>195141</v>
      </c>
      <c r="J16" s="97">
        <f t="shared" si="7"/>
        <v>328000</v>
      </c>
      <c r="K16" s="98">
        <f t="shared" si="7"/>
        <v>304405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532000</v>
      </c>
      <c r="Q16" s="98">
        <f t="shared" si="2"/>
        <v>499546</v>
      </c>
      <c r="R16" s="52">
        <f t="shared" si="3"/>
        <v>60.784313725490193</v>
      </c>
      <c r="S16" s="53">
        <f t="shared" si="4"/>
        <v>55.992333748417813</v>
      </c>
      <c r="T16" s="52">
        <f>IF((SUM($E9:$E13))=0,0,(P16/(SUM($E9:$E13))*100))</f>
        <v>44.333333333333336</v>
      </c>
      <c r="U16" s="54">
        <f>IF((SUM($E9:$E13))=0,0,(Q16/(SUM($E9:$E13))*100))</f>
        <v>41.628833333333333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1591000</v>
      </c>
      <c r="C20" s="93"/>
      <c r="D20" s="93"/>
      <c r="E20" s="93">
        <f t="shared" si="8"/>
        <v>1591000</v>
      </c>
      <c r="F20" s="94">
        <v>1591000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1591000</v>
      </c>
      <c r="C25" s="96">
        <f>SUM(C18:C24)</f>
        <v>0</v>
      </c>
      <c r="D25" s="96"/>
      <c r="E25" s="96">
        <f t="shared" si="8"/>
        <v>1591000</v>
      </c>
      <c r="F25" s="97">
        <f t="shared" ref="F25:O25" si="15">SUM(F18:F24)</f>
        <v>1591000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2653000</v>
      </c>
      <c r="C30" s="93"/>
      <c r="D30" s="93"/>
      <c r="E30" s="93">
        <f>$B30      +$C30      +$D30</f>
        <v>2653000</v>
      </c>
      <c r="F30" s="94">
        <v>2653000</v>
      </c>
      <c r="G30" s="95">
        <v>1857000</v>
      </c>
      <c r="H30" s="94">
        <v>740000</v>
      </c>
      <c r="I30" s="95"/>
      <c r="J30" s="94"/>
      <c r="K30" s="95">
        <v>5412</v>
      </c>
      <c r="L30" s="94"/>
      <c r="M30" s="95"/>
      <c r="N30" s="94"/>
      <c r="O30" s="95"/>
      <c r="P30" s="94">
        <f>$H30      +$J30      +$L30      +$N30</f>
        <v>740000</v>
      </c>
      <c r="Q30" s="95">
        <f>$I30      +$K30      +$M30      +$O30</f>
        <v>5412</v>
      </c>
      <c r="R30" s="48">
        <f>IF(($H30      =0),0,((($J30      -$H30      )/$H30      )*100))</f>
        <v>-100</v>
      </c>
      <c r="S30" s="49">
        <f>IF(($I30      =0),0,((($K30      -$I30      )/$I30      )*100))</f>
        <v>0</v>
      </c>
      <c r="T30" s="48">
        <f>IF(($E30      =0),0,(($P30      /$E30      )*100))</f>
        <v>27.89295137580098</v>
      </c>
      <c r="U30" s="50">
        <f>IF(($E30      =0),0,(($Q30      /$E30      )*100))</f>
        <v>0.20399547681869581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2653000</v>
      </c>
      <c r="C31" s="96">
        <f>SUM(C27:C30)</f>
        <v>0</v>
      </c>
      <c r="D31" s="96"/>
      <c r="E31" s="96">
        <f>$B31      +$C31      +$D31</f>
        <v>2653000</v>
      </c>
      <c r="F31" s="97">
        <f t="shared" ref="F31:O31" si="16">SUM(F27:F30)</f>
        <v>2653000</v>
      </c>
      <c r="G31" s="98">
        <f t="shared" si="16"/>
        <v>1857000</v>
      </c>
      <c r="H31" s="97">
        <f t="shared" si="16"/>
        <v>740000</v>
      </c>
      <c r="I31" s="98">
        <f t="shared" si="16"/>
        <v>0</v>
      </c>
      <c r="J31" s="97">
        <f t="shared" si="16"/>
        <v>0</v>
      </c>
      <c r="K31" s="98">
        <f t="shared" si="16"/>
        <v>5412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740000</v>
      </c>
      <c r="Q31" s="98">
        <f>$I31      +$K31      +$M31      +$O31</f>
        <v>5412</v>
      </c>
      <c r="R31" s="52">
        <f>IF(($H31      =0),0,((($J31      -$H31      )/$H31      )*100))</f>
        <v>-100</v>
      </c>
      <c r="S31" s="53">
        <f>IF(($I31      =0),0,((($K31      -$I31      )/$I31      )*100))</f>
        <v>0</v>
      </c>
      <c r="T31" s="52">
        <f>IF($E31   =0,0,($P31   /$E31   )*100)</f>
        <v>27.89295137580098</v>
      </c>
      <c r="U31" s="54">
        <f>IF($E31   =0,0,($Q31   /$E31   )*100)</f>
        <v>0.20399547681869581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5227000</v>
      </c>
      <c r="C33" s="93"/>
      <c r="D33" s="93"/>
      <c r="E33" s="93">
        <f>$B33      +$C33      +$D33</f>
        <v>5227000</v>
      </c>
      <c r="F33" s="94">
        <v>5227000</v>
      </c>
      <c r="G33" s="95">
        <v>3658000</v>
      </c>
      <c r="H33" s="94">
        <v>1306000</v>
      </c>
      <c r="I33" s="95">
        <v>1306000</v>
      </c>
      <c r="J33" s="94">
        <v>2352000</v>
      </c>
      <c r="K33" s="95">
        <v>2352000</v>
      </c>
      <c r="L33" s="94"/>
      <c r="M33" s="95"/>
      <c r="N33" s="94"/>
      <c r="O33" s="95"/>
      <c r="P33" s="94">
        <f>$H33      +$J33      +$L33      +$N33</f>
        <v>3658000</v>
      </c>
      <c r="Q33" s="95">
        <f>$I33      +$K33      +$M33      +$O33</f>
        <v>3658000</v>
      </c>
      <c r="R33" s="48">
        <f>IF(($H33      =0),0,((($J33      -$H33      )/$H33      )*100))</f>
        <v>80.091883614088815</v>
      </c>
      <c r="S33" s="49">
        <f>IF(($I33      =0),0,((($K33      -$I33      )/$I33      )*100))</f>
        <v>80.091883614088815</v>
      </c>
      <c r="T33" s="48">
        <f>IF(($E33      =0),0,(($P33      /$E33      )*100))</f>
        <v>69.98278171035011</v>
      </c>
      <c r="U33" s="50">
        <f>IF(($E33      =0),0,(($Q33      /$E33      )*100))</f>
        <v>69.98278171035011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5227000</v>
      </c>
      <c r="C34" s="96">
        <f>C33</f>
        <v>0</v>
      </c>
      <c r="D34" s="96"/>
      <c r="E34" s="96">
        <f>$B34      +$C34      +$D34</f>
        <v>5227000</v>
      </c>
      <c r="F34" s="97">
        <f t="shared" ref="F34:O34" si="17">F33</f>
        <v>5227000</v>
      </c>
      <c r="G34" s="98">
        <f t="shared" si="17"/>
        <v>3658000</v>
      </c>
      <c r="H34" s="97">
        <f t="shared" si="17"/>
        <v>1306000</v>
      </c>
      <c r="I34" s="98">
        <f t="shared" si="17"/>
        <v>1306000</v>
      </c>
      <c r="J34" s="97">
        <f t="shared" si="17"/>
        <v>2352000</v>
      </c>
      <c r="K34" s="98">
        <f t="shared" si="17"/>
        <v>2352000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3658000</v>
      </c>
      <c r="Q34" s="98">
        <f>$I34      +$K34      +$M34      +$O34</f>
        <v>3658000</v>
      </c>
      <c r="R34" s="52">
        <f>IF(($H34      =0),0,((($J34      -$H34      )/$H34      )*100))</f>
        <v>80.091883614088815</v>
      </c>
      <c r="S34" s="53">
        <f>IF(($I34      =0),0,((($K34      -$I34      )/$I34      )*100))</f>
        <v>80.091883614088815</v>
      </c>
      <c r="T34" s="52">
        <f>IF($E34   =0,0,($P34   /$E34   )*100)</f>
        <v>69.98278171035011</v>
      </c>
      <c r="U34" s="54">
        <f>IF($E34   =0,0,($Q34   /$E34   )*100)</f>
        <v>69.98278171035011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>
        <v>214000000</v>
      </c>
      <c r="C44" s="93"/>
      <c r="D44" s="93"/>
      <c r="E44" s="93">
        <f t="shared" si="26"/>
        <v>214000000</v>
      </c>
      <c r="F44" s="94">
        <v>214000000</v>
      </c>
      <c r="G44" s="95">
        <v>205000000</v>
      </c>
      <c r="H44" s="94">
        <v>73875000</v>
      </c>
      <c r="I44" s="95">
        <v>66250748</v>
      </c>
      <c r="J44" s="94">
        <v>59782000</v>
      </c>
      <c r="K44" s="95">
        <v>94535656</v>
      </c>
      <c r="L44" s="94"/>
      <c r="M44" s="95"/>
      <c r="N44" s="94"/>
      <c r="O44" s="95"/>
      <c r="P44" s="94">
        <f t="shared" si="27"/>
        <v>133657000</v>
      </c>
      <c r="Q44" s="95">
        <f t="shared" si="28"/>
        <v>160786404</v>
      </c>
      <c r="R44" s="48">
        <f t="shared" si="29"/>
        <v>-19.076818950930626</v>
      </c>
      <c r="S44" s="49">
        <f t="shared" si="30"/>
        <v>42.693718718466393</v>
      </c>
      <c r="T44" s="48">
        <f t="shared" si="31"/>
        <v>62.456542056074774</v>
      </c>
      <c r="U44" s="50">
        <f t="shared" si="32"/>
        <v>75.13383364485982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75000000</v>
      </c>
      <c r="H52" s="94">
        <v>40000000</v>
      </c>
      <c r="I52" s="95">
        <v>44297246</v>
      </c>
      <c r="J52" s="94">
        <v>32277000</v>
      </c>
      <c r="K52" s="95">
        <v>30702754</v>
      </c>
      <c r="L52" s="94"/>
      <c r="M52" s="95"/>
      <c r="N52" s="94"/>
      <c r="O52" s="95"/>
      <c r="P52" s="94">
        <f t="shared" si="27"/>
        <v>72277000</v>
      </c>
      <c r="Q52" s="95">
        <f t="shared" si="28"/>
        <v>75000000</v>
      </c>
      <c r="R52" s="48">
        <f t="shared" si="29"/>
        <v>-19.307500000000001</v>
      </c>
      <c r="S52" s="49">
        <f t="shared" si="30"/>
        <v>-30.689248717629081</v>
      </c>
      <c r="T52" s="48">
        <f t="shared" si="31"/>
        <v>72.277000000000001</v>
      </c>
      <c r="U52" s="50">
        <f t="shared" si="32"/>
        <v>75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314000000</v>
      </c>
      <c r="C54" s="96">
        <f>SUM(C43:C53)</f>
        <v>0</v>
      </c>
      <c r="D54" s="96"/>
      <c r="E54" s="96">
        <f t="shared" si="26"/>
        <v>314000000</v>
      </c>
      <c r="F54" s="97">
        <f t="shared" ref="F54:O54" si="33">SUM(F43:F53)</f>
        <v>314000000</v>
      </c>
      <c r="G54" s="98">
        <f t="shared" si="33"/>
        <v>280000000</v>
      </c>
      <c r="H54" s="97">
        <f t="shared" si="33"/>
        <v>113875000</v>
      </c>
      <c r="I54" s="98">
        <f t="shared" si="33"/>
        <v>110547994</v>
      </c>
      <c r="J54" s="97">
        <f t="shared" si="33"/>
        <v>92059000</v>
      </c>
      <c r="K54" s="98">
        <f t="shared" si="33"/>
        <v>125238410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205934000</v>
      </c>
      <c r="Q54" s="98">
        <f t="shared" si="28"/>
        <v>235786404</v>
      </c>
      <c r="R54" s="52">
        <f t="shared" si="29"/>
        <v>-19.157848518111965</v>
      </c>
      <c r="S54" s="53">
        <f t="shared" si="30"/>
        <v>13.288722362524281</v>
      </c>
      <c r="T54" s="52">
        <f>IF((+$E44+$E46+$E48+$E49+$E52) =0,0,(P54   /(+$E44+$E46+$E48+$E49+$E52) )*100)</f>
        <v>65.584076433121012</v>
      </c>
      <c r="U54" s="54">
        <f>IF((+$E44+$E46+$E48+$E49+$E52) =0,0,(Q54   /(+$E44+$E46+$E48+$E49+$E52) )*100)</f>
        <v>75.091211464968154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324671000</v>
      </c>
      <c r="C68" s="105">
        <f>SUM(C9:C15,C18:C24,C27:C30,C33,C36:C40,C43:C53,C56:C59,C62:C66)</f>
        <v>0</v>
      </c>
      <c r="D68" s="105"/>
      <c r="E68" s="105">
        <f t="shared" si="35"/>
        <v>324671000</v>
      </c>
      <c r="F68" s="106">
        <f t="shared" ref="F68:O68" si="43">SUM(F9:F15,F18:F24,F27:F30,F33,F36:F40,F43:F53,F56:F59,F62:F66)</f>
        <v>324671000</v>
      </c>
      <c r="G68" s="107">
        <f t="shared" si="43"/>
        <v>286715000</v>
      </c>
      <c r="H68" s="106">
        <f t="shared" si="43"/>
        <v>116125000</v>
      </c>
      <c r="I68" s="107">
        <f t="shared" si="43"/>
        <v>112049135</v>
      </c>
      <c r="J68" s="106">
        <f t="shared" si="43"/>
        <v>94739000</v>
      </c>
      <c r="K68" s="107">
        <f t="shared" si="43"/>
        <v>127900227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210864000</v>
      </c>
      <c r="Q68" s="107">
        <f t="shared" si="37"/>
        <v>239949362</v>
      </c>
      <c r="R68" s="61">
        <f t="shared" si="38"/>
        <v>-18.416361679224973</v>
      </c>
      <c r="S68" s="62">
        <f t="shared" si="39"/>
        <v>14.146554545021701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65.266806982790641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74.269333292063891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259542000</v>
      </c>
      <c r="C70" s="93">
        <v>-2603000</v>
      </c>
      <c r="D70" s="93"/>
      <c r="E70" s="93">
        <f>$B70      +$C70      +$D70</f>
        <v>256939000</v>
      </c>
      <c r="F70" s="94">
        <v>259542000</v>
      </c>
      <c r="G70" s="95">
        <v>181706000</v>
      </c>
      <c r="H70" s="94">
        <v>116714000</v>
      </c>
      <c r="I70" s="95">
        <v>131470709</v>
      </c>
      <c r="J70" s="94">
        <v>47351000</v>
      </c>
      <c r="K70" s="95">
        <v>50235291</v>
      </c>
      <c r="L70" s="94"/>
      <c r="M70" s="95"/>
      <c r="N70" s="94"/>
      <c r="O70" s="95"/>
      <c r="P70" s="94">
        <f>$H70      +$J70      +$L70      +$N70</f>
        <v>164065000</v>
      </c>
      <c r="Q70" s="95">
        <f>$I70      +$K70      +$M70      +$O70</f>
        <v>181706000</v>
      </c>
      <c r="R70" s="48">
        <f>IF(($H70      =0),0,((($J70      -$H70      )/$H70      )*100))</f>
        <v>-59.429888445259351</v>
      </c>
      <c r="S70" s="49">
        <f>IF(($I70      =0),0,((($K70      -$I70      )/$I70      )*100))</f>
        <v>-61.789746642349051</v>
      </c>
      <c r="T70" s="48">
        <f>IF(($E70      =0),0,(($P70      /$E70      )*100))</f>
        <v>63.853677331973735</v>
      </c>
      <c r="U70" s="50">
        <f>IF(($E70      =0),0,(($Q70      /$E70      )*100))</f>
        <v>70.719509299872726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259542000</v>
      </c>
      <c r="C72" s="102">
        <f>SUM(C70:C71)</f>
        <v>-2603000</v>
      </c>
      <c r="D72" s="102"/>
      <c r="E72" s="102">
        <f>$B72      +$C72      +$D72</f>
        <v>256939000</v>
      </c>
      <c r="F72" s="103">
        <f t="shared" ref="F72:O72" si="44">SUM(F70:F71)</f>
        <v>259542000</v>
      </c>
      <c r="G72" s="104">
        <f t="shared" si="44"/>
        <v>181706000</v>
      </c>
      <c r="H72" s="103">
        <f t="shared" si="44"/>
        <v>116714000</v>
      </c>
      <c r="I72" s="104">
        <f t="shared" si="44"/>
        <v>131470709</v>
      </c>
      <c r="J72" s="103">
        <f t="shared" si="44"/>
        <v>47351000</v>
      </c>
      <c r="K72" s="104">
        <f t="shared" si="44"/>
        <v>50235291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164065000</v>
      </c>
      <c r="Q72" s="104">
        <f>$I72      +$K72      +$M72      +$O72</f>
        <v>181706000</v>
      </c>
      <c r="R72" s="57">
        <f>IF(($H72      =0),0,((($J72      -$H72      )/$H72      )*100))</f>
        <v>-59.429888445259351</v>
      </c>
      <c r="S72" s="58">
        <f>IF(($I72      =0),0,((($K72      -$I72      )/$I72      )*100))</f>
        <v>-61.789746642349051</v>
      </c>
      <c r="T72" s="57">
        <f>IF(($E70      =0),0,(($P70      /$E70      )*100))</f>
        <v>63.853677331973735</v>
      </c>
      <c r="U72" s="59">
        <f>IF($E70   =0,0,($Q70   /$E70 )*100)</f>
        <v>70.719509299872726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259542000</v>
      </c>
      <c r="C73" s="105">
        <f>SUM(C70:C71)</f>
        <v>-2603000</v>
      </c>
      <c r="D73" s="105"/>
      <c r="E73" s="105">
        <f>$B73      +$C73      +$D73</f>
        <v>256939000</v>
      </c>
      <c r="F73" s="106">
        <f t="shared" ref="F73:O73" si="45">SUM(F70:F71)</f>
        <v>259542000</v>
      </c>
      <c r="G73" s="107">
        <f t="shared" si="45"/>
        <v>181706000</v>
      </c>
      <c r="H73" s="106">
        <f t="shared" si="45"/>
        <v>116714000</v>
      </c>
      <c r="I73" s="107">
        <f t="shared" si="45"/>
        <v>131470709</v>
      </c>
      <c r="J73" s="106">
        <f t="shared" si="45"/>
        <v>47351000</v>
      </c>
      <c r="K73" s="107">
        <f t="shared" si="45"/>
        <v>50235291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164065000</v>
      </c>
      <c r="Q73" s="107">
        <f>$I73      +$K73      +$M73      +$O73</f>
        <v>181706000</v>
      </c>
      <c r="R73" s="61">
        <f>IF(($H73      =0),0,((($J73      -$H73      )/$H73      )*100))</f>
        <v>-59.429888445259351</v>
      </c>
      <c r="S73" s="62">
        <f>IF(($I73      =0),0,((($K73      -$I73      )/$I73      )*100))</f>
        <v>-61.789746642349051</v>
      </c>
      <c r="T73" s="61">
        <f>IF(($E70      =0),0,(($P70      /$E70      )*100))</f>
        <v>63.853677331973735</v>
      </c>
      <c r="U73" s="65">
        <f>IF($E70   =0,0,($Q70   /$E70 )*100)</f>
        <v>70.719509299872726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584213000</v>
      </c>
      <c r="C74" s="105">
        <f>SUM(C9:C15,C18:C24,C27:C30,C33,C36:C40,C43:C53,C56:C59,C62:C66,C70:C71)</f>
        <v>-2603000</v>
      </c>
      <c r="D74" s="105"/>
      <c r="E74" s="105">
        <f>$B74      +$C74      +$D74</f>
        <v>581610000</v>
      </c>
      <c r="F74" s="106">
        <f t="shared" ref="F74:O74" si="46">SUM(F9:F15,F18:F24,F27:F30,F33,F36:F40,F43:F53,F56:F59,F62:F66,F70:F71)</f>
        <v>584213000</v>
      </c>
      <c r="G74" s="107">
        <f t="shared" si="46"/>
        <v>468421000</v>
      </c>
      <c r="H74" s="106">
        <f t="shared" si="46"/>
        <v>232839000</v>
      </c>
      <c r="I74" s="107">
        <f t="shared" si="46"/>
        <v>243519844</v>
      </c>
      <c r="J74" s="106">
        <f t="shared" si="46"/>
        <v>142090000</v>
      </c>
      <c r="K74" s="107">
        <f t="shared" si="46"/>
        <v>178135518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374929000</v>
      </c>
      <c r="Q74" s="107">
        <f>$I74      +$K74      +$M74      +$O74</f>
        <v>421655362</v>
      </c>
      <c r="R74" s="61">
        <f>IF(($H74      =0),0,((($J74      -$H74      )/$H74      )*100))</f>
        <v>-38.974999892629668</v>
      </c>
      <c r="S74" s="62">
        <f>IF(($I74      =0),0,((($K74      -$I74      )/$I74      )*100))</f>
        <v>-26.849691148783748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64.640813490592549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72.696818897311985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Bi7hf1C8rFbBn61EGkQk8V8juiZbVHUHDdqHCVCqcCLozuviXjsQ5T0Zr6KOz7pqDqkeJ/oOZzxWNsZYSMPhFA==" saltValue="l6ROWeBb9V6dNkXF2mpJ7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1030000</v>
      </c>
      <c r="I10" s="95">
        <v>1031666</v>
      </c>
      <c r="J10" s="94">
        <v>66000</v>
      </c>
      <c r="K10" s="95">
        <v>99999</v>
      </c>
      <c r="L10" s="94"/>
      <c r="M10" s="95"/>
      <c r="N10" s="94"/>
      <c r="O10" s="95"/>
      <c r="P10" s="94">
        <f t="shared" ref="P10:P16" si="1">$H10      +$J10      +$L10      +$N10</f>
        <v>1096000</v>
      </c>
      <c r="Q10" s="95">
        <f t="shared" ref="Q10:Q16" si="2">$I10      +$K10      +$M10      +$O10</f>
        <v>1131665</v>
      </c>
      <c r="R10" s="48">
        <f t="shared" ref="R10:R16" si="3">IF(($H10      =0),0,((($J10      -$H10      )/$H10      )*100))</f>
        <v>-93.592233009708735</v>
      </c>
      <c r="S10" s="49">
        <f t="shared" ref="S10:S16" si="4">IF(($I10      =0),0,((($K10      -$I10      )/$I10      )*100))</f>
        <v>-90.307037355112996</v>
      </c>
      <c r="T10" s="48">
        <f t="shared" ref="T10:T15" si="5">IF(($E10      =0),0,(($P10      /$E10      )*100))</f>
        <v>60.888888888888893</v>
      </c>
      <c r="U10" s="50">
        <f t="shared" ref="U10:U15" si="6">IF(($E10      =0),0,(($Q10      /$E10      )*100))</f>
        <v>62.870277777777787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1030000</v>
      </c>
      <c r="I16" s="98">
        <f t="shared" si="7"/>
        <v>1031666</v>
      </c>
      <c r="J16" s="97">
        <f t="shared" si="7"/>
        <v>66000</v>
      </c>
      <c r="K16" s="98">
        <f t="shared" si="7"/>
        <v>99999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1096000</v>
      </c>
      <c r="Q16" s="98">
        <f t="shared" si="2"/>
        <v>1131665</v>
      </c>
      <c r="R16" s="52">
        <f t="shared" si="3"/>
        <v>-93.592233009708735</v>
      </c>
      <c r="S16" s="53">
        <f t="shared" si="4"/>
        <v>-90.307037355112996</v>
      </c>
      <c r="T16" s="52">
        <f>IF((SUM($E9:$E13))=0,0,(P16/(SUM($E9:$E13))*100))</f>
        <v>60.888888888888893</v>
      </c>
      <c r="U16" s="54">
        <f>IF((SUM($E9:$E13))=0,0,(Q16/(SUM($E9:$E13))*100))</f>
        <v>62.870277777777787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2452000</v>
      </c>
      <c r="C33" s="93"/>
      <c r="D33" s="93"/>
      <c r="E33" s="93">
        <f>$B33      +$C33      +$D33</f>
        <v>2452000</v>
      </c>
      <c r="F33" s="94">
        <v>2452000</v>
      </c>
      <c r="G33" s="95">
        <v>1716000</v>
      </c>
      <c r="H33" s="94">
        <v>612000</v>
      </c>
      <c r="I33" s="95">
        <v>1249453</v>
      </c>
      <c r="J33" s="94">
        <v>775000</v>
      </c>
      <c r="K33" s="95">
        <v>1202547</v>
      </c>
      <c r="L33" s="94"/>
      <c r="M33" s="95"/>
      <c r="N33" s="94"/>
      <c r="O33" s="95"/>
      <c r="P33" s="94">
        <f>$H33      +$J33      +$L33      +$N33</f>
        <v>1387000</v>
      </c>
      <c r="Q33" s="95">
        <f>$I33      +$K33      +$M33      +$O33</f>
        <v>2452000</v>
      </c>
      <c r="R33" s="48">
        <f>IF(($H33      =0),0,((($J33      -$H33      )/$H33      )*100))</f>
        <v>26.633986928104576</v>
      </c>
      <c r="S33" s="49">
        <f>IF(($I33      =0),0,((($K33      -$I33      )/$I33      )*100))</f>
        <v>-3.7541228041390915</v>
      </c>
      <c r="T33" s="48">
        <f>IF(($E33      =0),0,(($P33      /$E33      )*100))</f>
        <v>56.566068515497555</v>
      </c>
      <c r="U33" s="50">
        <f>IF(($E33      =0),0,(($Q33      /$E33      )*100))</f>
        <v>100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2452000</v>
      </c>
      <c r="C34" s="96">
        <f>C33</f>
        <v>0</v>
      </c>
      <c r="D34" s="96"/>
      <c r="E34" s="96">
        <f>$B34      +$C34      +$D34</f>
        <v>2452000</v>
      </c>
      <c r="F34" s="97">
        <f t="shared" ref="F34:O34" si="17">F33</f>
        <v>2452000</v>
      </c>
      <c r="G34" s="98">
        <f t="shared" si="17"/>
        <v>1716000</v>
      </c>
      <c r="H34" s="97">
        <f t="shared" si="17"/>
        <v>612000</v>
      </c>
      <c r="I34" s="98">
        <f t="shared" si="17"/>
        <v>1249453</v>
      </c>
      <c r="J34" s="97">
        <f t="shared" si="17"/>
        <v>775000</v>
      </c>
      <c r="K34" s="98">
        <f t="shared" si="17"/>
        <v>1202547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1387000</v>
      </c>
      <c r="Q34" s="98">
        <f>$I34      +$K34      +$M34      +$O34</f>
        <v>2452000</v>
      </c>
      <c r="R34" s="52">
        <f>IF(($H34      =0),0,((($J34      -$H34      )/$H34      )*100))</f>
        <v>26.633986928104576</v>
      </c>
      <c r="S34" s="53">
        <f>IF(($I34      =0),0,((($K34      -$I34      )/$I34      )*100))</f>
        <v>-3.7541228041390915</v>
      </c>
      <c r="T34" s="52">
        <f>IF($E34   =0,0,($P34   /$E34   )*100)</f>
        <v>56.566068515497555</v>
      </c>
      <c r="U34" s="54">
        <f>IF($E34   =0,0,($Q34   /$E34   )*100)</f>
        <v>100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13533000</v>
      </c>
      <c r="C36" s="93"/>
      <c r="D36" s="93"/>
      <c r="E36" s="93">
        <f t="shared" ref="E36:E41" si="18">$B36      +$C36      +$D36</f>
        <v>13533000</v>
      </c>
      <c r="F36" s="94">
        <v>13533000</v>
      </c>
      <c r="G36" s="95">
        <v>7413000</v>
      </c>
      <c r="H36" s="94">
        <v>377000</v>
      </c>
      <c r="I36" s="95">
        <v>1432247</v>
      </c>
      <c r="J36" s="94">
        <v>2322000</v>
      </c>
      <c r="K36" s="95">
        <v>4436404</v>
      </c>
      <c r="L36" s="94"/>
      <c r="M36" s="95"/>
      <c r="N36" s="94"/>
      <c r="O36" s="95"/>
      <c r="P36" s="94">
        <f t="shared" ref="P36:P41" si="19">$H36      +$J36      +$L36      +$N36</f>
        <v>2699000</v>
      </c>
      <c r="Q36" s="95">
        <f t="shared" ref="Q36:Q41" si="20">$I36      +$K36      +$M36      +$O36</f>
        <v>5868651</v>
      </c>
      <c r="R36" s="48">
        <f t="shared" ref="R36:R41" si="21">IF(($H36      =0),0,((($J36      -$H36      )/$H36      )*100))</f>
        <v>515.91511936339521</v>
      </c>
      <c r="S36" s="49">
        <f t="shared" ref="S36:S41" si="22">IF(($I36      =0),0,((($K36      -$I36      )/$I36      )*100))</f>
        <v>209.75132082664513</v>
      </c>
      <c r="T36" s="48">
        <f t="shared" ref="T36:T40" si="23">IF(($E36      =0),0,(($P36      /$E36      )*100))</f>
        <v>19.943840981304959</v>
      </c>
      <c r="U36" s="50">
        <f t="shared" ref="U36:U40" si="24">IF(($E36      =0),0,(($Q36      /$E36      )*100))</f>
        <v>43.365484371536247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66281000</v>
      </c>
      <c r="C37" s="93"/>
      <c r="D37" s="93"/>
      <c r="E37" s="93">
        <f t="shared" si="18"/>
        <v>66281000</v>
      </c>
      <c r="F37" s="94">
        <v>66281000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79814000</v>
      </c>
      <c r="C41" s="96">
        <f>SUM(C36:C40)</f>
        <v>0</v>
      </c>
      <c r="D41" s="96"/>
      <c r="E41" s="96">
        <f t="shared" si="18"/>
        <v>79814000</v>
      </c>
      <c r="F41" s="97">
        <f t="shared" ref="F41:O41" si="25">SUM(F36:F40)</f>
        <v>79814000</v>
      </c>
      <c r="G41" s="98">
        <f t="shared" si="25"/>
        <v>7413000</v>
      </c>
      <c r="H41" s="97">
        <f t="shared" si="25"/>
        <v>377000</v>
      </c>
      <c r="I41" s="98">
        <f t="shared" si="25"/>
        <v>1432247</v>
      </c>
      <c r="J41" s="97">
        <f t="shared" si="25"/>
        <v>2322000</v>
      </c>
      <c r="K41" s="98">
        <f t="shared" si="25"/>
        <v>4436404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2699000</v>
      </c>
      <c r="Q41" s="98">
        <f t="shared" si="20"/>
        <v>5868651</v>
      </c>
      <c r="R41" s="52">
        <f t="shared" si="21"/>
        <v>515.91511936339521</v>
      </c>
      <c r="S41" s="53">
        <f t="shared" si="22"/>
        <v>209.75132082664513</v>
      </c>
      <c r="T41" s="52">
        <f>IF((+$E36+$E39) =0,0,(P41   /(+$E36+$E39) )*100)</f>
        <v>19.943840981304959</v>
      </c>
      <c r="U41" s="54">
        <f>IF((+$E36+$E39) =0,0,(Q41   /(+$E36+$E39) )*100)</f>
        <v>43.365484371536247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84066000</v>
      </c>
      <c r="C68" s="105">
        <f>SUM(C9:C15,C18:C24,C27:C30,C33,C36:C40,C43:C53,C56:C59,C62:C66)</f>
        <v>0</v>
      </c>
      <c r="D68" s="105"/>
      <c r="E68" s="105">
        <f t="shared" si="35"/>
        <v>84066000</v>
      </c>
      <c r="F68" s="106">
        <f t="shared" ref="F68:O68" si="43">SUM(F9:F15,F18:F24,F27:F30,F33,F36:F40,F43:F53,F56:F59,F62:F66)</f>
        <v>84066000</v>
      </c>
      <c r="G68" s="107">
        <f t="shared" si="43"/>
        <v>10929000</v>
      </c>
      <c r="H68" s="106">
        <f t="shared" si="43"/>
        <v>2019000</v>
      </c>
      <c r="I68" s="107">
        <f t="shared" si="43"/>
        <v>3713366</v>
      </c>
      <c r="J68" s="106">
        <f t="shared" si="43"/>
        <v>3163000</v>
      </c>
      <c r="K68" s="107">
        <f t="shared" si="43"/>
        <v>5738950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5182000</v>
      </c>
      <c r="Q68" s="107">
        <f t="shared" si="37"/>
        <v>9452316</v>
      </c>
      <c r="R68" s="61">
        <f t="shared" si="38"/>
        <v>56.661713719663197</v>
      </c>
      <c r="S68" s="62">
        <f t="shared" si="39"/>
        <v>54.548460884275883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29.136913129041325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53.147686252459934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40541000</v>
      </c>
      <c r="C70" s="93"/>
      <c r="D70" s="93"/>
      <c r="E70" s="93">
        <f>$B70      +$C70      +$D70</f>
        <v>40541000</v>
      </c>
      <c r="F70" s="94">
        <v>40541000</v>
      </c>
      <c r="G70" s="95">
        <v>28378000</v>
      </c>
      <c r="H70" s="94">
        <v>9611000</v>
      </c>
      <c r="I70" s="95">
        <v>8843027</v>
      </c>
      <c r="J70" s="94">
        <v>14367000</v>
      </c>
      <c r="K70" s="95">
        <v>14033998</v>
      </c>
      <c r="L70" s="94"/>
      <c r="M70" s="95"/>
      <c r="N70" s="94"/>
      <c r="O70" s="95"/>
      <c r="P70" s="94">
        <f>$H70      +$J70      +$L70      +$N70</f>
        <v>23978000</v>
      </c>
      <c r="Q70" s="95">
        <f>$I70      +$K70      +$M70      +$O70</f>
        <v>22877025</v>
      </c>
      <c r="R70" s="48">
        <f>IF(($H70      =0),0,((($J70      -$H70      )/$H70      )*100))</f>
        <v>49.484965144105715</v>
      </c>
      <c r="S70" s="49">
        <f>IF(($I70      =0),0,((($K70      -$I70      )/$I70      )*100))</f>
        <v>58.701290858888022</v>
      </c>
      <c r="T70" s="48">
        <f>IF(($E70      =0),0,(($P70      /$E70      )*100))</f>
        <v>59.145063022619084</v>
      </c>
      <c r="U70" s="50">
        <f>IF(($E70      =0),0,(($Q70      /$E70      )*100))</f>
        <v>56.42935546730471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40541000</v>
      </c>
      <c r="C72" s="102">
        <f>SUM(C70:C71)</f>
        <v>0</v>
      </c>
      <c r="D72" s="102"/>
      <c r="E72" s="102">
        <f>$B72      +$C72      +$D72</f>
        <v>40541000</v>
      </c>
      <c r="F72" s="103">
        <f t="shared" ref="F72:O72" si="44">SUM(F70:F71)</f>
        <v>40541000</v>
      </c>
      <c r="G72" s="104">
        <f t="shared" si="44"/>
        <v>28378000</v>
      </c>
      <c r="H72" s="103">
        <f t="shared" si="44"/>
        <v>9611000</v>
      </c>
      <c r="I72" s="104">
        <f t="shared" si="44"/>
        <v>8843027</v>
      </c>
      <c r="J72" s="103">
        <f t="shared" si="44"/>
        <v>14367000</v>
      </c>
      <c r="K72" s="104">
        <f t="shared" si="44"/>
        <v>14033998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23978000</v>
      </c>
      <c r="Q72" s="104">
        <f>$I72      +$K72      +$M72      +$O72</f>
        <v>22877025</v>
      </c>
      <c r="R72" s="57">
        <f>IF(($H72      =0),0,((($J72      -$H72      )/$H72      )*100))</f>
        <v>49.484965144105715</v>
      </c>
      <c r="S72" s="58">
        <f>IF(($I72      =0),0,((($K72      -$I72      )/$I72      )*100))</f>
        <v>58.701290858888022</v>
      </c>
      <c r="T72" s="57">
        <f>IF(($E70      =0),0,(($P70      /$E70      )*100))</f>
        <v>59.145063022619084</v>
      </c>
      <c r="U72" s="59">
        <f>IF($E70   =0,0,($Q70   /$E70 )*100)</f>
        <v>56.42935546730471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40541000</v>
      </c>
      <c r="C73" s="105">
        <f>SUM(C70:C71)</f>
        <v>0</v>
      </c>
      <c r="D73" s="105"/>
      <c r="E73" s="105">
        <f>$B73      +$C73      +$D73</f>
        <v>40541000</v>
      </c>
      <c r="F73" s="106">
        <f t="shared" ref="F73:O73" si="45">SUM(F70:F71)</f>
        <v>40541000</v>
      </c>
      <c r="G73" s="107">
        <f t="shared" si="45"/>
        <v>28378000</v>
      </c>
      <c r="H73" s="106">
        <f t="shared" si="45"/>
        <v>9611000</v>
      </c>
      <c r="I73" s="107">
        <f t="shared" si="45"/>
        <v>8843027</v>
      </c>
      <c r="J73" s="106">
        <f t="shared" si="45"/>
        <v>14367000</v>
      </c>
      <c r="K73" s="107">
        <f t="shared" si="45"/>
        <v>14033998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23978000</v>
      </c>
      <c r="Q73" s="107">
        <f>$I73      +$K73      +$M73      +$O73</f>
        <v>22877025</v>
      </c>
      <c r="R73" s="61">
        <f>IF(($H73      =0),0,((($J73      -$H73      )/$H73      )*100))</f>
        <v>49.484965144105715</v>
      </c>
      <c r="S73" s="62">
        <f>IF(($I73      =0),0,((($K73      -$I73      )/$I73      )*100))</f>
        <v>58.701290858888022</v>
      </c>
      <c r="T73" s="61">
        <f>IF(($E70      =0),0,(($P70      /$E70      )*100))</f>
        <v>59.145063022619084</v>
      </c>
      <c r="U73" s="65">
        <f>IF($E70   =0,0,($Q70   /$E70 )*100)</f>
        <v>56.42935546730471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124607000</v>
      </c>
      <c r="C74" s="105">
        <f>SUM(C9:C15,C18:C24,C27:C30,C33,C36:C40,C43:C53,C56:C59,C62:C66,C70:C71)</f>
        <v>0</v>
      </c>
      <c r="D74" s="105"/>
      <c r="E74" s="105">
        <f>$B74      +$C74      +$D74</f>
        <v>124607000</v>
      </c>
      <c r="F74" s="106">
        <f t="shared" ref="F74:O74" si="46">SUM(F9:F15,F18:F24,F27:F30,F33,F36:F40,F43:F53,F56:F59,F62:F66,F70:F71)</f>
        <v>124607000</v>
      </c>
      <c r="G74" s="107">
        <f t="shared" si="46"/>
        <v>39307000</v>
      </c>
      <c r="H74" s="106">
        <f t="shared" si="46"/>
        <v>11630000</v>
      </c>
      <c r="I74" s="107">
        <f t="shared" si="46"/>
        <v>12556393</v>
      </c>
      <c r="J74" s="106">
        <f t="shared" si="46"/>
        <v>17530000</v>
      </c>
      <c r="K74" s="107">
        <f t="shared" si="46"/>
        <v>19772948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29160000</v>
      </c>
      <c r="Q74" s="107">
        <f>$I74      +$K74      +$M74      +$O74</f>
        <v>32329341</v>
      </c>
      <c r="R74" s="61">
        <f>IF(($H74      =0),0,((($J74      -$H74      )/$H74      )*100))</f>
        <v>50.73086844368013</v>
      </c>
      <c r="S74" s="62">
        <f>IF(($I74      =0),0,((($K74      -$I74      )/$I74      )*100))</f>
        <v>57.473153317198658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49.994856496245241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55.4286956074478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16148000</v>
      </c>
      <c r="C87" s="119">
        <f t="shared" si="55"/>
        <v>552000</v>
      </c>
      <c r="D87" s="119">
        <f t="shared" si="55"/>
        <v>0</v>
      </c>
      <c r="E87" s="119">
        <f t="shared" si="55"/>
        <v>16700000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5306000</v>
      </c>
      <c r="I87" s="119">
        <f t="shared" si="55"/>
        <v>0</v>
      </c>
      <c r="J87" s="119">
        <f t="shared" si="55"/>
        <v>4093000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9399000</v>
      </c>
      <c r="Q87" s="120">
        <f t="shared" si="55"/>
        <v>0</v>
      </c>
      <c r="R87" s="85">
        <f t="shared" si="55"/>
        <v>-22.860912174896345</v>
      </c>
      <c r="S87" s="85">
        <f t="shared" si="55"/>
        <v>0</v>
      </c>
      <c r="T87" s="86">
        <f>IF(SUM($E88:$E96) =0,0,(P87   /SUM($E88:$E96) )*100)</f>
        <v>56.281437125748504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16148000</v>
      </c>
      <c r="C91" s="93">
        <v>552000</v>
      </c>
      <c r="D91" s="93"/>
      <c r="E91" s="93">
        <f t="shared" si="56"/>
        <v>16700000</v>
      </c>
      <c r="F91" s="93">
        <v>0</v>
      </c>
      <c r="G91" s="93">
        <v>0</v>
      </c>
      <c r="H91" s="93">
        <v>5306000</v>
      </c>
      <c r="I91" s="93"/>
      <c r="J91" s="93">
        <v>4093000</v>
      </c>
      <c r="K91" s="93"/>
      <c r="L91" s="93"/>
      <c r="M91" s="93"/>
      <c r="N91" s="93"/>
      <c r="O91" s="93"/>
      <c r="P91" s="93">
        <f t="shared" si="57"/>
        <v>9399000</v>
      </c>
      <c r="Q91" s="93">
        <f t="shared" si="58"/>
        <v>0</v>
      </c>
      <c r="R91" s="89">
        <f t="shared" si="59"/>
        <v>-22.860912174896345</v>
      </c>
      <c r="S91" s="89">
        <f t="shared" si="60"/>
        <v>0</v>
      </c>
      <c r="T91" s="89">
        <f t="shared" si="61"/>
        <v>56.281437125748504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16148000</v>
      </c>
      <c r="C114" s="128">
        <f t="shared" si="69"/>
        <v>552000</v>
      </c>
      <c r="D114" s="128">
        <f t="shared" si="69"/>
        <v>0</v>
      </c>
      <c r="E114" s="128">
        <f t="shared" si="69"/>
        <v>16700000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5306000</v>
      </c>
      <c r="I114" s="128">
        <f t="shared" si="69"/>
        <v>0</v>
      </c>
      <c r="J114" s="128">
        <f t="shared" si="69"/>
        <v>4093000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9399000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0.56281437125748501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16148000</v>
      </c>
      <c r="C115" s="130">
        <f t="shared" ref="C115:Q115" si="70">C87</f>
        <v>552000</v>
      </c>
      <c r="D115" s="130">
        <f t="shared" si="70"/>
        <v>0</v>
      </c>
      <c r="E115" s="130">
        <f t="shared" si="70"/>
        <v>16700000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5306000</v>
      </c>
      <c r="I115" s="130">
        <f t="shared" si="70"/>
        <v>0</v>
      </c>
      <c r="J115" s="130">
        <f t="shared" si="70"/>
        <v>4093000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9399000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0.56281437125748501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M1CNohVO4BOkQdd5SlCWIOS+PcrQQRxTiRDlkxtBj9wKkePrteOLFh4idfp928p481S0JDUwMBpNViknJ5h6yg==" saltValue="TxqfWJkB4ASnnBnCO7jxy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455000</v>
      </c>
      <c r="I10" s="95">
        <v>-8449963</v>
      </c>
      <c r="J10" s="94">
        <v>45000</v>
      </c>
      <c r="K10" s="95">
        <v>9202061</v>
      </c>
      <c r="L10" s="94"/>
      <c r="M10" s="95"/>
      <c r="N10" s="94"/>
      <c r="O10" s="95"/>
      <c r="P10" s="94">
        <f t="shared" ref="P10:P16" si="1">$H10      +$J10      +$L10      +$N10</f>
        <v>500000</v>
      </c>
      <c r="Q10" s="95">
        <f t="shared" ref="Q10:Q16" si="2">$I10      +$K10      +$M10      +$O10</f>
        <v>752098</v>
      </c>
      <c r="R10" s="48">
        <f t="shared" ref="R10:R16" si="3">IF(($H10      =0),0,((($J10      -$H10      )/$H10      )*100))</f>
        <v>-90.109890109890117</v>
      </c>
      <c r="S10" s="49">
        <f t="shared" ref="S10:S16" si="4">IF(($I10      =0),0,((($K10      -$I10      )/$I10      )*100))</f>
        <v>-208.90060702040944</v>
      </c>
      <c r="T10" s="48">
        <f t="shared" ref="T10:T15" si="5">IF(($E10      =0),0,(($P10      /$E10      )*100))</f>
        <v>16.666666666666664</v>
      </c>
      <c r="U10" s="50">
        <f t="shared" ref="U10:U15" si="6">IF(($E10      =0),0,(($Q10      /$E10      )*100))</f>
        <v>25.069933333333331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455000</v>
      </c>
      <c r="I16" s="98">
        <f t="shared" si="7"/>
        <v>-8449963</v>
      </c>
      <c r="J16" s="97">
        <f t="shared" si="7"/>
        <v>45000</v>
      </c>
      <c r="K16" s="98">
        <f t="shared" si="7"/>
        <v>9202061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500000</v>
      </c>
      <c r="Q16" s="98">
        <f t="shared" si="2"/>
        <v>752098</v>
      </c>
      <c r="R16" s="52">
        <f t="shared" si="3"/>
        <v>-90.109890109890117</v>
      </c>
      <c r="S16" s="53">
        <f t="shared" si="4"/>
        <v>-208.90060702040944</v>
      </c>
      <c r="T16" s="52">
        <f>IF((SUM($E9:$E13))=0,0,(P16/(SUM($E9:$E13))*100))</f>
        <v>16.666666666666664</v>
      </c>
      <c r="U16" s="54">
        <f>IF((SUM($E9:$E13))=0,0,(Q16/(SUM($E9:$E13))*100))</f>
        <v>25.069933333333331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9704000</v>
      </c>
      <c r="C22" s="93"/>
      <c r="D22" s="93"/>
      <c r="E22" s="93">
        <f t="shared" si="8"/>
        <v>9704000</v>
      </c>
      <c r="F22" s="94">
        <v>9704000</v>
      </c>
      <c r="G22" s="95">
        <v>1941000</v>
      </c>
      <c r="H22" s="94">
        <v>874000</v>
      </c>
      <c r="I22" s="95">
        <v>3107046</v>
      </c>
      <c r="J22" s="94">
        <v>1206000</v>
      </c>
      <c r="K22" s="95">
        <v>-45536</v>
      </c>
      <c r="L22" s="94"/>
      <c r="M22" s="95"/>
      <c r="N22" s="94"/>
      <c r="O22" s="95"/>
      <c r="P22" s="94">
        <f t="shared" si="9"/>
        <v>2080000</v>
      </c>
      <c r="Q22" s="95">
        <f t="shared" si="10"/>
        <v>3061510</v>
      </c>
      <c r="R22" s="48">
        <f t="shared" si="11"/>
        <v>37.986270022883296</v>
      </c>
      <c r="S22" s="49">
        <f t="shared" si="12"/>
        <v>-101.46557212220225</v>
      </c>
      <c r="T22" s="48">
        <f t="shared" si="13"/>
        <v>21.434460016488046</v>
      </c>
      <c r="U22" s="50">
        <f t="shared" si="14"/>
        <v>31.548948887056881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9704000</v>
      </c>
      <c r="C25" s="96">
        <f>SUM(C18:C24)</f>
        <v>0</v>
      </c>
      <c r="D25" s="96"/>
      <c r="E25" s="96">
        <f t="shared" si="8"/>
        <v>9704000</v>
      </c>
      <c r="F25" s="97">
        <f t="shared" ref="F25:O25" si="15">SUM(F18:F24)</f>
        <v>9704000</v>
      </c>
      <c r="G25" s="98">
        <f t="shared" si="15"/>
        <v>1941000</v>
      </c>
      <c r="H25" s="97">
        <f t="shared" si="15"/>
        <v>874000</v>
      </c>
      <c r="I25" s="98">
        <f t="shared" si="15"/>
        <v>3107046</v>
      </c>
      <c r="J25" s="97">
        <f t="shared" si="15"/>
        <v>1206000</v>
      </c>
      <c r="K25" s="98">
        <f t="shared" si="15"/>
        <v>-45536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2080000</v>
      </c>
      <c r="Q25" s="98">
        <f t="shared" si="10"/>
        <v>3061510</v>
      </c>
      <c r="R25" s="52">
        <f t="shared" si="11"/>
        <v>37.986270022883296</v>
      </c>
      <c r="S25" s="53">
        <f t="shared" si="12"/>
        <v>-101.46557212220225</v>
      </c>
      <c r="T25" s="52">
        <f>IF(($E25-$E20-$E24)   =0,0,($P25   /($E25-$E20-$E24)   )*100)</f>
        <v>21.434460016488046</v>
      </c>
      <c r="U25" s="54">
        <f>IF(($E25-$E20-$E24)   =0,0,($Q25   /($E25-$E20-$E24)   )*100)</f>
        <v>31.548948887056881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3674000</v>
      </c>
      <c r="C33" s="93"/>
      <c r="D33" s="93"/>
      <c r="E33" s="93">
        <f>$B33      +$C33      +$D33</f>
        <v>3674000</v>
      </c>
      <c r="F33" s="94">
        <v>3674000</v>
      </c>
      <c r="G33" s="95">
        <v>2571000</v>
      </c>
      <c r="H33" s="94">
        <v>918000</v>
      </c>
      <c r="I33" s="95">
        <v>-7731159</v>
      </c>
      <c r="J33" s="94"/>
      <c r="K33" s="95">
        <v>11404109</v>
      </c>
      <c r="L33" s="94"/>
      <c r="M33" s="95"/>
      <c r="N33" s="94"/>
      <c r="O33" s="95"/>
      <c r="P33" s="94">
        <f>$H33      +$J33      +$L33      +$N33</f>
        <v>918000</v>
      </c>
      <c r="Q33" s="95">
        <f>$I33      +$K33      +$M33      +$O33</f>
        <v>3672950</v>
      </c>
      <c r="R33" s="48">
        <f>IF(($H33      =0),0,((($J33      -$H33      )/$H33      )*100))</f>
        <v>-100</v>
      </c>
      <c r="S33" s="49">
        <f>IF(($I33      =0),0,((($K33      -$I33      )/$I33      )*100))</f>
        <v>-247.5084007456062</v>
      </c>
      <c r="T33" s="48">
        <f>IF(($E33      =0),0,(($P33      /$E33      )*100))</f>
        <v>24.986390854654328</v>
      </c>
      <c r="U33" s="50">
        <f>IF(($E33      =0),0,(($Q33      /$E33      )*100))</f>
        <v>99.97142079477409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3674000</v>
      </c>
      <c r="C34" s="96">
        <f>C33</f>
        <v>0</v>
      </c>
      <c r="D34" s="96"/>
      <c r="E34" s="96">
        <f>$B34      +$C34      +$D34</f>
        <v>3674000</v>
      </c>
      <c r="F34" s="97">
        <f t="shared" ref="F34:O34" si="17">F33</f>
        <v>3674000</v>
      </c>
      <c r="G34" s="98">
        <f t="shared" si="17"/>
        <v>2571000</v>
      </c>
      <c r="H34" s="97">
        <f t="shared" si="17"/>
        <v>918000</v>
      </c>
      <c r="I34" s="98">
        <f t="shared" si="17"/>
        <v>-7731159</v>
      </c>
      <c r="J34" s="97">
        <f t="shared" si="17"/>
        <v>0</v>
      </c>
      <c r="K34" s="98">
        <f t="shared" si="17"/>
        <v>11404109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918000</v>
      </c>
      <c r="Q34" s="98">
        <f>$I34      +$K34      +$M34      +$O34</f>
        <v>3672950</v>
      </c>
      <c r="R34" s="52">
        <f>IF(($H34      =0),0,((($J34      -$H34      )/$H34      )*100))</f>
        <v>-100</v>
      </c>
      <c r="S34" s="53">
        <f>IF(($I34      =0),0,((($K34      -$I34      )/$I34      )*100))</f>
        <v>-247.5084007456062</v>
      </c>
      <c r="T34" s="52">
        <f>IF($E34   =0,0,($P34   /$E34   )*100)</f>
        <v>24.986390854654328</v>
      </c>
      <c r="U34" s="54">
        <f>IF($E34   =0,0,($Q34   /$E34   )*100)</f>
        <v>99.97142079477409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7801000</v>
      </c>
      <c r="C36" s="93"/>
      <c r="D36" s="93"/>
      <c r="E36" s="93">
        <f t="shared" ref="E36:E41" si="18">$B36      +$C36      +$D36</f>
        <v>7801000</v>
      </c>
      <c r="F36" s="94">
        <v>7801000</v>
      </c>
      <c r="G36" s="95">
        <v>4801000</v>
      </c>
      <c r="H36" s="94">
        <v>1547000</v>
      </c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1547000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19.830790924240482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65614000</v>
      </c>
      <c r="C37" s="93"/>
      <c r="D37" s="93"/>
      <c r="E37" s="93">
        <f t="shared" si="18"/>
        <v>65614000</v>
      </c>
      <c r="F37" s="94">
        <v>65614000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73415000</v>
      </c>
      <c r="C41" s="96">
        <f>SUM(C36:C40)</f>
        <v>0</v>
      </c>
      <c r="D41" s="96"/>
      <c r="E41" s="96">
        <f t="shared" si="18"/>
        <v>73415000</v>
      </c>
      <c r="F41" s="97">
        <f t="shared" ref="F41:O41" si="25">SUM(F36:F40)</f>
        <v>73415000</v>
      </c>
      <c r="G41" s="98">
        <f t="shared" si="25"/>
        <v>4801000</v>
      </c>
      <c r="H41" s="97">
        <f t="shared" si="25"/>
        <v>1547000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1547000</v>
      </c>
      <c r="Q41" s="98">
        <f t="shared" si="20"/>
        <v>0</v>
      </c>
      <c r="R41" s="52">
        <f t="shared" si="21"/>
        <v>-100</v>
      </c>
      <c r="S41" s="53">
        <f t="shared" si="22"/>
        <v>0</v>
      </c>
      <c r="T41" s="52">
        <f>IF((+$E36+$E39) =0,0,(P41   /(+$E36+$E39) )*100)</f>
        <v>19.830790924240482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89793000</v>
      </c>
      <c r="C68" s="105">
        <f>SUM(C9:C15,C18:C24,C27:C30,C33,C36:C40,C43:C53,C56:C59,C62:C66)</f>
        <v>0</v>
      </c>
      <c r="D68" s="105"/>
      <c r="E68" s="105">
        <f t="shared" si="35"/>
        <v>89793000</v>
      </c>
      <c r="F68" s="106">
        <f t="shared" ref="F68:O68" si="43">SUM(F9:F15,F18:F24,F27:F30,F33,F36:F40,F43:F53,F56:F59,F62:F66)</f>
        <v>89793000</v>
      </c>
      <c r="G68" s="107">
        <f t="shared" si="43"/>
        <v>12313000</v>
      </c>
      <c r="H68" s="106">
        <f t="shared" si="43"/>
        <v>3794000</v>
      </c>
      <c r="I68" s="107">
        <f t="shared" si="43"/>
        <v>-13074076</v>
      </c>
      <c r="J68" s="106">
        <f t="shared" si="43"/>
        <v>1251000</v>
      </c>
      <c r="K68" s="107">
        <f t="shared" si="43"/>
        <v>20560634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5045000</v>
      </c>
      <c r="Q68" s="107">
        <f t="shared" si="37"/>
        <v>7486558</v>
      </c>
      <c r="R68" s="61">
        <f t="shared" si="38"/>
        <v>-67.026884554559828</v>
      </c>
      <c r="S68" s="62">
        <f t="shared" si="39"/>
        <v>-257.26261649389215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20.86521361512056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30.963058852723435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43490000</v>
      </c>
      <c r="C70" s="93"/>
      <c r="D70" s="93"/>
      <c r="E70" s="93">
        <f>$B70      +$C70      +$D70</f>
        <v>43490000</v>
      </c>
      <c r="F70" s="94">
        <v>43490000</v>
      </c>
      <c r="G70" s="95">
        <v>33121000</v>
      </c>
      <c r="H70" s="94">
        <v>10113000</v>
      </c>
      <c r="I70" s="95">
        <v>-161119904</v>
      </c>
      <c r="J70" s="94">
        <v>7975000</v>
      </c>
      <c r="K70" s="95">
        <v>177073937</v>
      </c>
      <c r="L70" s="94"/>
      <c r="M70" s="95"/>
      <c r="N70" s="94"/>
      <c r="O70" s="95"/>
      <c r="P70" s="94">
        <f>$H70      +$J70      +$L70      +$N70</f>
        <v>18088000</v>
      </c>
      <c r="Q70" s="95">
        <f>$I70      +$K70      +$M70      +$O70</f>
        <v>15954033</v>
      </c>
      <c r="R70" s="48">
        <f>IF(($H70      =0),0,((($J70      -$H70      )/$H70      )*100))</f>
        <v>-21.141105507762287</v>
      </c>
      <c r="S70" s="49">
        <f>IF(($I70      =0),0,((($K70      -$I70      )/$I70      )*100))</f>
        <v>-209.90196282639295</v>
      </c>
      <c r="T70" s="48">
        <f>IF(($E70      =0),0,(($P70      /$E70      )*100))</f>
        <v>41.591170383996321</v>
      </c>
      <c r="U70" s="50">
        <f>IF(($E70      =0),0,(($Q70      /$E70      )*100))</f>
        <v>36.684371119797653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43490000</v>
      </c>
      <c r="C72" s="102">
        <f>SUM(C70:C71)</f>
        <v>0</v>
      </c>
      <c r="D72" s="102"/>
      <c r="E72" s="102">
        <f>$B72      +$C72      +$D72</f>
        <v>43490000</v>
      </c>
      <c r="F72" s="103">
        <f t="shared" ref="F72:O72" si="44">SUM(F70:F71)</f>
        <v>43490000</v>
      </c>
      <c r="G72" s="104">
        <f t="shared" si="44"/>
        <v>33121000</v>
      </c>
      <c r="H72" s="103">
        <f t="shared" si="44"/>
        <v>10113000</v>
      </c>
      <c r="I72" s="104">
        <f t="shared" si="44"/>
        <v>-161119904</v>
      </c>
      <c r="J72" s="103">
        <f t="shared" si="44"/>
        <v>7975000</v>
      </c>
      <c r="K72" s="104">
        <f t="shared" si="44"/>
        <v>177073937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18088000</v>
      </c>
      <c r="Q72" s="104">
        <f>$I72      +$K72      +$M72      +$O72</f>
        <v>15954033</v>
      </c>
      <c r="R72" s="57">
        <f>IF(($H72      =0),0,((($J72      -$H72      )/$H72      )*100))</f>
        <v>-21.141105507762287</v>
      </c>
      <c r="S72" s="58">
        <f>IF(($I72      =0),0,((($K72      -$I72      )/$I72      )*100))</f>
        <v>-209.90196282639295</v>
      </c>
      <c r="T72" s="57">
        <f>IF(($E70      =0),0,(($P70      /$E70      )*100))</f>
        <v>41.591170383996321</v>
      </c>
      <c r="U72" s="59">
        <f>IF($E70   =0,0,($Q70   /$E70 )*100)</f>
        <v>36.684371119797653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43490000</v>
      </c>
      <c r="C73" s="105">
        <f>SUM(C70:C71)</f>
        <v>0</v>
      </c>
      <c r="D73" s="105"/>
      <c r="E73" s="105">
        <f>$B73      +$C73      +$D73</f>
        <v>43490000</v>
      </c>
      <c r="F73" s="106">
        <f t="shared" ref="F73:O73" si="45">SUM(F70:F71)</f>
        <v>43490000</v>
      </c>
      <c r="G73" s="107">
        <f t="shared" si="45"/>
        <v>33121000</v>
      </c>
      <c r="H73" s="106">
        <f t="shared" si="45"/>
        <v>10113000</v>
      </c>
      <c r="I73" s="107">
        <f t="shared" si="45"/>
        <v>-161119904</v>
      </c>
      <c r="J73" s="106">
        <f t="shared" si="45"/>
        <v>7975000</v>
      </c>
      <c r="K73" s="107">
        <f t="shared" si="45"/>
        <v>177073937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18088000</v>
      </c>
      <c r="Q73" s="107">
        <f>$I73      +$K73      +$M73      +$O73</f>
        <v>15954033</v>
      </c>
      <c r="R73" s="61">
        <f>IF(($H73      =0),0,((($J73      -$H73      )/$H73      )*100))</f>
        <v>-21.141105507762287</v>
      </c>
      <c r="S73" s="62">
        <f>IF(($I73      =0),0,((($K73      -$I73      )/$I73      )*100))</f>
        <v>-209.90196282639295</v>
      </c>
      <c r="T73" s="61">
        <f>IF(($E70      =0),0,(($P70      /$E70      )*100))</f>
        <v>41.591170383996321</v>
      </c>
      <c r="U73" s="65">
        <f>IF($E70   =0,0,($Q70   /$E70 )*100)</f>
        <v>36.684371119797653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133283000</v>
      </c>
      <c r="C74" s="105">
        <f>SUM(C9:C15,C18:C24,C27:C30,C33,C36:C40,C43:C53,C56:C59,C62:C66,C70:C71)</f>
        <v>0</v>
      </c>
      <c r="D74" s="105"/>
      <c r="E74" s="105">
        <f>$B74      +$C74      +$D74</f>
        <v>133283000</v>
      </c>
      <c r="F74" s="106">
        <f t="shared" ref="F74:O74" si="46">SUM(F9:F15,F18:F24,F27:F30,F33,F36:F40,F43:F53,F56:F59,F62:F66,F70:F71)</f>
        <v>133283000</v>
      </c>
      <c r="G74" s="107">
        <f t="shared" si="46"/>
        <v>45434000</v>
      </c>
      <c r="H74" s="106">
        <f t="shared" si="46"/>
        <v>13907000</v>
      </c>
      <c r="I74" s="107">
        <f t="shared" si="46"/>
        <v>-174193980</v>
      </c>
      <c r="J74" s="106">
        <f t="shared" si="46"/>
        <v>9226000</v>
      </c>
      <c r="K74" s="107">
        <f t="shared" si="46"/>
        <v>197634571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23133000</v>
      </c>
      <c r="Q74" s="107">
        <f>$I74      +$K74      +$M74      +$O74</f>
        <v>23440591</v>
      </c>
      <c r="R74" s="61">
        <f>IF(($H74      =0),0,((($J74      -$H74      )/$H74      )*100))</f>
        <v>-33.659308262026315</v>
      </c>
      <c r="S74" s="62">
        <f>IF(($I74      =0),0,((($K74      -$I74      )/$I74      )*100))</f>
        <v>-213.45660223160411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34.18552069633067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34.640073002408784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8254000</v>
      </c>
      <c r="C87" s="119">
        <f t="shared" si="55"/>
        <v>4894000</v>
      </c>
      <c r="D87" s="119">
        <f t="shared" si="55"/>
        <v>0</v>
      </c>
      <c r="E87" s="119">
        <f t="shared" si="55"/>
        <v>13148000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7728000</v>
      </c>
      <c r="I87" s="119">
        <f t="shared" si="55"/>
        <v>0</v>
      </c>
      <c r="J87" s="119">
        <f t="shared" si="55"/>
        <v>5712000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13440000</v>
      </c>
      <c r="Q87" s="120">
        <f t="shared" si="55"/>
        <v>0</v>
      </c>
      <c r="R87" s="85">
        <f t="shared" si="55"/>
        <v>-26.086956521739129</v>
      </c>
      <c r="S87" s="85">
        <f t="shared" si="55"/>
        <v>0</v>
      </c>
      <c r="T87" s="86">
        <f>IF(SUM($E88:$E96) =0,0,(P87   /SUM($E88:$E96) )*100)</f>
        <v>102.22087009431091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8254000</v>
      </c>
      <c r="C91" s="93">
        <v>4894000</v>
      </c>
      <c r="D91" s="93"/>
      <c r="E91" s="93">
        <f t="shared" si="56"/>
        <v>13148000</v>
      </c>
      <c r="F91" s="93">
        <v>0</v>
      </c>
      <c r="G91" s="93">
        <v>0</v>
      </c>
      <c r="H91" s="93">
        <v>7728000</v>
      </c>
      <c r="I91" s="93"/>
      <c r="J91" s="93">
        <v>5712000</v>
      </c>
      <c r="K91" s="93"/>
      <c r="L91" s="93"/>
      <c r="M91" s="93"/>
      <c r="N91" s="93"/>
      <c r="O91" s="93"/>
      <c r="P91" s="93">
        <f t="shared" si="57"/>
        <v>13440000</v>
      </c>
      <c r="Q91" s="93">
        <f t="shared" si="58"/>
        <v>0</v>
      </c>
      <c r="R91" s="89">
        <f t="shared" si="59"/>
        <v>-26.086956521739129</v>
      </c>
      <c r="S91" s="89">
        <f t="shared" si="60"/>
        <v>0</v>
      </c>
      <c r="T91" s="89">
        <f t="shared" si="61"/>
        <v>102.22087009431091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8254000</v>
      </c>
      <c r="C114" s="128">
        <f t="shared" si="69"/>
        <v>4894000</v>
      </c>
      <c r="D114" s="128">
        <f t="shared" si="69"/>
        <v>0</v>
      </c>
      <c r="E114" s="128">
        <f t="shared" si="69"/>
        <v>13148000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7728000</v>
      </c>
      <c r="I114" s="128">
        <f t="shared" si="69"/>
        <v>0</v>
      </c>
      <c r="J114" s="128">
        <f t="shared" si="69"/>
        <v>5712000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13440000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1.0222087009431091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8254000</v>
      </c>
      <c r="C115" s="130">
        <f t="shared" ref="C115:Q115" si="70">C87</f>
        <v>4894000</v>
      </c>
      <c r="D115" s="130">
        <f t="shared" si="70"/>
        <v>0</v>
      </c>
      <c r="E115" s="130">
        <f t="shared" si="70"/>
        <v>13148000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7728000</v>
      </c>
      <c r="I115" s="130">
        <f t="shared" si="70"/>
        <v>0</v>
      </c>
      <c r="J115" s="130">
        <f t="shared" si="70"/>
        <v>5712000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13440000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1.0222087009431091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Y+H7sFgjiLwv/VAeil/fsjV3Y6NAYM6rNJLaw/5vmH1opVsXXWuNNoeL/ZoBMs5hc1oOnF22k539UT2i8X2IOw==" saltValue="ev7P7A0kQfptwDXxn66hS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340000</v>
      </c>
      <c r="I10" s="95"/>
      <c r="J10" s="94">
        <v>153000</v>
      </c>
      <c r="K10" s="95"/>
      <c r="L10" s="94"/>
      <c r="M10" s="95"/>
      <c r="N10" s="94"/>
      <c r="O10" s="95"/>
      <c r="P10" s="94">
        <f t="shared" ref="P10:P16" si="1">$H10      +$J10      +$L10      +$N10</f>
        <v>493000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-55.000000000000007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25.94736842105263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340000</v>
      </c>
      <c r="I16" s="98">
        <f t="shared" si="7"/>
        <v>0</v>
      </c>
      <c r="J16" s="97">
        <f t="shared" si="7"/>
        <v>153000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493000</v>
      </c>
      <c r="Q16" s="98">
        <f t="shared" si="2"/>
        <v>0</v>
      </c>
      <c r="R16" s="52">
        <f t="shared" si="3"/>
        <v>-55.000000000000007</v>
      </c>
      <c r="S16" s="53">
        <f t="shared" si="4"/>
        <v>0</v>
      </c>
      <c r="T16" s="52">
        <f>IF((SUM($E9:$E13))=0,0,(P16/(SUM($E9:$E13))*100))</f>
        <v>25.94736842105263</v>
      </c>
      <c r="U16" s="54">
        <f>IF((SUM($E9:$E13))=0,0,(Q16/(SUM($E9:$E13))*100))</f>
        <v>0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2226000</v>
      </c>
      <c r="C33" s="93"/>
      <c r="D33" s="93"/>
      <c r="E33" s="93">
        <f>$B33      +$C33      +$D33</f>
        <v>2226000</v>
      </c>
      <c r="F33" s="94">
        <v>2226000</v>
      </c>
      <c r="G33" s="95">
        <v>1558000</v>
      </c>
      <c r="H33" s="94">
        <v>556000</v>
      </c>
      <c r="I33" s="95">
        <v>153028</v>
      </c>
      <c r="J33" s="94">
        <v>1002000</v>
      </c>
      <c r="K33" s="95">
        <v>-142752</v>
      </c>
      <c r="L33" s="94"/>
      <c r="M33" s="95"/>
      <c r="N33" s="94"/>
      <c r="O33" s="95"/>
      <c r="P33" s="94">
        <f>$H33      +$J33      +$L33      +$N33</f>
        <v>1558000</v>
      </c>
      <c r="Q33" s="95">
        <f>$I33      +$K33      +$M33      +$O33</f>
        <v>10276</v>
      </c>
      <c r="R33" s="48">
        <f>IF(($H33      =0),0,((($J33      -$H33      )/$H33      )*100))</f>
        <v>80.2158273381295</v>
      </c>
      <c r="S33" s="49">
        <f>IF(($I33      =0),0,((($K33      -$I33      )/$I33      )*100))</f>
        <v>-193.28488903991425</v>
      </c>
      <c r="T33" s="48">
        <f>IF(($E33      =0),0,(($P33      /$E33      )*100))</f>
        <v>69.99101527403414</v>
      </c>
      <c r="U33" s="50">
        <f>IF(($E33      =0),0,(($Q33      /$E33      )*100))</f>
        <v>0.46163522012578617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2226000</v>
      </c>
      <c r="C34" s="96">
        <f>C33</f>
        <v>0</v>
      </c>
      <c r="D34" s="96"/>
      <c r="E34" s="96">
        <f>$B34      +$C34      +$D34</f>
        <v>2226000</v>
      </c>
      <c r="F34" s="97">
        <f t="shared" ref="F34:O34" si="17">F33</f>
        <v>2226000</v>
      </c>
      <c r="G34" s="98">
        <f t="shared" si="17"/>
        <v>1558000</v>
      </c>
      <c r="H34" s="97">
        <f t="shared" si="17"/>
        <v>556000</v>
      </c>
      <c r="I34" s="98">
        <f t="shared" si="17"/>
        <v>153028</v>
      </c>
      <c r="J34" s="97">
        <f t="shared" si="17"/>
        <v>1002000</v>
      </c>
      <c r="K34" s="98">
        <f t="shared" si="17"/>
        <v>-142752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1558000</v>
      </c>
      <c r="Q34" s="98">
        <f>$I34      +$K34      +$M34      +$O34</f>
        <v>10276</v>
      </c>
      <c r="R34" s="52">
        <f>IF(($H34      =0),0,((($J34      -$H34      )/$H34      )*100))</f>
        <v>80.2158273381295</v>
      </c>
      <c r="S34" s="53">
        <f>IF(($I34      =0),0,((($K34      -$I34      )/$I34      )*100))</f>
        <v>-193.28488903991425</v>
      </c>
      <c r="T34" s="52">
        <f>IF($E34   =0,0,($P34   /$E34   )*100)</f>
        <v>69.99101527403414</v>
      </c>
      <c r="U34" s="54">
        <f>IF($E34   =0,0,($Q34   /$E34   )*100)</f>
        <v>0.46163522012578617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2400000</v>
      </c>
      <c r="C37" s="93"/>
      <c r="D37" s="93"/>
      <c r="E37" s="93">
        <f t="shared" si="18"/>
        <v>2400000</v>
      </c>
      <c r="F37" s="94">
        <v>2400000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2400000</v>
      </c>
      <c r="C41" s="96">
        <f>SUM(C36:C40)</f>
        <v>0</v>
      </c>
      <c r="D41" s="96"/>
      <c r="E41" s="96">
        <f t="shared" si="18"/>
        <v>2400000</v>
      </c>
      <c r="F41" s="97">
        <f t="shared" ref="F41:O41" si="25">SUM(F36:F40)</f>
        <v>2400000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6526000</v>
      </c>
      <c r="C68" s="105">
        <f>SUM(C9:C15,C18:C24,C27:C30,C33,C36:C40,C43:C53,C56:C59,C62:C66)</f>
        <v>0</v>
      </c>
      <c r="D68" s="105"/>
      <c r="E68" s="105">
        <f t="shared" si="35"/>
        <v>6526000</v>
      </c>
      <c r="F68" s="106">
        <f t="shared" ref="F68:O68" si="43">SUM(F9:F15,F18:F24,F27:F30,F33,F36:F40,F43:F53,F56:F59,F62:F66)</f>
        <v>6526000</v>
      </c>
      <c r="G68" s="107">
        <f t="shared" si="43"/>
        <v>3458000</v>
      </c>
      <c r="H68" s="106">
        <f t="shared" si="43"/>
        <v>896000</v>
      </c>
      <c r="I68" s="107">
        <f t="shared" si="43"/>
        <v>153028</v>
      </c>
      <c r="J68" s="106">
        <f t="shared" si="43"/>
        <v>1155000</v>
      </c>
      <c r="K68" s="107">
        <f t="shared" si="43"/>
        <v>-142752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2051000</v>
      </c>
      <c r="Q68" s="107">
        <f t="shared" si="37"/>
        <v>10276</v>
      </c>
      <c r="R68" s="61">
        <f t="shared" si="38"/>
        <v>28.90625</v>
      </c>
      <c r="S68" s="62">
        <f t="shared" si="39"/>
        <v>-193.28488903991425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49.709161415414442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0.24905477460009695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36784000</v>
      </c>
      <c r="C70" s="93"/>
      <c r="D70" s="93"/>
      <c r="E70" s="93">
        <f>$B70      +$C70      +$D70</f>
        <v>36784000</v>
      </c>
      <c r="F70" s="94">
        <v>36784000</v>
      </c>
      <c r="G70" s="95">
        <v>26115000</v>
      </c>
      <c r="H70" s="94">
        <v>8512000</v>
      </c>
      <c r="I70" s="95">
        <v>-8739260</v>
      </c>
      <c r="J70" s="94">
        <v>8653000</v>
      </c>
      <c r="K70" s="95">
        <v>2265680</v>
      </c>
      <c r="L70" s="94"/>
      <c r="M70" s="95"/>
      <c r="N70" s="94"/>
      <c r="O70" s="95"/>
      <c r="P70" s="94">
        <f>$H70      +$J70      +$L70      +$N70</f>
        <v>17165000</v>
      </c>
      <c r="Q70" s="95">
        <f>$I70      +$K70      +$M70      +$O70</f>
        <v>-6473580</v>
      </c>
      <c r="R70" s="48">
        <f>IF(($H70      =0),0,((($J70      -$H70      )/$H70      )*100))</f>
        <v>1.6564849624060149</v>
      </c>
      <c r="S70" s="49">
        <f>IF(($I70      =0),0,((($K70      -$I70      )/$I70      )*100))</f>
        <v>-125.92530717703787</v>
      </c>
      <c r="T70" s="48">
        <f>IF(($E70      =0),0,(($P70      /$E70      )*100))</f>
        <v>46.664310569812962</v>
      </c>
      <c r="U70" s="50">
        <f>IF(($E70      =0),0,(($Q70      /$E70      )*100))</f>
        <v>-17.598901696389735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36784000</v>
      </c>
      <c r="C72" s="102">
        <f>SUM(C70:C71)</f>
        <v>0</v>
      </c>
      <c r="D72" s="102"/>
      <c r="E72" s="102">
        <f>$B72      +$C72      +$D72</f>
        <v>36784000</v>
      </c>
      <c r="F72" s="103">
        <f t="shared" ref="F72:O72" si="44">SUM(F70:F71)</f>
        <v>36784000</v>
      </c>
      <c r="G72" s="104">
        <f t="shared" si="44"/>
        <v>26115000</v>
      </c>
      <c r="H72" s="103">
        <f t="shared" si="44"/>
        <v>8512000</v>
      </c>
      <c r="I72" s="104">
        <f t="shared" si="44"/>
        <v>-8739260</v>
      </c>
      <c r="J72" s="103">
        <f t="shared" si="44"/>
        <v>8653000</v>
      </c>
      <c r="K72" s="104">
        <f t="shared" si="44"/>
        <v>2265680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17165000</v>
      </c>
      <c r="Q72" s="104">
        <f>$I72      +$K72      +$M72      +$O72</f>
        <v>-6473580</v>
      </c>
      <c r="R72" s="57">
        <f>IF(($H72      =0),0,((($J72      -$H72      )/$H72      )*100))</f>
        <v>1.6564849624060149</v>
      </c>
      <c r="S72" s="58">
        <f>IF(($I72      =0),0,((($K72      -$I72      )/$I72      )*100))</f>
        <v>-125.92530717703787</v>
      </c>
      <c r="T72" s="57">
        <f>IF(($E70      =0),0,(($P70      /$E70      )*100))</f>
        <v>46.664310569812962</v>
      </c>
      <c r="U72" s="59">
        <f>IF($E70   =0,0,($Q70   /$E70 )*100)</f>
        <v>-17.598901696389735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36784000</v>
      </c>
      <c r="C73" s="105">
        <f>SUM(C70:C71)</f>
        <v>0</v>
      </c>
      <c r="D73" s="105"/>
      <c r="E73" s="105">
        <f>$B73      +$C73      +$D73</f>
        <v>36784000</v>
      </c>
      <c r="F73" s="106">
        <f t="shared" ref="F73:O73" si="45">SUM(F70:F71)</f>
        <v>36784000</v>
      </c>
      <c r="G73" s="107">
        <f t="shared" si="45"/>
        <v>26115000</v>
      </c>
      <c r="H73" s="106">
        <f t="shared" si="45"/>
        <v>8512000</v>
      </c>
      <c r="I73" s="107">
        <f t="shared" si="45"/>
        <v>-8739260</v>
      </c>
      <c r="J73" s="106">
        <f t="shared" si="45"/>
        <v>8653000</v>
      </c>
      <c r="K73" s="107">
        <f t="shared" si="45"/>
        <v>2265680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17165000</v>
      </c>
      <c r="Q73" s="107">
        <f>$I73      +$K73      +$M73      +$O73</f>
        <v>-6473580</v>
      </c>
      <c r="R73" s="61">
        <f>IF(($H73      =0),0,((($J73      -$H73      )/$H73      )*100))</f>
        <v>1.6564849624060149</v>
      </c>
      <c r="S73" s="62">
        <f>IF(($I73      =0),0,((($K73      -$I73      )/$I73      )*100))</f>
        <v>-125.92530717703787</v>
      </c>
      <c r="T73" s="61">
        <f>IF(($E70      =0),0,(($P70      /$E70      )*100))</f>
        <v>46.664310569812962</v>
      </c>
      <c r="U73" s="65">
        <f>IF($E70   =0,0,($Q70   /$E70 )*100)</f>
        <v>-17.598901696389735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43310000</v>
      </c>
      <c r="C74" s="105">
        <f>SUM(C9:C15,C18:C24,C27:C30,C33,C36:C40,C43:C53,C56:C59,C62:C66,C70:C71)</f>
        <v>0</v>
      </c>
      <c r="D74" s="105"/>
      <c r="E74" s="105">
        <f>$B74      +$C74      +$D74</f>
        <v>43310000</v>
      </c>
      <c r="F74" s="106">
        <f t="shared" ref="F74:O74" si="46">SUM(F9:F15,F18:F24,F27:F30,F33,F36:F40,F43:F53,F56:F59,F62:F66,F70:F71)</f>
        <v>43310000</v>
      </c>
      <c r="G74" s="107">
        <f t="shared" si="46"/>
        <v>29573000</v>
      </c>
      <c r="H74" s="106">
        <f t="shared" si="46"/>
        <v>9408000</v>
      </c>
      <c r="I74" s="107">
        <f t="shared" si="46"/>
        <v>-8586232</v>
      </c>
      <c r="J74" s="106">
        <f t="shared" si="46"/>
        <v>9808000</v>
      </c>
      <c r="K74" s="107">
        <f t="shared" si="46"/>
        <v>2122928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19216000</v>
      </c>
      <c r="Q74" s="107">
        <f>$I74      +$K74      +$M74      +$O74</f>
        <v>-6463304</v>
      </c>
      <c r="R74" s="61">
        <f>IF(($H74      =0),0,((($J74      -$H74      )/$H74      )*100))</f>
        <v>4.2517006802721085</v>
      </c>
      <c r="S74" s="62">
        <f>IF(($I74      =0),0,((($K74      -$I74      )/$I74      )*100))</f>
        <v>-124.72479196928292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46.971400635541436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-15.798836470300659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9788000</v>
      </c>
      <c r="C87" s="119">
        <f t="shared" si="55"/>
        <v>2052000</v>
      </c>
      <c r="D87" s="119">
        <f t="shared" si="55"/>
        <v>0</v>
      </c>
      <c r="E87" s="119">
        <f t="shared" si="55"/>
        <v>11840000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7697000</v>
      </c>
      <c r="I87" s="119">
        <f t="shared" si="55"/>
        <v>0</v>
      </c>
      <c r="J87" s="119">
        <f t="shared" si="55"/>
        <v>684000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8381000</v>
      </c>
      <c r="Q87" s="120">
        <f t="shared" si="55"/>
        <v>0</v>
      </c>
      <c r="R87" s="85">
        <f t="shared" si="55"/>
        <v>-91.113420813303875</v>
      </c>
      <c r="S87" s="85">
        <f t="shared" si="55"/>
        <v>0</v>
      </c>
      <c r="T87" s="86">
        <f>IF(SUM($E88:$E96) =0,0,(P87   /SUM($E88:$E96) )*100)</f>
        <v>70.785472972972968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7788000</v>
      </c>
      <c r="C91" s="93">
        <v>4052000</v>
      </c>
      <c r="D91" s="93"/>
      <c r="E91" s="93">
        <f t="shared" si="56"/>
        <v>11840000</v>
      </c>
      <c r="F91" s="93">
        <v>0</v>
      </c>
      <c r="G91" s="93">
        <v>0</v>
      </c>
      <c r="H91" s="93">
        <v>7697000</v>
      </c>
      <c r="I91" s="93"/>
      <c r="J91" s="93">
        <v>684000</v>
      </c>
      <c r="K91" s="93"/>
      <c r="L91" s="93"/>
      <c r="M91" s="93"/>
      <c r="N91" s="93"/>
      <c r="O91" s="93"/>
      <c r="P91" s="93">
        <f t="shared" si="57"/>
        <v>8381000</v>
      </c>
      <c r="Q91" s="93">
        <f t="shared" si="58"/>
        <v>0</v>
      </c>
      <c r="R91" s="89">
        <f t="shared" si="59"/>
        <v>-91.113420813303875</v>
      </c>
      <c r="S91" s="89">
        <f t="shared" si="60"/>
        <v>0</v>
      </c>
      <c r="T91" s="89">
        <f t="shared" si="61"/>
        <v>70.785472972972968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2000000</v>
      </c>
      <c r="C96" s="122">
        <v>-2000000</v>
      </c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9788000</v>
      </c>
      <c r="C114" s="128">
        <f t="shared" si="69"/>
        <v>2052000</v>
      </c>
      <c r="D114" s="128">
        <f t="shared" si="69"/>
        <v>0</v>
      </c>
      <c r="E114" s="128">
        <f t="shared" si="69"/>
        <v>11840000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7697000</v>
      </c>
      <c r="I114" s="128">
        <f t="shared" si="69"/>
        <v>0</v>
      </c>
      <c r="J114" s="128">
        <f t="shared" si="69"/>
        <v>684000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8381000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0.70785472972972974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9788000</v>
      </c>
      <c r="C115" s="130">
        <f t="shared" ref="C115:Q115" si="70">C87</f>
        <v>2052000</v>
      </c>
      <c r="D115" s="130">
        <f t="shared" si="70"/>
        <v>0</v>
      </c>
      <c r="E115" s="130">
        <f t="shared" si="70"/>
        <v>11840000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7697000</v>
      </c>
      <c r="I115" s="130">
        <f t="shared" si="70"/>
        <v>0</v>
      </c>
      <c r="J115" s="130">
        <f t="shared" si="70"/>
        <v>684000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8381000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0.70785472972972974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55GFYVd7TT2LKqje6qvsbFaAGYdMTlpeO0i2VgnwNzm+DbVZzFa8I2yk5oAsCMbwYA6Y7to4pjy4jRCiuPhPOw==" saltValue="O2phb7drpdzd8w3QLJAHM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149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2700000</v>
      </c>
      <c r="C10" s="93"/>
      <c r="D10" s="93"/>
      <c r="E10" s="93">
        <f t="shared" ref="E10:E16" si="0">$B10      +$C10      +$D10</f>
        <v>2700000</v>
      </c>
      <c r="F10" s="94">
        <v>2700000</v>
      </c>
      <c r="G10" s="95">
        <v>2700000</v>
      </c>
      <c r="H10" s="94">
        <v>183000</v>
      </c>
      <c r="I10" s="95">
        <v>332000</v>
      </c>
      <c r="J10" s="94">
        <v>521000</v>
      </c>
      <c r="K10" s="95">
        <v>1186204</v>
      </c>
      <c r="L10" s="94"/>
      <c r="M10" s="95"/>
      <c r="N10" s="94"/>
      <c r="O10" s="95"/>
      <c r="P10" s="94">
        <f t="shared" ref="P10:P16" si="1">$H10      +$J10      +$L10      +$N10</f>
        <v>704000</v>
      </c>
      <c r="Q10" s="95">
        <f t="shared" ref="Q10:Q16" si="2">$I10      +$K10      +$M10      +$O10</f>
        <v>1518204</v>
      </c>
      <c r="R10" s="48">
        <f t="shared" ref="R10:R16" si="3">IF(($H10      =0),0,((($J10      -$H10      )/$H10      )*100))</f>
        <v>184.69945355191257</v>
      </c>
      <c r="S10" s="49">
        <f t="shared" ref="S10:S16" si="4">IF(($I10      =0),0,((($K10      -$I10      )/$I10      )*100))</f>
        <v>257.29036144578316</v>
      </c>
      <c r="T10" s="48">
        <f t="shared" ref="T10:T15" si="5">IF(($E10      =0),0,(($P10      /$E10      )*100))</f>
        <v>26.074074074074073</v>
      </c>
      <c r="U10" s="50">
        <f t="shared" ref="U10:U15" si="6">IF(($E10      =0),0,(($Q10      /$E10      )*100))</f>
        <v>56.229777777777777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2700000</v>
      </c>
      <c r="C16" s="96">
        <f>SUM(C9:C15)</f>
        <v>0</v>
      </c>
      <c r="D16" s="96"/>
      <c r="E16" s="96">
        <f t="shared" si="0"/>
        <v>2700000</v>
      </c>
      <c r="F16" s="97">
        <f t="shared" ref="F16:O16" si="7">SUM(F9:F15)</f>
        <v>2700000</v>
      </c>
      <c r="G16" s="98">
        <f t="shared" si="7"/>
        <v>2700000</v>
      </c>
      <c r="H16" s="97">
        <f t="shared" si="7"/>
        <v>183000</v>
      </c>
      <c r="I16" s="98">
        <f t="shared" si="7"/>
        <v>332000</v>
      </c>
      <c r="J16" s="97">
        <f t="shared" si="7"/>
        <v>521000</v>
      </c>
      <c r="K16" s="98">
        <f t="shared" si="7"/>
        <v>1186204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704000</v>
      </c>
      <c r="Q16" s="98">
        <f t="shared" si="2"/>
        <v>1518204</v>
      </c>
      <c r="R16" s="52">
        <f t="shared" si="3"/>
        <v>184.69945355191257</v>
      </c>
      <c r="S16" s="53">
        <f t="shared" si="4"/>
        <v>257.29036144578316</v>
      </c>
      <c r="T16" s="52">
        <f>IF((SUM($E9:$E13))=0,0,(P16/(SUM($E9:$E13))*100))</f>
        <v>26.074074074074073</v>
      </c>
      <c r="U16" s="54">
        <f>IF((SUM($E9:$E13))=0,0,(Q16/(SUM($E9:$E13))*100))</f>
        <v>56.229777777777777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1909000</v>
      </c>
      <c r="C33" s="93"/>
      <c r="D33" s="93"/>
      <c r="E33" s="93">
        <f>$B33      +$C33      +$D33</f>
        <v>1909000</v>
      </c>
      <c r="F33" s="94">
        <v>1909000</v>
      </c>
      <c r="G33" s="95">
        <v>1336000</v>
      </c>
      <c r="H33" s="94">
        <v>477000</v>
      </c>
      <c r="I33" s="95">
        <v>849116</v>
      </c>
      <c r="J33" s="94"/>
      <c r="K33" s="95">
        <v>867616</v>
      </c>
      <c r="L33" s="94"/>
      <c r="M33" s="95"/>
      <c r="N33" s="94"/>
      <c r="O33" s="95"/>
      <c r="P33" s="94">
        <f>$H33      +$J33      +$L33      +$N33</f>
        <v>477000</v>
      </c>
      <c r="Q33" s="95">
        <f>$I33      +$K33      +$M33      +$O33</f>
        <v>1716732</v>
      </c>
      <c r="R33" s="48">
        <f>IF(($H33      =0),0,((($J33      -$H33      )/$H33      )*100))</f>
        <v>-100</v>
      </c>
      <c r="S33" s="49">
        <f>IF(($I33      =0),0,((($K33      -$I33      )/$I33      )*100))</f>
        <v>2.1787364741684292</v>
      </c>
      <c r="T33" s="48">
        <f>IF(($E33      =0),0,(($P33      /$E33      )*100))</f>
        <v>24.986904138292299</v>
      </c>
      <c r="U33" s="50">
        <f>IF(($E33      =0),0,(($Q33      /$E33      )*100))</f>
        <v>89.928339444735457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1909000</v>
      </c>
      <c r="C34" s="96">
        <f>C33</f>
        <v>0</v>
      </c>
      <c r="D34" s="96"/>
      <c r="E34" s="96">
        <f>$B34      +$C34      +$D34</f>
        <v>1909000</v>
      </c>
      <c r="F34" s="97">
        <f t="shared" ref="F34:O34" si="17">F33</f>
        <v>1909000</v>
      </c>
      <c r="G34" s="98">
        <f t="shared" si="17"/>
        <v>1336000</v>
      </c>
      <c r="H34" s="97">
        <f t="shared" si="17"/>
        <v>477000</v>
      </c>
      <c r="I34" s="98">
        <f t="shared" si="17"/>
        <v>849116</v>
      </c>
      <c r="J34" s="97">
        <f t="shared" si="17"/>
        <v>0</v>
      </c>
      <c r="K34" s="98">
        <f t="shared" si="17"/>
        <v>867616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477000</v>
      </c>
      <c r="Q34" s="98">
        <f>$I34      +$K34      +$M34      +$O34</f>
        <v>1716732</v>
      </c>
      <c r="R34" s="52">
        <f>IF(($H34      =0),0,((($J34      -$H34      )/$H34      )*100))</f>
        <v>-100</v>
      </c>
      <c r="S34" s="53">
        <f>IF(($I34      =0),0,((($K34      -$I34      )/$I34      )*100))</f>
        <v>2.1787364741684292</v>
      </c>
      <c r="T34" s="52">
        <f>IF($E34   =0,0,($P34   /$E34   )*100)</f>
        <v>24.986904138292299</v>
      </c>
      <c r="U34" s="54">
        <f>IF($E34   =0,0,($Q34   /$E34   )*100)</f>
        <v>89.928339444735457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8777000</v>
      </c>
      <c r="C36" s="93"/>
      <c r="D36" s="93"/>
      <c r="E36" s="93">
        <f t="shared" ref="E36:E41" si="18">$B36      +$C36      +$D36</f>
        <v>8777000</v>
      </c>
      <c r="F36" s="94">
        <v>8777000</v>
      </c>
      <c r="G36" s="95">
        <v>5510000</v>
      </c>
      <c r="H36" s="94"/>
      <c r="I36" s="95">
        <v>3500000</v>
      </c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3500000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-100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39.876951122251334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19323000</v>
      </c>
      <c r="C37" s="93"/>
      <c r="D37" s="93"/>
      <c r="E37" s="93">
        <f t="shared" si="18"/>
        <v>19323000</v>
      </c>
      <c r="F37" s="94">
        <v>19323000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28100000</v>
      </c>
      <c r="C41" s="96">
        <f>SUM(C36:C40)</f>
        <v>0</v>
      </c>
      <c r="D41" s="96"/>
      <c r="E41" s="96">
        <f t="shared" si="18"/>
        <v>28100000</v>
      </c>
      <c r="F41" s="97">
        <f t="shared" ref="F41:O41" si="25">SUM(F36:F40)</f>
        <v>28100000</v>
      </c>
      <c r="G41" s="98">
        <f t="shared" si="25"/>
        <v>5510000</v>
      </c>
      <c r="H41" s="97">
        <f t="shared" si="25"/>
        <v>0</v>
      </c>
      <c r="I41" s="98">
        <f t="shared" si="25"/>
        <v>3500000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3500000</v>
      </c>
      <c r="R41" s="52">
        <f t="shared" si="21"/>
        <v>0</v>
      </c>
      <c r="S41" s="53">
        <f t="shared" si="22"/>
        <v>-100</v>
      </c>
      <c r="T41" s="52">
        <f>IF((+$E36+$E39) =0,0,(P41   /(+$E36+$E39) )*100)</f>
        <v>0</v>
      </c>
      <c r="U41" s="54">
        <f>IF((+$E36+$E39) =0,0,(Q41   /(+$E36+$E39) )*100)</f>
        <v>39.876951122251334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32709000</v>
      </c>
      <c r="C68" s="105">
        <f>SUM(C9:C15,C18:C24,C27:C30,C33,C36:C40,C43:C53,C56:C59,C62:C66)</f>
        <v>0</v>
      </c>
      <c r="D68" s="105"/>
      <c r="E68" s="105">
        <f t="shared" si="35"/>
        <v>32709000</v>
      </c>
      <c r="F68" s="106">
        <f t="shared" ref="F68:O68" si="43">SUM(F9:F15,F18:F24,F27:F30,F33,F36:F40,F43:F53,F56:F59,F62:F66)</f>
        <v>32709000</v>
      </c>
      <c r="G68" s="107">
        <f t="shared" si="43"/>
        <v>9546000</v>
      </c>
      <c r="H68" s="106">
        <f t="shared" si="43"/>
        <v>660000</v>
      </c>
      <c r="I68" s="107">
        <f t="shared" si="43"/>
        <v>4681116</v>
      </c>
      <c r="J68" s="106">
        <f t="shared" si="43"/>
        <v>521000</v>
      </c>
      <c r="K68" s="107">
        <f t="shared" si="43"/>
        <v>2053820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1181000</v>
      </c>
      <c r="Q68" s="107">
        <f t="shared" si="37"/>
        <v>6734936</v>
      </c>
      <c r="R68" s="61">
        <f t="shared" si="38"/>
        <v>-21.060606060606059</v>
      </c>
      <c r="S68" s="62">
        <f t="shared" si="39"/>
        <v>-56.125419664883339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8.8226505304048999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50.31328253399073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24436000</v>
      </c>
      <c r="C70" s="93"/>
      <c r="D70" s="93"/>
      <c r="E70" s="93">
        <f>$B70      +$C70      +$D70</f>
        <v>24436000</v>
      </c>
      <c r="F70" s="94">
        <v>24436000</v>
      </c>
      <c r="G70" s="95">
        <v>17936000</v>
      </c>
      <c r="H70" s="94">
        <v>4190000</v>
      </c>
      <c r="I70" s="95">
        <v>6129826</v>
      </c>
      <c r="J70" s="94">
        <v>6819000</v>
      </c>
      <c r="K70" s="95">
        <v>8586846</v>
      </c>
      <c r="L70" s="94"/>
      <c r="M70" s="95"/>
      <c r="N70" s="94"/>
      <c r="O70" s="95"/>
      <c r="P70" s="94">
        <f>$H70      +$J70      +$L70      +$N70</f>
        <v>11009000</v>
      </c>
      <c r="Q70" s="95">
        <f>$I70      +$K70      +$M70      +$O70</f>
        <v>14716672</v>
      </c>
      <c r="R70" s="48">
        <f>IF(($H70      =0),0,((($J70      -$H70      )/$H70      )*100))</f>
        <v>62.744630071599047</v>
      </c>
      <c r="S70" s="49">
        <f>IF(($I70      =0),0,((($K70      -$I70      )/$I70      )*100))</f>
        <v>40.083030089271702</v>
      </c>
      <c r="T70" s="48">
        <f>IF(($E70      =0),0,(($P70      /$E70      )*100))</f>
        <v>45.052381731871009</v>
      </c>
      <c r="U70" s="50">
        <f>IF(($E70      =0),0,(($Q70      /$E70      )*100))</f>
        <v>60.225372401375019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24436000</v>
      </c>
      <c r="C72" s="102">
        <f>SUM(C70:C71)</f>
        <v>0</v>
      </c>
      <c r="D72" s="102"/>
      <c r="E72" s="102">
        <f>$B72      +$C72      +$D72</f>
        <v>24436000</v>
      </c>
      <c r="F72" s="103">
        <f t="shared" ref="F72:O72" si="44">SUM(F70:F71)</f>
        <v>24436000</v>
      </c>
      <c r="G72" s="104">
        <f t="shared" si="44"/>
        <v>17936000</v>
      </c>
      <c r="H72" s="103">
        <f t="shared" si="44"/>
        <v>4190000</v>
      </c>
      <c r="I72" s="104">
        <f t="shared" si="44"/>
        <v>6129826</v>
      </c>
      <c r="J72" s="103">
        <f t="shared" si="44"/>
        <v>6819000</v>
      </c>
      <c r="K72" s="104">
        <f t="shared" si="44"/>
        <v>8586846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11009000</v>
      </c>
      <c r="Q72" s="104">
        <f>$I72      +$K72      +$M72      +$O72</f>
        <v>14716672</v>
      </c>
      <c r="R72" s="57">
        <f>IF(($H72      =0),0,((($J72      -$H72      )/$H72      )*100))</f>
        <v>62.744630071599047</v>
      </c>
      <c r="S72" s="58">
        <f>IF(($I72      =0),0,((($K72      -$I72      )/$I72      )*100))</f>
        <v>40.083030089271702</v>
      </c>
      <c r="T72" s="57">
        <f>IF(($E70      =0),0,(($P70      /$E70      )*100))</f>
        <v>45.052381731871009</v>
      </c>
      <c r="U72" s="59">
        <f>IF($E70   =0,0,($Q70   /$E70 )*100)</f>
        <v>60.225372401375019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24436000</v>
      </c>
      <c r="C73" s="105">
        <f>SUM(C70:C71)</f>
        <v>0</v>
      </c>
      <c r="D73" s="105"/>
      <c r="E73" s="105">
        <f>$B73      +$C73      +$D73</f>
        <v>24436000</v>
      </c>
      <c r="F73" s="106">
        <f t="shared" ref="F73:O73" si="45">SUM(F70:F71)</f>
        <v>24436000</v>
      </c>
      <c r="G73" s="107">
        <f t="shared" si="45"/>
        <v>17936000</v>
      </c>
      <c r="H73" s="106">
        <f t="shared" si="45"/>
        <v>4190000</v>
      </c>
      <c r="I73" s="107">
        <f t="shared" si="45"/>
        <v>6129826</v>
      </c>
      <c r="J73" s="106">
        <f t="shared" si="45"/>
        <v>6819000</v>
      </c>
      <c r="K73" s="107">
        <f t="shared" si="45"/>
        <v>8586846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11009000</v>
      </c>
      <c r="Q73" s="107">
        <f>$I73      +$K73      +$M73      +$O73</f>
        <v>14716672</v>
      </c>
      <c r="R73" s="61">
        <f>IF(($H73      =0),0,((($J73      -$H73      )/$H73      )*100))</f>
        <v>62.744630071599047</v>
      </c>
      <c r="S73" s="62">
        <f>IF(($I73      =0),0,((($K73      -$I73      )/$I73      )*100))</f>
        <v>40.083030089271702</v>
      </c>
      <c r="T73" s="61">
        <f>IF(($E70      =0),0,(($P70      /$E70      )*100))</f>
        <v>45.052381731871009</v>
      </c>
      <c r="U73" s="65">
        <f>IF($E70   =0,0,($Q70   /$E70 )*100)</f>
        <v>60.225372401375019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57145000</v>
      </c>
      <c r="C74" s="105">
        <f>SUM(C9:C15,C18:C24,C27:C30,C33,C36:C40,C43:C53,C56:C59,C62:C66,C70:C71)</f>
        <v>0</v>
      </c>
      <c r="D74" s="105"/>
      <c r="E74" s="105">
        <f>$B74      +$C74      +$D74</f>
        <v>57145000</v>
      </c>
      <c r="F74" s="106">
        <f t="shared" ref="F74:O74" si="46">SUM(F9:F15,F18:F24,F27:F30,F33,F36:F40,F43:F53,F56:F59,F62:F66,F70:F71)</f>
        <v>57145000</v>
      </c>
      <c r="G74" s="107">
        <f t="shared" si="46"/>
        <v>27482000</v>
      </c>
      <c r="H74" s="106">
        <f t="shared" si="46"/>
        <v>4850000</v>
      </c>
      <c r="I74" s="107">
        <f t="shared" si="46"/>
        <v>10810942</v>
      </c>
      <c r="J74" s="106">
        <f t="shared" si="46"/>
        <v>7340000</v>
      </c>
      <c r="K74" s="107">
        <f t="shared" si="46"/>
        <v>10640666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12190000</v>
      </c>
      <c r="Q74" s="107">
        <f>$I74      +$K74      +$M74      +$O74</f>
        <v>21451608</v>
      </c>
      <c r="R74" s="61">
        <f>IF(($H74      =0),0,((($J74      -$H74      )/$H74      )*100))</f>
        <v>51.340206185567006</v>
      </c>
      <c r="S74" s="62">
        <f>IF(($I74      =0),0,((($K74      -$I74      )/$I74      )*100))</f>
        <v>-1.5750338869637817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32.22991909470678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56.717275659668978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3425000</v>
      </c>
      <c r="C87" s="119">
        <f t="shared" si="55"/>
        <v>5158000</v>
      </c>
      <c r="D87" s="119">
        <f t="shared" si="55"/>
        <v>0</v>
      </c>
      <c r="E87" s="119">
        <f t="shared" si="55"/>
        <v>8583000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5129000</v>
      </c>
      <c r="I87" s="119">
        <f t="shared" si="55"/>
        <v>0</v>
      </c>
      <c r="J87" s="119">
        <f t="shared" si="55"/>
        <v>4589000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9718000</v>
      </c>
      <c r="Q87" s="120">
        <f t="shared" si="55"/>
        <v>0</v>
      </c>
      <c r="R87" s="85">
        <f t="shared" si="55"/>
        <v>-10.528368102944045</v>
      </c>
      <c r="S87" s="85">
        <f t="shared" si="55"/>
        <v>0</v>
      </c>
      <c r="T87" s="86">
        <f>IF(SUM($E88:$E96) =0,0,(P87   /SUM($E88:$E96) )*100)</f>
        <v>113.22381451706862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3425000</v>
      </c>
      <c r="C91" s="93">
        <v>5158000</v>
      </c>
      <c r="D91" s="93"/>
      <c r="E91" s="93">
        <f t="shared" si="56"/>
        <v>8583000</v>
      </c>
      <c r="F91" s="93">
        <v>0</v>
      </c>
      <c r="G91" s="93">
        <v>0</v>
      </c>
      <c r="H91" s="93">
        <v>5129000</v>
      </c>
      <c r="I91" s="93"/>
      <c r="J91" s="93">
        <v>4589000</v>
      </c>
      <c r="K91" s="93"/>
      <c r="L91" s="93"/>
      <c r="M91" s="93"/>
      <c r="N91" s="93"/>
      <c r="O91" s="93"/>
      <c r="P91" s="93">
        <f t="shared" si="57"/>
        <v>9718000</v>
      </c>
      <c r="Q91" s="93">
        <f t="shared" si="58"/>
        <v>0</v>
      </c>
      <c r="R91" s="89">
        <f t="shared" si="59"/>
        <v>-10.528368102944045</v>
      </c>
      <c r="S91" s="89">
        <f t="shared" si="60"/>
        <v>0</v>
      </c>
      <c r="T91" s="89">
        <f t="shared" si="61"/>
        <v>113.22381451706862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3425000</v>
      </c>
      <c r="C114" s="128">
        <f t="shared" si="69"/>
        <v>5158000</v>
      </c>
      <c r="D114" s="128">
        <f t="shared" si="69"/>
        <v>0</v>
      </c>
      <c r="E114" s="128">
        <f t="shared" si="69"/>
        <v>8583000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5129000</v>
      </c>
      <c r="I114" s="128">
        <f t="shared" si="69"/>
        <v>0</v>
      </c>
      <c r="J114" s="128">
        <f t="shared" si="69"/>
        <v>4589000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9718000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1.1322381451706862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3425000</v>
      </c>
      <c r="C115" s="130">
        <f t="shared" ref="C115:Q115" si="70">C87</f>
        <v>5158000</v>
      </c>
      <c r="D115" s="130">
        <f t="shared" si="70"/>
        <v>0</v>
      </c>
      <c r="E115" s="130">
        <f t="shared" si="70"/>
        <v>8583000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5129000</v>
      </c>
      <c r="I115" s="130">
        <f t="shared" si="70"/>
        <v>0</v>
      </c>
      <c r="J115" s="130">
        <f t="shared" si="70"/>
        <v>4589000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9718000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1.1322381451706862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GG4v8Dojj+c+5vf60xp6PHSejLGKGOsjtExYdalnzo0LUxNEFWkPiH7uBFcrGY+bPhMCiPmFND75Z0iWkB2bUQ==" saltValue="oyaoi4oonSWsw6uknyHeE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3500000</v>
      </c>
      <c r="C10" s="93"/>
      <c r="D10" s="93"/>
      <c r="E10" s="93">
        <f t="shared" ref="E10:E16" si="0">$B10      +$C10      +$D10</f>
        <v>3500000</v>
      </c>
      <c r="F10" s="94">
        <v>3500000</v>
      </c>
      <c r="G10" s="95">
        <v>3500000</v>
      </c>
      <c r="H10" s="94">
        <v>118000</v>
      </c>
      <c r="I10" s="95"/>
      <c r="J10" s="94"/>
      <c r="K10" s="95"/>
      <c r="L10" s="94"/>
      <c r="M10" s="95"/>
      <c r="N10" s="94"/>
      <c r="O10" s="95"/>
      <c r="P10" s="94">
        <f t="shared" ref="P10:P16" si="1">$H10      +$J10      +$L10      +$N10</f>
        <v>118000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-100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3.3714285714285719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3500000</v>
      </c>
      <c r="C16" s="96">
        <f>SUM(C9:C15)</f>
        <v>0</v>
      </c>
      <c r="D16" s="96"/>
      <c r="E16" s="96">
        <f t="shared" si="0"/>
        <v>3500000</v>
      </c>
      <c r="F16" s="97">
        <f t="shared" ref="F16:O16" si="7">SUM(F9:F15)</f>
        <v>3500000</v>
      </c>
      <c r="G16" s="98">
        <f t="shared" si="7"/>
        <v>3500000</v>
      </c>
      <c r="H16" s="97">
        <f t="shared" si="7"/>
        <v>118000</v>
      </c>
      <c r="I16" s="98">
        <f t="shared" si="7"/>
        <v>0</v>
      </c>
      <c r="J16" s="97">
        <f t="shared" si="7"/>
        <v>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118000</v>
      </c>
      <c r="Q16" s="98">
        <f t="shared" si="2"/>
        <v>0</v>
      </c>
      <c r="R16" s="52">
        <f t="shared" si="3"/>
        <v>-100</v>
      </c>
      <c r="S16" s="53">
        <f t="shared" si="4"/>
        <v>0</v>
      </c>
      <c r="T16" s="52">
        <f>IF((SUM($E9:$E13))=0,0,(P16/(SUM($E9:$E13))*100))</f>
        <v>3.3714285714285719</v>
      </c>
      <c r="U16" s="54">
        <f>IF((SUM($E9:$E13))=0,0,(Q16/(SUM($E9:$E13))*100))</f>
        <v>0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1175000</v>
      </c>
      <c r="C20" s="93"/>
      <c r="D20" s="93"/>
      <c r="E20" s="93">
        <f t="shared" si="8"/>
        <v>1175000</v>
      </c>
      <c r="F20" s="94">
        <v>1175000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1175000</v>
      </c>
      <c r="C25" s="96">
        <f>SUM(C18:C24)</f>
        <v>0</v>
      </c>
      <c r="D25" s="96"/>
      <c r="E25" s="96">
        <f t="shared" si="8"/>
        <v>1175000</v>
      </c>
      <c r="F25" s="97">
        <f t="shared" ref="F25:O25" si="15">SUM(F18:F24)</f>
        <v>1175000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2945000</v>
      </c>
      <c r="C30" s="93"/>
      <c r="D30" s="93"/>
      <c r="E30" s="93">
        <f>$B30      +$C30      +$D30</f>
        <v>2945000</v>
      </c>
      <c r="F30" s="94">
        <v>2945000</v>
      </c>
      <c r="G30" s="95">
        <v>2062000</v>
      </c>
      <c r="H30" s="94">
        <v>462000</v>
      </c>
      <c r="I30" s="95"/>
      <c r="J30" s="94">
        <v>1217000</v>
      </c>
      <c r="K30" s="95"/>
      <c r="L30" s="94"/>
      <c r="M30" s="95"/>
      <c r="N30" s="94"/>
      <c r="O30" s="95"/>
      <c r="P30" s="94">
        <f>$H30      +$J30      +$L30      +$N30</f>
        <v>1679000</v>
      </c>
      <c r="Q30" s="95">
        <f>$I30      +$K30      +$M30      +$O30</f>
        <v>0</v>
      </c>
      <c r="R30" s="48">
        <f>IF(($H30      =0),0,((($J30      -$H30      )/$H30      )*100))</f>
        <v>163.41991341991343</v>
      </c>
      <c r="S30" s="49">
        <f>IF(($I30      =0),0,((($K30      -$I30      )/$I30      )*100))</f>
        <v>0</v>
      </c>
      <c r="T30" s="48">
        <f>IF(($E30      =0),0,(($P30      /$E30      )*100))</f>
        <v>57.011884550084893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2945000</v>
      </c>
      <c r="C31" s="96">
        <f>SUM(C27:C30)</f>
        <v>0</v>
      </c>
      <c r="D31" s="96"/>
      <c r="E31" s="96">
        <f>$B31      +$C31      +$D31</f>
        <v>2945000</v>
      </c>
      <c r="F31" s="97">
        <f t="shared" ref="F31:O31" si="16">SUM(F27:F30)</f>
        <v>2945000</v>
      </c>
      <c r="G31" s="98">
        <f t="shared" si="16"/>
        <v>2062000</v>
      </c>
      <c r="H31" s="97">
        <f t="shared" si="16"/>
        <v>462000</v>
      </c>
      <c r="I31" s="98">
        <f t="shared" si="16"/>
        <v>0</v>
      </c>
      <c r="J31" s="97">
        <f t="shared" si="16"/>
        <v>1217000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1679000</v>
      </c>
      <c r="Q31" s="98">
        <f>$I31      +$K31      +$M31      +$O31</f>
        <v>0</v>
      </c>
      <c r="R31" s="52">
        <f>IF(($H31      =0),0,((($J31      -$H31      )/$H31      )*100))</f>
        <v>163.41991341991343</v>
      </c>
      <c r="S31" s="53">
        <f>IF(($I31      =0),0,((($K31      -$I31      )/$I31      )*100))</f>
        <v>0</v>
      </c>
      <c r="T31" s="52">
        <f>IF($E31   =0,0,($P31   /$E31   )*100)</f>
        <v>57.011884550084893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4270000</v>
      </c>
      <c r="C33" s="93"/>
      <c r="D33" s="93"/>
      <c r="E33" s="93">
        <f>$B33      +$C33      +$D33</f>
        <v>4270000</v>
      </c>
      <c r="F33" s="94">
        <v>4270000</v>
      </c>
      <c r="G33" s="95">
        <v>2988000</v>
      </c>
      <c r="H33" s="94">
        <v>1067000</v>
      </c>
      <c r="I33" s="95"/>
      <c r="J33" s="94">
        <v>1921000</v>
      </c>
      <c r="K33" s="95"/>
      <c r="L33" s="94"/>
      <c r="M33" s="95"/>
      <c r="N33" s="94"/>
      <c r="O33" s="95"/>
      <c r="P33" s="94">
        <f>$H33      +$J33      +$L33      +$N33</f>
        <v>2988000</v>
      </c>
      <c r="Q33" s="95">
        <f>$I33      +$K33      +$M33      +$O33</f>
        <v>0</v>
      </c>
      <c r="R33" s="48">
        <f>IF(($H33      =0),0,((($J33      -$H33      )/$H33      )*100))</f>
        <v>80.037488284910964</v>
      </c>
      <c r="S33" s="49">
        <f>IF(($I33      =0),0,((($K33      -$I33      )/$I33      )*100))</f>
        <v>0</v>
      </c>
      <c r="T33" s="48">
        <f>IF(($E33      =0),0,(($P33      /$E33      )*100))</f>
        <v>69.976580796252932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4270000</v>
      </c>
      <c r="C34" s="96">
        <f>C33</f>
        <v>0</v>
      </c>
      <c r="D34" s="96"/>
      <c r="E34" s="96">
        <f>$B34      +$C34      +$D34</f>
        <v>4270000</v>
      </c>
      <c r="F34" s="97">
        <f t="shared" ref="F34:O34" si="17">F33</f>
        <v>4270000</v>
      </c>
      <c r="G34" s="98">
        <f t="shared" si="17"/>
        <v>2988000</v>
      </c>
      <c r="H34" s="97">
        <f t="shared" si="17"/>
        <v>1067000</v>
      </c>
      <c r="I34" s="98">
        <f t="shared" si="17"/>
        <v>0</v>
      </c>
      <c r="J34" s="97">
        <f t="shared" si="17"/>
        <v>1921000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2988000</v>
      </c>
      <c r="Q34" s="98">
        <f>$I34      +$K34      +$M34      +$O34</f>
        <v>0</v>
      </c>
      <c r="R34" s="52">
        <f>IF(($H34      =0),0,((($J34      -$H34      )/$H34      )*100))</f>
        <v>80.037488284910964</v>
      </c>
      <c r="S34" s="53">
        <f>IF(($I34      =0),0,((($K34      -$I34      )/$I34      )*100))</f>
        <v>0</v>
      </c>
      <c r="T34" s="52">
        <f>IF($E34   =0,0,($P34   /$E34   )*100)</f>
        <v>69.976580796252932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>
        <v>200000000</v>
      </c>
      <c r="C53" s="93"/>
      <c r="D53" s="93"/>
      <c r="E53" s="93">
        <f t="shared" si="26"/>
        <v>200000000</v>
      </c>
      <c r="F53" s="94">
        <v>200000000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200000000</v>
      </c>
      <c r="C54" s="96">
        <f>SUM(C43:C53)</f>
        <v>0</v>
      </c>
      <c r="D54" s="96"/>
      <c r="E54" s="96">
        <f t="shared" si="26"/>
        <v>200000000</v>
      </c>
      <c r="F54" s="97">
        <f t="shared" ref="F54:O54" si="33">SUM(F43:F53)</f>
        <v>200000000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211890000</v>
      </c>
      <c r="C68" s="105">
        <f>SUM(C9:C15,C18:C24,C27:C30,C33,C36:C40,C43:C53,C56:C59,C62:C66)</f>
        <v>0</v>
      </c>
      <c r="D68" s="105"/>
      <c r="E68" s="105">
        <f t="shared" si="35"/>
        <v>211890000</v>
      </c>
      <c r="F68" s="106">
        <f t="shared" ref="F68:O68" si="43">SUM(F9:F15,F18:F24,F27:F30,F33,F36:F40,F43:F53,F56:F59,F62:F66)</f>
        <v>211890000</v>
      </c>
      <c r="G68" s="107">
        <f t="shared" si="43"/>
        <v>8550000</v>
      </c>
      <c r="H68" s="106">
        <f t="shared" si="43"/>
        <v>1647000</v>
      </c>
      <c r="I68" s="107">
        <f t="shared" si="43"/>
        <v>0</v>
      </c>
      <c r="J68" s="106">
        <f t="shared" si="43"/>
        <v>3138000</v>
      </c>
      <c r="K68" s="107">
        <f t="shared" si="43"/>
        <v>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4785000</v>
      </c>
      <c r="Q68" s="107">
        <f t="shared" si="37"/>
        <v>0</v>
      </c>
      <c r="R68" s="61">
        <f t="shared" si="38"/>
        <v>90.528233151183969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44.657022865142324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0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246685000</v>
      </c>
      <c r="C70" s="93">
        <v>-2446000</v>
      </c>
      <c r="D70" s="93"/>
      <c r="E70" s="93">
        <f>$B70      +$C70      +$D70</f>
        <v>244239000</v>
      </c>
      <c r="F70" s="94">
        <v>246685000</v>
      </c>
      <c r="G70" s="95">
        <v>172679000</v>
      </c>
      <c r="H70" s="94">
        <v>67991000</v>
      </c>
      <c r="I70" s="95"/>
      <c r="J70" s="94">
        <v>45344000</v>
      </c>
      <c r="K70" s="95"/>
      <c r="L70" s="94"/>
      <c r="M70" s="95"/>
      <c r="N70" s="94"/>
      <c r="O70" s="95"/>
      <c r="P70" s="94">
        <f>$H70      +$J70      +$L70      +$N70</f>
        <v>113335000</v>
      </c>
      <c r="Q70" s="95">
        <f>$I70      +$K70      +$M70      +$O70</f>
        <v>0</v>
      </c>
      <c r="R70" s="48">
        <f>IF(($H70      =0),0,((($J70      -$H70      )/$H70      )*100))</f>
        <v>-33.308820285037726</v>
      </c>
      <c r="S70" s="49">
        <f>IF(($I70      =0),0,((($K70      -$I70      )/$I70      )*100))</f>
        <v>0</v>
      </c>
      <c r="T70" s="48">
        <f>IF(($E70      =0),0,(($P70      /$E70      )*100))</f>
        <v>46.403318061407063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246685000</v>
      </c>
      <c r="C72" s="102">
        <f>SUM(C70:C71)</f>
        <v>-2446000</v>
      </c>
      <c r="D72" s="102"/>
      <c r="E72" s="102">
        <f>$B72      +$C72      +$D72</f>
        <v>244239000</v>
      </c>
      <c r="F72" s="103">
        <f t="shared" ref="F72:O72" si="44">SUM(F70:F71)</f>
        <v>246685000</v>
      </c>
      <c r="G72" s="104">
        <f t="shared" si="44"/>
        <v>172679000</v>
      </c>
      <c r="H72" s="103">
        <f t="shared" si="44"/>
        <v>67991000</v>
      </c>
      <c r="I72" s="104">
        <f t="shared" si="44"/>
        <v>0</v>
      </c>
      <c r="J72" s="103">
        <f t="shared" si="44"/>
        <v>45344000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113335000</v>
      </c>
      <c r="Q72" s="104">
        <f>$I72      +$K72      +$M72      +$O72</f>
        <v>0</v>
      </c>
      <c r="R72" s="57">
        <f>IF(($H72      =0),0,((($J72      -$H72      )/$H72      )*100))</f>
        <v>-33.308820285037726</v>
      </c>
      <c r="S72" s="58">
        <f>IF(($I72      =0),0,((($K72      -$I72      )/$I72      )*100))</f>
        <v>0</v>
      </c>
      <c r="T72" s="57">
        <f>IF(($E70      =0),0,(($P70      /$E70      )*100))</f>
        <v>46.403318061407063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246685000</v>
      </c>
      <c r="C73" s="105">
        <f>SUM(C70:C71)</f>
        <v>-2446000</v>
      </c>
      <c r="D73" s="105"/>
      <c r="E73" s="105">
        <f>$B73      +$C73      +$D73</f>
        <v>244239000</v>
      </c>
      <c r="F73" s="106">
        <f t="shared" ref="F73:O73" si="45">SUM(F70:F71)</f>
        <v>246685000</v>
      </c>
      <c r="G73" s="107">
        <f t="shared" si="45"/>
        <v>172679000</v>
      </c>
      <c r="H73" s="106">
        <f t="shared" si="45"/>
        <v>67991000</v>
      </c>
      <c r="I73" s="107">
        <f t="shared" si="45"/>
        <v>0</v>
      </c>
      <c r="J73" s="106">
        <f t="shared" si="45"/>
        <v>45344000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113335000</v>
      </c>
      <c r="Q73" s="107">
        <f>$I73      +$K73      +$M73      +$O73</f>
        <v>0</v>
      </c>
      <c r="R73" s="61">
        <f>IF(($H73      =0),0,((($J73      -$H73      )/$H73      )*100))</f>
        <v>-33.308820285037726</v>
      </c>
      <c r="S73" s="62">
        <f>IF(($I73      =0),0,((($K73      -$I73      )/$I73      )*100))</f>
        <v>0</v>
      </c>
      <c r="T73" s="61">
        <f>IF(($E70      =0),0,(($P70      /$E70      )*100))</f>
        <v>46.403318061407063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458575000</v>
      </c>
      <c r="C74" s="105">
        <f>SUM(C9:C15,C18:C24,C27:C30,C33,C36:C40,C43:C53,C56:C59,C62:C66,C70:C71)</f>
        <v>-2446000</v>
      </c>
      <c r="D74" s="105"/>
      <c r="E74" s="105">
        <f>$B74      +$C74      +$D74</f>
        <v>456129000</v>
      </c>
      <c r="F74" s="106">
        <f t="shared" ref="F74:O74" si="46">SUM(F9:F15,F18:F24,F27:F30,F33,F36:F40,F43:F53,F56:F59,F62:F66,F70:F71)</f>
        <v>458575000</v>
      </c>
      <c r="G74" s="107">
        <f t="shared" si="46"/>
        <v>181229000</v>
      </c>
      <c r="H74" s="106">
        <f t="shared" si="46"/>
        <v>69638000</v>
      </c>
      <c r="I74" s="107">
        <f t="shared" si="46"/>
        <v>0</v>
      </c>
      <c r="J74" s="106">
        <f t="shared" si="46"/>
        <v>48482000</v>
      </c>
      <c r="K74" s="107">
        <f t="shared" si="46"/>
        <v>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118120000</v>
      </c>
      <c r="Q74" s="107">
        <f>$I74      +$K74      +$M74      +$O74</f>
        <v>0</v>
      </c>
      <c r="R74" s="61">
        <f>IF(($H74      =0),0,((($J74      -$H74      )/$H74      )*100))</f>
        <v>-30.37996496165886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46.329926182762385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0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DhXGEL5zMvRyZhDtSLLQIfIdezmRE9LMCtjKTXGewfbP2fYhyx+RSU3qQYf11RElw+1ruXRshrjUDIIycBz9A==" saltValue="M+UH8j9n1lIoeQBLj0Gd3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661000</v>
      </c>
      <c r="I10" s="95">
        <v>843810</v>
      </c>
      <c r="J10" s="94">
        <v>178000</v>
      </c>
      <c r="K10" s="95">
        <v>143394</v>
      </c>
      <c r="L10" s="94"/>
      <c r="M10" s="95"/>
      <c r="N10" s="94"/>
      <c r="O10" s="95"/>
      <c r="P10" s="94">
        <f t="shared" ref="P10:P16" si="1">$H10      +$J10      +$L10      +$N10</f>
        <v>839000</v>
      </c>
      <c r="Q10" s="95">
        <f t="shared" ref="Q10:Q16" si="2">$I10      +$K10      +$M10      +$O10</f>
        <v>987204</v>
      </c>
      <c r="R10" s="48">
        <f t="shared" ref="R10:R16" si="3">IF(($H10      =0),0,((($J10      -$H10      )/$H10      )*100))</f>
        <v>-73.071104387291982</v>
      </c>
      <c r="S10" s="49">
        <f t="shared" ref="S10:S16" si="4">IF(($I10      =0),0,((($K10      -$I10      )/$I10      )*100))</f>
        <v>-83.006363991893906</v>
      </c>
      <c r="T10" s="48">
        <f t="shared" ref="T10:T15" si="5">IF(($E10      =0),0,(($P10      /$E10      )*100))</f>
        <v>46.611111111111107</v>
      </c>
      <c r="U10" s="50">
        <f t="shared" ref="U10:U15" si="6">IF(($E10      =0),0,(($Q10      /$E10      )*100))</f>
        <v>54.844666666666662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661000</v>
      </c>
      <c r="I16" s="98">
        <f t="shared" si="7"/>
        <v>843810</v>
      </c>
      <c r="J16" s="97">
        <f t="shared" si="7"/>
        <v>178000</v>
      </c>
      <c r="K16" s="98">
        <f t="shared" si="7"/>
        <v>143394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839000</v>
      </c>
      <c r="Q16" s="98">
        <f t="shared" si="2"/>
        <v>987204</v>
      </c>
      <c r="R16" s="52">
        <f t="shared" si="3"/>
        <v>-73.071104387291982</v>
      </c>
      <c r="S16" s="53">
        <f t="shared" si="4"/>
        <v>-83.006363991893906</v>
      </c>
      <c r="T16" s="52">
        <f>IF((SUM($E9:$E13))=0,0,(P16/(SUM($E9:$E13))*100))</f>
        <v>46.611111111111107</v>
      </c>
      <c r="U16" s="54">
        <f>IF((SUM($E9:$E13))=0,0,(Q16/(SUM($E9:$E13))*100))</f>
        <v>54.844666666666662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23700000</v>
      </c>
      <c r="D21" s="93"/>
      <c r="E21" s="93">
        <f t="shared" si="8"/>
        <v>23700000</v>
      </c>
      <c r="F21" s="94">
        <v>23700000</v>
      </c>
      <c r="G21" s="95">
        <v>23700000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23700000</v>
      </c>
      <c r="D25" s="96"/>
      <c r="E25" s="96">
        <f t="shared" si="8"/>
        <v>23700000</v>
      </c>
      <c r="F25" s="97">
        <f t="shared" ref="F25:O25" si="15">SUM(F18:F24)</f>
        <v>23700000</v>
      </c>
      <c r="G25" s="98">
        <f t="shared" si="15"/>
        <v>23700000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1400000</v>
      </c>
      <c r="C33" s="93"/>
      <c r="D33" s="93"/>
      <c r="E33" s="93">
        <f>$B33      +$C33      +$D33</f>
        <v>1400000</v>
      </c>
      <c r="F33" s="94">
        <v>1400000</v>
      </c>
      <c r="G33" s="95">
        <v>980000</v>
      </c>
      <c r="H33" s="94">
        <v>350000</v>
      </c>
      <c r="I33" s="95">
        <v>343200</v>
      </c>
      <c r="J33" s="94">
        <v>516000</v>
      </c>
      <c r="K33" s="95">
        <v>403975</v>
      </c>
      <c r="L33" s="94"/>
      <c r="M33" s="95"/>
      <c r="N33" s="94"/>
      <c r="O33" s="95"/>
      <c r="P33" s="94">
        <f>$H33      +$J33      +$L33      +$N33</f>
        <v>866000</v>
      </c>
      <c r="Q33" s="95">
        <f>$I33      +$K33      +$M33      +$O33</f>
        <v>747175</v>
      </c>
      <c r="R33" s="48">
        <f>IF(($H33      =0),0,((($J33      -$H33      )/$H33      )*100))</f>
        <v>47.428571428571431</v>
      </c>
      <c r="S33" s="49">
        <f>IF(($I33      =0),0,((($K33      -$I33      )/$I33      )*100))</f>
        <v>17.708333333333336</v>
      </c>
      <c r="T33" s="48">
        <f>IF(($E33      =0),0,(($P33      /$E33      )*100))</f>
        <v>61.857142857142854</v>
      </c>
      <c r="U33" s="50">
        <f>IF(($E33      =0),0,(($Q33      /$E33      )*100))</f>
        <v>53.36964285714285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1400000</v>
      </c>
      <c r="C34" s="96">
        <f>C33</f>
        <v>0</v>
      </c>
      <c r="D34" s="96"/>
      <c r="E34" s="96">
        <f>$B34      +$C34      +$D34</f>
        <v>1400000</v>
      </c>
      <c r="F34" s="97">
        <f t="shared" ref="F34:O34" si="17">F33</f>
        <v>1400000</v>
      </c>
      <c r="G34" s="98">
        <f t="shared" si="17"/>
        <v>980000</v>
      </c>
      <c r="H34" s="97">
        <f t="shared" si="17"/>
        <v>350000</v>
      </c>
      <c r="I34" s="98">
        <f t="shared" si="17"/>
        <v>343200</v>
      </c>
      <c r="J34" s="97">
        <f t="shared" si="17"/>
        <v>516000</v>
      </c>
      <c r="K34" s="98">
        <f t="shared" si="17"/>
        <v>403975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866000</v>
      </c>
      <c r="Q34" s="98">
        <f>$I34      +$K34      +$M34      +$O34</f>
        <v>747175</v>
      </c>
      <c r="R34" s="52">
        <f>IF(($H34      =0),0,((($J34      -$H34      )/$H34      )*100))</f>
        <v>47.428571428571431</v>
      </c>
      <c r="S34" s="53">
        <f>IF(($I34      =0),0,((($K34      -$I34      )/$I34      )*100))</f>
        <v>17.708333333333336</v>
      </c>
      <c r="T34" s="52">
        <f>IF($E34   =0,0,($P34   /$E34   )*100)</f>
        <v>61.857142857142854</v>
      </c>
      <c r="U34" s="54">
        <f>IF($E34   =0,0,($Q34   /$E34   )*100)</f>
        <v>53.36964285714285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1597000</v>
      </c>
      <c r="C36" s="93"/>
      <c r="D36" s="93"/>
      <c r="E36" s="93">
        <f t="shared" ref="E36:E41" si="18">$B36      +$C36      +$D36</f>
        <v>1597000</v>
      </c>
      <c r="F36" s="94">
        <v>1597000</v>
      </c>
      <c r="G36" s="95">
        <v>1597000</v>
      </c>
      <c r="H36" s="94">
        <v>995000</v>
      </c>
      <c r="I36" s="95">
        <v>1879746</v>
      </c>
      <c r="J36" s="94">
        <v>329000</v>
      </c>
      <c r="K36" s="95"/>
      <c r="L36" s="94"/>
      <c r="M36" s="95"/>
      <c r="N36" s="94"/>
      <c r="O36" s="95"/>
      <c r="P36" s="94">
        <f t="shared" ref="P36:P41" si="19">$H36      +$J36      +$L36      +$N36</f>
        <v>1324000</v>
      </c>
      <c r="Q36" s="95">
        <f t="shared" ref="Q36:Q41" si="20">$I36      +$K36      +$M36      +$O36</f>
        <v>1879746</v>
      </c>
      <c r="R36" s="48">
        <f t="shared" ref="R36:R41" si="21">IF(($H36      =0),0,((($J36      -$H36      )/$H36      )*100))</f>
        <v>-66.934673366834176</v>
      </c>
      <c r="S36" s="49">
        <f t="shared" ref="S36:S41" si="22">IF(($I36      =0),0,((($K36      -$I36      )/$I36      )*100))</f>
        <v>-100</v>
      </c>
      <c r="T36" s="48">
        <f t="shared" ref="T36:T40" si="23">IF(($E36      =0),0,(($P36      /$E36      )*100))</f>
        <v>82.905447714464614</v>
      </c>
      <c r="U36" s="50">
        <f t="shared" ref="U36:U40" si="24">IF(($E36      =0),0,(($Q36      /$E36      )*100))</f>
        <v>117.70482154038824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1597000</v>
      </c>
      <c r="C41" s="96">
        <f>SUM(C36:C40)</f>
        <v>0</v>
      </c>
      <c r="D41" s="96"/>
      <c r="E41" s="96">
        <f t="shared" si="18"/>
        <v>1597000</v>
      </c>
      <c r="F41" s="97">
        <f t="shared" ref="F41:O41" si="25">SUM(F36:F40)</f>
        <v>1597000</v>
      </c>
      <c r="G41" s="98">
        <f t="shared" si="25"/>
        <v>1597000</v>
      </c>
      <c r="H41" s="97">
        <f t="shared" si="25"/>
        <v>995000</v>
      </c>
      <c r="I41" s="98">
        <f t="shared" si="25"/>
        <v>1879746</v>
      </c>
      <c r="J41" s="97">
        <f t="shared" si="25"/>
        <v>329000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1324000</v>
      </c>
      <c r="Q41" s="98">
        <f t="shared" si="20"/>
        <v>1879746</v>
      </c>
      <c r="R41" s="52">
        <f t="shared" si="21"/>
        <v>-66.934673366834176</v>
      </c>
      <c r="S41" s="53">
        <f t="shared" si="22"/>
        <v>-100</v>
      </c>
      <c r="T41" s="52">
        <f>IF((+$E36+$E39) =0,0,(P41   /(+$E36+$E39) )*100)</f>
        <v>82.905447714464614</v>
      </c>
      <c r="U41" s="54">
        <f>IF((+$E36+$E39) =0,0,(Q41   /(+$E36+$E39) )*100)</f>
        <v>117.70482154038824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4797000</v>
      </c>
      <c r="C68" s="105">
        <f>SUM(C9:C15,C18:C24,C27:C30,C33,C36:C40,C43:C53,C56:C59,C62:C66)</f>
        <v>23700000</v>
      </c>
      <c r="D68" s="105"/>
      <c r="E68" s="105">
        <f t="shared" si="35"/>
        <v>28497000</v>
      </c>
      <c r="F68" s="106">
        <f t="shared" ref="F68:O68" si="43">SUM(F9:F15,F18:F24,F27:F30,F33,F36:F40,F43:F53,F56:F59,F62:F66)</f>
        <v>28497000</v>
      </c>
      <c r="G68" s="107">
        <f t="shared" si="43"/>
        <v>28077000</v>
      </c>
      <c r="H68" s="106">
        <f t="shared" si="43"/>
        <v>2006000</v>
      </c>
      <c r="I68" s="107">
        <f t="shared" si="43"/>
        <v>3066756</v>
      </c>
      <c r="J68" s="106">
        <f t="shared" si="43"/>
        <v>1023000</v>
      </c>
      <c r="K68" s="107">
        <f t="shared" si="43"/>
        <v>547369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3029000</v>
      </c>
      <c r="Q68" s="107">
        <f t="shared" si="37"/>
        <v>3614125</v>
      </c>
      <c r="R68" s="61">
        <f t="shared" si="38"/>
        <v>-49.00299102691924</v>
      </c>
      <c r="S68" s="62">
        <f t="shared" si="39"/>
        <v>-82.151530803233115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10.629189037442538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12.682475348282276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39542000</v>
      </c>
      <c r="C70" s="93"/>
      <c r="D70" s="93"/>
      <c r="E70" s="93">
        <f>$B70      +$C70      +$D70</f>
        <v>39542000</v>
      </c>
      <c r="F70" s="94">
        <v>39542000</v>
      </c>
      <c r="G70" s="95">
        <v>30776000</v>
      </c>
      <c r="H70" s="94">
        <v>15571000</v>
      </c>
      <c r="I70" s="95">
        <v>17390915</v>
      </c>
      <c r="J70" s="94">
        <v>15205000</v>
      </c>
      <c r="K70" s="95">
        <v>14042203</v>
      </c>
      <c r="L70" s="94"/>
      <c r="M70" s="95"/>
      <c r="N70" s="94"/>
      <c r="O70" s="95"/>
      <c r="P70" s="94">
        <f>$H70      +$J70      +$L70      +$N70</f>
        <v>30776000</v>
      </c>
      <c r="Q70" s="95">
        <f>$I70      +$K70      +$M70      +$O70</f>
        <v>31433118</v>
      </c>
      <c r="R70" s="48">
        <f>IF(($H70      =0),0,((($J70      -$H70      )/$H70      )*100))</f>
        <v>-2.3505234089011626</v>
      </c>
      <c r="S70" s="49">
        <f>IF(($I70      =0),0,((($K70      -$I70      )/$I70      )*100))</f>
        <v>-19.255525083067798</v>
      </c>
      <c r="T70" s="48">
        <f>IF(($E70      =0),0,(($P70      /$E70      )*100))</f>
        <v>77.831166860553338</v>
      </c>
      <c r="U70" s="50">
        <f>IF(($E70      =0),0,(($Q70      /$E70      )*100))</f>
        <v>79.492989732436399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39542000</v>
      </c>
      <c r="C72" s="102">
        <f>SUM(C70:C71)</f>
        <v>0</v>
      </c>
      <c r="D72" s="102"/>
      <c r="E72" s="102">
        <f>$B72      +$C72      +$D72</f>
        <v>39542000</v>
      </c>
      <c r="F72" s="103">
        <f t="shared" ref="F72:O72" si="44">SUM(F70:F71)</f>
        <v>39542000</v>
      </c>
      <c r="G72" s="104">
        <f t="shared" si="44"/>
        <v>30776000</v>
      </c>
      <c r="H72" s="103">
        <f t="shared" si="44"/>
        <v>15571000</v>
      </c>
      <c r="I72" s="104">
        <f t="shared" si="44"/>
        <v>17390915</v>
      </c>
      <c r="J72" s="103">
        <f t="shared" si="44"/>
        <v>15205000</v>
      </c>
      <c r="K72" s="104">
        <f t="shared" si="44"/>
        <v>14042203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30776000</v>
      </c>
      <c r="Q72" s="104">
        <f>$I72      +$K72      +$M72      +$O72</f>
        <v>31433118</v>
      </c>
      <c r="R72" s="57">
        <f>IF(($H72      =0),0,((($J72      -$H72      )/$H72      )*100))</f>
        <v>-2.3505234089011626</v>
      </c>
      <c r="S72" s="58">
        <f>IF(($I72      =0),0,((($K72      -$I72      )/$I72      )*100))</f>
        <v>-19.255525083067798</v>
      </c>
      <c r="T72" s="57">
        <f>IF(($E70      =0),0,(($P70      /$E70      )*100))</f>
        <v>77.831166860553338</v>
      </c>
      <c r="U72" s="59">
        <f>IF($E70   =0,0,($Q70   /$E70 )*100)</f>
        <v>79.492989732436399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39542000</v>
      </c>
      <c r="C73" s="105">
        <f>SUM(C70:C71)</f>
        <v>0</v>
      </c>
      <c r="D73" s="105"/>
      <c r="E73" s="105">
        <f>$B73      +$C73      +$D73</f>
        <v>39542000</v>
      </c>
      <c r="F73" s="106">
        <f t="shared" ref="F73:O73" si="45">SUM(F70:F71)</f>
        <v>39542000</v>
      </c>
      <c r="G73" s="107">
        <f t="shared" si="45"/>
        <v>30776000</v>
      </c>
      <c r="H73" s="106">
        <f t="shared" si="45"/>
        <v>15571000</v>
      </c>
      <c r="I73" s="107">
        <f t="shared" si="45"/>
        <v>17390915</v>
      </c>
      <c r="J73" s="106">
        <f t="shared" si="45"/>
        <v>15205000</v>
      </c>
      <c r="K73" s="107">
        <f t="shared" si="45"/>
        <v>14042203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30776000</v>
      </c>
      <c r="Q73" s="107">
        <f>$I73      +$K73      +$M73      +$O73</f>
        <v>31433118</v>
      </c>
      <c r="R73" s="61">
        <f>IF(($H73      =0),0,((($J73      -$H73      )/$H73      )*100))</f>
        <v>-2.3505234089011626</v>
      </c>
      <c r="S73" s="62">
        <f>IF(($I73      =0),0,((($K73      -$I73      )/$I73      )*100))</f>
        <v>-19.255525083067798</v>
      </c>
      <c r="T73" s="61">
        <f>IF(($E70      =0),0,(($P70      /$E70      )*100))</f>
        <v>77.831166860553338</v>
      </c>
      <c r="U73" s="65">
        <f>IF($E70   =0,0,($Q70   /$E70 )*100)</f>
        <v>79.492989732436399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44339000</v>
      </c>
      <c r="C74" s="105">
        <f>SUM(C9:C15,C18:C24,C27:C30,C33,C36:C40,C43:C53,C56:C59,C62:C66,C70:C71)</f>
        <v>23700000</v>
      </c>
      <c r="D74" s="105"/>
      <c r="E74" s="105">
        <f>$B74      +$C74      +$D74</f>
        <v>68039000</v>
      </c>
      <c r="F74" s="106">
        <f t="shared" ref="F74:O74" si="46">SUM(F9:F15,F18:F24,F27:F30,F33,F36:F40,F43:F53,F56:F59,F62:F66,F70:F71)</f>
        <v>68039000</v>
      </c>
      <c r="G74" s="107">
        <f t="shared" si="46"/>
        <v>58853000</v>
      </c>
      <c r="H74" s="106">
        <f t="shared" si="46"/>
        <v>17577000</v>
      </c>
      <c r="I74" s="107">
        <f t="shared" si="46"/>
        <v>20457671</v>
      </c>
      <c r="J74" s="106">
        <f t="shared" si="46"/>
        <v>16228000</v>
      </c>
      <c r="K74" s="107">
        <f t="shared" si="46"/>
        <v>14589572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33805000</v>
      </c>
      <c r="Q74" s="107">
        <f>$I74      +$K74      +$M74      +$O74</f>
        <v>35047243</v>
      </c>
      <c r="R74" s="61">
        <f>IF(($H74      =0),0,((($J74      -$H74      )/$H74      )*100))</f>
        <v>-7.6748022984582125</v>
      </c>
      <c r="S74" s="62">
        <f>IF(($I74      =0),0,((($K74      -$I74      )/$I74      )*100))</f>
        <v>-28.684100941891188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49.684739634621323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51.510520436808306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7554000</v>
      </c>
      <c r="C87" s="119">
        <f t="shared" si="55"/>
        <v>1099000</v>
      </c>
      <c r="D87" s="119">
        <f t="shared" si="55"/>
        <v>0</v>
      </c>
      <c r="E87" s="119">
        <f t="shared" si="55"/>
        <v>8653000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3261000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3261000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37.686351554374205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5554000</v>
      </c>
      <c r="C91" s="93">
        <v>1099000</v>
      </c>
      <c r="D91" s="93"/>
      <c r="E91" s="93">
        <f t="shared" si="56"/>
        <v>6653000</v>
      </c>
      <c r="F91" s="93">
        <v>0</v>
      </c>
      <c r="G91" s="93">
        <v>0</v>
      </c>
      <c r="H91" s="93">
        <v>3261000</v>
      </c>
      <c r="I91" s="93"/>
      <c r="J91" s="93"/>
      <c r="K91" s="93"/>
      <c r="L91" s="93"/>
      <c r="M91" s="93"/>
      <c r="N91" s="93"/>
      <c r="O91" s="93"/>
      <c r="P91" s="93">
        <f t="shared" si="57"/>
        <v>3261000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49.015481737561998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2000000</v>
      </c>
      <c r="C96" s="122"/>
      <c r="D96" s="122"/>
      <c r="E96" s="122">
        <f t="shared" si="56"/>
        <v>2000000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7554000</v>
      </c>
      <c r="C114" s="128">
        <f t="shared" si="69"/>
        <v>1099000</v>
      </c>
      <c r="D114" s="128">
        <f t="shared" si="69"/>
        <v>0</v>
      </c>
      <c r="E114" s="128">
        <f t="shared" si="69"/>
        <v>8653000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3261000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3261000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0.37686351554374203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7554000</v>
      </c>
      <c r="C115" s="130">
        <f t="shared" ref="C115:Q115" si="70">C87</f>
        <v>1099000</v>
      </c>
      <c r="D115" s="130">
        <f t="shared" si="70"/>
        <v>0</v>
      </c>
      <c r="E115" s="130">
        <f t="shared" si="70"/>
        <v>8653000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3261000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3261000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0.37686351554374203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80wDf9KRTqTzyHQ6rivWpVEV6qTQf/ZwlNtnY6gj7RtTayTfQvwD6qLGVH7hC/MyXtvGEPKOo0rPx063uudI9g==" saltValue="1JRMe7w+angD3YgSI2yY7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1104000</v>
      </c>
      <c r="I10" s="95">
        <v>617144</v>
      </c>
      <c r="J10" s="94">
        <v>229000</v>
      </c>
      <c r="K10" s="95">
        <v>229565</v>
      </c>
      <c r="L10" s="94"/>
      <c r="M10" s="95"/>
      <c r="N10" s="94"/>
      <c r="O10" s="95"/>
      <c r="P10" s="94">
        <f t="shared" ref="P10:P16" si="1">$H10      +$J10      +$L10      +$N10</f>
        <v>1333000</v>
      </c>
      <c r="Q10" s="95">
        <f t="shared" ref="Q10:Q16" si="2">$I10      +$K10      +$M10      +$O10</f>
        <v>846709</v>
      </c>
      <c r="R10" s="48">
        <f t="shared" ref="R10:R16" si="3">IF(($H10      =0),0,((($J10      -$H10      )/$H10      )*100))</f>
        <v>-79.257246376811594</v>
      </c>
      <c r="S10" s="49">
        <f t="shared" ref="S10:S16" si="4">IF(($I10      =0),0,((($K10      -$I10      )/$I10      )*100))</f>
        <v>-62.802036477710224</v>
      </c>
      <c r="T10" s="48">
        <f t="shared" ref="T10:T15" si="5">IF(($E10      =0),0,(($P10      /$E10      )*100))</f>
        <v>74.055555555555557</v>
      </c>
      <c r="U10" s="50">
        <f t="shared" ref="U10:U15" si="6">IF(($E10      =0),0,(($Q10      /$E10      )*100))</f>
        <v>47.039388888888887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1104000</v>
      </c>
      <c r="I16" s="98">
        <f t="shared" si="7"/>
        <v>617144</v>
      </c>
      <c r="J16" s="97">
        <f t="shared" si="7"/>
        <v>229000</v>
      </c>
      <c r="K16" s="98">
        <f t="shared" si="7"/>
        <v>229565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1333000</v>
      </c>
      <c r="Q16" s="98">
        <f t="shared" si="2"/>
        <v>846709</v>
      </c>
      <c r="R16" s="52">
        <f t="shared" si="3"/>
        <v>-79.257246376811594</v>
      </c>
      <c r="S16" s="53">
        <f t="shared" si="4"/>
        <v>-62.802036477710224</v>
      </c>
      <c r="T16" s="52">
        <f>IF((SUM($E9:$E13))=0,0,(P16/(SUM($E9:$E13))*100))</f>
        <v>74.055555555555557</v>
      </c>
      <c r="U16" s="54">
        <f>IF((SUM($E9:$E13))=0,0,(Q16/(SUM($E9:$E13))*100))</f>
        <v>47.039388888888887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2099000</v>
      </c>
      <c r="C33" s="93"/>
      <c r="D33" s="93"/>
      <c r="E33" s="93">
        <f>$B33      +$C33      +$D33</f>
        <v>2099000</v>
      </c>
      <c r="F33" s="94">
        <v>2099000</v>
      </c>
      <c r="G33" s="95">
        <v>1469000</v>
      </c>
      <c r="H33" s="94">
        <v>524000</v>
      </c>
      <c r="I33" s="95">
        <v>1350519</v>
      </c>
      <c r="J33" s="94">
        <v>749000</v>
      </c>
      <c r="K33" s="95">
        <v>748481</v>
      </c>
      <c r="L33" s="94"/>
      <c r="M33" s="95"/>
      <c r="N33" s="94"/>
      <c r="O33" s="95"/>
      <c r="P33" s="94">
        <f>$H33      +$J33      +$L33      +$N33</f>
        <v>1273000</v>
      </c>
      <c r="Q33" s="95">
        <f>$I33      +$K33      +$M33      +$O33</f>
        <v>2099000</v>
      </c>
      <c r="R33" s="48">
        <f>IF(($H33      =0),0,((($J33      -$H33      )/$H33      )*100))</f>
        <v>42.938931297709928</v>
      </c>
      <c r="S33" s="49">
        <f>IF(($I33      =0),0,((($K33      -$I33      )/$I33      )*100))</f>
        <v>-44.578269539340063</v>
      </c>
      <c r="T33" s="48">
        <f>IF(($E33      =0),0,(($P33      /$E33      )*100))</f>
        <v>60.647927584564073</v>
      </c>
      <c r="U33" s="50">
        <f>IF(($E33      =0),0,(($Q33      /$E33      )*100))</f>
        <v>100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2099000</v>
      </c>
      <c r="C34" s="96">
        <f>C33</f>
        <v>0</v>
      </c>
      <c r="D34" s="96"/>
      <c r="E34" s="96">
        <f>$B34      +$C34      +$D34</f>
        <v>2099000</v>
      </c>
      <c r="F34" s="97">
        <f t="shared" ref="F34:O34" si="17">F33</f>
        <v>2099000</v>
      </c>
      <c r="G34" s="98">
        <f t="shared" si="17"/>
        <v>1469000</v>
      </c>
      <c r="H34" s="97">
        <f t="shared" si="17"/>
        <v>524000</v>
      </c>
      <c r="I34" s="98">
        <f t="shared" si="17"/>
        <v>1350519</v>
      </c>
      <c r="J34" s="97">
        <f t="shared" si="17"/>
        <v>749000</v>
      </c>
      <c r="K34" s="98">
        <f t="shared" si="17"/>
        <v>748481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1273000</v>
      </c>
      <c r="Q34" s="98">
        <f>$I34      +$K34      +$M34      +$O34</f>
        <v>2099000</v>
      </c>
      <c r="R34" s="52">
        <f>IF(($H34      =0),0,((($J34      -$H34      )/$H34      )*100))</f>
        <v>42.938931297709928</v>
      </c>
      <c r="S34" s="53">
        <f>IF(($I34      =0),0,((($K34      -$I34      )/$I34      )*100))</f>
        <v>-44.578269539340063</v>
      </c>
      <c r="T34" s="52">
        <f>IF($E34   =0,0,($P34   /$E34   )*100)</f>
        <v>60.647927584564073</v>
      </c>
      <c r="U34" s="54">
        <f>IF($E34   =0,0,($Q34   /$E34   )*100)</f>
        <v>100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12765000</v>
      </c>
      <c r="C37" s="93"/>
      <c r="D37" s="93"/>
      <c r="E37" s="93">
        <f t="shared" si="18"/>
        <v>12765000</v>
      </c>
      <c r="F37" s="94">
        <v>12765000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12765000</v>
      </c>
      <c r="C41" s="96">
        <f>SUM(C36:C40)</f>
        <v>0</v>
      </c>
      <c r="D41" s="96"/>
      <c r="E41" s="96">
        <f t="shared" si="18"/>
        <v>12765000</v>
      </c>
      <c r="F41" s="97">
        <f t="shared" ref="F41:O41" si="25">SUM(F36:F40)</f>
        <v>12765000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16664000</v>
      </c>
      <c r="C68" s="105">
        <f>SUM(C9:C15,C18:C24,C27:C30,C33,C36:C40,C43:C53,C56:C59,C62:C66)</f>
        <v>0</v>
      </c>
      <c r="D68" s="105"/>
      <c r="E68" s="105">
        <f t="shared" si="35"/>
        <v>16664000</v>
      </c>
      <c r="F68" s="106">
        <f t="shared" ref="F68:O68" si="43">SUM(F9:F15,F18:F24,F27:F30,F33,F36:F40,F43:F53,F56:F59,F62:F66)</f>
        <v>16664000</v>
      </c>
      <c r="G68" s="107">
        <f t="shared" si="43"/>
        <v>3269000</v>
      </c>
      <c r="H68" s="106">
        <f t="shared" si="43"/>
        <v>1628000</v>
      </c>
      <c r="I68" s="107">
        <f t="shared" si="43"/>
        <v>1967663</v>
      </c>
      <c r="J68" s="106">
        <f t="shared" si="43"/>
        <v>978000</v>
      </c>
      <c r="K68" s="107">
        <f t="shared" si="43"/>
        <v>978046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2606000</v>
      </c>
      <c r="Q68" s="107">
        <f t="shared" si="37"/>
        <v>2945709</v>
      </c>
      <c r="R68" s="61">
        <f t="shared" si="38"/>
        <v>-39.926289926289925</v>
      </c>
      <c r="S68" s="62">
        <f t="shared" si="39"/>
        <v>-50.294029008016103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66.837650679661451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75.550371890228263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37418000</v>
      </c>
      <c r="C70" s="93"/>
      <c r="D70" s="93"/>
      <c r="E70" s="93">
        <f>$B70      +$C70      +$D70</f>
        <v>37418000</v>
      </c>
      <c r="F70" s="94">
        <v>37418000</v>
      </c>
      <c r="G70" s="95">
        <v>26192000</v>
      </c>
      <c r="H70" s="94">
        <v>11226000</v>
      </c>
      <c r="I70" s="95">
        <v>12803541</v>
      </c>
      <c r="J70" s="94">
        <v>7605000</v>
      </c>
      <c r="K70" s="95">
        <v>7605126</v>
      </c>
      <c r="L70" s="94"/>
      <c r="M70" s="95"/>
      <c r="N70" s="94"/>
      <c r="O70" s="95"/>
      <c r="P70" s="94">
        <f>$H70      +$J70      +$L70      +$N70</f>
        <v>18831000</v>
      </c>
      <c r="Q70" s="95">
        <f>$I70      +$K70      +$M70      +$O70</f>
        <v>20408667</v>
      </c>
      <c r="R70" s="48">
        <f>IF(($H70      =0),0,((($J70      -$H70      )/$H70      )*100))</f>
        <v>-32.255478353821488</v>
      </c>
      <c r="S70" s="49">
        <f>IF(($I70      =0),0,((($K70      -$I70      )/$I70      )*100))</f>
        <v>-40.601385194923814</v>
      </c>
      <c r="T70" s="48">
        <f>IF(($E70      =0),0,(($P70      /$E70      )*100))</f>
        <v>50.326046287882839</v>
      </c>
      <c r="U70" s="50">
        <f>IF(($E70      =0),0,(($Q70      /$E70      )*100))</f>
        <v>54.542377999893098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37418000</v>
      </c>
      <c r="C72" s="102">
        <f>SUM(C70:C71)</f>
        <v>0</v>
      </c>
      <c r="D72" s="102"/>
      <c r="E72" s="102">
        <f>$B72      +$C72      +$D72</f>
        <v>37418000</v>
      </c>
      <c r="F72" s="103">
        <f t="shared" ref="F72:O72" si="44">SUM(F70:F71)</f>
        <v>37418000</v>
      </c>
      <c r="G72" s="104">
        <f t="shared" si="44"/>
        <v>26192000</v>
      </c>
      <c r="H72" s="103">
        <f t="shared" si="44"/>
        <v>11226000</v>
      </c>
      <c r="I72" s="104">
        <f t="shared" si="44"/>
        <v>12803541</v>
      </c>
      <c r="J72" s="103">
        <f t="shared" si="44"/>
        <v>7605000</v>
      </c>
      <c r="K72" s="104">
        <f t="shared" si="44"/>
        <v>7605126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18831000</v>
      </c>
      <c r="Q72" s="104">
        <f>$I72      +$K72      +$M72      +$O72</f>
        <v>20408667</v>
      </c>
      <c r="R72" s="57">
        <f>IF(($H72      =0),0,((($J72      -$H72      )/$H72      )*100))</f>
        <v>-32.255478353821488</v>
      </c>
      <c r="S72" s="58">
        <f>IF(($I72      =0),0,((($K72      -$I72      )/$I72      )*100))</f>
        <v>-40.601385194923814</v>
      </c>
      <c r="T72" s="57">
        <f>IF(($E70      =0),0,(($P70      /$E70      )*100))</f>
        <v>50.326046287882839</v>
      </c>
      <c r="U72" s="59">
        <f>IF($E70   =0,0,($Q70   /$E70 )*100)</f>
        <v>54.542377999893098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37418000</v>
      </c>
      <c r="C73" s="105">
        <f>SUM(C70:C71)</f>
        <v>0</v>
      </c>
      <c r="D73" s="105"/>
      <c r="E73" s="105">
        <f>$B73      +$C73      +$D73</f>
        <v>37418000</v>
      </c>
      <c r="F73" s="106">
        <f t="shared" ref="F73:O73" si="45">SUM(F70:F71)</f>
        <v>37418000</v>
      </c>
      <c r="G73" s="107">
        <f t="shared" si="45"/>
        <v>26192000</v>
      </c>
      <c r="H73" s="106">
        <f t="shared" si="45"/>
        <v>11226000</v>
      </c>
      <c r="I73" s="107">
        <f t="shared" si="45"/>
        <v>12803541</v>
      </c>
      <c r="J73" s="106">
        <f t="shared" si="45"/>
        <v>7605000</v>
      </c>
      <c r="K73" s="107">
        <f t="shared" si="45"/>
        <v>7605126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18831000</v>
      </c>
      <c r="Q73" s="107">
        <f>$I73      +$K73      +$M73      +$O73</f>
        <v>20408667</v>
      </c>
      <c r="R73" s="61">
        <f>IF(($H73      =0),0,((($J73      -$H73      )/$H73      )*100))</f>
        <v>-32.255478353821488</v>
      </c>
      <c r="S73" s="62">
        <f>IF(($I73      =0),0,((($K73      -$I73      )/$I73      )*100))</f>
        <v>-40.601385194923814</v>
      </c>
      <c r="T73" s="61">
        <f>IF(($E70      =0),0,(($P70      /$E70      )*100))</f>
        <v>50.326046287882839</v>
      </c>
      <c r="U73" s="65">
        <f>IF($E70   =0,0,($Q70   /$E70 )*100)</f>
        <v>54.542377999893098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54082000</v>
      </c>
      <c r="C74" s="105">
        <f>SUM(C9:C15,C18:C24,C27:C30,C33,C36:C40,C43:C53,C56:C59,C62:C66,C70:C71)</f>
        <v>0</v>
      </c>
      <c r="D74" s="105"/>
      <c r="E74" s="105">
        <f>$B74      +$C74      +$D74</f>
        <v>54082000</v>
      </c>
      <c r="F74" s="106">
        <f t="shared" ref="F74:O74" si="46">SUM(F9:F15,F18:F24,F27:F30,F33,F36:F40,F43:F53,F56:F59,F62:F66,F70:F71)</f>
        <v>54082000</v>
      </c>
      <c r="G74" s="107">
        <f t="shared" si="46"/>
        <v>29461000</v>
      </c>
      <c r="H74" s="106">
        <f t="shared" si="46"/>
        <v>12854000</v>
      </c>
      <c r="I74" s="107">
        <f t="shared" si="46"/>
        <v>14771204</v>
      </c>
      <c r="J74" s="106">
        <f t="shared" si="46"/>
        <v>8583000</v>
      </c>
      <c r="K74" s="107">
        <f t="shared" si="46"/>
        <v>8583172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21437000</v>
      </c>
      <c r="Q74" s="107">
        <f>$I74      +$K74      +$M74      +$O74</f>
        <v>23354376</v>
      </c>
      <c r="R74" s="61">
        <f>IF(($H74      =0),0,((($J74      -$H74      )/$H74      )*100))</f>
        <v>-33.227011047144856</v>
      </c>
      <c r="S74" s="62">
        <f>IF(($I74      =0),0,((($K74      -$I74      )/$I74      )*100))</f>
        <v>-41.892536315929291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51.884212309703024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56.52485901686957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2769000</v>
      </c>
      <c r="C87" s="119">
        <f t="shared" si="55"/>
        <v>8286000</v>
      </c>
      <c r="D87" s="119">
        <f t="shared" si="55"/>
        <v>0</v>
      </c>
      <c r="E87" s="119">
        <f t="shared" si="55"/>
        <v>11055000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7707000</v>
      </c>
      <c r="I87" s="119">
        <f t="shared" si="55"/>
        <v>0</v>
      </c>
      <c r="J87" s="119">
        <f t="shared" si="55"/>
        <v>8203000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15910000</v>
      </c>
      <c r="Q87" s="120">
        <f t="shared" si="55"/>
        <v>0</v>
      </c>
      <c r="R87" s="85">
        <f t="shared" si="55"/>
        <v>6.4357077981056179</v>
      </c>
      <c r="S87" s="85">
        <f t="shared" si="55"/>
        <v>0</v>
      </c>
      <c r="T87" s="86">
        <f>IF(SUM($E88:$E96) =0,0,(P87   /SUM($E88:$E96) )*100)</f>
        <v>143.91677973767528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769000</v>
      </c>
      <c r="C91" s="93">
        <v>8286000</v>
      </c>
      <c r="D91" s="93"/>
      <c r="E91" s="93">
        <f t="shared" si="56"/>
        <v>9055000</v>
      </c>
      <c r="F91" s="93">
        <v>0</v>
      </c>
      <c r="G91" s="93">
        <v>0</v>
      </c>
      <c r="H91" s="93">
        <v>7707000</v>
      </c>
      <c r="I91" s="93"/>
      <c r="J91" s="93">
        <v>8203000</v>
      </c>
      <c r="K91" s="93"/>
      <c r="L91" s="93"/>
      <c r="M91" s="93"/>
      <c r="N91" s="93"/>
      <c r="O91" s="93"/>
      <c r="P91" s="93">
        <f t="shared" si="57"/>
        <v>15910000</v>
      </c>
      <c r="Q91" s="93">
        <f t="shared" si="58"/>
        <v>0</v>
      </c>
      <c r="R91" s="89">
        <f t="shared" si="59"/>
        <v>6.4357077981056179</v>
      </c>
      <c r="S91" s="89">
        <f t="shared" si="60"/>
        <v>0</v>
      </c>
      <c r="T91" s="89">
        <f t="shared" si="61"/>
        <v>175.70403092214246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2000000</v>
      </c>
      <c r="C96" s="122"/>
      <c r="D96" s="122"/>
      <c r="E96" s="122">
        <f t="shared" si="56"/>
        <v>2000000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2769000</v>
      </c>
      <c r="C114" s="128">
        <f t="shared" si="69"/>
        <v>8286000</v>
      </c>
      <c r="D114" s="128">
        <f t="shared" si="69"/>
        <v>0</v>
      </c>
      <c r="E114" s="128">
        <f t="shared" si="69"/>
        <v>11055000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7707000</v>
      </c>
      <c r="I114" s="128">
        <f t="shared" si="69"/>
        <v>0</v>
      </c>
      <c r="J114" s="128">
        <f t="shared" si="69"/>
        <v>8203000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15910000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1.4391677973767527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2769000</v>
      </c>
      <c r="C115" s="130">
        <f t="shared" ref="C115:Q115" si="70">C87</f>
        <v>8286000</v>
      </c>
      <c r="D115" s="130">
        <f t="shared" si="70"/>
        <v>0</v>
      </c>
      <c r="E115" s="130">
        <f t="shared" si="70"/>
        <v>11055000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7707000</v>
      </c>
      <c r="I115" s="130">
        <f t="shared" si="70"/>
        <v>0</v>
      </c>
      <c r="J115" s="130">
        <f t="shared" si="70"/>
        <v>8203000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15910000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1.4391677973767527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I65KqMFDAszXLgkK5I4LQTDlFd0sKLhcXMIwZC6If7L01ZKu4L8hFmh5lrcA+DaQmSGYfsS7m2UOCXOwzTlIRw==" saltValue="VyCTXDbYAFESqRV6qd/Gh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2500000</v>
      </c>
      <c r="C10" s="93"/>
      <c r="D10" s="93"/>
      <c r="E10" s="93">
        <f t="shared" ref="E10:E16" si="0">$B10      +$C10      +$D10</f>
        <v>2500000</v>
      </c>
      <c r="F10" s="94">
        <v>2500000</v>
      </c>
      <c r="G10" s="95">
        <v>2500000</v>
      </c>
      <c r="H10" s="94">
        <v>1392000</v>
      </c>
      <c r="I10" s="95">
        <v>283890</v>
      </c>
      <c r="J10" s="94">
        <v>221000</v>
      </c>
      <c r="K10" s="95">
        <v>221298</v>
      </c>
      <c r="L10" s="94"/>
      <c r="M10" s="95"/>
      <c r="N10" s="94"/>
      <c r="O10" s="95"/>
      <c r="P10" s="94">
        <f t="shared" ref="P10:P16" si="1">$H10      +$J10      +$L10      +$N10</f>
        <v>1613000</v>
      </c>
      <c r="Q10" s="95">
        <f t="shared" ref="Q10:Q16" si="2">$I10      +$K10      +$M10      +$O10</f>
        <v>505188</v>
      </c>
      <c r="R10" s="48">
        <f t="shared" ref="R10:R16" si="3">IF(($H10      =0),0,((($J10      -$H10      )/$H10      )*100))</f>
        <v>-84.123563218390814</v>
      </c>
      <c r="S10" s="49">
        <f t="shared" ref="S10:S16" si="4">IF(($I10      =0),0,((($K10      -$I10      )/$I10      )*100))</f>
        <v>-22.047976328859768</v>
      </c>
      <c r="T10" s="48">
        <f t="shared" ref="T10:T15" si="5">IF(($E10      =0),0,(($P10      /$E10      )*100))</f>
        <v>64.52</v>
      </c>
      <c r="U10" s="50">
        <f t="shared" ref="U10:U15" si="6">IF(($E10      =0),0,(($Q10      /$E10      )*100))</f>
        <v>20.207520000000002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2500000</v>
      </c>
      <c r="C16" s="96">
        <f>SUM(C9:C15)</f>
        <v>0</v>
      </c>
      <c r="D16" s="96"/>
      <c r="E16" s="96">
        <f t="shared" si="0"/>
        <v>2500000</v>
      </c>
      <c r="F16" s="97">
        <f t="shared" ref="F16:O16" si="7">SUM(F9:F15)</f>
        <v>2500000</v>
      </c>
      <c r="G16" s="98">
        <f t="shared" si="7"/>
        <v>2500000</v>
      </c>
      <c r="H16" s="97">
        <f t="shared" si="7"/>
        <v>1392000</v>
      </c>
      <c r="I16" s="98">
        <f t="shared" si="7"/>
        <v>283890</v>
      </c>
      <c r="J16" s="97">
        <f t="shared" si="7"/>
        <v>221000</v>
      </c>
      <c r="K16" s="98">
        <f t="shared" si="7"/>
        <v>221298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1613000</v>
      </c>
      <c r="Q16" s="98">
        <f t="shared" si="2"/>
        <v>505188</v>
      </c>
      <c r="R16" s="52">
        <f t="shared" si="3"/>
        <v>-84.123563218390814</v>
      </c>
      <c r="S16" s="53">
        <f t="shared" si="4"/>
        <v>-22.047976328859768</v>
      </c>
      <c r="T16" s="52">
        <f>IF((SUM($E9:$E13))=0,0,(P16/(SUM($E9:$E13))*100))</f>
        <v>64.52</v>
      </c>
      <c r="U16" s="54">
        <f>IF((SUM($E9:$E13))=0,0,(Q16/(SUM($E9:$E13))*100))</f>
        <v>20.207520000000002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>
        <v>151498000</v>
      </c>
      <c r="C18" s="93">
        <v>940000</v>
      </c>
      <c r="D18" s="93"/>
      <c r="E18" s="93">
        <f t="shared" ref="E18:E25" si="8">$B18      +$C18      +$D18</f>
        <v>152438000</v>
      </c>
      <c r="F18" s="94">
        <v>151498000</v>
      </c>
      <c r="G18" s="95">
        <v>121198000</v>
      </c>
      <c r="H18" s="94">
        <v>58395000</v>
      </c>
      <c r="I18" s="95">
        <v>59447200</v>
      </c>
      <c r="J18" s="94">
        <v>15452000</v>
      </c>
      <c r="K18" s="95">
        <v>9635353</v>
      </c>
      <c r="L18" s="94"/>
      <c r="M18" s="95"/>
      <c r="N18" s="94"/>
      <c r="O18" s="95"/>
      <c r="P18" s="94">
        <f t="shared" ref="P18:P25" si="9">$H18      +$J18      +$L18      +$N18</f>
        <v>73847000</v>
      </c>
      <c r="Q18" s="95">
        <f t="shared" ref="Q18:Q25" si="10">$I18      +$K18      +$M18      +$O18</f>
        <v>69082553</v>
      </c>
      <c r="R18" s="48">
        <f t="shared" ref="R18:R25" si="11">IF(($H18      =0),0,((($J18      -$H18      )/$H18      )*100))</f>
        <v>-73.538830379313296</v>
      </c>
      <c r="S18" s="49">
        <f t="shared" ref="S18:S25" si="12">IF(($I18      =0),0,((($K18      -$I18      )/$I18      )*100))</f>
        <v>-83.791746289143973</v>
      </c>
      <c r="T18" s="48">
        <f t="shared" ref="T18:T24" si="13">IF(($E18      =0),0,(($P18      /$E18      )*100))</f>
        <v>48.443957543394689</v>
      </c>
      <c r="U18" s="50">
        <f t="shared" ref="U18:U24" si="14">IF(($E18      =0),0,(($Q18      /$E18      )*100))</f>
        <v>45.318459308046549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151498000</v>
      </c>
      <c r="C25" s="96">
        <f>SUM(C18:C24)</f>
        <v>940000</v>
      </c>
      <c r="D25" s="96"/>
      <c r="E25" s="96">
        <f t="shared" si="8"/>
        <v>152438000</v>
      </c>
      <c r="F25" s="97">
        <f t="shared" ref="F25:O25" si="15">SUM(F18:F24)</f>
        <v>151498000</v>
      </c>
      <c r="G25" s="98">
        <f t="shared" si="15"/>
        <v>121198000</v>
      </c>
      <c r="H25" s="97">
        <f t="shared" si="15"/>
        <v>58395000</v>
      </c>
      <c r="I25" s="98">
        <f t="shared" si="15"/>
        <v>59447200</v>
      </c>
      <c r="J25" s="97">
        <f t="shared" si="15"/>
        <v>15452000</v>
      </c>
      <c r="K25" s="98">
        <f t="shared" si="15"/>
        <v>9635353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73847000</v>
      </c>
      <c r="Q25" s="98">
        <f t="shared" si="10"/>
        <v>69082553</v>
      </c>
      <c r="R25" s="52">
        <f t="shared" si="11"/>
        <v>-73.538830379313296</v>
      </c>
      <c r="S25" s="53">
        <f t="shared" si="12"/>
        <v>-83.791746289143973</v>
      </c>
      <c r="T25" s="52">
        <f>IF(($E25-$E20-$E24)   =0,0,($P25   /($E25-$E20-$E24)   )*100)</f>
        <v>48.443957543394689</v>
      </c>
      <c r="U25" s="54">
        <f>IF(($E25-$E20-$E24)   =0,0,($Q25   /($E25-$E20-$E24)   )*100)</f>
        <v>45.318459308046549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2674000</v>
      </c>
      <c r="C33" s="93"/>
      <c r="D33" s="93"/>
      <c r="E33" s="93">
        <f>$B33      +$C33      +$D33</f>
        <v>2674000</v>
      </c>
      <c r="F33" s="94">
        <v>2674000</v>
      </c>
      <c r="G33" s="95">
        <v>1871000</v>
      </c>
      <c r="H33" s="94">
        <v>287000</v>
      </c>
      <c r="I33" s="95">
        <v>274557</v>
      </c>
      <c r="J33" s="94">
        <v>546000</v>
      </c>
      <c r="K33" s="95">
        <v>546174</v>
      </c>
      <c r="L33" s="94"/>
      <c r="M33" s="95"/>
      <c r="N33" s="94"/>
      <c r="O33" s="95"/>
      <c r="P33" s="94">
        <f>$H33      +$J33      +$L33      +$N33</f>
        <v>833000</v>
      </c>
      <c r="Q33" s="95">
        <f>$I33      +$K33      +$M33      +$O33</f>
        <v>820731</v>
      </c>
      <c r="R33" s="48">
        <f>IF(($H33      =0),0,((($J33      -$H33      )/$H33      )*100))</f>
        <v>90.243902439024396</v>
      </c>
      <c r="S33" s="49">
        <f>IF(($I33      =0),0,((($K33      -$I33      )/$I33      )*100))</f>
        <v>98.929184103847291</v>
      </c>
      <c r="T33" s="48">
        <f>IF(($E33      =0),0,(($P33      /$E33      )*100))</f>
        <v>31.151832460732987</v>
      </c>
      <c r="U33" s="50">
        <f>IF(($E33      =0),0,(($Q33      /$E33      )*100))</f>
        <v>30.69300673148841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2674000</v>
      </c>
      <c r="C34" s="96">
        <f>C33</f>
        <v>0</v>
      </c>
      <c r="D34" s="96"/>
      <c r="E34" s="96">
        <f>$B34      +$C34      +$D34</f>
        <v>2674000</v>
      </c>
      <c r="F34" s="97">
        <f t="shared" ref="F34:O34" si="17">F33</f>
        <v>2674000</v>
      </c>
      <c r="G34" s="98">
        <f t="shared" si="17"/>
        <v>1871000</v>
      </c>
      <c r="H34" s="97">
        <f t="shared" si="17"/>
        <v>287000</v>
      </c>
      <c r="I34" s="98">
        <f t="shared" si="17"/>
        <v>274557</v>
      </c>
      <c r="J34" s="97">
        <f t="shared" si="17"/>
        <v>546000</v>
      </c>
      <c r="K34" s="98">
        <f t="shared" si="17"/>
        <v>546174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833000</v>
      </c>
      <c r="Q34" s="98">
        <f>$I34      +$K34      +$M34      +$O34</f>
        <v>820731</v>
      </c>
      <c r="R34" s="52">
        <f>IF(($H34      =0),0,((($J34      -$H34      )/$H34      )*100))</f>
        <v>90.243902439024396</v>
      </c>
      <c r="S34" s="53">
        <f>IF(($I34      =0),0,((($K34      -$I34      )/$I34      )*100))</f>
        <v>98.929184103847291</v>
      </c>
      <c r="T34" s="52">
        <f>IF($E34   =0,0,($P34   /$E34   )*100)</f>
        <v>31.151832460732987</v>
      </c>
      <c r="U34" s="54">
        <f>IF($E34   =0,0,($Q34   /$E34   )*100)</f>
        <v>30.69300673148841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9850000</v>
      </c>
      <c r="C36" s="93"/>
      <c r="D36" s="93"/>
      <c r="E36" s="93">
        <f t="shared" ref="E36:E41" si="18">$B36      +$C36      +$D36</f>
        <v>9850000</v>
      </c>
      <c r="F36" s="94">
        <v>7850000</v>
      </c>
      <c r="G36" s="95">
        <v>3940000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2492000</v>
      </c>
      <c r="C37" s="93"/>
      <c r="D37" s="93"/>
      <c r="E37" s="93">
        <f t="shared" si="18"/>
        <v>2492000</v>
      </c>
      <c r="F37" s="94">
        <v>2492000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5500000</v>
      </c>
      <c r="C39" s="93"/>
      <c r="D39" s="93"/>
      <c r="E39" s="93">
        <f t="shared" si="18"/>
        <v>5500000</v>
      </c>
      <c r="F39" s="94">
        <v>5500000</v>
      </c>
      <c r="G39" s="95">
        <v>3500000</v>
      </c>
      <c r="H39" s="94">
        <v>42000</v>
      </c>
      <c r="I39" s="95">
        <v>83008</v>
      </c>
      <c r="J39" s="94">
        <v>63000</v>
      </c>
      <c r="K39" s="95">
        <v>97600</v>
      </c>
      <c r="L39" s="94"/>
      <c r="M39" s="95"/>
      <c r="N39" s="94"/>
      <c r="O39" s="95"/>
      <c r="P39" s="94">
        <f t="shared" si="19"/>
        <v>105000</v>
      </c>
      <c r="Q39" s="95">
        <f t="shared" si="20"/>
        <v>180608</v>
      </c>
      <c r="R39" s="48">
        <f t="shared" si="21"/>
        <v>50</v>
      </c>
      <c r="S39" s="49">
        <f t="shared" si="22"/>
        <v>17.579028527370856</v>
      </c>
      <c r="T39" s="48">
        <f t="shared" si="23"/>
        <v>1.9090909090909092</v>
      </c>
      <c r="U39" s="50">
        <f t="shared" si="24"/>
        <v>3.2837818181818181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17842000</v>
      </c>
      <c r="C41" s="96">
        <f>SUM(C36:C40)</f>
        <v>0</v>
      </c>
      <c r="D41" s="96"/>
      <c r="E41" s="96">
        <f t="shared" si="18"/>
        <v>17842000</v>
      </c>
      <c r="F41" s="97">
        <f t="shared" ref="F41:O41" si="25">SUM(F36:F40)</f>
        <v>15842000</v>
      </c>
      <c r="G41" s="98">
        <f t="shared" si="25"/>
        <v>7440000</v>
      </c>
      <c r="H41" s="97">
        <f t="shared" si="25"/>
        <v>42000</v>
      </c>
      <c r="I41" s="98">
        <f t="shared" si="25"/>
        <v>83008</v>
      </c>
      <c r="J41" s="97">
        <f t="shared" si="25"/>
        <v>63000</v>
      </c>
      <c r="K41" s="98">
        <f t="shared" si="25"/>
        <v>97600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105000</v>
      </c>
      <c r="Q41" s="98">
        <f t="shared" si="20"/>
        <v>180608</v>
      </c>
      <c r="R41" s="52">
        <f t="shared" si="21"/>
        <v>50</v>
      </c>
      <c r="S41" s="53">
        <f t="shared" si="22"/>
        <v>17.579028527370856</v>
      </c>
      <c r="T41" s="52">
        <f>IF((+$E36+$E39) =0,0,(P41   /(+$E36+$E39) )*100)</f>
        <v>0.68403908794788271</v>
      </c>
      <c r="U41" s="54">
        <f>IF((+$E36+$E39) =0,0,(Q41   /(+$E36+$E39) )*100)</f>
        <v>1.1765993485342019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60000000</v>
      </c>
      <c r="C52" s="93"/>
      <c r="D52" s="93"/>
      <c r="E52" s="93">
        <f t="shared" si="26"/>
        <v>60000000</v>
      </c>
      <c r="F52" s="94">
        <v>60000000</v>
      </c>
      <c r="G52" s="95">
        <v>38600000</v>
      </c>
      <c r="H52" s="94">
        <v>20600000</v>
      </c>
      <c r="I52" s="95">
        <v>31570333</v>
      </c>
      <c r="J52" s="94">
        <v>18000000</v>
      </c>
      <c r="K52" s="95">
        <v>28429668</v>
      </c>
      <c r="L52" s="94"/>
      <c r="M52" s="95"/>
      <c r="N52" s="94"/>
      <c r="O52" s="95"/>
      <c r="P52" s="94">
        <f t="shared" si="27"/>
        <v>38600000</v>
      </c>
      <c r="Q52" s="95">
        <f t="shared" si="28"/>
        <v>60000001</v>
      </c>
      <c r="R52" s="48">
        <f t="shared" si="29"/>
        <v>-12.621359223300971</v>
      </c>
      <c r="S52" s="49">
        <f t="shared" si="30"/>
        <v>-9.9481529067178354</v>
      </c>
      <c r="T52" s="48">
        <f t="shared" si="31"/>
        <v>64.333333333333329</v>
      </c>
      <c r="U52" s="50">
        <f t="shared" si="32"/>
        <v>100.00000166666668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60000000</v>
      </c>
      <c r="C54" s="96">
        <f>SUM(C43:C53)</f>
        <v>0</v>
      </c>
      <c r="D54" s="96"/>
      <c r="E54" s="96">
        <f t="shared" si="26"/>
        <v>60000000</v>
      </c>
      <c r="F54" s="97">
        <f t="shared" ref="F54:O54" si="33">SUM(F43:F53)</f>
        <v>60000000</v>
      </c>
      <c r="G54" s="98">
        <f t="shared" si="33"/>
        <v>38600000</v>
      </c>
      <c r="H54" s="97">
        <f t="shared" si="33"/>
        <v>20600000</v>
      </c>
      <c r="I54" s="98">
        <f t="shared" si="33"/>
        <v>31570333</v>
      </c>
      <c r="J54" s="97">
        <f t="shared" si="33"/>
        <v>18000000</v>
      </c>
      <c r="K54" s="98">
        <f t="shared" si="33"/>
        <v>28429668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38600000</v>
      </c>
      <c r="Q54" s="98">
        <f t="shared" si="28"/>
        <v>60000001</v>
      </c>
      <c r="R54" s="52">
        <f t="shared" si="29"/>
        <v>-12.621359223300971</v>
      </c>
      <c r="S54" s="53">
        <f t="shared" si="30"/>
        <v>-9.9481529067178354</v>
      </c>
      <c r="T54" s="52">
        <f>IF((+$E44+$E46+$E48+$E49+$E52) =0,0,(P54   /(+$E44+$E46+$E48+$E49+$E52) )*100)</f>
        <v>64.333333333333329</v>
      </c>
      <c r="U54" s="54">
        <f>IF((+$E44+$E46+$E48+$E49+$E52) =0,0,(Q54   /(+$E44+$E46+$E48+$E49+$E52) )*100)</f>
        <v>100.00000166666668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234514000</v>
      </c>
      <c r="C68" s="105">
        <f>SUM(C9:C15,C18:C24,C27:C30,C33,C36:C40,C43:C53,C56:C59,C62:C66)</f>
        <v>940000</v>
      </c>
      <c r="D68" s="105"/>
      <c r="E68" s="105">
        <f t="shared" si="35"/>
        <v>235454000</v>
      </c>
      <c r="F68" s="106">
        <f t="shared" ref="F68:O68" si="43">SUM(F9:F15,F18:F24,F27:F30,F33,F36:F40,F43:F53,F56:F59,F62:F66)</f>
        <v>232514000</v>
      </c>
      <c r="G68" s="107">
        <f t="shared" si="43"/>
        <v>171609000</v>
      </c>
      <c r="H68" s="106">
        <f t="shared" si="43"/>
        <v>80716000</v>
      </c>
      <c r="I68" s="107">
        <f t="shared" si="43"/>
        <v>91658988</v>
      </c>
      <c r="J68" s="106">
        <f t="shared" si="43"/>
        <v>34282000</v>
      </c>
      <c r="K68" s="107">
        <f t="shared" si="43"/>
        <v>38930093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114998000</v>
      </c>
      <c r="Q68" s="107">
        <f t="shared" si="37"/>
        <v>130589081</v>
      </c>
      <c r="R68" s="61">
        <f t="shared" si="38"/>
        <v>-57.527627731800393</v>
      </c>
      <c r="S68" s="62">
        <f t="shared" si="39"/>
        <v>-57.527249809914984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49.363415492655456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56.055958053244737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/>
      <c r="C70" s="93"/>
      <c r="D70" s="93"/>
      <c r="E70" s="93">
        <f>$B70      +$C70      +$D70</f>
        <v>0</v>
      </c>
      <c r="F70" s="94">
        <v>0</v>
      </c>
      <c r="G70" s="95">
        <v>0</v>
      </c>
      <c r="H70" s="94"/>
      <c r="I70" s="95"/>
      <c r="J70" s="94"/>
      <c r="K70" s="95"/>
      <c r="L70" s="94"/>
      <c r="M70" s="95"/>
      <c r="N70" s="94"/>
      <c r="O70" s="95"/>
      <c r="P70" s="94">
        <f>$H70      +$J70      +$L70      +$N70</f>
        <v>0</v>
      </c>
      <c r="Q70" s="95">
        <f>$I70      +$K70      +$M70      +$O70</f>
        <v>0</v>
      </c>
      <c r="R70" s="48">
        <f>IF(($H70      =0),0,((($J70      -$H70      )/$H70      )*100))</f>
        <v>0</v>
      </c>
      <c r="S70" s="49">
        <f>IF(($I70      =0),0,((($K70      -$I70      )/$I70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0</v>
      </c>
      <c r="C72" s="102">
        <f>SUM(C70:C71)</f>
        <v>0</v>
      </c>
      <c r="D72" s="102"/>
      <c r="E72" s="102">
        <f>$B72      +$C72      +$D72</f>
        <v>0</v>
      </c>
      <c r="F72" s="103">
        <f t="shared" ref="F72:O72" si="44">SUM(F70:F71)</f>
        <v>0</v>
      </c>
      <c r="G72" s="104">
        <f t="shared" si="44"/>
        <v>0</v>
      </c>
      <c r="H72" s="103">
        <f t="shared" si="44"/>
        <v>0</v>
      </c>
      <c r="I72" s="104">
        <f t="shared" si="44"/>
        <v>0</v>
      </c>
      <c r="J72" s="103">
        <f t="shared" si="44"/>
        <v>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0</v>
      </c>
      <c r="Q72" s="104">
        <f>$I72      +$K72      +$M72      +$O72</f>
        <v>0</v>
      </c>
      <c r="R72" s="57">
        <f>IF(($H72      =0),0,((($J72      -$H72      )/$H72      )*100))</f>
        <v>0</v>
      </c>
      <c r="S72" s="58">
        <f>IF(($I72      =0),0,((($K72      -$I72      )/$I72      )*100))</f>
        <v>0</v>
      </c>
      <c r="T72" s="57">
        <f>IF(($E70      =0),0,(($P70      /$E70      )*100))</f>
        <v>0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0</v>
      </c>
      <c r="C73" s="105">
        <f>SUM(C70:C71)</f>
        <v>0</v>
      </c>
      <c r="D73" s="105"/>
      <c r="E73" s="105">
        <f>$B73      +$C73      +$D73</f>
        <v>0</v>
      </c>
      <c r="F73" s="106">
        <f t="shared" ref="F73:O73" si="45">SUM(F70:F71)</f>
        <v>0</v>
      </c>
      <c r="G73" s="107">
        <f t="shared" si="45"/>
        <v>0</v>
      </c>
      <c r="H73" s="106">
        <f t="shared" si="45"/>
        <v>0</v>
      </c>
      <c r="I73" s="107">
        <f t="shared" si="45"/>
        <v>0</v>
      </c>
      <c r="J73" s="106">
        <f t="shared" si="45"/>
        <v>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0</v>
      </c>
      <c r="Q73" s="107">
        <f>$I73      +$K73      +$M73      +$O73</f>
        <v>0</v>
      </c>
      <c r="R73" s="61">
        <f>IF(($H73      =0),0,((($J73      -$H73      )/$H73      )*100))</f>
        <v>0</v>
      </c>
      <c r="S73" s="62">
        <f>IF(($I73      =0),0,((($K73      -$I73      )/$I73      )*100))</f>
        <v>0</v>
      </c>
      <c r="T73" s="61">
        <f>IF(($E70      =0),0,(($P70      /$E70      )*100))</f>
        <v>0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234514000</v>
      </c>
      <c r="C74" s="105">
        <f>SUM(C9:C15,C18:C24,C27:C30,C33,C36:C40,C43:C53,C56:C59,C62:C66,C70:C71)</f>
        <v>940000</v>
      </c>
      <c r="D74" s="105"/>
      <c r="E74" s="105">
        <f>$B74      +$C74      +$D74</f>
        <v>235454000</v>
      </c>
      <c r="F74" s="106">
        <f t="shared" ref="F74:O74" si="46">SUM(F9:F15,F18:F24,F27:F30,F33,F36:F40,F43:F53,F56:F59,F62:F66,F70:F71)</f>
        <v>232514000</v>
      </c>
      <c r="G74" s="107">
        <f t="shared" si="46"/>
        <v>171609000</v>
      </c>
      <c r="H74" s="106">
        <f t="shared" si="46"/>
        <v>80716000</v>
      </c>
      <c r="I74" s="107">
        <f t="shared" si="46"/>
        <v>91658988</v>
      </c>
      <c r="J74" s="106">
        <f t="shared" si="46"/>
        <v>34282000</v>
      </c>
      <c r="K74" s="107">
        <f t="shared" si="46"/>
        <v>38930093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114998000</v>
      </c>
      <c r="Q74" s="107">
        <f>$I74      +$K74      +$M74      +$O74</f>
        <v>130589081</v>
      </c>
      <c r="R74" s="61">
        <f>IF(($H74      =0),0,((($J74      -$H74      )/$H74      )*100))</f>
        <v>-57.527627731800393</v>
      </c>
      <c r="S74" s="62">
        <f>IF(($I74      =0),0,((($K74      -$I74      )/$I74      )*100))</f>
        <v>-57.527249809914984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49.363415492655456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56.055958053244737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35090000</v>
      </c>
      <c r="C87" s="119">
        <f t="shared" si="55"/>
        <v>3107000</v>
      </c>
      <c r="D87" s="119">
        <f t="shared" si="55"/>
        <v>0</v>
      </c>
      <c r="E87" s="119">
        <f t="shared" si="55"/>
        <v>38197000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27979000</v>
      </c>
      <c r="I87" s="119">
        <f t="shared" si="55"/>
        <v>0</v>
      </c>
      <c r="J87" s="119">
        <f t="shared" si="55"/>
        <v>4262000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32241000</v>
      </c>
      <c r="Q87" s="120">
        <f t="shared" si="55"/>
        <v>0</v>
      </c>
      <c r="R87" s="85">
        <f t="shared" si="55"/>
        <v>-149.99072727194709</v>
      </c>
      <c r="S87" s="85">
        <f t="shared" si="55"/>
        <v>0</v>
      </c>
      <c r="T87" s="86">
        <f>IF(SUM($E88:$E96) =0,0,(P87   /SUM($E88:$E96) )*100)</f>
        <v>84.407152394167085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30161000</v>
      </c>
      <c r="C91" s="93">
        <v>1507000</v>
      </c>
      <c r="D91" s="93"/>
      <c r="E91" s="93">
        <f t="shared" si="56"/>
        <v>31668000</v>
      </c>
      <c r="F91" s="93">
        <v>0</v>
      </c>
      <c r="G91" s="93">
        <v>0</v>
      </c>
      <c r="H91" s="93">
        <v>26200000</v>
      </c>
      <c r="I91" s="93"/>
      <c r="J91" s="93">
        <v>3618000</v>
      </c>
      <c r="K91" s="93"/>
      <c r="L91" s="93"/>
      <c r="M91" s="93"/>
      <c r="N91" s="93"/>
      <c r="O91" s="93"/>
      <c r="P91" s="93">
        <f t="shared" si="57"/>
        <v>29818000</v>
      </c>
      <c r="Q91" s="93">
        <f t="shared" si="58"/>
        <v>0</v>
      </c>
      <c r="R91" s="89">
        <f t="shared" si="59"/>
        <v>-86.190839694656489</v>
      </c>
      <c r="S91" s="89">
        <f t="shared" si="60"/>
        <v>0</v>
      </c>
      <c r="T91" s="89">
        <f t="shared" si="61"/>
        <v>94.158140709864853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4429000</v>
      </c>
      <c r="C94" s="93">
        <v>1000000</v>
      </c>
      <c r="D94" s="93"/>
      <c r="E94" s="93">
        <f t="shared" si="56"/>
        <v>5429000</v>
      </c>
      <c r="F94" s="93">
        <v>0</v>
      </c>
      <c r="G94" s="93">
        <v>0</v>
      </c>
      <c r="H94" s="93">
        <v>1779000</v>
      </c>
      <c r="I94" s="93"/>
      <c r="J94" s="93">
        <v>644000</v>
      </c>
      <c r="K94" s="93"/>
      <c r="L94" s="93"/>
      <c r="M94" s="93"/>
      <c r="N94" s="93"/>
      <c r="O94" s="93"/>
      <c r="P94" s="93">
        <f t="shared" si="57"/>
        <v>2423000</v>
      </c>
      <c r="Q94" s="93">
        <f t="shared" si="58"/>
        <v>0</v>
      </c>
      <c r="R94" s="89">
        <f t="shared" si="59"/>
        <v>-63.799887577290612</v>
      </c>
      <c r="S94" s="89">
        <f t="shared" si="60"/>
        <v>0</v>
      </c>
      <c r="T94" s="89">
        <f t="shared" si="61"/>
        <v>44.630687051022292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500000</v>
      </c>
      <c r="C96" s="122">
        <v>600000</v>
      </c>
      <c r="D96" s="122"/>
      <c r="E96" s="122">
        <f t="shared" si="56"/>
        <v>1100000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35090000</v>
      </c>
      <c r="C114" s="128">
        <f t="shared" si="69"/>
        <v>3107000</v>
      </c>
      <c r="D114" s="128">
        <f t="shared" si="69"/>
        <v>0</v>
      </c>
      <c r="E114" s="128">
        <f t="shared" si="69"/>
        <v>38197000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27979000</v>
      </c>
      <c r="I114" s="128">
        <f t="shared" si="69"/>
        <v>0</v>
      </c>
      <c r="J114" s="128">
        <f t="shared" si="69"/>
        <v>4262000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32241000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0.84407152394167084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35090000</v>
      </c>
      <c r="C115" s="130">
        <f t="shared" ref="C115:Q115" si="70">C87</f>
        <v>3107000</v>
      </c>
      <c r="D115" s="130">
        <f t="shared" si="70"/>
        <v>0</v>
      </c>
      <c r="E115" s="130">
        <f t="shared" si="70"/>
        <v>38197000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27979000</v>
      </c>
      <c r="I115" s="130">
        <f t="shared" si="70"/>
        <v>0</v>
      </c>
      <c r="J115" s="130">
        <f t="shared" si="70"/>
        <v>4262000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32241000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0.84407152394167084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WPsZgSIBXHq1/MuzolAoVWOyT/9uKM5eeMl2ceHfqa5JjI/OhXgnGlwr+6edG1V16cFknayC0uXHj7M0cGo+Sg==" saltValue="RBNuaepDOnmW+4ZFvBl2Y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879000</v>
      </c>
      <c r="I10" s="95">
        <v>833462</v>
      </c>
      <c r="J10" s="94">
        <v>222000</v>
      </c>
      <c r="K10" s="95">
        <v>222809</v>
      </c>
      <c r="L10" s="94"/>
      <c r="M10" s="95"/>
      <c r="N10" s="94"/>
      <c r="O10" s="95"/>
      <c r="P10" s="94">
        <f t="shared" ref="P10:P16" si="1">$H10      +$J10      +$L10      +$N10</f>
        <v>1101000</v>
      </c>
      <c r="Q10" s="95">
        <f t="shared" ref="Q10:Q16" si="2">$I10      +$K10      +$M10      +$O10</f>
        <v>1056271</v>
      </c>
      <c r="R10" s="48">
        <f t="shared" ref="R10:R16" si="3">IF(($H10      =0),0,((($J10      -$H10      )/$H10      )*100))</f>
        <v>-74.744027303754265</v>
      </c>
      <c r="S10" s="49">
        <f t="shared" ref="S10:S16" si="4">IF(($I10      =0),0,((($K10      -$I10      )/$I10      )*100))</f>
        <v>-73.267047567855528</v>
      </c>
      <c r="T10" s="48">
        <f t="shared" ref="T10:T15" si="5">IF(($E10      =0),0,(($P10      /$E10      )*100))</f>
        <v>61.166666666666671</v>
      </c>
      <c r="U10" s="50">
        <f t="shared" ref="U10:U15" si="6">IF(($E10      =0),0,(($Q10      /$E10      )*100))</f>
        <v>58.68172222222222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879000</v>
      </c>
      <c r="I16" s="98">
        <f t="shared" si="7"/>
        <v>833462</v>
      </c>
      <c r="J16" s="97">
        <f t="shared" si="7"/>
        <v>222000</v>
      </c>
      <c r="K16" s="98">
        <f t="shared" si="7"/>
        <v>222809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1101000</v>
      </c>
      <c r="Q16" s="98">
        <f t="shared" si="2"/>
        <v>1056271</v>
      </c>
      <c r="R16" s="52">
        <f t="shared" si="3"/>
        <v>-74.744027303754265</v>
      </c>
      <c r="S16" s="53">
        <f t="shared" si="4"/>
        <v>-73.267047567855528</v>
      </c>
      <c r="T16" s="52">
        <f>IF((SUM($E9:$E13))=0,0,(P16/(SUM($E9:$E13))*100))</f>
        <v>61.166666666666671</v>
      </c>
      <c r="U16" s="54">
        <f>IF((SUM($E9:$E13))=0,0,(Q16/(SUM($E9:$E13))*100))</f>
        <v>58.68172222222222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2787000</v>
      </c>
      <c r="C33" s="93"/>
      <c r="D33" s="93"/>
      <c r="E33" s="93">
        <f>$B33      +$C33      +$D33</f>
        <v>2787000</v>
      </c>
      <c r="F33" s="94">
        <v>2787000</v>
      </c>
      <c r="G33" s="95">
        <v>1950000</v>
      </c>
      <c r="H33" s="94">
        <v>696000</v>
      </c>
      <c r="I33" s="95">
        <v>893884</v>
      </c>
      <c r="J33" s="94">
        <v>727000</v>
      </c>
      <c r="K33" s="95">
        <v>619125</v>
      </c>
      <c r="L33" s="94"/>
      <c r="M33" s="95"/>
      <c r="N33" s="94"/>
      <c r="O33" s="95"/>
      <c r="P33" s="94">
        <f>$H33      +$J33      +$L33      +$N33</f>
        <v>1423000</v>
      </c>
      <c r="Q33" s="95">
        <f>$I33      +$K33      +$M33      +$O33</f>
        <v>1513009</v>
      </c>
      <c r="R33" s="48">
        <f>IF(($H33      =0),0,((($J33      -$H33      )/$H33      )*100))</f>
        <v>4.4540229885057476</v>
      </c>
      <c r="S33" s="49">
        <f>IF(($I33      =0),0,((($K33      -$I33      )/$I33      )*100))</f>
        <v>-30.737657235166981</v>
      </c>
      <c r="T33" s="48">
        <f>IF(($E33      =0),0,(($P33      /$E33      )*100))</f>
        <v>51.058485827054177</v>
      </c>
      <c r="U33" s="50">
        <f>IF(($E33      =0),0,(($Q33      /$E33      )*100))</f>
        <v>54.288087549336204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2787000</v>
      </c>
      <c r="C34" s="96">
        <f>C33</f>
        <v>0</v>
      </c>
      <c r="D34" s="96"/>
      <c r="E34" s="96">
        <f>$B34      +$C34      +$D34</f>
        <v>2787000</v>
      </c>
      <c r="F34" s="97">
        <f t="shared" ref="F34:O34" si="17">F33</f>
        <v>2787000</v>
      </c>
      <c r="G34" s="98">
        <f t="shared" si="17"/>
        <v>1950000</v>
      </c>
      <c r="H34" s="97">
        <f t="shared" si="17"/>
        <v>696000</v>
      </c>
      <c r="I34" s="98">
        <f t="shared" si="17"/>
        <v>893884</v>
      </c>
      <c r="J34" s="97">
        <f t="shared" si="17"/>
        <v>727000</v>
      </c>
      <c r="K34" s="98">
        <f t="shared" si="17"/>
        <v>619125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1423000</v>
      </c>
      <c r="Q34" s="98">
        <f>$I34      +$K34      +$M34      +$O34</f>
        <v>1513009</v>
      </c>
      <c r="R34" s="52">
        <f>IF(($H34      =0),0,((($J34      -$H34      )/$H34      )*100))</f>
        <v>4.4540229885057476</v>
      </c>
      <c r="S34" s="53">
        <f>IF(($I34      =0),0,((($K34      -$I34      )/$I34      )*100))</f>
        <v>-30.737657235166981</v>
      </c>
      <c r="T34" s="52">
        <f>IF($E34   =0,0,($P34   /$E34   )*100)</f>
        <v>51.058485827054177</v>
      </c>
      <c r="U34" s="54">
        <f>IF($E34   =0,0,($Q34   /$E34   )*100)</f>
        <v>54.288087549336204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4021000</v>
      </c>
      <c r="C36" s="93"/>
      <c r="D36" s="93"/>
      <c r="E36" s="93">
        <f t="shared" ref="E36:E41" si="18">$B36      +$C36      +$D36</f>
        <v>4021000</v>
      </c>
      <c r="F36" s="94">
        <v>2621000</v>
      </c>
      <c r="G36" s="95">
        <v>1600000</v>
      </c>
      <c r="H36" s="94"/>
      <c r="I36" s="95"/>
      <c r="J36" s="94">
        <v>1600000</v>
      </c>
      <c r="K36" s="95">
        <v>3299751</v>
      </c>
      <c r="L36" s="94"/>
      <c r="M36" s="95"/>
      <c r="N36" s="94"/>
      <c r="O36" s="95"/>
      <c r="P36" s="94">
        <f t="shared" ref="P36:P41" si="19">$H36      +$J36      +$L36      +$N36</f>
        <v>1600000</v>
      </c>
      <c r="Q36" s="95">
        <f t="shared" ref="Q36:Q41" si="20">$I36      +$K36      +$M36      +$O36</f>
        <v>3299751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39.791096742103953</v>
      </c>
      <c r="U36" s="50">
        <f t="shared" ref="U36:U40" si="24">IF(($E36      =0),0,(($Q36      /$E36      )*100))</f>
        <v>82.062944541158913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35331000</v>
      </c>
      <c r="C37" s="93"/>
      <c r="D37" s="93"/>
      <c r="E37" s="93">
        <f t="shared" si="18"/>
        <v>35331000</v>
      </c>
      <c r="F37" s="94">
        <v>35331000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39352000</v>
      </c>
      <c r="C41" s="96">
        <f>SUM(C36:C40)</f>
        <v>0</v>
      </c>
      <c r="D41" s="96"/>
      <c r="E41" s="96">
        <f t="shared" si="18"/>
        <v>39352000</v>
      </c>
      <c r="F41" s="97">
        <f t="shared" ref="F41:O41" si="25">SUM(F36:F40)</f>
        <v>37952000</v>
      </c>
      <c r="G41" s="98">
        <f t="shared" si="25"/>
        <v>1600000</v>
      </c>
      <c r="H41" s="97">
        <f t="shared" si="25"/>
        <v>0</v>
      </c>
      <c r="I41" s="98">
        <f t="shared" si="25"/>
        <v>0</v>
      </c>
      <c r="J41" s="97">
        <f t="shared" si="25"/>
        <v>1600000</v>
      </c>
      <c r="K41" s="98">
        <f t="shared" si="25"/>
        <v>3299751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1600000</v>
      </c>
      <c r="Q41" s="98">
        <f t="shared" si="20"/>
        <v>3299751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39.791096742103953</v>
      </c>
      <c r="U41" s="54">
        <f>IF((+$E36+$E39) =0,0,(Q41   /(+$E36+$E39) )*100)</f>
        <v>82.062944541158913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43939000</v>
      </c>
      <c r="C68" s="105">
        <f>SUM(C9:C15,C18:C24,C27:C30,C33,C36:C40,C43:C53,C56:C59,C62:C66)</f>
        <v>0</v>
      </c>
      <c r="D68" s="105"/>
      <c r="E68" s="105">
        <f t="shared" si="35"/>
        <v>43939000</v>
      </c>
      <c r="F68" s="106">
        <f t="shared" ref="F68:O68" si="43">SUM(F9:F15,F18:F24,F27:F30,F33,F36:F40,F43:F53,F56:F59,F62:F66)</f>
        <v>42539000</v>
      </c>
      <c r="G68" s="107">
        <f t="shared" si="43"/>
        <v>5350000</v>
      </c>
      <c r="H68" s="106">
        <f t="shared" si="43"/>
        <v>1575000</v>
      </c>
      <c r="I68" s="107">
        <f t="shared" si="43"/>
        <v>1727346</v>
      </c>
      <c r="J68" s="106">
        <f t="shared" si="43"/>
        <v>2549000</v>
      </c>
      <c r="K68" s="107">
        <f t="shared" si="43"/>
        <v>4141685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4124000</v>
      </c>
      <c r="Q68" s="107">
        <f t="shared" si="37"/>
        <v>5869031</v>
      </c>
      <c r="R68" s="61">
        <f t="shared" si="38"/>
        <v>61.841269841269842</v>
      </c>
      <c r="S68" s="62">
        <f t="shared" si="39"/>
        <v>139.77159179457965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47.908921933085502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68.181122211895911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57042000</v>
      </c>
      <c r="C70" s="93"/>
      <c r="D70" s="93"/>
      <c r="E70" s="93">
        <f>$B70      +$C70      +$D70</f>
        <v>57042000</v>
      </c>
      <c r="F70" s="94">
        <v>57042000</v>
      </c>
      <c r="G70" s="95">
        <v>43610000</v>
      </c>
      <c r="H70" s="94">
        <v>17934000</v>
      </c>
      <c r="I70" s="95">
        <v>18161066</v>
      </c>
      <c r="J70" s="94">
        <v>10157000</v>
      </c>
      <c r="K70" s="95">
        <v>12100642</v>
      </c>
      <c r="L70" s="94"/>
      <c r="M70" s="95"/>
      <c r="N70" s="94"/>
      <c r="O70" s="95"/>
      <c r="P70" s="94">
        <f>$H70      +$J70      +$L70      +$N70</f>
        <v>28091000</v>
      </c>
      <c r="Q70" s="95">
        <f>$I70      +$K70      +$M70      +$O70</f>
        <v>30261708</v>
      </c>
      <c r="R70" s="48">
        <f>IF(($H70      =0),0,((($J70      -$H70      )/$H70      )*100))</f>
        <v>-43.364558938329431</v>
      </c>
      <c r="S70" s="49">
        <f>IF(($I70      =0),0,((($K70      -$I70      )/$I70      )*100))</f>
        <v>-33.370419996271146</v>
      </c>
      <c r="T70" s="48">
        <f>IF(($E70      =0),0,(($P70      /$E70      )*100))</f>
        <v>49.246169489148343</v>
      </c>
      <c r="U70" s="50">
        <f>IF(($E70      =0),0,(($Q70      /$E70      )*100))</f>
        <v>53.05162511833386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57042000</v>
      </c>
      <c r="C72" s="102">
        <f>SUM(C70:C71)</f>
        <v>0</v>
      </c>
      <c r="D72" s="102"/>
      <c r="E72" s="102">
        <f>$B72      +$C72      +$D72</f>
        <v>57042000</v>
      </c>
      <c r="F72" s="103">
        <f t="shared" ref="F72:O72" si="44">SUM(F70:F71)</f>
        <v>57042000</v>
      </c>
      <c r="G72" s="104">
        <f t="shared" si="44"/>
        <v>43610000</v>
      </c>
      <c r="H72" s="103">
        <f t="shared" si="44"/>
        <v>17934000</v>
      </c>
      <c r="I72" s="104">
        <f t="shared" si="44"/>
        <v>18161066</v>
      </c>
      <c r="J72" s="103">
        <f t="shared" si="44"/>
        <v>10157000</v>
      </c>
      <c r="K72" s="104">
        <f t="shared" si="44"/>
        <v>12100642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28091000</v>
      </c>
      <c r="Q72" s="104">
        <f>$I72      +$K72      +$M72      +$O72</f>
        <v>30261708</v>
      </c>
      <c r="R72" s="57">
        <f>IF(($H72      =0),0,((($J72      -$H72      )/$H72      )*100))</f>
        <v>-43.364558938329431</v>
      </c>
      <c r="S72" s="58">
        <f>IF(($I72      =0),0,((($K72      -$I72      )/$I72      )*100))</f>
        <v>-33.370419996271146</v>
      </c>
      <c r="T72" s="57">
        <f>IF(($E70      =0),0,(($P70      /$E70      )*100))</f>
        <v>49.246169489148343</v>
      </c>
      <c r="U72" s="59">
        <f>IF($E70   =0,0,($Q70   /$E70 )*100)</f>
        <v>53.05162511833386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57042000</v>
      </c>
      <c r="C73" s="105">
        <f>SUM(C70:C71)</f>
        <v>0</v>
      </c>
      <c r="D73" s="105"/>
      <c r="E73" s="105">
        <f>$B73      +$C73      +$D73</f>
        <v>57042000</v>
      </c>
      <c r="F73" s="106">
        <f t="shared" ref="F73:O73" si="45">SUM(F70:F71)</f>
        <v>57042000</v>
      </c>
      <c r="G73" s="107">
        <f t="shared" si="45"/>
        <v>43610000</v>
      </c>
      <c r="H73" s="106">
        <f t="shared" si="45"/>
        <v>17934000</v>
      </c>
      <c r="I73" s="107">
        <f t="shared" si="45"/>
        <v>18161066</v>
      </c>
      <c r="J73" s="106">
        <f t="shared" si="45"/>
        <v>10157000</v>
      </c>
      <c r="K73" s="107">
        <f t="shared" si="45"/>
        <v>12100642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28091000</v>
      </c>
      <c r="Q73" s="107">
        <f>$I73      +$K73      +$M73      +$O73</f>
        <v>30261708</v>
      </c>
      <c r="R73" s="61">
        <f>IF(($H73      =0),0,((($J73      -$H73      )/$H73      )*100))</f>
        <v>-43.364558938329431</v>
      </c>
      <c r="S73" s="62">
        <f>IF(($I73      =0),0,((($K73      -$I73      )/$I73      )*100))</f>
        <v>-33.370419996271146</v>
      </c>
      <c r="T73" s="61">
        <f>IF(($E70      =0),0,(($P70      /$E70      )*100))</f>
        <v>49.246169489148343</v>
      </c>
      <c r="U73" s="65">
        <f>IF($E70   =0,0,($Q70   /$E70 )*100)</f>
        <v>53.05162511833386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100981000</v>
      </c>
      <c r="C74" s="105">
        <f>SUM(C9:C15,C18:C24,C27:C30,C33,C36:C40,C43:C53,C56:C59,C62:C66,C70:C71)</f>
        <v>0</v>
      </c>
      <c r="D74" s="105"/>
      <c r="E74" s="105">
        <f>$B74      +$C74      +$D74</f>
        <v>100981000</v>
      </c>
      <c r="F74" s="106">
        <f t="shared" ref="F74:O74" si="46">SUM(F9:F15,F18:F24,F27:F30,F33,F36:F40,F43:F53,F56:F59,F62:F66,F70:F71)</f>
        <v>99581000</v>
      </c>
      <c r="G74" s="107">
        <f t="shared" si="46"/>
        <v>48960000</v>
      </c>
      <c r="H74" s="106">
        <f t="shared" si="46"/>
        <v>19509000</v>
      </c>
      <c r="I74" s="107">
        <f t="shared" si="46"/>
        <v>19888412</v>
      </c>
      <c r="J74" s="106">
        <f t="shared" si="46"/>
        <v>12706000</v>
      </c>
      <c r="K74" s="107">
        <f t="shared" si="46"/>
        <v>16242327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32215000</v>
      </c>
      <c r="Q74" s="107">
        <f>$I74      +$K74      +$M74      +$O74</f>
        <v>36130739</v>
      </c>
      <c r="R74" s="61">
        <f>IF(($H74      =0),0,((($J74      -$H74      )/$H74      )*100))</f>
        <v>-34.871085140191703</v>
      </c>
      <c r="S74" s="62">
        <f>IF(($I74      =0),0,((($K74      -$I74      )/$I74      )*100))</f>
        <v>-18.332710525103764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49.070830159939071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55.035398324447826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4985000</v>
      </c>
      <c r="C87" s="119">
        <f t="shared" si="55"/>
        <v>11801000</v>
      </c>
      <c r="D87" s="119">
        <f t="shared" si="55"/>
        <v>0</v>
      </c>
      <c r="E87" s="119">
        <f t="shared" si="55"/>
        <v>16786000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7662000</v>
      </c>
      <c r="I87" s="119">
        <f t="shared" si="55"/>
        <v>0</v>
      </c>
      <c r="J87" s="119">
        <f t="shared" si="55"/>
        <v>6363000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14025000</v>
      </c>
      <c r="Q87" s="120">
        <f t="shared" si="55"/>
        <v>0</v>
      </c>
      <c r="R87" s="85">
        <f t="shared" si="55"/>
        <v>-16.953797963978072</v>
      </c>
      <c r="S87" s="85">
        <f t="shared" si="55"/>
        <v>0</v>
      </c>
      <c r="T87" s="86">
        <f>IF(SUM($E88:$E96) =0,0,(P87   /SUM($E88:$E96) )*100)</f>
        <v>83.551769331585845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4985000</v>
      </c>
      <c r="C91" s="93">
        <v>9001000</v>
      </c>
      <c r="D91" s="93"/>
      <c r="E91" s="93">
        <f t="shared" si="56"/>
        <v>13986000</v>
      </c>
      <c r="F91" s="93">
        <v>0</v>
      </c>
      <c r="G91" s="93">
        <v>0</v>
      </c>
      <c r="H91" s="93">
        <v>7662000</v>
      </c>
      <c r="I91" s="93"/>
      <c r="J91" s="93">
        <v>6363000</v>
      </c>
      <c r="K91" s="93"/>
      <c r="L91" s="93"/>
      <c r="M91" s="93"/>
      <c r="N91" s="93"/>
      <c r="O91" s="93"/>
      <c r="P91" s="93">
        <f t="shared" si="57"/>
        <v>14025000</v>
      </c>
      <c r="Q91" s="93">
        <f t="shared" si="58"/>
        <v>0</v>
      </c>
      <c r="R91" s="89">
        <f t="shared" si="59"/>
        <v>-16.953797963978072</v>
      </c>
      <c r="S91" s="89">
        <f t="shared" si="60"/>
        <v>0</v>
      </c>
      <c r="T91" s="89">
        <f t="shared" si="61"/>
        <v>100.27885027885029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2800000</v>
      </c>
      <c r="D96" s="122"/>
      <c r="E96" s="122">
        <f t="shared" si="56"/>
        <v>2800000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4985000</v>
      </c>
      <c r="C114" s="128">
        <f t="shared" si="69"/>
        <v>11801000</v>
      </c>
      <c r="D114" s="128">
        <f t="shared" si="69"/>
        <v>0</v>
      </c>
      <c r="E114" s="128">
        <f t="shared" si="69"/>
        <v>16786000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7662000</v>
      </c>
      <c r="I114" s="128">
        <f t="shared" si="69"/>
        <v>0</v>
      </c>
      <c r="J114" s="128">
        <f t="shared" si="69"/>
        <v>6363000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14025000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0.83551769331585846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4985000</v>
      </c>
      <c r="C115" s="130">
        <f t="shared" ref="C115:Q115" si="70">C87</f>
        <v>11801000</v>
      </c>
      <c r="D115" s="130">
        <f t="shared" si="70"/>
        <v>0</v>
      </c>
      <c r="E115" s="130">
        <f t="shared" si="70"/>
        <v>16786000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7662000</v>
      </c>
      <c r="I115" s="130">
        <f t="shared" si="70"/>
        <v>0</v>
      </c>
      <c r="J115" s="130">
        <f t="shared" si="70"/>
        <v>6363000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14025000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0.83551769331585846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M65p3PJdvlvJkf4ld3L+ncGynUf3TPliJqOzRfFPDTSs62EAw9zTqpO+qXhjZva4IYeqZi4cX/EwXJGtc7otbA==" saltValue="aiYtygvtz13UsQatU+JSu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2800000</v>
      </c>
      <c r="C10" s="93"/>
      <c r="D10" s="93"/>
      <c r="E10" s="93">
        <f t="shared" ref="E10:E16" si="0">$B10      +$C10      +$D10</f>
        <v>2800000</v>
      </c>
      <c r="F10" s="94">
        <v>2800000</v>
      </c>
      <c r="G10" s="95">
        <v>2800000</v>
      </c>
      <c r="H10" s="94">
        <v>384000</v>
      </c>
      <c r="I10" s="95">
        <v>384091</v>
      </c>
      <c r="J10" s="94">
        <v>1337000</v>
      </c>
      <c r="K10" s="95">
        <v>1303596</v>
      </c>
      <c r="L10" s="94"/>
      <c r="M10" s="95"/>
      <c r="N10" s="94"/>
      <c r="O10" s="95"/>
      <c r="P10" s="94">
        <f t="shared" ref="P10:P16" si="1">$H10      +$J10      +$L10      +$N10</f>
        <v>1721000</v>
      </c>
      <c r="Q10" s="95">
        <f t="shared" ref="Q10:Q16" si="2">$I10      +$K10      +$M10      +$O10</f>
        <v>1687687</v>
      </c>
      <c r="R10" s="48">
        <f t="shared" ref="R10:R16" si="3">IF(($H10      =0),0,((($J10      -$H10      )/$H10      )*100))</f>
        <v>248.17708333333334</v>
      </c>
      <c r="S10" s="49">
        <f t="shared" ref="S10:S16" si="4">IF(($I10      =0),0,((($K10      -$I10      )/$I10      )*100))</f>
        <v>239.39769481711366</v>
      </c>
      <c r="T10" s="48">
        <f t="shared" ref="T10:T15" si="5">IF(($E10      =0),0,(($P10      /$E10      )*100))</f>
        <v>61.464285714285715</v>
      </c>
      <c r="U10" s="50">
        <f t="shared" ref="U10:U15" si="6">IF(($E10      =0),0,(($Q10      /$E10      )*100))</f>
        <v>60.274535714285719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2800000</v>
      </c>
      <c r="C16" s="96">
        <f>SUM(C9:C15)</f>
        <v>0</v>
      </c>
      <c r="D16" s="96"/>
      <c r="E16" s="96">
        <f t="shared" si="0"/>
        <v>2800000</v>
      </c>
      <c r="F16" s="97">
        <f t="shared" ref="F16:O16" si="7">SUM(F9:F15)</f>
        <v>2800000</v>
      </c>
      <c r="G16" s="98">
        <f t="shared" si="7"/>
        <v>2800000</v>
      </c>
      <c r="H16" s="97">
        <f t="shared" si="7"/>
        <v>384000</v>
      </c>
      <c r="I16" s="98">
        <f t="shared" si="7"/>
        <v>384091</v>
      </c>
      <c r="J16" s="97">
        <f t="shared" si="7"/>
        <v>1337000</v>
      </c>
      <c r="K16" s="98">
        <f t="shared" si="7"/>
        <v>1303596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1721000</v>
      </c>
      <c r="Q16" s="98">
        <f t="shared" si="2"/>
        <v>1687687</v>
      </c>
      <c r="R16" s="52">
        <f t="shared" si="3"/>
        <v>248.17708333333334</v>
      </c>
      <c r="S16" s="53">
        <f t="shared" si="4"/>
        <v>239.39769481711366</v>
      </c>
      <c r="T16" s="52">
        <f>IF((SUM($E9:$E13))=0,0,(P16/(SUM($E9:$E13))*100))</f>
        <v>61.464285714285715</v>
      </c>
      <c r="U16" s="54">
        <f>IF((SUM($E9:$E13))=0,0,(Q16/(SUM($E9:$E13))*100))</f>
        <v>60.274535714285719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2243000</v>
      </c>
      <c r="C33" s="93"/>
      <c r="D33" s="93"/>
      <c r="E33" s="93">
        <f>$B33      +$C33      +$D33</f>
        <v>2243000</v>
      </c>
      <c r="F33" s="94">
        <v>2243000</v>
      </c>
      <c r="G33" s="95">
        <v>1570000</v>
      </c>
      <c r="H33" s="94">
        <v>560000</v>
      </c>
      <c r="I33" s="95">
        <v>1165159</v>
      </c>
      <c r="J33" s="94">
        <v>1010000</v>
      </c>
      <c r="K33" s="95">
        <v>1036255</v>
      </c>
      <c r="L33" s="94"/>
      <c r="M33" s="95"/>
      <c r="N33" s="94"/>
      <c r="O33" s="95"/>
      <c r="P33" s="94">
        <f>$H33      +$J33      +$L33      +$N33</f>
        <v>1570000</v>
      </c>
      <c r="Q33" s="95">
        <f>$I33      +$K33      +$M33      +$O33</f>
        <v>2201414</v>
      </c>
      <c r="R33" s="48">
        <f>IF(($H33      =0),0,((($J33      -$H33      )/$H33      )*100))</f>
        <v>80.357142857142861</v>
      </c>
      <c r="S33" s="49">
        <f>IF(($I33      =0),0,((($K33      -$I33      )/$I33      )*100))</f>
        <v>-11.063211115392836</v>
      </c>
      <c r="T33" s="48">
        <f>IF(($E33      =0),0,(($P33      /$E33      )*100))</f>
        <v>69.995541685242983</v>
      </c>
      <c r="U33" s="50">
        <f>IF(($E33      =0),0,(($Q33      /$E33      )*100))</f>
        <v>98.145965225144892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2243000</v>
      </c>
      <c r="C34" s="96">
        <f>C33</f>
        <v>0</v>
      </c>
      <c r="D34" s="96"/>
      <c r="E34" s="96">
        <f>$B34      +$C34      +$D34</f>
        <v>2243000</v>
      </c>
      <c r="F34" s="97">
        <f t="shared" ref="F34:O34" si="17">F33</f>
        <v>2243000</v>
      </c>
      <c r="G34" s="98">
        <f t="shared" si="17"/>
        <v>1570000</v>
      </c>
      <c r="H34" s="97">
        <f t="shared" si="17"/>
        <v>560000</v>
      </c>
      <c r="I34" s="98">
        <f t="shared" si="17"/>
        <v>1165159</v>
      </c>
      <c r="J34" s="97">
        <f t="shared" si="17"/>
        <v>1010000</v>
      </c>
      <c r="K34" s="98">
        <f t="shared" si="17"/>
        <v>1036255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1570000</v>
      </c>
      <c r="Q34" s="98">
        <f>$I34      +$K34      +$M34      +$O34</f>
        <v>2201414</v>
      </c>
      <c r="R34" s="52">
        <f>IF(($H34      =0),0,((($J34      -$H34      )/$H34      )*100))</f>
        <v>80.357142857142861</v>
      </c>
      <c r="S34" s="53">
        <f>IF(($I34      =0),0,((($K34      -$I34      )/$I34      )*100))</f>
        <v>-11.063211115392836</v>
      </c>
      <c r="T34" s="52">
        <f>IF($E34   =0,0,($P34   /$E34   )*100)</f>
        <v>69.995541685242983</v>
      </c>
      <c r="U34" s="54">
        <f>IF($E34   =0,0,($Q34   /$E34   )*100)</f>
        <v>98.145965225144892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8184000</v>
      </c>
      <c r="C36" s="93"/>
      <c r="D36" s="93"/>
      <c r="E36" s="93">
        <f t="shared" ref="E36:E41" si="18">$B36      +$C36      +$D36</f>
        <v>8184000</v>
      </c>
      <c r="F36" s="94">
        <v>8184000</v>
      </c>
      <c r="G36" s="95">
        <v>5373000</v>
      </c>
      <c r="H36" s="94"/>
      <c r="I36" s="95">
        <v>4251834</v>
      </c>
      <c r="J36" s="94"/>
      <c r="K36" s="95">
        <v>2166350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6418184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-49.049045658885085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78.423558162267838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3997000</v>
      </c>
      <c r="C37" s="93"/>
      <c r="D37" s="93"/>
      <c r="E37" s="93">
        <f t="shared" si="18"/>
        <v>3997000</v>
      </c>
      <c r="F37" s="94">
        <v>3997000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12181000</v>
      </c>
      <c r="C41" s="96">
        <f>SUM(C36:C40)</f>
        <v>0</v>
      </c>
      <c r="D41" s="96"/>
      <c r="E41" s="96">
        <f t="shared" si="18"/>
        <v>12181000</v>
      </c>
      <c r="F41" s="97">
        <f t="shared" ref="F41:O41" si="25">SUM(F36:F40)</f>
        <v>12181000</v>
      </c>
      <c r="G41" s="98">
        <f t="shared" si="25"/>
        <v>5373000</v>
      </c>
      <c r="H41" s="97">
        <f t="shared" si="25"/>
        <v>0</v>
      </c>
      <c r="I41" s="98">
        <f t="shared" si="25"/>
        <v>4251834</v>
      </c>
      <c r="J41" s="97">
        <f t="shared" si="25"/>
        <v>0</v>
      </c>
      <c r="K41" s="98">
        <f t="shared" si="25"/>
        <v>2166350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6418184</v>
      </c>
      <c r="R41" s="52">
        <f t="shared" si="21"/>
        <v>0</v>
      </c>
      <c r="S41" s="53">
        <f t="shared" si="22"/>
        <v>-49.049045658885085</v>
      </c>
      <c r="T41" s="52">
        <f>IF((+$E36+$E39) =0,0,(P41   /(+$E36+$E39) )*100)</f>
        <v>0</v>
      </c>
      <c r="U41" s="54">
        <f>IF((+$E36+$E39) =0,0,(Q41   /(+$E36+$E39) )*100)</f>
        <v>78.423558162267838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17224000</v>
      </c>
      <c r="C68" s="105">
        <f>SUM(C9:C15,C18:C24,C27:C30,C33,C36:C40,C43:C53,C56:C59,C62:C66)</f>
        <v>0</v>
      </c>
      <c r="D68" s="105"/>
      <c r="E68" s="105">
        <f t="shared" si="35"/>
        <v>17224000</v>
      </c>
      <c r="F68" s="106">
        <f t="shared" ref="F68:O68" si="43">SUM(F9:F15,F18:F24,F27:F30,F33,F36:F40,F43:F53,F56:F59,F62:F66)</f>
        <v>17224000</v>
      </c>
      <c r="G68" s="107">
        <f t="shared" si="43"/>
        <v>9743000</v>
      </c>
      <c r="H68" s="106">
        <f t="shared" si="43"/>
        <v>944000</v>
      </c>
      <c r="I68" s="107">
        <f t="shared" si="43"/>
        <v>5801084</v>
      </c>
      <c r="J68" s="106">
        <f t="shared" si="43"/>
        <v>2347000</v>
      </c>
      <c r="K68" s="107">
        <f t="shared" si="43"/>
        <v>4506201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3291000</v>
      </c>
      <c r="Q68" s="107">
        <f t="shared" si="37"/>
        <v>10307285</v>
      </c>
      <c r="R68" s="61">
        <f t="shared" si="38"/>
        <v>148.62288135593221</v>
      </c>
      <c r="S68" s="62">
        <f t="shared" si="39"/>
        <v>-22.321397173355876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24.880925379904738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77.926098132607549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20490000</v>
      </c>
      <c r="C70" s="93"/>
      <c r="D70" s="93"/>
      <c r="E70" s="93">
        <f>$B70      +$C70      +$D70</f>
        <v>20490000</v>
      </c>
      <c r="F70" s="94">
        <v>20490000</v>
      </c>
      <c r="G70" s="95">
        <v>14490000</v>
      </c>
      <c r="H70" s="94">
        <v>5728000</v>
      </c>
      <c r="I70" s="95">
        <v>6312034</v>
      </c>
      <c r="J70" s="94">
        <v>3908000</v>
      </c>
      <c r="K70" s="95">
        <v>3500598</v>
      </c>
      <c r="L70" s="94"/>
      <c r="M70" s="95"/>
      <c r="N70" s="94"/>
      <c r="O70" s="95"/>
      <c r="P70" s="94">
        <f>$H70      +$J70      +$L70      +$N70</f>
        <v>9636000</v>
      </c>
      <c r="Q70" s="95">
        <f>$I70      +$K70      +$M70      +$O70</f>
        <v>9812632</v>
      </c>
      <c r="R70" s="48">
        <f>IF(($H70      =0),0,((($J70      -$H70      )/$H70      )*100))</f>
        <v>-31.773743016759777</v>
      </c>
      <c r="S70" s="49">
        <f>IF(($I70      =0),0,((($K70      -$I70      )/$I70      )*100))</f>
        <v>-44.540888087738438</v>
      </c>
      <c r="T70" s="48">
        <f>IF(($E70      =0),0,(($P70      /$E70      )*100))</f>
        <v>47.027818448023432</v>
      </c>
      <c r="U70" s="50">
        <f>IF(($E70      =0),0,(($Q70      /$E70      )*100))</f>
        <v>47.889858467545146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20490000</v>
      </c>
      <c r="C72" s="102">
        <f>SUM(C70:C71)</f>
        <v>0</v>
      </c>
      <c r="D72" s="102"/>
      <c r="E72" s="102">
        <f>$B72      +$C72      +$D72</f>
        <v>20490000</v>
      </c>
      <c r="F72" s="103">
        <f t="shared" ref="F72:O72" si="44">SUM(F70:F71)</f>
        <v>20490000</v>
      </c>
      <c r="G72" s="104">
        <f t="shared" si="44"/>
        <v>14490000</v>
      </c>
      <c r="H72" s="103">
        <f t="shared" si="44"/>
        <v>5728000</v>
      </c>
      <c r="I72" s="104">
        <f t="shared" si="44"/>
        <v>6312034</v>
      </c>
      <c r="J72" s="103">
        <f t="shared" si="44"/>
        <v>3908000</v>
      </c>
      <c r="K72" s="104">
        <f t="shared" si="44"/>
        <v>3500598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9636000</v>
      </c>
      <c r="Q72" s="104">
        <f>$I72      +$K72      +$M72      +$O72</f>
        <v>9812632</v>
      </c>
      <c r="R72" s="57">
        <f>IF(($H72      =0),0,((($J72      -$H72      )/$H72      )*100))</f>
        <v>-31.773743016759777</v>
      </c>
      <c r="S72" s="58">
        <f>IF(($I72      =0),0,((($K72      -$I72      )/$I72      )*100))</f>
        <v>-44.540888087738438</v>
      </c>
      <c r="T72" s="57">
        <f>IF(($E70      =0),0,(($P70      /$E70      )*100))</f>
        <v>47.027818448023432</v>
      </c>
      <c r="U72" s="59">
        <f>IF($E70   =0,0,($Q70   /$E70 )*100)</f>
        <v>47.889858467545146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20490000</v>
      </c>
      <c r="C73" s="105">
        <f>SUM(C70:C71)</f>
        <v>0</v>
      </c>
      <c r="D73" s="105"/>
      <c r="E73" s="105">
        <f>$B73      +$C73      +$D73</f>
        <v>20490000</v>
      </c>
      <c r="F73" s="106">
        <f t="shared" ref="F73:O73" si="45">SUM(F70:F71)</f>
        <v>20490000</v>
      </c>
      <c r="G73" s="107">
        <f t="shared" si="45"/>
        <v>14490000</v>
      </c>
      <c r="H73" s="106">
        <f t="shared" si="45"/>
        <v>5728000</v>
      </c>
      <c r="I73" s="107">
        <f t="shared" si="45"/>
        <v>6312034</v>
      </c>
      <c r="J73" s="106">
        <f t="shared" si="45"/>
        <v>3908000</v>
      </c>
      <c r="K73" s="107">
        <f t="shared" si="45"/>
        <v>3500598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9636000</v>
      </c>
      <c r="Q73" s="107">
        <f>$I73      +$K73      +$M73      +$O73</f>
        <v>9812632</v>
      </c>
      <c r="R73" s="61">
        <f>IF(($H73      =0),0,((($J73      -$H73      )/$H73      )*100))</f>
        <v>-31.773743016759777</v>
      </c>
      <c r="S73" s="62">
        <f>IF(($I73      =0),0,((($K73      -$I73      )/$I73      )*100))</f>
        <v>-44.540888087738438</v>
      </c>
      <c r="T73" s="61">
        <f>IF(($E70      =0),0,(($P70      /$E70      )*100))</f>
        <v>47.027818448023432</v>
      </c>
      <c r="U73" s="65">
        <f>IF($E70   =0,0,($Q70   /$E70 )*100)</f>
        <v>47.889858467545146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37714000</v>
      </c>
      <c r="C74" s="105">
        <f>SUM(C9:C15,C18:C24,C27:C30,C33,C36:C40,C43:C53,C56:C59,C62:C66,C70:C71)</f>
        <v>0</v>
      </c>
      <c r="D74" s="105"/>
      <c r="E74" s="105">
        <f>$B74      +$C74      +$D74</f>
        <v>37714000</v>
      </c>
      <c r="F74" s="106">
        <f t="shared" ref="F74:O74" si="46">SUM(F9:F15,F18:F24,F27:F30,F33,F36:F40,F43:F53,F56:F59,F62:F66,F70:F71)</f>
        <v>37714000</v>
      </c>
      <c r="G74" s="107">
        <f t="shared" si="46"/>
        <v>24233000</v>
      </c>
      <c r="H74" s="106">
        <f t="shared" si="46"/>
        <v>6672000</v>
      </c>
      <c r="I74" s="107">
        <f t="shared" si="46"/>
        <v>12113118</v>
      </c>
      <c r="J74" s="106">
        <f t="shared" si="46"/>
        <v>6255000</v>
      </c>
      <c r="K74" s="107">
        <f t="shared" si="46"/>
        <v>8006799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12927000</v>
      </c>
      <c r="Q74" s="107">
        <f>$I74      +$K74      +$M74      +$O74</f>
        <v>20119917</v>
      </c>
      <c r="R74" s="61">
        <f>IF(($H74      =0),0,((($J74      -$H74      )/$H74      )*100))</f>
        <v>-6.25</v>
      </c>
      <c r="S74" s="62">
        <f>IF(($I74      =0),0,((($K74      -$I74      )/$I74      )*100))</f>
        <v>-33.899768829132185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38.339709938606639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59.672915739834508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3893000</v>
      </c>
      <c r="C87" s="119">
        <f t="shared" si="55"/>
        <v>2831000</v>
      </c>
      <c r="D87" s="119">
        <f t="shared" si="55"/>
        <v>0</v>
      </c>
      <c r="E87" s="119">
        <f t="shared" si="55"/>
        <v>6724000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7176000</v>
      </c>
      <c r="I87" s="119">
        <f t="shared" si="55"/>
        <v>0</v>
      </c>
      <c r="J87" s="119">
        <f t="shared" si="55"/>
        <v>2183000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9359000</v>
      </c>
      <c r="Q87" s="120">
        <f t="shared" si="55"/>
        <v>0</v>
      </c>
      <c r="R87" s="85">
        <f t="shared" si="55"/>
        <v>-69.579152731326644</v>
      </c>
      <c r="S87" s="85">
        <f t="shared" si="55"/>
        <v>0</v>
      </c>
      <c r="T87" s="86">
        <f>IF(SUM($E88:$E96) =0,0,(P87   /SUM($E88:$E96) )*100)</f>
        <v>139.18798334324808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3893000</v>
      </c>
      <c r="C91" s="93">
        <v>2831000</v>
      </c>
      <c r="D91" s="93"/>
      <c r="E91" s="93">
        <f t="shared" si="56"/>
        <v>6724000</v>
      </c>
      <c r="F91" s="93">
        <v>0</v>
      </c>
      <c r="G91" s="93">
        <v>0</v>
      </c>
      <c r="H91" s="93">
        <v>7176000</v>
      </c>
      <c r="I91" s="93"/>
      <c r="J91" s="93">
        <v>2183000</v>
      </c>
      <c r="K91" s="93"/>
      <c r="L91" s="93"/>
      <c r="M91" s="93"/>
      <c r="N91" s="93"/>
      <c r="O91" s="93"/>
      <c r="P91" s="93">
        <f t="shared" si="57"/>
        <v>9359000</v>
      </c>
      <c r="Q91" s="93">
        <f t="shared" si="58"/>
        <v>0</v>
      </c>
      <c r="R91" s="89">
        <f t="shared" si="59"/>
        <v>-69.579152731326644</v>
      </c>
      <c r="S91" s="89">
        <f t="shared" si="60"/>
        <v>0</v>
      </c>
      <c r="T91" s="89">
        <f t="shared" si="61"/>
        <v>139.18798334324808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3893000</v>
      </c>
      <c r="C114" s="128">
        <f t="shared" si="69"/>
        <v>2831000</v>
      </c>
      <c r="D114" s="128">
        <f t="shared" si="69"/>
        <v>0</v>
      </c>
      <c r="E114" s="128">
        <f t="shared" si="69"/>
        <v>6724000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7176000</v>
      </c>
      <c r="I114" s="128">
        <f t="shared" si="69"/>
        <v>0</v>
      </c>
      <c r="J114" s="128">
        <f t="shared" si="69"/>
        <v>2183000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9359000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1.3918798334324807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3893000</v>
      </c>
      <c r="C115" s="130">
        <f t="shared" ref="C115:Q115" si="70">C87</f>
        <v>2831000</v>
      </c>
      <c r="D115" s="130">
        <f t="shared" si="70"/>
        <v>0</v>
      </c>
      <c r="E115" s="130">
        <f t="shared" si="70"/>
        <v>6724000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7176000</v>
      </c>
      <c r="I115" s="130">
        <f t="shared" si="70"/>
        <v>0</v>
      </c>
      <c r="J115" s="130">
        <f t="shared" si="70"/>
        <v>2183000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9359000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1.3918798334324807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gfdjd2e8CQ87xO8ZF7CvRfZLBNAzLf3986s/BW9oyB+Z0uiMV50DpVCyHb5SjzXUXZhW0eHM51M6DBlAYsJR+w==" saltValue="KGTZpx7NyOfSmr5/7epb4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2600000</v>
      </c>
      <c r="C10" s="93"/>
      <c r="D10" s="93"/>
      <c r="E10" s="93">
        <f t="shared" ref="E10:E16" si="0">$B10      +$C10      +$D10</f>
        <v>2600000</v>
      </c>
      <c r="F10" s="94">
        <v>2600000</v>
      </c>
      <c r="G10" s="95">
        <v>2600000</v>
      </c>
      <c r="H10" s="94">
        <v>794000</v>
      </c>
      <c r="I10" s="95">
        <v>853176</v>
      </c>
      <c r="J10" s="94">
        <v>52000</v>
      </c>
      <c r="K10" s="95">
        <v>174184</v>
      </c>
      <c r="L10" s="94"/>
      <c r="M10" s="95"/>
      <c r="N10" s="94"/>
      <c r="O10" s="95"/>
      <c r="P10" s="94">
        <f t="shared" ref="P10:P16" si="1">$H10      +$J10      +$L10      +$N10</f>
        <v>846000</v>
      </c>
      <c r="Q10" s="95">
        <f t="shared" ref="Q10:Q16" si="2">$I10      +$K10      +$M10      +$O10</f>
        <v>1027360</v>
      </c>
      <c r="R10" s="48">
        <f t="shared" ref="R10:R16" si="3">IF(($H10      =0),0,((($J10      -$H10      )/$H10      )*100))</f>
        <v>-93.450881612090669</v>
      </c>
      <c r="S10" s="49">
        <f t="shared" ref="S10:S16" si="4">IF(($I10      =0),0,((($K10      -$I10      )/$I10      )*100))</f>
        <v>-79.584048308906958</v>
      </c>
      <c r="T10" s="48">
        <f t="shared" ref="T10:T15" si="5">IF(($E10      =0),0,(($P10      /$E10      )*100))</f>
        <v>32.53846153846154</v>
      </c>
      <c r="U10" s="50">
        <f t="shared" ref="U10:U15" si="6">IF(($E10      =0),0,(($Q10      /$E10      )*100))</f>
        <v>39.513846153846153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2600000</v>
      </c>
      <c r="C16" s="96">
        <f>SUM(C9:C15)</f>
        <v>0</v>
      </c>
      <c r="D16" s="96"/>
      <c r="E16" s="96">
        <f t="shared" si="0"/>
        <v>2600000</v>
      </c>
      <c r="F16" s="97">
        <f t="shared" ref="F16:O16" si="7">SUM(F9:F15)</f>
        <v>2600000</v>
      </c>
      <c r="G16" s="98">
        <f t="shared" si="7"/>
        <v>2600000</v>
      </c>
      <c r="H16" s="97">
        <f t="shared" si="7"/>
        <v>794000</v>
      </c>
      <c r="I16" s="98">
        <f t="shared" si="7"/>
        <v>853176</v>
      </c>
      <c r="J16" s="97">
        <f t="shared" si="7"/>
        <v>52000</v>
      </c>
      <c r="K16" s="98">
        <f t="shared" si="7"/>
        <v>174184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846000</v>
      </c>
      <c r="Q16" s="98">
        <f t="shared" si="2"/>
        <v>1027360</v>
      </c>
      <c r="R16" s="52">
        <f t="shared" si="3"/>
        <v>-93.450881612090669</v>
      </c>
      <c r="S16" s="53">
        <f t="shared" si="4"/>
        <v>-79.584048308906958</v>
      </c>
      <c r="T16" s="52">
        <f>IF((SUM($E9:$E13))=0,0,(P16/(SUM($E9:$E13))*100))</f>
        <v>32.53846153846154</v>
      </c>
      <c r="U16" s="54">
        <f>IF((SUM($E9:$E13))=0,0,(Q16/(SUM($E9:$E13))*100))</f>
        <v>39.513846153846153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2477000</v>
      </c>
      <c r="C33" s="93"/>
      <c r="D33" s="93"/>
      <c r="E33" s="93">
        <f>$B33      +$C33      +$D33</f>
        <v>2477000</v>
      </c>
      <c r="F33" s="94">
        <v>2477000</v>
      </c>
      <c r="G33" s="95">
        <v>1733000</v>
      </c>
      <c r="H33" s="94">
        <v>619000</v>
      </c>
      <c r="I33" s="95">
        <v>900177</v>
      </c>
      <c r="J33" s="94">
        <v>1059000</v>
      </c>
      <c r="K33" s="95">
        <v>832823</v>
      </c>
      <c r="L33" s="94"/>
      <c r="M33" s="95"/>
      <c r="N33" s="94"/>
      <c r="O33" s="95"/>
      <c r="P33" s="94">
        <f>$H33      +$J33      +$L33      +$N33</f>
        <v>1678000</v>
      </c>
      <c r="Q33" s="95">
        <f>$I33      +$K33      +$M33      +$O33</f>
        <v>1733000</v>
      </c>
      <c r="R33" s="48">
        <f>IF(($H33      =0),0,((($J33      -$H33      )/$H33      )*100))</f>
        <v>71.082390953150238</v>
      </c>
      <c r="S33" s="49">
        <f>IF(($I33      =0),0,((($K33      -$I33      )/$I33      )*100))</f>
        <v>-7.4823062575471262</v>
      </c>
      <c r="T33" s="48">
        <f>IF(($E33      =0),0,(($P33      /$E33      )*100))</f>
        <v>67.743237787646351</v>
      </c>
      <c r="U33" s="50">
        <f>IF(($E33      =0),0,(($Q33      /$E33      )*100))</f>
        <v>69.963665724666939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2477000</v>
      </c>
      <c r="C34" s="96">
        <f>C33</f>
        <v>0</v>
      </c>
      <c r="D34" s="96"/>
      <c r="E34" s="96">
        <f>$B34      +$C34      +$D34</f>
        <v>2477000</v>
      </c>
      <c r="F34" s="97">
        <f t="shared" ref="F34:O34" si="17">F33</f>
        <v>2477000</v>
      </c>
      <c r="G34" s="98">
        <f t="shared" si="17"/>
        <v>1733000</v>
      </c>
      <c r="H34" s="97">
        <f t="shared" si="17"/>
        <v>619000</v>
      </c>
      <c r="I34" s="98">
        <f t="shared" si="17"/>
        <v>900177</v>
      </c>
      <c r="J34" s="97">
        <f t="shared" si="17"/>
        <v>1059000</v>
      </c>
      <c r="K34" s="98">
        <f t="shared" si="17"/>
        <v>832823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1678000</v>
      </c>
      <c r="Q34" s="98">
        <f>$I34      +$K34      +$M34      +$O34</f>
        <v>1733000</v>
      </c>
      <c r="R34" s="52">
        <f>IF(($H34      =0),0,((($J34      -$H34      )/$H34      )*100))</f>
        <v>71.082390953150238</v>
      </c>
      <c r="S34" s="53">
        <f>IF(($I34      =0),0,((($K34      -$I34      )/$I34      )*100))</f>
        <v>-7.4823062575471262</v>
      </c>
      <c r="T34" s="52">
        <f>IF($E34   =0,0,($P34   /$E34   )*100)</f>
        <v>67.743237787646351</v>
      </c>
      <c r="U34" s="54">
        <f>IF($E34   =0,0,($Q34   /$E34   )*100)</f>
        <v>69.963665724666939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7039000</v>
      </c>
      <c r="C36" s="93"/>
      <c r="D36" s="93"/>
      <c r="E36" s="93">
        <f t="shared" ref="E36:E41" si="18">$B36      +$C36      +$D36</f>
        <v>7039000</v>
      </c>
      <c r="F36" s="94">
        <v>7039000</v>
      </c>
      <c r="G36" s="95">
        <v>6515000</v>
      </c>
      <c r="H36" s="94">
        <v>1466000</v>
      </c>
      <c r="I36" s="95">
        <v>1466365</v>
      </c>
      <c r="J36" s="94">
        <v>1763000</v>
      </c>
      <c r="K36" s="95">
        <v>3602757</v>
      </c>
      <c r="L36" s="94"/>
      <c r="M36" s="95"/>
      <c r="N36" s="94"/>
      <c r="O36" s="95"/>
      <c r="P36" s="94">
        <f t="shared" ref="P36:P41" si="19">$H36      +$J36      +$L36      +$N36</f>
        <v>3229000</v>
      </c>
      <c r="Q36" s="95">
        <f t="shared" ref="Q36:Q41" si="20">$I36      +$K36      +$M36      +$O36</f>
        <v>5069122</v>
      </c>
      <c r="R36" s="48">
        <f t="shared" ref="R36:R41" si="21">IF(($H36      =0),0,((($J36      -$H36      )/$H36      )*100))</f>
        <v>20.259208731241472</v>
      </c>
      <c r="S36" s="49">
        <f t="shared" ref="S36:S41" si="22">IF(($I36      =0),0,((($K36      -$I36      )/$I36      )*100))</f>
        <v>145.69305732201735</v>
      </c>
      <c r="T36" s="48">
        <f t="shared" ref="T36:T40" si="23">IF(($E36      =0),0,(($P36      /$E36      )*100))</f>
        <v>45.872993322915185</v>
      </c>
      <c r="U36" s="50">
        <f t="shared" ref="U36:U40" si="24">IF(($E36      =0),0,(($Q36      /$E36      )*100))</f>
        <v>72.014803239096466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300000</v>
      </c>
      <c r="C37" s="93"/>
      <c r="D37" s="93"/>
      <c r="E37" s="93">
        <f t="shared" si="18"/>
        <v>300000</v>
      </c>
      <c r="F37" s="94">
        <v>300000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3000000</v>
      </c>
      <c r="C39" s="93"/>
      <c r="D39" s="93"/>
      <c r="E39" s="93">
        <f t="shared" si="18"/>
        <v>3000000</v>
      </c>
      <c r="F39" s="94">
        <v>3000000</v>
      </c>
      <c r="G39" s="95">
        <v>2000000</v>
      </c>
      <c r="H39" s="94"/>
      <c r="I39" s="95"/>
      <c r="J39" s="94">
        <v>868000</v>
      </c>
      <c r="K39" s="95">
        <v>658950</v>
      </c>
      <c r="L39" s="94"/>
      <c r="M39" s="95"/>
      <c r="N39" s="94"/>
      <c r="O39" s="95"/>
      <c r="P39" s="94">
        <f t="shared" si="19"/>
        <v>868000</v>
      </c>
      <c r="Q39" s="95">
        <f t="shared" si="20"/>
        <v>658950</v>
      </c>
      <c r="R39" s="48">
        <f t="shared" si="21"/>
        <v>0</v>
      </c>
      <c r="S39" s="49">
        <f t="shared" si="22"/>
        <v>0</v>
      </c>
      <c r="T39" s="48">
        <f t="shared" si="23"/>
        <v>28.933333333333334</v>
      </c>
      <c r="U39" s="50">
        <f t="shared" si="24"/>
        <v>21.965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10339000</v>
      </c>
      <c r="C41" s="96">
        <f>SUM(C36:C40)</f>
        <v>0</v>
      </c>
      <c r="D41" s="96"/>
      <c r="E41" s="96">
        <f t="shared" si="18"/>
        <v>10339000</v>
      </c>
      <c r="F41" s="97">
        <f t="shared" ref="F41:O41" si="25">SUM(F36:F40)</f>
        <v>10339000</v>
      </c>
      <c r="G41" s="98">
        <f t="shared" si="25"/>
        <v>8515000</v>
      </c>
      <c r="H41" s="97">
        <f t="shared" si="25"/>
        <v>1466000</v>
      </c>
      <c r="I41" s="98">
        <f t="shared" si="25"/>
        <v>1466365</v>
      </c>
      <c r="J41" s="97">
        <f t="shared" si="25"/>
        <v>2631000</v>
      </c>
      <c r="K41" s="98">
        <f t="shared" si="25"/>
        <v>4261707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4097000</v>
      </c>
      <c r="Q41" s="98">
        <f t="shared" si="20"/>
        <v>5728072</v>
      </c>
      <c r="R41" s="52">
        <f t="shared" si="21"/>
        <v>79.467939972714873</v>
      </c>
      <c r="S41" s="53">
        <f t="shared" si="22"/>
        <v>190.63070927088413</v>
      </c>
      <c r="T41" s="52">
        <f>IF((+$E36+$E39) =0,0,(P41   /(+$E36+$E39) )*100)</f>
        <v>40.810837732841918</v>
      </c>
      <c r="U41" s="54">
        <f>IF((+$E36+$E39) =0,0,(Q41   /(+$E36+$E39) )*100)</f>
        <v>57.058193047116248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15416000</v>
      </c>
      <c r="C68" s="105">
        <f>SUM(C9:C15,C18:C24,C27:C30,C33,C36:C40,C43:C53,C56:C59,C62:C66)</f>
        <v>0</v>
      </c>
      <c r="D68" s="105"/>
      <c r="E68" s="105">
        <f t="shared" si="35"/>
        <v>15416000</v>
      </c>
      <c r="F68" s="106">
        <f t="shared" ref="F68:O68" si="43">SUM(F9:F15,F18:F24,F27:F30,F33,F36:F40,F43:F53,F56:F59,F62:F66)</f>
        <v>15416000</v>
      </c>
      <c r="G68" s="107">
        <f t="shared" si="43"/>
        <v>12848000</v>
      </c>
      <c r="H68" s="106">
        <f t="shared" si="43"/>
        <v>2879000</v>
      </c>
      <c r="I68" s="107">
        <f t="shared" si="43"/>
        <v>3219718</v>
      </c>
      <c r="J68" s="106">
        <f t="shared" si="43"/>
        <v>3742000</v>
      </c>
      <c r="K68" s="107">
        <f t="shared" si="43"/>
        <v>5268714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6621000</v>
      </c>
      <c r="Q68" s="107">
        <f t="shared" si="37"/>
        <v>8488432</v>
      </c>
      <c r="R68" s="61">
        <f t="shared" si="38"/>
        <v>29.975686002084057</v>
      </c>
      <c r="S68" s="62">
        <f t="shared" si="39"/>
        <v>63.63898950156505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43.801270177295578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56.155279174384752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26189000</v>
      </c>
      <c r="C70" s="93"/>
      <c r="D70" s="93"/>
      <c r="E70" s="93">
        <f>$B70      +$C70      +$D70</f>
        <v>26189000</v>
      </c>
      <c r="F70" s="94">
        <v>26189000</v>
      </c>
      <c r="G70" s="95">
        <v>18332000</v>
      </c>
      <c r="H70" s="94">
        <v>3890000</v>
      </c>
      <c r="I70" s="95">
        <v>2362553</v>
      </c>
      <c r="J70" s="94">
        <v>7638000</v>
      </c>
      <c r="K70" s="95">
        <v>6887620</v>
      </c>
      <c r="L70" s="94"/>
      <c r="M70" s="95"/>
      <c r="N70" s="94"/>
      <c r="O70" s="95"/>
      <c r="P70" s="94">
        <f>$H70      +$J70      +$L70      +$N70</f>
        <v>11528000</v>
      </c>
      <c r="Q70" s="95">
        <f>$I70      +$K70      +$M70      +$O70</f>
        <v>9250173</v>
      </c>
      <c r="R70" s="48">
        <f>IF(($H70      =0),0,((($J70      -$H70      )/$H70      )*100))</f>
        <v>96.349614395886888</v>
      </c>
      <c r="S70" s="49">
        <f>IF(($I70      =0),0,((($K70      -$I70      )/$I70      )*100))</f>
        <v>191.53293068980886</v>
      </c>
      <c r="T70" s="48">
        <f>IF(($E70      =0),0,(($P70      /$E70      )*100))</f>
        <v>44.018481041658717</v>
      </c>
      <c r="U70" s="50">
        <f>IF(($E70      =0),0,(($Q70      /$E70      )*100))</f>
        <v>35.320833174233456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26189000</v>
      </c>
      <c r="C72" s="102">
        <f>SUM(C70:C71)</f>
        <v>0</v>
      </c>
      <c r="D72" s="102"/>
      <c r="E72" s="102">
        <f>$B72      +$C72      +$D72</f>
        <v>26189000</v>
      </c>
      <c r="F72" s="103">
        <f t="shared" ref="F72:O72" si="44">SUM(F70:F71)</f>
        <v>26189000</v>
      </c>
      <c r="G72" s="104">
        <f t="shared" si="44"/>
        <v>18332000</v>
      </c>
      <c r="H72" s="103">
        <f t="shared" si="44"/>
        <v>3890000</v>
      </c>
      <c r="I72" s="104">
        <f t="shared" si="44"/>
        <v>2362553</v>
      </c>
      <c r="J72" s="103">
        <f t="shared" si="44"/>
        <v>7638000</v>
      </c>
      <c r="K72" s="104">
        <f t="shared" si="44"/>
        <v>6887620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11528000</v>
      </c>
      <c r="Q72" s="104">
        <f>$I72      +$K72      +$M72      +$O72</f>
        <v>9250173</v>
      </c>
      <c r="R72" s="57">
        <f>IF(($H72      =0),0,((($J72      -$H72      )/$H72      )*100))</f>
        <v>96.349614395886888</v>
      </c>
      <c r="S72" s="58">
        <f>IF(($I72      =0),0,((($K72      -$I72      )/$I72      )*100))</f>
        <v>191.53293068980886</v>
      </c>
      <c r="T72" s="57">
        <f>IF(($E70      =0),0,(($P70      /$E70      )*100))</f>
        <v>44.018481041658717</v>
      </c>
      <c r="U72" s="59">
        <f>IF($E70   =0,0,($Q70   /$E70 )*100)</f>
        <v>35.320833174233456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26189000</v>
      </c>
      <c r="C73" s="105">
        <f>SUM(C70:C71)</f>
        <v>0</v>
      </c>
      <c r="D73" s="105"/>
      <c r="E73" s="105">
        <f>$B73      +$C73      +$D73</f>
        <v>26189000</v>
      </c>
      <c r="F73" s="106">
        <f t="shared" ref="F73:O73" si="45">SUM(F70:F71)</f>
        <v>26189000</v>
      </c>
      <c r="G73" s="107">
        <f t="shared" si="45"/>
        <v>18332000</v>
      </c>
      <c r="H73" s="106">
        <f t="shared" si="45"/>
        <v>3890000</v>
      </c>
      <c r="I73" s="107">
        <f t="shared" si="45"/>
        <v>2362553</v>
      </c>
      <c r="J73" s="106">
        <f t="shared" si="45"/>
        <v>7638000</v>
      </c>
      <c r="K73" s="107">
        <f t="shared" si="45"/>
        <v>6887620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11528000</v>
      </c>
      <c r="Q73" s="107">
        <f>$I73      +$K73      +$M73      +$O73</f>
        <v>9250173</v>
      </c>
      <c r="R73" s="61">
        <f>IF(($H73      =0),0,((($J73      -$H73      )/$H73      )*100))</f>
        <v>96.349614395886888</v>
      </c>
      <c r="S73" s="62">
        <f>IF(($I73      =0),0,((($K73      -$I73      )/$I73      )*100))</f>
        <v>191.53293068980886</v>
      </c>
      <c r="T73" s="61">
        <f>IF(($E70      =0),0,(($P70      /$E70      )*100))</f>
        <v>44.018481041658717</v>
      </c>
      <c r="U73" s="65">
        <f>IF($E70   =0,0,($Q70   /$E70 )*100)</f>
        <v>35.320833174233456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41605000</v>
      </c>
      <c r="C74" s="105">
        <f>SUM(C9:C15,C18:C24,C27:C30,C33,C36:C40,C43:C53,C56:C59,C62:C66,C70:C71)</f>
        <v>0</v>
      </c>
      <c r="D74" s="105"/>
      <c r="E74" s="105">
        <f>$B74      +$C74      +$D74</f>
        <v>41605000</v>
      </c>
      <c r="F74" s="106">
        <f t="shared" ref="F74:O74" si="46">SUM(F9:F15,F18:F24,F27:F30,F33,F36:F40,F43:F53,F56:F59,F62:F66,F70:F71)</f>
        <v>41605000</v>
      </c>
      <c r="G74" s="107">
        <f t="shared" si="46"/>
        <v>31180000</v>
      </c>
      <c r="H74" s="106">
        <f t="shared" si="46"/>
        <v>6769000</v>
      </c>
      <c r="I74" s="107">
        <f t="shared" si="46"/>
        <v>5582271</v>
      </c>
      <c r="J74" s="106">
        <f t="shared" si="46"/>
        <v>11380000</v>
      </c>
      <c r="K74" s="107">
        <f t="shared" si="46"/>
        <v>12156334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18149000</v>
      </c>
      <c r="Q74" s="107">
        <f>$I74      +$K74      +$M74      +$O74</f>
        <v>17738605</v>
      </c>
      <c r="R74" s="61">
        <f>IF(($H74      =0),0,((($J74      -$H74      )/$H74      )*100))</f>
        <v>68.119367705717238</v>
      </c>
      <c r="S74" s="62">
        <f>IF(($I74      =0),0,((($K74      -$I74      )/$I74      )*100))</f>
        <v>117.7668192748077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43.938990436993102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42.945418230238467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9080000</v>
      </c>
      <c r="C87" s="119">
        <f t="shared" si="55"/>
        <v>18619000</v>
      </c>
      <c r="D87" s="119">
        <f t="shared" si="55"/>
        <v>0</v>
      </c>
      <c r="E87" s="119">
        <f t="shared" si="55"/>
        <v>27699000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8595000</v>
      </c>
      <c r="I87" s="119">
        <f t="shared" si="55"/>
        <v>0</v>
      </c>
      <c r="J87" s="119">
        <f t="shared" si="55"/>
        <v>19882000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28477000</v>
      </c>
      <c r="Q87" s="120">
        <f t="shared" si="55"/>
        <v>0</v>
      </c>
      <c r="R87" s="85">
        <f t="shared" si="55"/>
        <v>131.32053519488073</v>
      </c>
      <c r="S87" s="85">
        <f t="shared" si="55"/>
        <v>0</v>
      </c>
      <c r="T87" s="86">
        <f>IF(SUM($E88:$E96) =0,0,(P87   /SUM($E88:$E96) )*100)</f>
        <v>102.80876565941008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9080000</v>
      </c>
      <c r="C91" s="93">
        <v>18619000</v>
      </c>
      <c r="D91" s="93"/>
      <c r="E91" s="93">
        <f t="shared" si="56"/>
        <v>27699000</v>
      </c>
      <c r="F91" s="93">
        <v>0</v>
      </c>
      <c r="G91" s="93">
        <v>0</v>
      </c>
      <c r="H91" s="93">
        <v>8595000</v>
      </c>
      <c r="I91" s="93"/>
      <c r="J91" s="93">
        <v>19882000</v>
      </c>
      <c r="K91" s="93"/>
      <c r="L91" s="93"/>
      <c r="M91" s="93"/>
      <c r="N91" s="93"/>
      <c r="O91" s="93"/>
      <c r="P91" s="93">
        <f t="shared" si="57"/>
        <v>28477000</v>
      </c>
      <c r="Q91" s="93">
        <f t="shared" si="58"/>
        <v>0</v>
      </c>
      <c r="R91" s="89">
        <f t="shared" si="59"/>
        <v>131.32053519488073</v>
      </c>
      <c r="S91" s="89">
        <f t="shared" si="60"/>
        <v>0</v>
      </c>
      <c r="T91" s="89">
        <f t="shared" si="61"/>
        <v>102.80876565941008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9080000</v>
      </c>
      <c r="C114" s="128">
        <f t="shared" si="69"/>
        <v>18619000</v>
      </c>
      <c r="D114" s="128">
        <f t="shared" si="69"/>
        <v>0</v>
      </c>
      <c r="E114" s="128">
        <f t="shared" si="69"/>
        <v>27699000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8595000</v>
      </c>
      <c r="I114" s="128">
        <f t="shared" si="69"/>
        <v>0</v>
      </c>
      <c r="J114" s="128">
        <f t="shared" si="69"/>
        <v>19882000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28477000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1.0280876565941008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9080000</v>
      </c>
      <c r="C115" s="130">
        <f t="shared" ref="C115:Q115" si="70">C87</f>
        <v>18619000</v>
      </c>
      <c r="D115" s="130">
        <f t="shared" si="70"/>
        <v>0</v>
      </c>
      <c r="E115" s="130">
        <f t="shared" si="70"/>
        <v>27699000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8595000</v>
      </c>
      <c r="I115" s="130">
        <f t="shared" si="70"/>
        <v>0</v>
      </c>
      <c r="J115" s="130">
        <f t="shared" si="70"/>
        <v>19882000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28477000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1.0280876565941008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Fkx4vpaKUOp7YWif5lR4lBKBCZm1YdKpoVVXjn185iN5lwhUQH4mjiqFUioRBtsWu9gnlZHTzmAHFRQwmHJyg==" saltValue="URw56nWuNMeTJUeE+bgdP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1200000</v>
      </c>
      <c r="C10" s="93"/>
      <c r="D10" s="93"/>
      <c r="E10" s="93">
        <f t="shared" ref="E10:E16" si="0">$B10      +$C10      +$D10</f>
        <v>1200000</v>
      </c>
      <c r="F10" s="94">
        <v>1200000</v>
      </c>
      <c r="G10" s="95">
        <v>1200000</v>
      </c>
      <c r="H10" s="94">
        <v>158000</v>
      </c>
      <c r="I10" s="95">
        <v>162449</v>
      </c>
      <c r="J10" s="94">
        <v>498000</v>
      </c>
      <c r="K10" s="95">
        <v>543506</v>
      </c>
      <c r="L10" s="94"/>
      <c r="M10" s="95"/>
      <c r="N10" s="94"/>
      <c r="O10" s="95"/>
      <c r="P10" s="94">
        <f t="shared" ref="P10:P16" si="1">$H10      +$J10      +$L10      +$N10</f>
        <v>656000</v>
      </c>
      <c r="Q10" s="95">
        <f t="shared" ref="Q10:Q16" si="2">$I10      +$K10      +$M10      +$O10</f>
        <v>705955</v>
      </c>
      <c r="R10" s="48">
        <f t="shared" ref="R10:R16" si="3">IF(($H10      =0),0,((($J10      -$H10      )/$H10      )*100))</f>
        <v>215.18987341772151</v>
      </c>
      <c r="S10" s="49">
        <f t="shared" ref="S10:S16" si="4">IF(($I10      =0),0,((($K10      -$I10      )/$I10      )*100))</f>
        <v>234.57023435047307</v>
      </c>
      <c r="T10" s="48">
        <f t="shared" ref="T10:T15" si="5">IF(($E10      =0),0,(($P10      /$E10      )*100))</f>
        <v>54.666666666666664</v>
      </c>
      <c r="U10" s="50">
        <f t="shared" ref="U10:U15" si="6">IF(($E10      =0),0,(($Q10      /$E10      )*100))</f>
        <v>58.829583333333332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1200000</v>
      </c>
      <c r="C16" s="96">
        <f>SUM(C9:C15)</f>
        <v>0</v>
      </c>
      <c r="D16" s="96"/>
      <c r="E16" s="96">
        <f t="shared" si="0"/>
        <v>1200000</v>
      </c>
      <c r="F16" s="97">
        <f t="shared" ref="F16:O16" si="7">SUM(F9:F15)</f>
        <v>1200000</v>
      </c>
      <c r="G16" s="98">
        <f t="shared" si="7"/>
        <v>1200000</v>
      </c>
      <c r="H16" s="97">
        <f t="shared" si="7"/>
        <v>158000</v>
      </c>
      <c r="I16" s="98">
        <f t="shared" si="7"/>
        <v>162449</v>
      </c>
      <c r="J16" s="97">
        <f t="shared" si="7"/>
        <v>498000</v>
      </c>
      <c r="K16" s="98">
        <f t="shared" si="7"/>
        <v>543506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656000</v>
      </c>
      <c r="Q16" s="98">
        <f t="shared" si="2"/>
        <v>705955</v>
      </c>
      <c r="R16" s="52">
        <f t="shared" si="3"/>
        <v>215.18987341772151</v>
      </c>
      <c r="S16" s="53">
        <f t="shared" si="4"/>
        <v>234.57023435047307</v>
      </c>
      <c r="T16" s="52">
        <f>IF((SUM($E9:$E13))=0,0,(P16/(SUM($E9:$E13))*100))</f>
        <v>54.666666666666664</v>
      </c>
      <c r="U16" s="54">
        <f>IF((SUM($E9:$E13))=0,0,(Q16/(SUM($E9:$E13))*100))</f>
        <v>58.829583333333332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2546000</v>
      </c>
      <c r="C20" s="93"/>
      <c r="D20" s="93"/>
      <c r="E20" s="93">
        <f t="shared" si="8"/>
        <v>2546000</v>
      </c>
      <c r="F20" s="94">
        <v>2546000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2546000</v>
      </c>
      <c r="C25" s="96">
        <f>SUM(C18:C24)</f>
        <v>0</v>
      </c>
      <c r="D25" s="96"/>
      <c r="E25" s="96">
        <f t="shared" si="8"/>
        <v>2546000</v>
      </c>
      <c r="F25" s="97">
        <f t="shared" ref="F25:O25" si="15">SUM(F18:F24)</f>
        <v>2546000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2837000</v>
      </c>
      <c r="C30" s="93"/>
      <c r="D30" s="93"/>
      <c r="E30" s="93">
        <f>$B30      +$C30      +$D30</f>
        <v>2837000</v>
      </c>
      <c r="F30" s="94">
        <v>2837000</v>
      </c>
      <c r="G30" s="95">
        <v>1986000</v>
      </c>
      <c r="H30" s="94">
        <v>753000</v>
      </c>
      <c r="I30" s="95">
        <v>152682</v>
      </c>
      <c r="J30" s="94">
        <v>671000</v>
      </c>
      <c r="K30" s="95">
        <v>1270519</v>
      </c>
      <c r="L30" s="94"/>
      <c r="M30" s="95"/>
      <c r="N30" s="94"/>
      <c r="O30" s="95"/>
      <c r="P30" s="94">
        <f>$H30      +$J30      +$L30      +$N30</f>
        <v>1424000</v>
      </c>
      <c r="Q30" s="95">
        <f>$I30      +$K30      +$M30      +$O30</f>
        <v>1423201</v>
      </c>
      <c r="R30" s="48">
        <f>IF(($H30      =0),0,((($J30      -$H30      )/$H30      )*100))</f>
        <v>-10.889774236387781</v>
      </c>
      <c r="S30" s="49">
        <f>IF(($I30      =0),0,((($K30      -$I30      )/$I30      )*100))</f>
        <v>732.13410880129948</v>
      </c>
      <c r="T30" s="48">
        <f>IF(($E30      =0),0,(($P30      /$E30      )*100))</f>
        <v>50.193866760662672</v>
      </c>
      <c r="U30" s="50">
        <f>IF(($E30      =0),0,(($Q30      /$E30      )*100))</f>
        <v>50.165703207613674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2837000</v>
      </c>
      <c r="C31" s="96">
        <f>SUM(C27:C30)</f>
        <v>0</v>
      </c>
      <c r="D31" s="96"/>
      <c r="E31" s="96">
        <f>$B31      +$C31      +$D31</f>
        <v>2837000</v>
      </c>
      <c r="F31" s="97">
        <f t="shared" ref="F31:O31" si="16">SUM(F27:F30)</f>
        <v>2837000</v>
      </c>
      <c r="G31" s="98">
        <f t="shared" si="16"/>
        <v>1986000</v>
      </c>
      <c r="H31" s="97">
        <f t="shared" si="16"/>
        <v>753000</v>
      </c>
      <c r="I31" s="98">
        <f t="shared" si="16"/>
        <v>152682</v>
      </c>
      <c r="J31" s="97">
        <f t="shared" si="16"/>
        <v>671000</v>
      </c>
      <c r="K31" s="98">
        <f t="shared" si="16"/>
        <v>1270519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1424000</v>
      </c>
      <c r="Q31" s="98">
        <f>$I31      +$K31      +$M31      +$O31</f>
        <v>1423201</v>
      </c>
      <c r="R31" s="52">
        <f>IF(($H31      =0),0,((($J31      -$H31      )/$H31      )*100))</f>
        <v>-10.889774236387781</v>
      </c>
      <c r="S31" s="53">
        <f>IF(($I31      =0),0,((($K31      -$I31      )/$I31      )*100))</f>
        <v>732.13410880129948</v>
      </c>
      <c r="T31" s="52">
        <f>IF($E31   =0,0,($P31   /$E31   )*100)</f>
        <v>50.193866760662672</v>
      </c>
      <c r="U31" s="54">
        <f>IF($E31   =0,0,($Q31   /$E31   )*100)</f>
        <v>50.165703207613674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4040000</v>
      </c>
      <c r="C33" s="93"/>
      <c r="D33" s="93"/>
      <c r="E33" s="93">
        <f>$B33      +$C33      +$D33</f>
        <v>4040000</v>
      </c>
      <c r="F33" s="94">
        <v>4040000</v>
      </c>
      <c r="G33" s="95">
        <v>2827000</v>
      </c>
      <c r="H33" s="94">
        <v>1009000</v>
      </c>
      <c r="I33" s="95">
        <v>1009000</v>
      </c>
      <c r="J33" s="94">
        <v>1306000</v>
      </c>
      <c r="K33" s="95">
        <v>1818000</v>
      </c>
      <c r="L33" s="94"/>
      <c r="M33" s="95"/>
      <c r="N33" s="94"/>
      <c r="O33" s="95"/>
      <c r="P33" s="94">
        <f>$H33      +$J33      +$L33      +$N33</f>
        <v>2315000</v>
      </c>
      <c r="Q33" s="95">
        <f>$I33      +$K33      +$M33      +$O33</f>
        <v>2827000</v>
      </c>
      <c r="R33" s="48">
        <f>IF(($H33      =0),0,((($J33      -$H33      )/$H33      )*100))</f>
        <v>29.435084241823589</v>
      </c>
      <c r="S33" s="49">
        <f>IF(($I33      =0),0,((($K33      -$I33      )/$I33      )*100))</f>
        <v>80.178394449950446</v>
      </c>
      <c r="T33" s="48">
        <f>IF(($E33      =0),0,(($P33      /$E33      )*100))</f>
        <v>57.301980198019798</v>
      </c>
      <c r="U33" s="50">
        <f>IF(($E33      =0),0,(($Q33      /$E33      )*100))</f>
        <v>69.975247524752476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4040000</v>
      </c>
      <c r="C34" s="96">
        <f>C33</f>
        <v>0</v>
      </c>
      <c r="D34" s="96"/>
      <c r="E34" s="96">
        <f>$B34      +$C34      +$D34</f>
        <v>4040000</v>
      </c>
      <c r="F34" s="97">
        <f t="shared" ref="F34:O34" si="17">F33</f>
        <v>4040000</v>
      </c>
      <c r="G34" s="98">
        <f t="shared" si="17"/>
        <v>2827000</v>
      </c>
      <c r="H34" s="97">
        <f t="shared" si="17"/>
        <v>1009000</v>
      </c>
      <c r="I34" s="98">
        <f t="shared" si="17"/>
        <v>1009000</v>
      </c>
      <c r="J34" s="97">
        <f t="shared" si="17"/>
        <v>1306000</v>
      </c>
      <c r="K34" s="98">
        <f t="shared" si="17"/>
        <v>1818000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2315000</v>
      </c>
      <c r="Q34" s="98">
        <f>$I34      +$K34      +$M34      +$O34</f>
        <v>2827000</v>
      </c>
      <c r="R34" s="52">
        <f>IF(($H34      =0),0,((($J34      -$H34      )/$H34      )*100))</f>
        <v>29.435084241823589</v>
      </c>
      <c r="S34" s="53">
        <f>IF(($I34      =0),0,((($K34      -$I34      )/$I34      )*100))</f>
        <v>80.178394449950446</v>
      </c>
      <c r="T34" s="52">
        <f>IF($E34   =0,0,($P34   /$E34   )*100)</f>
        <v>57.301980198019798</v>
      </c>
      <c r="U34" s="54">
        <f>IF($E34   =0,0,($Q34   /$E34   )*100)</f>
        <v>69.975247524752476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>
        <v>214744000</v>
      </c>
      <c r="C44" s="93"/>
      <c r="D44" s="93"/>
      <c r="E44" s="93">
        <f t="shared" si="26"/>
        <v>214744000</v>
      </c>
      <c r="F44" s="94">
        <v>214744000</v>
      </c>
      <c r="G44" s="95">
        <v>160000000</v>
      </c>
      <c r="H44" s="94">
        <v>45686000</v>
      </c>
      <c r="I44" s="95">
        <v>45431721</v>
      </c>
      <c r="J44" s="94">
        <v>55427000</v>
      </c>
      <c r="K44" s="95">
        <v>55560230</v>
      </c>
      <c r="L44" s="94"/>
      <c r="M44" s="95"/>
      <c r="N44" s="94"/>
      <c r="O44" s="95"/>
      <c r="P44" s="94">
        <f t="shared" si="27"/>
        <v>101113000</v>
      </c>
      <c r="Q44" s="95">
        <f t="shared" si="28"/>
        <v>100991951</v>
      </c>
      <c r="R44" s="48">
        <f t="shared" si="29"/>
        <v>21.321630258722585</v>
      </c>
      <c r="S44" s="49">
        <f t="shared" si="30"/>
        <v>22.293914421599833</v>
      </c>
      <c r="T44" s="48">
        <f t="shared" si="31"/>
        <v>47.085366762284394</v>
      </c>
      <c r="U44" s="50">
        <f t="shared" si="32"/>
        <v>47.02899778340722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70000000</v>
      </c>
      <c r="H52" s="94">
        <v>32622000</v>
      </c>
      <c r="I52" s="95">
        <v>29410745</v>
      </c>
      <c r="J52" s="94">
        <v>18508000</v>
      </c>
      <c r="K52" s="95">
        <v>27805344</v>
      </c>
      <c r="L52" s="94"/>
      <c r="M52" s="95"/>
      <c r="N52" s="94"/>
      <c r="O52" s="95"/>
      <c r="P52" s="94">
        <f t="shared" si="27"/>
        <v>51130000</v>
      </c>
      <c r="Q52" s="95">
        <f t="shared" si="28"/>
        <v>57216089</v>
      </c>
      <c r="R52" s="48">
        <f t="shared" si="29"/>
        <v>-43.265281098645083</v>
      </c>
      <c r="S52" s="49">
        <f t="shared" si="30"/>
        <v>-5.4585526480203068</v>
      </c>
      <c r="T52" s="48">
        <f t="shared" si="31"/>
        <v>51.129999999999995</v>
      </c>
      <c r="U52" s="50">
        <f t="shared" si="32"/>
        <v>57.216089000000004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314744000</v>
      </c>
      <c r="C54" s="96">
        <f>SUM(C43:C53)</f>
        <v>0</v>
      </c>
      <c r="D54" s="96"/>
      <c r="E54" s="96">
        <f t="shared" si="26"/>
        <v>314744000</v>
      </c>
      <c r="F54" s="97">
        <f t="shared" ref="F54:O54" si="33">SUM(F43:F53)</f>
        <v>314744000</v>
      </c>
      <c r="G54" s="98">
        <f t="shared" si="33"/>
        <v>230000000</v>
      </c>
      <c r="H54" s="97">
        <f t="shared" si="33"/>
        <v>78308000</v>
      </c>
      <c r="I54" s="98">
        <f t="shared" si="33"/>
        <v>74842466</v>
      </c>
      <c r="J54" s="97">
        <f t="shared" si="33"/>
        <v>73935000</v>
      </c>
      <c r="K54" s="98">
        <f t="shared" si="33"/>
        <v>83365574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152243000</v>
      </c>
      <c r="Q54" s="98">
        <f t="shared" si="28"/>
        <v>158208040</v>
      </c>
      <c r="R54" s="52">
        <f t="shared" si="29"/>
        <v>-5.5843591970169077</v>
      </c>
      <c r="S54" s="53">
        <f t="shared" si="30"/>
        <v>11.388064097193162</v>
      </c>
      <c r="T54" s="52">
        <f>IF((+$E44+$E46+$E48+$E49+$E52) =0,0,(P54   /(+$E44+$E46+$E48+$E49+$E52) )*100)</f>
        <v>48.370421676028776</v>
      </c>
      <c r="U54" s="54">
        <f>IF((+$E44+$E46+$E48+$E49+$E52) =0,0,(Q54   /(+$E44+$E46+$E48+$E49+$E52) )*100)</f>
        <v>50.265625397148163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325367000</v>
      </c>
      <c r="C68" s="105">
        <f>SUM(C9:C15,C18:C24,C27:C30,C33,C36:C40,C43:C53,C56:C59,C62:C66)</f>
        <v>0</v>
      </c>
      <c r="D68" s="105"/>
      <c r="E68" s="105">
        <f t="shared" si="35"/>
        <v>325367000</v>
      </c>
      <c r="F68" s="106">
        <f t="shared" ref="F68:O68" si="43">SUM(F9:F15,F18:F24,F27:F30,F33,F36:F40,F43:F53,F56:F59,F62:F66)</f>
        <v>325367000</v>
      </c>
      <c r="G68" s="107">
        <f t="shared" si="43"/>
        <v>236013000</v>
      </c>
      <c r="H68" s="106">
        <f t="shared" si="43"/>
        <v>80228000</v>
      </c>
      <c r="I68" s="107">
        <f t="shared" si="43"/>
        <v>76166597</v>
      </c>
      <c r="J68" s="106">
        <f t="shared" si="43"/>
        <v>76410000</v>
      </c>
      <c r="K68" s="107">
        <f t="shared" si="43"/>
        <v>86997599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156638000</v>
      </c>
      <c r="Q68" s="107">
        <f t="shared" si="37"/>
        <v>163164196</v>
      </c>
      <c r="R68" s="61">
        <f t="shared" si="38"/>
        <v>-4.758937029466022</v>
      </c>
      <c r="S68" s="62">
        <f t="shared" si="39"/>
        <v>14.220146923460424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48.521626536067977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50.543240991137509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196496000</v>
      </c>
      <c r="C70" s="93">
        <v>-1953000</v>
      </c>
      <c r="D70" s="93"/>
      <c r="E70" s="93">
        <f>$B70      +$C70      +$D70</f>
        <v>194543000</v>
      </c>
      <c r="F70" s="94">
        <v>196496000</v>
      </c>
      <c r="G70" s="95">
        <v>130122000</v>
      </c>
      <c r="H70" s="94">
        <v>37563000</v>
      </c>
      <c r="I70" s="95">
        <v>36149456</v>
      </c>
      <c r="J70" s="94">
        <v>63087000</v>
      </c>
      <c r="K70" s="95">
        <v>69635757</v>
      </c>
      <c r="L70" s="94"/>
      <c r="M70" s="95"/>
      <c r="N70" s="94"/>
      <c r="O70" s="95"/>
      <c r="P70" s="94">
        <f>$H70      +$J70      +$L70      +$N70</f>
        <v>100650000</v>
      </c>
      <c r="Q70" s="95">
        <f>$I70      +$K70      +$M70      +$O70</f>
        <v>105785213</v>
      </c>
      <c r="R70" s="48">
        <f>IF(($H70      =0),0,((($J70      -$H70      )/$H70      )*100))</f>
        <v>67.94984426164045</v>
      </c>
      <c r="S70" s="49">
        <f>IF(($I70      =0),0,((($K70      -$I70      )/$I70      )*100))</f>
        <v>92.63293201424662</v>
      </c>
      <c r="T70" s="48">
        <f>IF(($E70      =0),0,(($P70      /$E70      )*100))</f>
        <v>51.736634060336272</v>
      </c>
      <c r="U70" s="50">
        <f>IF(($E70      =0),0,(($Q70      /$E70      )*100))</f>
        <v>54.376262831353486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196496000</v>
      </c>
      <c r="C72" s="102">
        <f>SUM(C70:C71)</f>
        <v>-1953000</v>
      </c>
      <c r="D72" s="102"/>
      <c r="E72" s="102">
        <f>$B72      +$C72      +$D72</f>
        <v>194543000</v>
      </c>
      <c r="F72" s="103">
        <f t="shared" ref="F72:O72" si="44">SUM(F70:F71)</f>
        <v>196496000</v>
      </c>
      <c r="G72" s="104">
        <f t="shared" si="44"/>
        <v>130122000</v>
      </c>
      <c r="H72" s="103">
        <f t="shared" si="44"/>
        <v>37563000</v>
      </c>
      <c r="I72" s="104">
        <f t="shared" si="44"/>
        <v>36149456</v>
      </c>
      <c r="J72" s="103">
        <f t="shared" si="44"/>
        <v>63087000</v>
      </c>
      <c r="K72" s="104">
        <f t="shared" si="44"/>
        <v>69635757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100650000</v>
      </c>
      <c r="Q72" s="104">
        <f>$I72      +$K72      +$M72      +$O72</f>
        <v>105785213</v>
      </c>
      <c r="R72" s="57">
        <f>IF(($H72      =0),0,((($J72      -$H72      )/$H72      )*100))</f>
        <v>67.94984426164045</v>
      </c>
      <c r="S72" s="58">
        <f>IF(($I72      =0),0,((($K72      -$I72      )/$I72      )*100))</f>
        <v>92.63293201424662</v>
      </c>
      <c r="T72" s="57">
        <f>IF(($E70      =0),0,(($P70      /$E70      )*100))</f>
        <v>51.736634060336272</v>
      </c>
      <c r="U72" s="59">
        <f>IF($E70   =0,0,($Q70   /$E70 )*100)</f>
        <v>54.376262831353486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196496000</v>
      </c>
      <c r="C73" s="105">
        <f>SUM(C70:C71)</f>
        <v>-1953000</v>
      </c>
      <c r="D73" s="105"/>
      <c r="E73" s="105">
        <f>$B73      +$C73      +$D73</f>
        <v>194543000</v>
      </c>
      <c r="F73" s="106">
        <f t="shared" ref="F73:O73" si="45">SUM(F70:F71)</f>
        <v>196496000</v>
      </c>
      <c r="G73" s="107">
        <f t="shared" si="45"/>
        <v>130122000</v>
      </c>
      <c r="H73" s="106">
        <f t="shared" si="45"/>
        <v>37563000</v>
      </c>
      <c r="I73" s="107">
        <f t="shared" si="45"/>
        <v>36149456</v>
      </c>
      <c r="J73" s="106">
        <f t="shared" si="45"/>
        <v>63087000</v>
      </c>
      <c r="K73" s="107">
        <f t="shared" si="45"/>
        <v>69635757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100650000</v>
      </c>
      <c r="Q73" s="107">
        <f>$I73      +$K73      +$M73      +$O73</f>
        <v>105785213</v>
      </c>
      <c r="R73" s="61">
        <f>IF(($H73      =0),0,((($J73      -$H73      )/$H73      )*100))</f>
        <v>67.94984426164045</v>
      </c>
      <c r="S73" s="62">
        <f>IF(($I73      =0),0,((($K73      -$I73      )/$I73      )*100))</f>
        <v>92.63293201424662</v>
      </c>
      <c r="T73" s="61">
        <f>IF(($E70      =0),0,(($P70      /$E70      )*100))</f>
        <v>51.736634060336272</v>
      </c>
      <c r="U73" s="65">
        <f>IF($E70   =0,0,($Q70   /$E70 )*100)</f>
        <v>54.376262831353486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521863000</v>
      </c>
      <c r="C74" s="105">
        <f>SUM(C9:C15,C18:C24,C27:C30,C33,C36:C40,C43:C53,C56:C59,C62:C66,C70:C71)</f>
        <v>-1953000</v>
      </c>
      <c r="D74" s="105"/>
      <c r="E74" s="105">
        <f>$B74      +$C74      +$D74</f>
        <v>519910000</v>
      </c>
      <c r="F74" s="106">
        <f t="shared" ref="F74:O74" si="46">SUM(F9:F15,F18:F24,F27:F30,F33,F36:F40,F43:F53,F56:F59,F62:F66,F70:F71)</f>
        <v>521863000</v>
      </c>
      <c r="G74" s="107">
        <f t="shared" si="46"/>
        <v>366135000</v>
      </c>
      <c r="H74" s="106">
        <f t="shared" si="46"/>
        <v>117791000</v>
      </c>
      <c r="I74" s="107">
        <f t="shared" si="46"/>
        <v>112316053</v>
      </c>
      <c r="J74" s="106">
        <f t="shared" si="46"/>
        <v>139497000</v>
      </c>
      <c r="K74" s="107">
        <f t="shared" si="46"/>
        <v>156633356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257288000</v>
      </c>
      <c r="Q74" s="107">
        <f>$I74      +$K74      +$M74      +$O74</f>
        <v>268949409</v>
      </c>
      <c r="R74" s="61">
        <f>IF(($H74      =0),0,((($J74      -$H74      )/$H74      )*100))</f>
        <v>18.427553887818256</v>
      </c>
      <c r="S74" s="62">
        <f>IF(($I74      =0),0,((($K74      -$I74      )/$I74      )*100))</f>
        <v>39.457674852587637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49.730557209237595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51.984561933184366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6000</v>
      </c>
      <c r="C87" s="119">
        <f t="shared" si="55"/>
        <v>0</v>
      </c>
      <c r="D87" s="119">
        <f t="shared" si="55"/>
        <v>0</v>
      </c>
      <c r="E87" s="119">
        <f t="shared" si="55"/>
        <v>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>
        <v>6000</v>
      </c>
      <c r="C92" s="93"/>
      <c r="D92" s="93"/>
      <c r="E92" s="93">
        <f t="shared" si="56"/>
        <v>6000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6000</v>
      </c>
      <c r="C114" s="128">
        <f t="shared" si="69"/>
        <v>0</v>
      </c>
      <c r="D114" s="128">
        <f t="shared" si="69"/>
        <v>0</v>
      </c>
      <c r="E114" s="128">
        <f t="shared" si="69"/>
        <v>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6000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XM/WNtKveSF/AOZ6ff3bwaRFWnQw/7v8/1TomlQBKRnuoqpbA67TgYRkZmCrgBdV7CFV5ti9IUj0/qzfdLHTkw==" saltValue="4xyTZvcL7CaT5rndxWne3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468000</v>
      </c>
      <c r="I10" s="95">
        <v>467917</v>
      </c>
      <c r="J10" s="94">
        <v>483000</v>
      </c>
      <c r="K10" s="95">
        <v>-1284830</v>
      </c>
      <c r="L10" s="94"/>
      <c r="M10" s="95"/>
      <c r="N10" s="94"/>
      <c r="O10" s="95"/>
      <c r="P10" s="94">
        <f t="shared" ref="P10:P16" si="1">$H10      +$J10      +$L10      +$N10</f>
        <v>951000</v>
      </c>
      <c r="Q10" s="95">
        <f t="shared" ref="Q10:Q16" si="2">$I10      +$K10      +$M10      +$O10</f>
        <v>-816913</v>
      </c>
      <c r="R10" s="48">
        <f t="shared" ref="R10:R16" si="3">IF(($H10      =0),0,((($J10      -$H10      )/$H10      )*100))</f>
        <v>3.2051282051282048</v>
      </c>
      <c r="S10" s="49">
        <f t="shared" ref="S10:S16" si="4">IF(($I10      =0),0,((($K10      -$I10      )/$I10      )*100))</f>
        <v>-374.58502255741939</v>
      </c>
      <c r="T10" s="48">
        <f t="shared" ref="T10:T15" si="5">IF(($E10      =0),0,(($P10      /$E10      )*100))</f>
        <v>52.833333333333329</v>
      </c>
      <c r="U10" s="50">
        <f t="shared" ref="U10:U15" si="6">IF(($E10      =0),0,(($Q10      /$E10      )*100))</f>
        <v>-45.384055555555555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468000</v>
      </c>
      <c r="I16" s="98">
        <f t="shared" si="7"/>
        <v>467917</v>
      </c>
      <c r="J16" s="97">
        <f t="shared" si="7"/>
        <v>483000</v>
      </c>
      <c r="K16" s="98">
        <f t="shared" si="7"/>
        <v>-1284830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951000</v>
      </c>
      <c r="Q16" s="98">
        <f t="shared" si="2"/>
        <v>-816913</v>
      </c>
      <c r="R16" s="52">
        <f t="shared" si="3"/>
        <v>3.2051282051282048</v>
      </c>
      <c r="S16" s="53">
        <f t="shared" si="4"/>
        <v>-374.58502255741939</v>
      </c>
      <c r="T16" s="52">
        <f>IF((SUM($E9:$E13))=0,0,(P16/(SUM($E9:$E13))*100))</f>
        <v>52.833333333333329</v>
      </c>
      <c r="U16" s="54">
        <f>IF((SUM($E9:$E13))=0,0,(Q16/(SUM($E9:$E13))*100))</f>
        <v>-45.384055555555555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1815000</v>
      </c>
      <c r="C33" s="93"/>
      <c r="D33" s="93"/>
      <c r="E33" s="93">
        <f>$B33      +$C33      +$D33</f>
        <v>1815000</v>
      </c>
      <c r="F33" s="94">
        <v>1815000</v>
      </c>
      <c r="G33" s="95">
        <v>1271000</v>
      </c>
      <c r="H33" s="94">
        <v>454000</v>
      </c>
      <c r="I33" s="95">
        <v>543374</v>
      </c>
      <c r="J33" s="94">
        <v>459000</v>
      </c>
      <c r="K33" s="95">
        <v>-4098470</v>
      </c>
      <c r="L33" s="94"/>
      <c r="M33" s="95"/>
      <c r="N33" s="94"/>
      <c r="O33" s="95"/>
      <c r="P33" s="94">
        <f>$H33      +$J33      +$L33      +$N33</f>
        <v>913000</v>
      </c>
      <c r="Q33" s="95">
        <f>$I33      +$K33      +$M33      +$O33</f>
        <v>-3555096</v>
      </c>
      <c r="R33" s="48">
        <f>IF(($H33      =0),0,((($J33      -$H33      )/$H33      )*100))</f>
        <v>1.1013215859030838</v>
      </c>
      <c r="S33" s="49">
        <f>IF(($I33      =0),0,((($K33      -$I33      )/$I33      )*100))</f>
        <v>-854.26317784803837</v>
      </c>
      <c r="T33" s="48">
        <f>IF(($E33      =0),0,(($P33      /$E33      )*100))</f>
        <v>50.303030303030305</v>
      </c>
      <c r="U33" s="50">
        <f>IF(($E33      =0),0,(($Q33      /$E33      )*100))</f>
        <v>-195.87305785123968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1815000</v>
      </c>
      <c r="C34" s="96">
        <f>C33</f>
        <v>0</v>
      </c>
      <c r="D34" s="96"/>
      <c r="E34" s="96">
        <f>$B34      +$C34      +$D34</f>
        <v>1815000</v>
      </c>
      <c r="F34" s="97">
        <f t="shared" ref="F34:O34" si="17">F33</f>
        <v>1815000</v>
      </c>
      <c r="G34" s="98">
        <f t="shared" si="17"/>
        <v>1271000</v>
      </c>
      <c r="H34" s="97">
        <f t="shared" si="17"/>
        <v>454000</v>
      </c>
      <c r="I34" s="98">
        <f t="shared" si="17"/>
        <v>543374</v>
      </c>
      <c r="J34" s="97">
        <f t="shared" si="17"/>
        <v>459000</v>
      </c>
      <c r="K34" s="98">
        <f t="shared" si="17"/>
        <v>-4098470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913000</v>
      </c>
      <c r="Q34" s="98">
        <f>$I34      +$K34      +$M34      +$O34</f>
        <v>-3555096</v>
      </c>
      <c r="R34" s="52">
        <f>IF(($H34      =0),0,((($J34      -$H34      )/$H34      )*100))</f>
        <v>1.1013215859030838</v>
      </c>
      <c r="S34" s="53">
        <f>IF(($I34      =0),0,((($K34      -$I34      )/$I34      )*100))</f>
        <v>-854.26317784803837</v>
      </c>
      <c r="T34" s="52">
        <f>IF($E34   =0,0,($P34   /$E34   )*100)</f>
        <v>50.303030303030305</v>
      </c>
      <c r="U34" s="54">
        <f>IF($E34   =0,0,($Q34   /$E34   )*100)</f>
        <v>-195.87305785123968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9227000</v>
      </c>
      <c r="C36" s="93"/>
      <c r="D36" s="93"/>
      <c r="E36" s="93">
        <f t="shared" ref="E36:E41" si="18">$B36      +$C36      +$D36</f>
        <v>9227000</v>
      </c>
      <c r="F36" s="94">
        <v>7227000</v>
      </c>
      <c r="G36" s="95">
        <v>1500000</v>
      </c>
      <c r="H36" s="94"/>
      <c r="I36" s="95"/>
      <c r="J36" s="94"/>
      <c r="K36" s="95">
        <v>-9039586</v>
      </c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-9039586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-97.968852281348219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10217000</v>
      </c>
      <c r="C37" s="93"/>
      <c r="D37" s="93"/>
      <c r="E37" s="93">
        <f t="shared" si="18"/>
        <v>10217000</v>
      </c>
      <c r="F37" s="94">
        <v>10217000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19444000</v>
      </c>
      <c r="C41" s="96">
        <f>SUM(C36:C40)</f>
        <v>0</v>
      </c>
      <c r="D41" s="96"/>
      <c r="E41" s="96">
        <f t="shared" si="18"/>
        <v>19444000</v>
      </c>
      <c r="F41" s="97">
        <f t="shared" ref="F41:O41" si="25">SUM(F36:F40)</f>
        <v>17444000</v>
      </c>
      <c r="G41" s="98">
        <f t="shared" si="25"/>
        <v>1500000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-9039586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-9039586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-97.968852281348219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23059000</v>
      </c>
      <c r="C68" s="105">
        <f>SUM(C9:C15,C18:C24,C27:C30,C33,C36:C40,C43:C53,C56:C59,C62:C66)</f>
        <v>0</v>
      </c>
      <c r="D68" s="105"/>
      <c r="E68" s="105">
        <f t="shared" si="35"/>
        <v>23059000</v>
      </c>
      <c r="F68" s="106">
        <f t="shared" ref="F68:O68" si="43">SUM(F9:F15,F18:F24,F27:F30,F33,F36:F40,F43:F53,F56:F59,F62:F66)</f>
        <v>21059000</v>
      </c>
      <c r="G68" s="107">
        <f t="shared" si="43"/>
        <v>4571000</v>
      </c>
      <c r="H68" s="106">
        <f t="shared" si="43"/>
        <v>922000</v>
      </c>
      <c r="I68" s="107">
        <f t="shared" si="43"/>
        <v>1011291</v>
      </c>
      <c r="J68" s="106">
        <f t="shared" si="43"/>
        <v>942000</v>
      </c>
      <c r="K68" s="107">
        <f t="shared" si="43"/>
        <v>-14422886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1864000</v>
      </c>
      <c r="Q68" s="107">
        <f t="shared" si="37"/>
        <v>-13411595</v>
      </c>
      <c r="R68" s="61">
        <f t="shared" si="38"/>
        <v>2.1691973969631237</v>
      </c>
      <c r="S68" s="62">
        <f t="shared" si="39"/>
        <v>-1526.1855390782673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14.514873072730106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-104.43540725743654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41101000</v>
      </c>
      <c r="C70" s="93"/>
      <c r="D70" s="93"/>
      <c r="E70" s="93">
        <f>$B70      +$C70      +$D70</f>
        <v>41101000</v>
      </c>
      <c r="F70" s="94">
        <v>41101000</v>
      </c>
      <c r="G70" s="95">
        <v>30078000</v>
      </c>
      <c r="H70" s="94">
        <v>8803000</v>
      </c>
      <c r="I70" s="95">
        <v>5630713</v>
      </c>
      <c r="J70" s="94">
        <v>10407000</v>
      </c>
      <c r="K70" s="95">
        <v>-116931396</v>
      </c>
      <c r="L70" s="94"/>
      <c r="M70" s="95"/>
      <c r="N70" s="94"/>
      <c r="O70" s="95"/>
      <c r="P70" s="94">
        <f>$H70      +$J70      +$L70      +$N70</f>
        <v>19210000</v>
      </c>
      <c r="Q70" s="95">
        <f>$I70      +$K70      +$M70      +$O70</f>
        <v>-111300683</v>
      </c>
      <c r="R70" s="48">
        <f>IF(($H70      =0),0,((($J70      -$H70      )/$H70      )*100))</f>
        <v>18.221061001931162</v>
      </c>
      <c r="S70" s="49">
        <f>IF(($I70      =0),0,((($K70      -$I70      )/$I70      )*100))</f>
        <v>-2176.6712137521486</v>
      </c>
      <c r="T70" s="48">
        <f>IF(($E70      =0),0,(($P70      /$E70      )*100))</f>
        <v>46.738522177075986</v>
      </c>
      <c r="U70" s="50">
        <f>IF(($E70      =0),0,(($Q70      /$E70      )*100))</f>
        <v>-270.79799274956815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41101000</v>
      </c>
      <c r="C72" s="102">
        <f>SUM(C70:C71)</f>
        <v>0</v>
      </c>
      <c r="D72" s="102"/>
      <c r="E72" s="102">
        <f>$B72      +$C72      +$D72</f>
        <v>41101000</v>
      </c>
      <c r="F72" s="103">
        <f t="shared" ref="F72:O72" si="44">SUM(F70:F71)</f>
        <v>41101000</v>
      </c>
      <c r="G72" s="104">
        <f t="shared" si="44"/>
        <v>30078000</v>
      </c>
      <c r="H72" s="103">
        <f t="shared" si="44"/>
        <v>8803000</v>
      </c>
      <c r="I72" s="104">
        <f t="shared" si="44"/>
        <v>5630713</v>
      </c>
      <c r="J72" s="103">
        <f t="shared" si="44"/>
        <v>10407000</v>
      </c>
      <c r="K72" s="104">
        <f t="shared" si="44"/>
        <v>-116931396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19210000</v>
      </c>
      <c r="Q72" s="104">
        <f>$I72      +$K72      +$M72      +$O72</f>
        <v>-111300683</v>
      </c>
      <c r="R72" s="57">
        <f>IF(($H72      =0),0,((($J72      -$H72      )/$H72      )*100))</f>
        <v>18.221061001931162</v>
      </c>
      <c r="S72" s="58">
        <f>IF(($I72      =0),0,((($K72      -$I72      )/$I72      )*100))</f>
        <v>-2176.6712137521486</v>
      </c>
      <c r="T72" s="57">
        <f>IF(($E70      =0),0,(($P70      /$E70      )*100))</f>
        <v>46.738522177075986</v>
      </c>
      <c r="U72" s="59">
        <f>IF($E70   =0,0,($Q70   /$E70 )*100)</f>
        <v>-270.79799274956815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41101000</v>
      </c>
      <c r="C73" s="105">
        <f>SUM(C70:C71)</f>
        <v>0</v>
      </c>
      <c r="D73" s="105"/>
      <c r="E73" s="105">
        <f>$B73      +$C73      +$D73</f>
        <v>41101000</v>
      </c>
      <c r="F73" s="106">
        <f t="shared" ref="F73:O73" si="45">SUM(F70:F71)</f>
        <v>41101000</v>
      </c>
      <c r="G73" s="107">
        <f t="shared" si="45"/>
        <v>30078000</v>
      </c>
      <c r="H73" s="106">
        <f t="shared" si="45"/>
        <v>8803000</v>
      </c>
      <c r="I73" s="107">
        <f t="shared" si="45"/>
        <v>5630713</v>
      </c>
      <c r="J73" s="106">
        <f t="shared" si="45"/>
        <v>10407000</v>
      </c>
      <c r="K73" s="107">
        <f t="shared" si="45"/>
        <v>-116931396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19210000</v>
      </c>
      <c r="Q73" s="107">
        <f>$I73      +$K73      +$M73      +$O73</f>
        <v>-111300683</v>
      </c>
      <c r="R73" s="61">
        <f>IF(($H73      =0),0,((($J73      -$H73      )/$H73      )*100))</f>
        <v>18.221061001931162</v>
      </c>
      <c r="S73" s="62">
        <f>IF(($I73      =0),0,((($K73      -$I73      )/$I73      )*100))</f>
        <v>-2176.6712137521486</v>
      </c>
      <c r="T73" s="61">
        <f>IF(($E70      =0),0,(($P70      /$E70      )*100))</f>
        <v>46.738522177075986</v>
      </c>
      <c r="U73" s="65">
        <f>IF($E70   =0,0,($Q70   /$E70 )*100)</f>
        <v>-270.79799274956815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64160000</v>
      </c>
      <c r="C74" s="105">
        <f>SUM(C9:C15,C18:C24,C27:C30,C33,C36:C40,C43:C53,C56:C59,C62:C66,C70:C71)</f>
        <v>0</v>
      </c>
      <c r="D74" s="105"/>
      <c r="E74" s="105">
        <f>$B74      +$C74      +$D74</f>
        <v>64160000</v>
      </c>
      <c r="F74" s="106">
        <f t="shared" ref="F74:O74" si="46">SUM(F9:F15,F18:F24,F27:F30,F33,F36:F40,F43:F53,F56:F59,F62:F66,F70:F71)</f>
        <v>62160000</v>
      </c>
      <c r="G74" s="107">
        <f t="shared" si="46"/>
        <v>34649000</v>
      </c>
      <c r="H74" s="106">
        <f t="shared" si="46"/>
        <v>9725000</v>
      </c>
      <c r="I74" s="107">
        <f t="shared" si="46"/>
        <v>6642004</v>
      </c>
      <c r="J74" s="106">
        <f t="shared" si="46"/>
        <v>11349000</v>
      </c>
      <c r="K74" s="107">
        <f t="shared" si="46"/>
        <v>-131354282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21074000</v>
      </c>
      <c r="Q74" s="107">
        <f>$I74      +$K74      +$M74      +$O74</f>
        <v>-124712278</v>
      </c>
      <c r="R74" s="61">
        <f>IF(($H74      =0),0,((($J74      -$H74      )/$H74      )*100))</f>
        <v>16.699228791773781</v>
      </c>
      <c r="S74" s="62">
        <f>IF(($I74      =0),0,((($K74      -$I74      )/$I74      )*100))</f>
        <v>-2077.6302754409662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39.067163487384832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-231.19269970153681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1121000</v>
      </c>
      <c r="C87" s="119">
        <f t="shared" si="55"/>
        <v>10071000</v>
      </c>
      <c r="D87" s="119">
        <f t="shared" si="55"/>
        <v>0</v>
      </c>
      <c r="E87" s="119">
        <f t="shared" si="55"/>
        <v>11192000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7012000</v>
      </c>
      <c r="I87" s="119">
        <f t="shared" si="55"/>
        <v>0</v>
      </c>
      <c r="J87" s="119">
        <f t="shared" si="55"/>
        <v>2300000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9312000</v>
      </c>
      <c r="Q87" s="120">
        <f t="shared" si="55"/>
        <v>0</v>
      </c>
      <c r="R87" s="85">
        <f t="shared" si="55"/>
        <v>-67.199087278950373</v>
      </c>
      <c r="S87" s="85">
        <f t="shared" si="55"/>
        <v>0</v>
      </c>
      <c r="T87" s="86">
        <f>IF(SUM($E88:$E96) =0,0,(P87   /SUM($E88:$E96) )*100)</f>
        <v>83.202287348105784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1121000</v>
      </c>
      <c r="C91" s="93">
        <v>10071000</v>
      </c>
      <c r="D91" s="93"/>
      <c r="E91" s="93">
        <f t="shared" si="56"/>
        <v>11192000</v>
      </c>
      <c r="F91" s="93">
        <v>0</v>
      </c>
      <c r="G91" s="93">
        <v>0</v>
      </c>
      <c r="H91" s="93">
        <v>7012000</v>
      </c>
      <c r="I91" s="93"/>
      <c r="J91" s="93">
        <v>2300000</v>
      </c>
      <c r="K91" s="93"/>
      <c r="L91" s="93"/>
      <c r="M91" s="93"/>
      <c r="N91" s="93"/>
      <c r="O91" s="93"/>
      <c r="P91" s="93">
        <f t="shared" si="57"/>
        <v>9312000</v>
      </c>
      <c r="Q91" s="93">
        <f t="shared" si="58"/>
        <v>0</v>
      </c>
      <c r="R91" s="89">
        <f t="shared" si="59"/>
        <v>-67.199087278950373</v>
      </c>
      <c r="S91" s="89">
        <f t="shared" si="60"/>
        <v>0</v>
      </c>
      <c r="T91" s="89">
        <f t="shared" si="61"/>
        <v>83.202287348105784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1121000</v>
      </c>
      <c r="C114" s="128">
        <f t="shared" si="69"/>
        <v>10071000</v>
      </c>
      <c r="D114" s="128">
        <f t="shared" si="69"/>
        <v>0</v>
      </c>
      <c r="E114" s="128">
        <f t="shared" si="69"/>
        <v>11192000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7012000</v>
      </c>
      <c r="I114" s="128">
        <f t="shared" si="69"/>
        <v>0</v>
      </c>
      <c r="J114" s="128">
        <f t="shared" si="69"/>
        <v>2300000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9312000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0.83202287348105786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1121000</v>
      </c>
      <c r="C115" s="130">
        <f t="shared" ref="C115:Q115" si="70">C87</f>
        <v>10071000</v>
      </c>
      <c r="D115" s="130">
        <f t="shared" si="70"/>
        <v>0</v>
      </c>
      <c r="E115" s="130">
        <f t="shared" si="70"/>
        <v>11192000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7012000</v>
      </c>
      <c r="I115" s="130">
        <f t="shared" si="70"/>
        <v>0</v>
      </c>
      <c r="J115" s="130">
        <f t="shared" si="70"/>
        <v>2300000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9312000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0.83202287348105786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SQdLw/dfzRp8uXRMIk6QoXZmj59C81DJBeEsC6LvkS7NlBdHpP6BA/eVOTrsE2UeOyxCEFnXTKTMCapnKzm7/A==" saltValue="btNo1SYsJhDUx1PVG9k77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288000</v>
      </c>
      <c r="I10" s="95">
        <v>288510</v>
      </c>
      <c r="J10" s="94">
        <v>168000</v>
      </c>
      <c r="K10" s="95">
        <v>234667</v>
      </c>
      <c r="L10" s="94"/>
      <c r="M10" s="95"/>
      <c r="N10" s="94"/>
      <c r="O10" s="95"/>
      <c r="P10" s="94">
        <f t="shared" ref="P10:P16" si="1">$H10      +$J10      +$L10      +$N10</f>
        <v>456000</v>
      </c>
      <c r="Q10" s="95">
        <f t="shared" ref="Q10:Q16" si="2">$I10      +$K10      +$M10      +$O10</f>
        <v>523177</v>
      </c>
      <c r="R10" s="48">
        <f t="shared" ref="R10:R16" si="3">IF(($H10      =0),0,((($J10      -$H10      )/$H10      )*100))</f>
        <v>-41.666666666666671</v>
      </c>
      <c r="S10" s="49">
        <f t="shared" ref="S10:S16" si="4">IF(($I10      =0),0,((($K10      -$I10      )/$I10      )*100))</f>
        <v>-18.662438043741986</v>
      </c>
      <c r="T10" s="48">
        <f t="shared" ref="T10:T15" si="5">IF(($E10      =0),0,(($P10      /$E10      )*100))</f>
        <v>25.333333333333336</v>
      </c>
      <c r="U10" s="50">
        <f t="shared" ref="U10:U15" si="6">IF(($E10      =0),0,(($Q10      /$E10      )*100))</f>
        <v>29.065388888888886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288000</v>
      </c>
      <c r="I16" s="98">
        <f t="shared" si="7"/>
        <v>288510</v>
      </c>
      <c r="J16" s="97">
        <f t="shared" si="7"/>
        <v>168000</v>
      </c>
      <c r="K16" s="98">
        <f t="shared" si="7"/>
        <v>234667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456000</v>
      </c>
      <c r="Q16" s="98">
        <f t="shared" si="2"/>
        <v>523177</v>
      </c>
      <c r="R16" s="52">
        <f t="shared" si="3"/>
        <v>-41.666666666666671</v>
      </c>
      <c r="S16" s="53">
        <f t="shared" si="4"/>
        <v>-18.662438043741986</v>
      </c>
      <c r="T16" s="52">
        <f>IF((SUM($E9:$E13))=0,0,(P16/(SUM($E9:$E13))*100))</f>
        <v>25.333333333333336</v>
      </c>
      <c r="U16" s="54">
        <f>IF((SUM($E9:$E13))=0,0,(Q16/(SUM($E9:$E13))*100))</f>
        <v>29.065388888888886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1589000</v>
      </c>
      <c r="C33" s="93"/>
      <c r="D33" s="93"/>
      <c r="E33" s="93">
        <f>$B33      +$C33      +$D33</f>
        <v>1589000</v>
      </c>
      <c r="F33" s="94">
        <v>1589000</v>
      </c>
      <c r="G33" s="95">
        <v>1113000</v>
      </c>
      <c r="H33" s="94">
        <v>398000</v>
      </c>
      <c r="I33" s="95">
        <v>834058</v>
      </c>
      <c r="J33" s="94">
        <v>715000</v>
      </c>
      <c r="K33" s="95">
        <v>601556</v>
      </c>
      <c r="L33" s="94"/>
      <c r="M33" s="95"/>
      <c r="N33" s="94"/>
      <c r="O33" s="95"/>
      <c r="P33" s="94">
        <f>$H33      +$J33      +$L33      +$N33</f>
        <v>1113000</v>
      </c>
      <c r="Q33" s="95">
        <f>$I33      +$K33      +$M33      +$O33</f>
        <v>1435614</v>
      </c>
      <c r="R33" s="48">
        <f>IF(($H33      =0),0,((($J33      -$H33      )/$H33      )*100))</f>
        <v>79.64824120603015</v>
      </c>
      <c r="S33" s="49">
        <f>IF(($I33      =0),0,((($K33      -$I33      )/$I33      )*100))</f>
        <v>-27.875999031242433</v>
      </c>
      <c r="T33" s="48">
        <f>IF(($E33      =0),0,(($P33      /$E33      )*100))</f>
        <v>70.044052863436121</v>
      </c>
      <c r="U33" s="50">
        <f>IF(($E33      =0),0,(($Q33      /$E33      )*100))</f>
        <v>90.347010698552538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1589000</v>
      </c>
      <c r="C34" s="96">
        <f>C33</f>
        <v>0</v>
      </c>
      <c r="D34" s="96"/>
      <c r="E34" s="96">
        <f>$B34      +$C34      +$D34</f>
        <v>1589000</v>
      </c>
      <c r="F34" s="97">
        <f t="shared" ref="F34:O34" si="17">F33</f>
        <v>1589000</v>
      </c>
      <c r="G34" s="98">
        <f t="shared" si="17"/>
        <v>1113000</v>
      </c>
      <c r="H34" s="97">
        <f t="shared" si="17"/>
        <v>398000</v>
      </c>
      <c r="I34" s="98">
        <f t="shared" si="17"/>
        <v>834058</v>
      </c>
      <c r="J34" s="97">
        <f t="shared" si="17"/>
        <v>715000</v>
      </c>
      <c r="K34" s="98">
        <f t="shared" si="17"/>
        <v>601556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1113000</v>
      </c>
      <c r="Q34" s="98">
        <f>$I34      +$K34      +$M34      +$O34</f>
        <v>1435614</v>
      </c>
      <c r="R34" s="52">
        <f>IF(($H34      =0),0,((($J34      -$H34      )/$H34      )*100))</f>
        <v>79.64824120603015</v>
      </c>
      <c r="S34" s="53">
        <f>IF(($I34      =0),0,((($K34      -$I34      )/$I34      )*100))</f>
        <v>-27.875999031242433</v>
      </c>
      <c r="T34" s="52">
        <f>IF($E34   =0,0,($P34   /$E34   )*100)</f>
        <v>70.044052863436121</v>
      </c>
      <c r="U34" s="54">
        <f>IF($E34   =0,0,($Q34   /$E34   )*100)</f>
        <v>90.347010698552538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18523000</v>
      </c>
      <c r="C36" s="93"/>
      <c r="D36" s="93"/>
      <c r="E36" s="93">
        <f t="shared" ref="E36:E41" si="18">$B36      +$C36      +$D36</f>
        <v>18523000</v>
      </c>
      <c r="F36" s="94">
        <v>18523000</v>
      </c>
      <c r="G36" s="95">
        <v>9600000</v>
      </c>
      <c r="H36" s="94">
        <v>5300000</v>
      </c>
      <c r="I36" s="95">
        <v>6082046</v>
      </c>
      <c r="J36" s="94">
        <v>4300000</v>
      </c>
      <c r="K36" s="95">
        <v>4658939</v>
      </c>
      <c r="L36" s="94"/>
      <c r="M36" s="95"/>
      <c r="N36" s="94"/>
      <c r="O36" s="95"/>
      <c r="P36" s="94">
        <f t="shared" ref="P36:P41" si="19">$H36      +$J36      +$L36      +$N36</f>
        <v>9600000</v>
      </c>
      <c r="Q36" s="95">
        <f t="shared" ref="Q36:Q41" si="20">$I36      +$K36      +$M36      +$O36</f>
        <v>10740985</v>
      </c>
      <c r="R36" s="48">
        <f t="shared" ref="R36:R41" si="21">IF(($H36      =0),0,((($J36      -$H36      )/$H36      )*100))</f>
        <v>-18.867924528301888</v>
      </c>
      <c r="S36" s="49">
        <f t="shared" ref="S36:S41" si="22">IF(($I36      =0),0,((($K36      -$I36      )/$I36      )*100))</f>
        <v>-23.398491231404694</v>
      </c>
      <c r="T36" s="48">
        <f t="shared" ref="T36:T40" si="23">IF(($E36      =0),0,(($P36      /$E36      )*100))</f>
        <v>51.827457755223236</v>
      </c>
      <c r="U36" s="50">
        <f t="shared" ref="U36:U40" si="24">IF(($E36      =0),0,(($Q36      /$E36      )*100))</f>
        <v>57.987286076769415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14201000</v>
      </c>
      <c r="C37" s="93"/>
      <c r="D37" s="93"/>
      <c r="E37" s="93">
        <f t="shared" si="18"/>
        <v>14201000</v>
      </c>
      <c r="F37" s="94">
        <v>14201000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32724000</v>
      </c>
      <c r="C41" s="96">
        <f>SUM(C36:C40)</f>
        <v>0</v>
      </c>
      <c r="D41" s="96"/>
      <c r="E41" s="96">
        <f t="shared" si="18"/>
        <v>32724000</v>
      </c>
      <c r="F41" s="97">
        <f t="shared" ref="F41:O41" si="25">SUM(F36:F40)</f>
        <v>32724000</v>
      </c>
      <c r="G41" s="98">
        <f t="shared" si="25"/>
        <v>9600000</v>
      </c>
      <c r="H41" s="97">
        <f t="shared" si="25"/>
        <v>5300000</v>
      </c>
      <c r="I41" s="98">
        <f t="shared" si="25"/>
        <v>6082046</v>
      </c>
      <c r="J41" s="97">
        <f t="shared" si="25"/>
        <v>4300000</v>
      </c>
      <c r="K41" s="98">
        <f t="shared" si="25"/>
        <v>4658939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9600000</v>
      </c>
      <c r="Q41" s="98">
        <f t="shared" si="20"/>
        <v>10740985</v>
      </c>
      <c r="R41" s="52">
        <f t="shared" si="21"/>
        <v>-18.867924528301888</v>
      </c>
      <c r="S41" s="53">
        <f t="shared" si="22"/>
        <v>-23.398491231404694</v>
      </c>
      <c r="T41" s="52">
        <f>IF((+$E36+$E39) =0,0,(P41   /(+$E36+$E39) )*100)</f>
        <v>51.827457755223236</v>
      </c>
      <c r="U41" s="54">
        <f>IF((+$E36+$E39) =0,0,(Q41   /(+$E36+$E39) )*100)</f>
        <v>57.987286076769415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36113000</v>
      </c>
      <c r="C68" s="105">
        <f>SUM(C9:C15,C18:C24,C27:C30,C33,C36:C40,C43:C53,C56:C59,C62:C66)</f>
        <v>0</v>
      </c>
      <c r="D68" s="105"/>
      <c r="E68" s="105">
        <f t="shared" si="35"/>
        <v>36113000</v>
      </c>
      <c r="F68" s="106">
        <f t="shared" ref="F68:O68" si="43">SUM(F9:F15,F18:F24,F27:F30,F33,F36:F40,F43:F53,F56:F59,F62:F66)</f>
        <v>36113000</v>
      </c>
      <c r="G68" s="107">
        <f t="shared" si="43"/>
        <v>12513000</v>
      </c>
      <c r="H68" s="106">
        <f t="shared" si="43"/>
        <v>5986000</v>
      </c>
      <c r="I68" s="107">
        <f t="shared" si="43"/>
        <v>7204614</v>
      </c>
      <c r="J68" s="106">
        <f t="shared" si="43"/>
        <v>5183000</v>
      </c>
      <c r="K68" s="107">
        <f t="shared" si="43"/>
        <v>5495162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11169000</v>
      </c>
      <c r="Q68" s="107">
        <f t="shared" si="37"/>
        <v>12699776</v>
      </c>
      <c r="R68" s="61">
        <f t="shared" si="38"/>
        <v>-13.414634146341465</v>
      </c>
      <c r="S68" s="62">
        <f t="shared" si="39"/>
        <v>-23.727183718655851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50.972070098576125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57.958086893026653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60549000</v>
      </c>
      <c r="C70" s="93"/>
      <c r="D70" s="93"/>
      <c r="E70" s="93">
        <f>$B70      +$C70      +$D70</f>
        <v>60549000</v>
      </c>
      <c r="F70" s="94">
        <v>60549000</v>
      </c>
      <c r="G70" s="95">
        <v>36329000</v>
      </c>
      <c r="H70" s="94">
        <v>4770000</v>
      </c>
      <c r="I70" s="95">
        <v>5974754</v>
      </c>
      <c r="J70" s="94">
        <v>10526000</v>
      </c>
      <c r="K70" s="95">
        <v>10107741</v>
      </c>
      <c r="L70" s="94"/>
      <c r="M70" s="95"/>
      <c r="N70" s="94"/>
      <c r="O70" s="95"/>
      <c r="P70" s="94">
        <f>$H70      +$J70      +$L70      +$N70</f>
        <v>15296000</v>
      </c>
      <c r="Q70" s="95">
        <f>$I70      +$K70      +$M70      +$O70</f>
        <v>16082495</v>
      </c>
      <c r="R70" s="48">
        <f>IF(($H70      =0),0,((($J70      -$H70      )/$H70      )*100))</f>
        <v>120.67085953878407</v>
      </c>
      <c r="S70" s="49">
        <f>IF(($I70      =0),0,((($K70      -$I70      )/$I70      )*100))</f>
        <v>69.174178551953773</v>
      </c>
      <c r="T70" s="48">
        <f>IF(($E70      =0),0,(($P70      /$E70      )*100))</f>
        <v>25.26218434656229</v>
      </c>
      <c r="U70" s="50">
        <f>IF(($E70      =0),0,(($Q70      /$E70      )*100))</f>
        <v>26.561124048291468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60549000</v>
      </c>
      <c r="C72" s="102">
        <f>SUM(C70:C71)</f>
        <v>0</v>
      </c>
      <c r="D72" s="102"/>
      <c r="E72" s="102">
        <f>$B72      +$C72      +$D72</f>
        <v>60549000</v>
      </c>
      <c r="F72" s="103">
        <f t="shared" ref="F72:O72" si="44">SUM(F70:F71)</f>
        <v>60549000</v>
      </c>
      <c r="G72" s="104">
        <f t="shared" si="44"/>
        <v>36329000</v>
      </c>
      <c r="H72" s="103">
        <f t="shared" si="44"/>
        <v>4770000</v>
      </c>
      <c r="I72" s="104">
        <f t="shared" si="44"/>
        <v>5974754</v>
      </c>
      <c r="J72" s="103">
        <f t="shared" si="44"/>
        <v>10526000</v>
      </c>
      <c r="K72" s="104">
        <f t="shared" si="44"/>
        <v>10107741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15296000</v>
      </c>
      <c r="Q72" s="104">
        <f>$I72      +$K72      +$M72      +$O72</f>
        <v>16082495</v>
      </c>
      <c r="R72" s="57">
        <f>IF(($H72      =0),0,((($J72      -$H72      )/$H72      )*100))</f>
        <v>120.67085953878407</v>
      </c>
      <c r="S72" s="58">
        <f>IF(($I72      =0),0,((($K72      -$I72      )/$I72      )*100))</f>
        <v>69.174178551953773</v>
      </c>
      <c r="T72" s="57">
        <f>IF(($E70      =0),0,(($P70      /$E70      )*100))</f>
        <v>25.26218434656229</v>
      </c>
      <c r="U72" s="59">
        <f>IF($E70   =0,0,($Q70   /$E70 )*100)</f>
        <v>26.561124048291468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60549000</v>
      </c>
      <c r="C73" s="105">
        <f>SUM(C70:C71)</f>
        <v>0</v>
      </c>
      <c r="D73" s="105"/>
      <c r="E73" s="105">
        <f>$B73      +$C73      +$D73</f>
        <v>60549000</v>
      </c>
      <c r="F73" s="106">
        <f t="shared" ref="F73:O73" si="45">SUM(F70:F71)</f>
        <v>60549000</v>
      </c>
      <c r="G73" s="107">
        <f t="shared" si="45"/>
        <v>36329000</v>
      </c>
      <c r="H73" s="106">
        <f t="shared" si="45"/>
        <v>4770000</v>
      </c>
      <c r="I73" s="107">
        <f t="shared" si="45"/>
        <v>5974754</v>
      </c>
      <c r="J73" s="106">
        <f t="shared" si="45"/>
        <v>10526000</v>
      </c>
      <c r="K73" s="107">
        <f t="shared" si="45"/>
        <v>10107741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15296000</v>
      </c>
      <c r="Q73" s="107">
        <f>$I73      +$K73      +$M73      +$O73</f>
        <v>16082495</v>
      </c>
      <c r="R73" s="61">
        <f>IF(($H73      =0),0,((($J73      -$H73      )/$H73      )*100))</f>
        <v>120.67085953878407</v>
      </c>
      <c r="S73" s="62">
        <f>IF(($I73      =0),0,((($K73      -$I73      )/$I73      )*100))</f>
        <v>69.174178551953773</v>
      </c>
      <c r="T73" s="61">
        <f>IF(($E70      =0),0,(($P70      /$E70      )*100))</f>
        <v>25.26218434656229</v>
      </c>
      <c r="U73" s="65">
        <f>IF($E70   =0,0,($Q70   /$E70 )*100)</f>
        <v>26.561124048291468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96662000</v>
      </c>
      <c r="C74" s="105">
        <f>SUM(C9:C15,C18:C24,C27:C30,C33,C36:C40,C43:C53,C56:C59,C62:C66,C70:C71)</f>
        <v>0</v>
      </c>
      <c r="D74" s="105"/>
      <c r="E74" s="105">
        <f>$B74      +$C74      +$D74</f>
        <v>96662000</v>
      </c>
      <c r="F74" s="106">
        <f t="shared" ref="F74:O74" si="46">SUM(F9:F15,F18:F24,F27:F30,F33,F36:F40,F43:F53,F56:F59,F62:F66,F70:F71)</f>
        <v>96662000</v>
      </c>
      <c r="G74" s="107">
        <f t="shared" si="46"/>
        <v>48842000</v>
      </c>
      <c r="H74" s="106">
        <f t="shared" si="46"/>
        <v>10756000</v>
      </c>
      <c r="I74" s="107">
        <f t="shared" si="46"/>
        <v>13179368</v>
      </c>
      <c r="J74" s="106">
        <f t="shared" si="46"/>
        <v>15709000</v>
      </c>
      <c r="K74" s="107">
        <f t="shared" si="46"/>
        <v>15602903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26465000</v>
      </c>
      <c r="Q74" s="107">
        <f>$I74      +$K74      +$M74      +$O74</f>
        <v>28782271</v>
      </c>
      <c r="R74" s="61">
        <f>IF(($H74      =0),0,((($J74      -$H74      )/$H74      )*100))</f>
        <v>46.048716995165492</v>
      </c>
      <c r="S74" s="62">
        <f>IF(($I74      =0),0,((($K74      -$I74      )/$I74      )*100))</f>
        <v>18.388855975491389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32.09395956876584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34.904101332751239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9967000</v>
      </c>
      <c r="C87" s="119">
        <f t="shared" si="55"/>
        <v>4047000</v>
      </c>
      <c r="D87" s="119">
        <f t="shared" si="55"/>
        <v>0</v>
      </c>
      <c r="E87" s="119">
        <f t="shared" si="55"/>
        <v>14014000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2362000</v>
      </c>
      <c r="I87" s="119">
        <f t="shared" si="55"/>
        <v>0</v>
      </c>
      <c r="J87" s="119">
        <f t="shared" si="55"/>
        <v>457000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2819000</v>
      </c>
      <c r="Q87" s="120">
        <f t="shared" si="55"/>
        <v>0</v>
      </c>
      <c r="R87" s="85">
        <f t="shared" si="55"/>
        <v>-162.60229132569557</v>
      </c>
      <c r="S87" s="85">
        <f t="shared" si="55"/>
        <v>0</v>
      </c>
      <c r="T87" s="86">
        <f>IF(SUM($E88:$E96) =0,0,(P87   /SUM($E88:$E96) )*100)</f>
        <v>20.115598687027259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8195000</v>
      </c>
      <c r="C91" s="93">
        <v>2047000</v>
      </c>
      <c r="D91" s="93"/>
      <c r="E91" s="93">
        <f t="shared" si="56"/>
        <v>10242000</v>
      </c>
      <c r="F91" s="93">
        <v>0</v>
      </c>
      <c r="G91" s="93">
        <v>0</v>
      </c>
      <c r="H91" s="93">
        <v>1140000</v>
      </c>
      <c r="I91" s="93"/>
      <c r="J91" s="93"/>
      <c r="K91" s="93"/>
      <c r="L91" s="93"/>
      <c r="M91" s="93"/>
      <c r="N91" s="93"/>
      <c r="O91" s="93"/>
      <c r="P91" s="93">
        <f t="shared" si="57"/>
        <v>1140000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11.130638547158759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1772000</v>
      </c>
      <c r="C94" s="93">
        <v>2000000</v>
      </c>
      <c r="D94" s="93"/>
      <c r="E94" s="93">
        <f t="shared" si="56"/>
        <v>3772000</v>
      </c>
      <c r="F94" s="93">
        <v>0</v>
      </c>
      <c r="G94" s="93">
        <v>0</v>
      </c>
      <c r="H94" s="93">
        <v>1222000</v>
      </c>
      <c r="I94" s="93"/>
      <c r="J94" s="93">
        <v>457000</v>
      </c>
      <c r="K94" s="93"/>
      <c r="L94" s="93"/>
      <c r="M94" s="93"/>
      <c r="N94" s="93"/>
      <c r="O94" s="93"/>
      <c r="P94" s="93">
        <f t="shared" si="57"/>
        <v>1679000</v>
      </c>
      <c r="Q94" s="93">
        <f t="shared" si="58"/>
        <v>0</v>
      </c>
      <c r="R94" s="89">
        <f t="shared" si="59"/>
        <v>-62.602291325695582</v>
      </c>
      <c r="S94" s="89">
        <f t="shared" si="60"/>
        <v>0</v>
      </c>
      <c r="T94" s="89">
        <f t="shared" si="61"/>
        <v>44.512195121951223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9967000</v>
      </c>
      <c r="C114" s="128">
        <f t="shared" si="69"/>
        <v>4047000</v>
      </c>
      <c r="D114" s="128">
        <f t="shared" si="69"/>
        <v>0</v>
      </c>
      <c r="E114" s="128">
        <f t="shared" si="69"/>
        <v>14014000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2362000</v>
      </c>
      <c r="I114" s="128">
        <f t="shared" si="69"/>
        <v>0</v>
      </c>
      <c r="J114" s="128">
        <f t="shared" si="69"/>
        <v>457000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2819000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0.20115598687027259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9967000</v>
      </c>
      <c r="C115" s="130">
        <f t="shared" ref="C115:Q115" si="70">C87</f>
        <v>4047000</v>
      </c>
      <c r="D115" s="130">
        <f t="shared" si="70"/>
        <v>0</v>
      </c>
      <c r="E115" s="130">
        <f t="shared" si="70"/>
        <v>14014000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2362000</v>
      </c>
      <c r="I115" s="130">
        <f t="shared" si="70"/>
        <v>0</v>
      </c>
      <c r="J115" s="130">
        <f t="shared" si="70"/>
        <v>457000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2819000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0.20115598687027259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sCn//xgc7ZNnZyVyTvdccAtEXsBLP/ZHyCss9JYpTZaTxuf2CpWQ7xhUmc7EsUSDrScCg84ejE/73YXTjqZXsg==" saltValue="Hit5bT4Qz8uhpVVfbqyhX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159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3000000</v>
      </c>
      <c r="C10" s="93"/>
      <c r="D10" s="93"/>
      <c r="E10" s="93">
        <f t="shared" ref="E10:E16" si="0">$B10      +$C10      +$D10</f>
        <v>3000000</v>
      </c>
      <c r="F10" s="94">
        <v>3000000</v>
      </c>
      <c r="G10" s="95">
        <v>3000000</v>
      </c>
      <c r="H10" s="94">
        <v>2186000</v>
      </c>
      <c r="I10" s="95">
        <v>2185752</v>
      </c>
      <c r="J10" s="94">
        <v>185000</v>
      </c>
      <c r="K10" s="95">
        <v>347721</v>
      </c>
      <c r="L10" s="94"/>
      <c r="M10" s="95"/>
      <c r="N10" s="94"/>
      <c r="O10" s="95"/>
      <c r="P10" s="94">
        <f t="shared" ref="P10:P16" si="1">$H10      +$J10      +$L10      +$N10</f>
        <v>2371000</v>
      </c>
      <c r="Q10" s="95">
        <f t="shared" ref="Q10:Q16" si="2">$I10      +$K10      +$M10      +$O10</f>
        <v>2533473</v>
      </c>
      <c r="R10" s="48">
        <f t="shared" ref="R10:R16" si="3">IF(($H10      =0),0,((($J10      -$H10      )/$H10      )*100))</f>
        <v>-91.537053979871914</v>
      </c>
      <c r="S10" s="49">
        <f t="shared" ref="S10:S16" si="4">IF(($I10      =0),0,((($K10      -$I10      )/$I10      )*100))</f>
        <v>-84.091470578546875</v>
      </c>
      <c r="T10" s="48">
        <f t="shared" ref="T10:T15" si="5">IF(($E10      =0),0,(($P10      /$E10      )*100))</f>
        <v>79.033333333333331</v>
      </c>
      <c r="U10" s="50">
        <f t="shared" ref="U10:U15" si="6">IF(($E10      =0),0,(($Q10      /$E10      )*100))</f>
        <v>84.449100000000001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3000000</v>
      </c>
      <c r="C16" s="96">
        <f>SUM(C9:C15)</f>
        <v>0</v>
      </c>
      <c r="D16" s="96"/>
      <c r="E16" s="96">
        <f t="shared" si="0"/>
        <v>3000000</v>
      </c>
      <c r="F16" s="97">
        <f t="shared" ref="F16:O16" si="7">SUM(F9:F15)</f>
        <v>3000000</v>
      </c>
      <c r="G16" s="98">
        <f t="shared" si="7"/>
        <v>3000000</v>
      </c>
      <c r="H16" s="97">
        <f t="shared" si="7"/>
        <v>2186000</v>
      </c>
      <c r="I16" s="98">
        <f t="shared" si="7"/>
        <v>2185752</v>
      </c>
      <c r="J16" s="97">
        <f t="shared" si="7"/>
        <v>185000</v>
      </c>
      <c r="K16" s="98">
        <f t="shared" si="7"/>
        <v>347721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2371000</v>
      </c>
      <c r="Q16" s="98">
        <f t="shared" si="2"/>
        <v>2533473</v>
      </c>
      <c r="R16" s="52">
        <f t="shared" si="3"/>
        <v>-91.537053979871914</v>
      </c>
      <c r="S16" s="53">
        <f t="shared" si="4"/>
        <v>-84.091470578546875</v>
      </c>
      <c r="T16" s="52">
        <f>IF((SUM($E9:$E13))=0,0,(P16/(SUM($E9:$E13))*100))</f>
        <v>79.033333333333331</v>
      </c>
      <c r="U16" s="54">
        <f>IF((SUM($E9:$E13))=0,0,(Q16/(SUM($E9:$E13))*100))</f>
        <v>84.449100000000001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2067000</v>
      </c>
      <c r="C33" s="93"/>
      <c r="D33" s="93"/>
      <c r="E33" s="93">
        <f>$B33      +$C33      +$D33</f>
        <v>2067000</v>
      </c>
      <c r="F33" s="94">
        <v>2067000</v>
      </c>
      <c r="G33" s="95">
        <v>1446000</v>
      </c>
      <c r="H33" s="94">
        <v>516000</v>
      </c>
      <c r="I33" s="95">
        <v>1231120</v>
      </c>
      <c r="J33" s="94">
        <v>398000</v>
      </c>
      <c r="K33" s="95">
        <v>843738</v>
      </c>
      <c r="L33" s="94"/>
      <c r="M33" s="95"/>
      <c r="N33" s="94"/>
      <c r="O33" s="95"/>
      <c r="P33" s="94">
        <f>$H33      +$J33      +$L33      +$N33</f>
        <v>914000</v>
      </c>
      <c r="Q33" s="95">
        <f>$I33      +$K33      +$M33      +$O33</f>
        <v>2074858</v>
      </c>
      <c r="R33" s="48">
        <f>IF(($H33      =0),0,((($J33      -$H33      )/$H33      )*100))</f>
        <v>-22.868217054263564</v>
      </c>
      <c r="S33" s="49">
        <f>IF(($I33      =0),0,((($K33      -$I33      )/$I33      )*100))</f>
        <v>-31.465819741373707</v>
      </c>
      <c r="T33" s="48">
        <f>IF(($E33      =0),0,(($P33      /$E33      )*100))</f>
        <v>44.218674407353653</v>
      </c>
      <c r="U33" s="50">
        <f>IF(($E33      =0),0,(($Q33      /$E33      )*100))</f>
        <v>100.38016448959846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2067000</v>
      </c>
      <c r="C34" s="96">
        <f>C33</f>
        <v>0</v>
      </c>
      <c r="D34" s="96"/>
      <c r="E34" s="96">
        <f>$B34      +$C34      +$D34</f>
        <v>2067000</v>
      </c>
      <c r="F34" s="97">
        <f t="shared" ref="F34:O34" si="17">F33</f>
        <v>2067000</v>
      </c>
      <c r="G34" s="98">
        <f t="shared" si="17"/>
        <v>1446000</v>
      </c>
      <c r="H34" s="97">
        <f t="shared" si="17"/>
        <v>516000</v>
      </c>
      <c r="I34" s="98">
        <f t="shared" si="17"/>
        <v>1231120</v>
      </c>
      <c r="J34" s="97">
        <f t="shared" si="17"/>
        <v>398000</v>
      </c>
      <c r="K34" s="98">
        <f t="shared" si="17"/>
        <v>843738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914000</v>
      </c>
      <c r="Q34" s="98">
        <f>$I34      +$K34      +$M34      +$O34</f>
        <v>2074858</v>
      </c>
      <c r="R34" s="52">
        <f>IF(($H34      =0),0,((($J34      -$H34      )/$H34      )*100))</f>
        <v>-22.868217054263564</v>
      </c>
      <c r="S34" s="53">
        <f>IF(($I34      =0),0,((($K34      -$I34      )/$I34      )*100))</f>
        <v>-31.465819741373707</v>
      </c>
      <c r="T34" s="52">
        <f>IF($E34   =0,0,($P34   /$E34   )*100)</f>
        <v>44.218674407353653</v>
      </c>
      <c r="U34" s="54">
        <f>IF($E34   =0,0,($Q34   /$E34   )*100)</f>
        <v>100.38016448959846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11477000</v>
      </c>
      <c r="C36" s="93"/>
      <c r="D36" s="93"/>
      <c r="E36" s="93">
        <f t="shared" ref="E36:E41" si="18">$B36      +$C36      +$D36</f>
        <v>11477000</v>
      </c>
      <c r="F36" s="94">
        <v>7590000</v>
      </c>
      <c r="G36" s="95">
        <v>4590000</v>
      </c>
      <c r="H36" s="94">
        <v>697000</v>
      </c>
      <c r="I36" s="95"/>
      <c r="J36" s="94">
        <v>2696000</v>
      </c>
      <c r="K36" s="95">
        <v>5113132</v>
      </c>
      <c r="L36" s="94"/>
      <c r="M36" s="95"/>
      <c r="N36" s="94"/>
      <c r="O36" s="95"/>
      <c r="P36" s="94">
        <f t="shared" ref="P36:P41" si="19">$H36      +$J36      +$L36      +$N36</f>
        <v>3393000</v>
      </c>
      <c r="Q36" s="95">
        <f t="shared" ref="Q36:Q41" si="20">$I36      +$K36      +$M36      +$O36</f>
        <v>5113132</v>
      </c>
      <c r="R36" s="48">
        <f t="shared" ref="R36:R41" si="21">IF(($H36      =0),0,((($J36      -$H36      )/$H36      )*100))</f>
        <v>286.80057388809183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29.563474775638234</v>
      </c>
      <c r="U36" s="50">
        <f t="shared" ref="U36:U40" si="24">IF(($E36      =0),0,(($Q36      /$E36      )*100))</f>
        <v>44.551119630565481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11477000</v>
      </c>
      <c r="C41" s="96">
        <f>SUM(C36:C40)</f>
        <v>0</v>
      </c>
      <c r="D41" s="96"/>
      <c r="E41" s="96">
        <f t="shared" si="18"/>
        <v>11477000</v>
      </c>
      <c r="F41" s="97">
        <f t="shared" ref="F41:O41" si="25">SUM(F36:F40)</f>
        <v>7590000</v>
      </c>
      <c r="G41" s="98">
        <f t="shared" si="25"/>
        <v>4590000</v>
      </c>
      <c r="H41" s="97">
        <f t="shared" si="25"/>
        <v>697000</v>
      </c>
      <c r="I41" s="98">
        <f t="shared" si="25"/>
        <v>0</v>
      </c>
      <c r="J41" s="97">
        <f t="shared" si="25"/>
        <v>2696000</v>
      </c>
      <c r="K41" s="98">
        <f t="shared" si="25"/>
        <v>5113132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3393000</v>
      </c>
      <c r="Q41" s="98">
        <f t="shared" si="20"/>
        <v>5113132</v>
      </c>
      <c r="R41" s="52">
        <f t="shared" si="21"/>
        <v>286.80057388809183</v>
      </c>
      <c r="S41" s="53">
        <f t="shared" si="22"/>
        <v>0</v>
      </c>
      <c r="T41" s="52">
        <f>IF((+$E36+$E39) =0,0,(P41   /(+$E36+$E39) )*100)</f>
        <v>29.563474775638234</v>
      </c>
      <c r="U41" s="54">
        <f>IF((+$E36+$E39) =0,0,(Q41   /(+$E36+$E39) )*100)</f>
        <v>44.551119630565481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16544000</v>
      </c>
      <c r="C68" s="105">
        <f>SUM(C9:C15,C18:C24,C27:C30,C33,C36:C40,C43:C53,C56:C59,C62:C66)</f>
        <v>0</v>
      </c>
      <c r="D68" s="105"/>
      <c r="E68" s="105">
        <f t="shared" si="35"/>
        <v>16544000</v>
      </c>
      <c r="F68" s="106">
        <f t="shared" ref="F68:O68" si="43">SUM(F9:F15,F18:F24,F27:F30,F33,F36:F40,F43:F53,F56:F59,F62:F66)</f>
        <v>12657000</v>
      </c>
      <c r="G68" s="107">
        <f t="shared" si="43"/>
        <v>9036000</v>
      </c>
      <c r="H68" s="106">
        <f t="shared" si="43"/>
        <v>3399000</v>
      </c>
      <c r="I68" s="107">
        <f t="shared" si="43"/>
        <v>3416872</v>
      </c>
      <c r="J68" s="106">
        <f t="shared" si="43"/>
        <v>3279000</v>
      </c>
      <c r="K68" s="107">
        <f t="shared" si="43"/>
        <v>6304591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6678000</v>
      </c>
      <c r="Q68" s="107">
        <f t="shared" si="37"/>
        <v>9721463</v>
      </c>
      <c r="R68" s="61">
        <f t="shared" si="38"/>
        <v>-3.5304501323918798</v>
      </c>
      <c r="S68" s="62">
        <f t="shared" si="39"/>
        <v>84.513525821277469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40.36508704061896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58.761260880077373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34473000</v>
      </c>
      <c r="C70" s="93"/>
      <c r="D70" s="93"/>
      <c r="E70" s="93">
        <f>$B70      +$C70      +$D70</f>
        <v>34473000</v>
      </c>
      <c r="F70" s="94">
        <v>34473000</v>
      </c>
      <c r="G70" s="95">
        <v>24131000</v>
      </c>
      <c r="H70" s="94">
        <v>9297000</v>
      </c>
      <c r="I70" s="95">
        <v>9815227</v>
      </c>
      <c r="J70" s="94">
        <v>12117000</v>
      </c>
      <c r="K70" s="95">
        <v>13372411</v>
      </c>
      <c r="L70" s="94"/>
      <c r="M70" s="95"/>
      <c r="N70" s="94"/>
      <c r="O70" s="95"/>
      <c r="P70" s="94">
        <f>$H70      +$J70      +$L70      +$N70</f>
        <v>21414000</v>
      </c>
      <c r="Q70" s="95">
        <f>$I70      +$K70      +$M70      +$O70</f>
        <v>23187638</v>
      </c>
      <c r="R70" s="48">
        <f>IF(($H70      =0),0,((($J70      -$H70      )/$H70      )*100))</f>
        <v>30.332365279122296</v>
      </c>
      <c r="S70" s="49">
        <f>IF(($I70      =0),0,((($K70      -$I70      )/$I70      )*100))</f>
        <v>36.241484786852105</v>
      </c>
      <c r="T70" s="48">
        <f>IF(($E70      =0),0,(($P70      /$E70      )*100))</f>
        <v>62.118179444782875</v>
      </c>
      <c r="U70" s="50">
        <f>IF(($E70      =0),0,(($Q70      /$E70      )*100))</f>
        <v>67.263185681547881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34473000</v>
      </c>
      <c r="C72" s="102">
        <f>SUM(C70:C71)</f>
        <v>0</v>
      </c>
      <c r="D72" s="102"/>
      <c r="E72" s="102">
        <f>$B72      +$C72      +$D72</f>
        <v>34473000</v>
      </c>
      <c r="F72" s="103">
        <f t="shared" ref="F72:O72" si="44">SUM(F70:F71)</f>
        <v>34473000</v>
      </c>
      <c r="G72" s="104">
        <f t="shared" si="44"/>
        <v>24131000</v>
      </c>
      <c r="H72" s="103">
        <f t="shared" si="44"/>
        <v>9297000</v>
      </c>
      <c r="I72" s="104">
        <f t="shared" si="44"/>
        <v>9815227</v>
      </c>
      <c r="J72" s="103">
        <f t="shared" si="44"/>
        <v>12117000</v>
      </c>
      <c r="K72" s="104">
        <f t="shared" si="44"/>
        <v>13372411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21414000</v>
      </c>
      <c r="Q72" s="104">
        <f>$I72      +$K72      +$M72      +$O72</f>
        <v>23187638</v>
      </c>
      <c r="R72" s="57">
        <f>IF(($H72      =0),0,((($J72      -$H72      )/$H72      )*100))</f>
        <v>30.332365279122296</v>
      </c>
      <c r="S72" s="58">
        <f>IF(($I72      =0),0,((($K72      -$I72      )/$I72      )*100))</f>
        <v>36.241484786852105</v>
      </c>
      <c r="T72" s="57">
        <f>IF(($E70      =0),0,(($P70      /$E70      )*100))</f>
        <v>62.118179444782875</v>
      </c>
      <c r="U72" s="59">
        <f>IF($E70   =0,0,($Q70   /$E70 )*100)</f>
        <v>67.263185681547881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34473000</v>
      </c>
      <c r="C73" s="105">
        <f>SUM(C70:C71)</f>
        <v>0</v>
      </c>
      <c r="D73" s="105"/>
      <c r="E73" s="105">
        <f>$B73      +$C73      +$D73</f>
        <v>34473000</v>
      </c>
      <c r="F73" s="106">
        <f t="shared" ref="F73:O73" si="45">SUM(F70:F71)</f>
        <v>34473000</v>
      </c>
      <c r="G73" s="107">
        <f t="shared" si="45"/>
        <v>24131000</v>
      </c>
      <c r="H73" s="106">
        <f t="shared" si="45"/>
        <v>9297000</v>
      </c>
      <c r="I73" s="107">
        <f t="shared" si="45"/>
        <v>9815227</v>
      </c>
      <c r="J73" s="106">
        <f t="shared" si="45"/>
        <v>12117000</v>
      </c>
      <c r="K73" s="107">
        <f t="shared" si="45"/>
        <v>13372411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21414000</v>
      </c>
      <c r="Q73" s="107">
        <f>$I73      +$K73      +$M73      +$O73</f>
        <v>23187638</v>
      </c>
      <c r="R73" s="61">
        <f>IF(($H73      =0),0,((($J73      -$H73      )/$H73      )*100))</f>
        <v>30.332365279122296</v>
      </c>
      <c r="S73" s="62">
        <f>IF(($I73      =0),0,((($K73      -$I73      )/$I73      )*100))</f>
        <v>36.241484786852105</v>
      </c>
      <c r="T73" s="61">
        <f>IF(($E70      =0),0,(($P70      /$E70      )*100))</f>
        <v>62.118179444782875</v>
      </c>
      <c r="U73" s="65">
        <f>IF($E70   =0,0,($Q70   /$E70 )*100)</f>
        <v>67.263185681547881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51017000</v>
      </c>
      <c r="C74" s="105">
        <f>SUM(C9:C15,C18:C24,C27:C30,C33,C36:C40,C43:C53,C56:C59,C62:C66,C70:C71)</f>
        <v>0</v>
      </c>
      <c r="D74" s="105"/>
      <c r="E74" s="105">
        <f>$B74      +$C74      +$D74</f>
        <v>51017000</v>
      </c>
      <c r="F74" s="106">
        <f t="shared" ref="F74:O74" si="46">SUM(F9:F15,F18:F24,F27:F30,F33,F36:F40,F43:F53,F56:F59,F62:F66,F70:F71)</f>
        <v>47130000</v>
      </c>
      <c r="G74" s="107">
        <f t="shared" si="46"/>
        <v>33167000</v>
      </c>
      <c r="H74" s="106">
        <f t="shared" si="46"/>
        <v>12696000</v>
      </c>
      <c r="I74" s="107">
        <f t="shared" si="46"/>
        <v>13232099</v>
      </c>
      <c r="J74" s="106">
        <f t="shared" si="46"/>
        <v>15396000</v>
      </c>
      <c r="K74" s="107">
        <f t="shared" si="46"/>
        <v>19677002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28092000</v>
      </c>
      <c r="Q74" s="107">
        <f>$I74      +$K74      +$M74      +$O74</f>
        <v>32909101</v>
      </c>
      <c r="R74" s="61">
        <f>IF(($H74      =0),0,((($J74      -$H74      )/$H74      )*100))</f>
        <v>21.266540642722116</v>
      </c>
      <c r="S74" s="62">
        <f>IF(($I74      =0),0,((($K74      -$I74      )/$I74      )*100))</f>
        <v>48.70658086823564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55.063998275084778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64.506146970617635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2007000</v>
      </c>
      <c r="C87" s="119">
        <f t="shared" si="55"/>
        <v>12085000</v>
      </c>
      <c r="D87" s="119">
        <f t="shared" si="55"/>
        <v>0</v>
      </c>
      <c r="E87" s="119">
        <f t="shared" si="55"/>
        <v>14092000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12857000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12857000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91.236162361623613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2007000</v>
      </c>
      <c r="C91" s="93">
        <v>12085000</v>
      </c>
      <c r="D91" s="93"/>
      <c r="E91" s="93">
        <f t="shared" si="56"/>
        <v>14092000</v>
      </c>
      <c r="F91" s="93">
        <v>0</v>
      </c>
      <c r="G91" s="93">
        <v>0</v>
      </c>
      <c r="H91" s="93">
        <v>12857000</v>
      </c>
      <c r="I91" s="93"/>
      <c r="J91" s="93"/>
      <c r="K91" s="93"/>
      <c r="L91" s="93"/>
      <c r="M91" s="93"/>
      <c r="N91" s="93"/>
      <c r="O91" s="93"/>
      <c r="P91" s="93">
        <f t="shared" si="57"/>
        <v>12857000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91.236162361623613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2007000</v>
      </c>
      <c r="C114" s="128">
        <f t="shared" si="69"/>
        <v>12085000</v>
      </c>
      <c r="D114" s="128">
        <f t="shared" si="69"/>
        <v>0</v>
      </c>
      <c r="E114" s="128">
        <f t="shared" si="69"/>
        <v>14092000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12857000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12857000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0.91236162361623618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2007000</v>
      </c>
      <c r="C115" s="130">
        <f t="shared" ref="C115:Q115" si="70">C87</f>
        <v>12085000</v>
      </c>
      <c r="D115" s="130">
        <f t="shared" si="70"/>
        <v>0</v>
      </c>
      <c r="E115" s="130">
        <f t="shared" si="70"/>
        <v>14092000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12857000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12857000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0.91236162361623618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r8711K9XAqTdhGVFmVAv2+ZD4X9TzyZsicadmpKMgyVxET/vgQJhkDLLhlm8DYdJ9ra5Q5WxokiwuXxuAMmkBw==" saltValue="yFUmAUcKiRknTmIYAAvho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1014000</v>
      </c>
      <c r="I10" s="95">
        <v>1039140</v>
      </c>
      <c r="J10" s="94">
        <v>110000</v>
      </c>
      <c r="K10" s="95">
        <v>109903</v>
      </c>
      <c r="L10" s="94"/>
      <c r="M10" s="95"/>
      <c r="N10" s="94"/>
      <c r="O10" s="95"/>
      <c r="P10" s="94">
        <f t="shared" ref="P10:P16" si="1">$H10      +$J10      +$L10      +$N10</f>
        <v>1124000</v>
      </c>
      <c r="Q10" s="95">
        <f t="shared" ref="Q10:Q16" si="2">$I10      +$K10      +$M10      +$O10</f>
        <v>1149043</v>
      </c>
      <c r="R10" s="48">
        <f t="shared" ref="R10:R16" si="3">IF(($H10      =0),0,((($J10      -$H10      )/$H10      )*100))</f>
        <v>-89.15187376725838</v>
      </c>
      <c r="S10" s="49">
        <f t="shared" ref="S10:S16" si="4">IF(($I10      =0),0,((($K10      -$I10      )/$I10      )*100))</f>
        <v>-89.423658024905208</v>
      </c>
      <c r="T10" s="48">
        <f t="shared" ref="T10:T15" si="5">IF(($E10      =0),0,(($P10      /$E10      )*100))</f>
        <v>62.44444444444445</v>
      </c>
      <c r="U10" s="50">
        <f t="shared" ref="U10:U15" si="6">IF(($E10      =0),0,(($Q10      /$E10      )*100))</f>
        <v>63.835722222222223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1014000</v>
      </c>
      <c r="I16" s="98">
        <f t="shared" si="7"/>
        <v>1039140</v>
      </c>
      <c r="J16" s="97">
        <f t="shared" si="7"/>
        <v>110000</v>
      </c>
      <c r="K16" s="98">
        <f t="shared" si="7"/>
        <v>109903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1124000</v>
      </c>
      <c r="Q16" s="98">
        <f t="shared" si="2"/>
        <v>1149043</v>
      </c>
      <c r="R16" s="52">
        <f t="shared" si="3"/>
        <v>-89.15187376725838</v>
      </c>
      <c r="S16" s="53">
        <f t="shared" si="4"/>
        <v>-89.423658024905208</v>
      </c>
      <c r="T16" s="52">
        <f>IF((SUM($E9:$E13))=0,0,(P16/(SUM($E9:$E13))*100))</f>
        <v>62.44444444444445</v>
      </c>
      <c r="U16" s="54">
        <f>IF((SUM($E9:$E13))=0,0,(Q16/(SUM($E9:$E13))*100))</f>
        <v>63.835722222222223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1536000</v>
      </c>
      <c r="C33" s="93"/>
      <c r="D33" s="93"/>
      <c r="E33" s="93">
        <f>$B33      +$C33      +$D33</f>
        <v>1536000</v>
      </c>
      <c r="F33" s="94">
        <v>1536000</v>
      </c>
      <c r="G33" s="95">
        <v>1076000</v>
      </c>
      <c r="H33" s="94">
        <v>384000</v>
      </c>
      <c r="I33" s="95">
        <v>1071425</v>
      </c>
      <c r="J33" s="94">
        <v>490000</v>
      </c>
      <c r="K33" s="95">
        <v>464575</v>
      </c>
      <c r="L33" s="94"/>
      <c r="M33" s="95"/>
      <c r="N33" s="94"/>
      <c r="O33" s="95"/>
      <c r="P33" s="94">
        <f>$H33      +$J33      +$L33      +$N33</f>
        <v>874000</v>
      </c>
      <c r="Q33" s="95">
        <f>$I33      +$K33      +$M33      +$O33</f>
        <v>1536000</v>
      </c>
      <c r="R33" s="48">
        <f>IF(($H33      =0),0,((($J33      -$H33      )/$H33      )*100))</f>
        <v>27.604166666666668</v>
      </c>
      <c r="S33" s="49">
        <f>IF(($I33      =0),0,((($K33      -$I33      )/$I33      )*100))</f>
        <v>-56.639522131740435</v>
      </c>
      <c r="T33" s="48">
        <f>IF(($E33      =0),0,(($P33      /$E33      )*100))</f>
        <v>56.901041666666664</v>
      </c>
      <c r="U33" s="50">
        <f>IF(($E33      =0),0,(($Q33      /$E33      )*100))</f>
        <v>100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1536000</v>
      </c>
      <c r="C34" s="96">
        <f>C33</f>
        <v>0</v>
      </c>
      <c r="D34" s="96"/>
      <c r="E34" s="96">
        <f>$B34      +$C34      +$D34</f>
        <v>1536000</v>
      </c>
      <c r="F34" s="97">
        <f t="shared" ref="F34:O34" si="17">F33</f>
        <v>1536000</v>
      </c>
      <c r="G34" s="98">
        <f t="shared" si="17"/>
        <v>1076000</v>
      </c>
      <c r="H34" s="97">
        <f t="shared" si="17"/>
        <v>384000</v>
      </c>
      <c r="I34" s="98">
        <f t="shared" si="17"/>
        <v>1071425</v>
      </c>
      <c r="J34" s="97">
        <f t="shared" si="17"/>
        <v>490000</v>
      </c>
      <c r="K34" s="98">
        <f t="shared" si="17"/>
        <v>464575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874000</v>
      </c>
      <c r="Q34" s="98">
        <f>$I34      +$K34      +$M34      +$O34</f>
        <v>1536000</v>
      </c>
      <c r="R34" s="52">
        <f>IF(($H34      =0),0,((($J34      -$H34      )/$H34      )*100))</f>
        <v>27.604166666666668</v>
      </c>
      <c r="S34" s="53">
        <f>IF(($I34      =0),0,((($K34      -$I34      )/$I34      )*100))</f>
        <v>-56.639522131740435</v>
      </c>
      <c r="T34" s="52">
        <f>IF($E34   =0,0,($P34   /$E34   )*100)</f>
        <v>56.901041666666664</v>
      </c>
      <c r="U34" s="54">
        <f>IF($E34   =0,0,($Q34   /$E34   )*100)</f>
        <v>100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10051000</v>
      </c>
      <c r="C36" s="93"/>
      <c r="D36" s="93"/>
      <c r="E36" s="93">
        <f t="shared" ref="E36:E41" si="18">$B36      +$C36      +$D36</f>
        <v>10051000</v>
      </c>
      <c r="F36" s="94">
        <v>10051000</v>
      </c>
      <c r="G36" s="95">
        <v>6020000</v>
      </c>
      <c r="H36" s="94">
        <v>2099000</v>
      </c>
      <c r="I36" s="95">
        <v>6012885</v>
      </c>
      <c r="J36" s="94"/>
      <c r="K36" s="95">
        <v>1453660</v>
      </c>
      <c r="L36" s="94"/>
      <c r="M36" s="95"/>
      <c r="N36" s="94"/>
      <c r="O36" s="95"/>
      <c r="P36" s="94">
        <f t="shared" ref="P36:P41" si="19">$H36      +$J36      +$L36      +$N36</f>
        <v>2099000</v>
      </c>
      <c r="Q36" s="95">
        <f t="shared" ref="Q36:Q41" si="20">$I36      +$K36      +$M36      +$O36</f>
        <v>7466545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-75.824250754837323</v>
      </c>
      <c r="T36" s="48">
        <f t="shared" ref="T36:T40" si="23">IF(($E36      =0),0,(($P36      /$E36      )*100))</f>
        <v>20.883494179683616</v>
      </c>
      <c r="U36" s="50">
        <f t="shared" ref="U36:U40" si="24">IF(($E36      =0),0,(($Q36      /$E36      )*100))</f>
        <v>74.286588399164259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27012000</v>
      </c>
      <c r="C37" s="93"/>
      <c r="D37" s="93"/>
      <c r="E37" s="93">
        <f t="shared" si="18"/>
        <v>27012000</v>
      </c>
      <c r="F37" s="94">
        <v>27012000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37063000</v>
      </c>
      <c r="C41" s="96">
        <f>SUM(C36:C40)</f>
        <v>0</v>
      </c>
      <c r="D41" s="96"/>
      <c r="E41" s="96">
        <f t="shared" si="18"/>
        <v>37063000</v>
      </c>
      <c r="F41" s="97">
        <f t="shared" ref="F41:O41" si="25">SUM(F36:F40)</f>
        <v>37063000</v>
      </c>
      <c r="G41" s="98">
        <f t="shared" si="25"/>
        <v>6020000</v>
      </c>
      <c r="H41" s="97">
        <f t="shared" si="25"/>
        <v>2099000</v>
      </c>
      <c r="I41" s="98">
        <f t="shared" si="25"/>
        <v>6012885</v>
      </c>
      <c r="J41" s="97">
        <f t="shared" si="25"/>
        <v>0</v>
      </c>
      <c r="K41" s="98">
        <f t="shared" si="25"/>
        <v>1453660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2099000</v>
      </c>
      <c r="Q41" s="98">
        <f t="shared" si="20"/>
        <v>7466545</v>
      </c>
      <c r="R41" s="52">
        <f t="shared" si="21"/>
        <v>-100</v>
      </c>
      <c r="S41" s="53">
        <f t="shared" si="22"/>
        <v>-75.824250754837323</v>
      </c>
      <c r="T41" s="52">
        <f>IF((+$E36+$E39) =0,0,(P41   /(+$E36+$E39) )*100)</f>
        <v>20.883494179683616</v>
      </c>
      <c r="U41" s="54">
        <f>IF((+$E36+$E39) =0,0,(Q41   /(+$E36+$E39) )*100)</f>
        <v>74.286588399164259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40399000</v>
      </c>
      <c r="C68" s="105">
        <f>SUM(C9:C15,C18:C24,C27:C30,C33,C36:C40,C43:C53,C56:C59,C62:C66)</f>
        <v>0</v>
      </c>
      <c r="D68" s="105"/>
      <c r="E68" s="105">
        <f t="shared" si="35"/>
        <v>40399000</v>
      </c>
      <c r="F68" s="106">
        <f t="shared" ref="F68:O68" si="43">SUM(F9:F15,F18:F24,F27:F30,F33,F36:F40,F43:F53,F56:F59,F62:F66)</f>
        <v>40399000</v>
      </c>
      <c r="G68" s="107">
        <f t="shared" si="43"/>
        <v>8896000</v>
      </c>
      <c r="H68" s="106">
        <f t="shared" si="43"/>
        <v>3497000</v>
      </c>
      <c r="I68" s="107">
        <f t="shared" si="43"/>
        <v>8123450</v>
      </c>
      <c r="J68" s="106">
        <f t="shared" si="43"/>
        <v>600000</v>
      </c>
      <c r="K68" s="107">
        <f t="shared" si="43"/>
        <v>2028138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4097000</v>
      </c>
      <c r="Q68" s="107">
        <f t="shared" si="37"/>
        <v>10151588</v>
      </c>
      <c r="R68" s="61">
        <f t="shared" si="38"/>
        <v>-82.842436374034889</v>
      </c>
      <c r="S68" s="62">
        <f t="shared" si="39"/>
        <v>-75.03353870584543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30.60431762157317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75.831687457981616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25576000</v>
      </c>
      <c r="C70" s="93"/>
      <c r="D70" s="93"/>
      <c r="E70" s="93">
        <f>$B70      +$C70      +$D70</f>
        <v>25576000</v>
      </c>
      <c r="F70" s="94">
        <v>25576000</v>
      </c>
      <c r="G70" s="95">
        <v>15095000</v>
      </c>
      <c r="H70" s="94">
        <v>8711000</v>
      </c>
      <c r="I70" s="95">
        <v>10310715</v>
      </c>
      <c r="J70" s="94">
        <v>4925000</v>
      </c>
      <c r="K70" s="95">
        <v>7373162</v>
      </c>
      <c r="L70" s="94"/>
      <c r="M70" s="95"/>
      <c r="N70" s="94"/>
      <c r="O70" s="95"/>
      <c r="P70" s="94">
        <f>$H70      +$J70      +$L70      +$N70</f>
        <v>13636000</v>
      </c>
      <c r="Q70" s="95">
        <f>$I70      +$K70      +$M70      +$O70</f>
        <v>17683877</v>
      </c>
      <c r="R70" s="48">
        <f>IF(($H70      =0),0,((($J70      -$H70      )/$H70      )*100))</f>
        <v>-43.462289059809436</v>
      </c>
      <c r="S70" s="49">
        <f>IF(($I70      =0),0,((($K70      -$I70      )/$I70      )*100))</f>
        <v>-28.490293835102609</v>
      </c>
      <c r="T70" s="48">
        <f>IF(($E70      =0),0,(($P70      /$E70      )*100))</f>
        <v>53.315608382858926</v>
      </c>
      <c r="U70" s="50">
        <f>IF(($E70      =0),0,(($Q70      /$E70      )*100))</f>
        <v>69.142465592743193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25576000</v>
      </c>
      <c r="C72" s="102">
        <f>SUM(C70:C71)</f>
        <v>0</v>
      </c>
      <c r="D72" s="102"/>
      <c r="E72" s="102">
        <f>$B72      +$C72      +$D72</f>
        <v>25576000</v>
      </c>
      <c r="F72" s="103">
        <f t="shared" ref="F72:O72" si="44">SUM(F70:F71)</f>
        <v>25576000</v>
      </c>
      <c r="G72" s="104">
        <f t="shared" si="44"/>
        <v>15095000</v>
      </c>
      <c r="H72" s="103">
        <f t="shared" si="44"/>
        <v>8711000</v>
      </c>
      <c r="I72" s="104">
        <f t="shared" si="44"/>
        <v>10310715</v>
      </c>
      <c r="J72" s="103">
        <f t="shared" si="44"/>
        <v>4925000</v>
      </c>
      <c r="K72" s="104">
        <f t="shared" si="44"/>
        <v>7373162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13636000</v>
      </c>
      <c r="Q72" s="104">
        <f>$I72      +$K72      +$M72      +$O72</f>
        <v>17683877</v>
      </c>
      <c r="R72" s="57">
        <f>IF(($H72      =0),0,((($J72      -$H72      )/$H72      )*100))</f>
        <v>-43.462289059809436</v>
      </c>
      <c r="S72" s="58">
        <f>IF(($I72      =0),0,((($K72      -$I72      )/$I72      )*100))</f>
        <v>-28.490293835102609</v>
      </c>
      <c r="T72" s="57">
        <f>IF(($E70      =0),0,(($P70      /$E70      )*100))</f>
        <v>53.315608382858926</v>
      </c>
      <c r="U72" s="59">
        <f>IF($E70   =0,0,($Q70   /$E70 )*100)</f>
        <v>69.142465592743193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25576000</v>
      </c>
      <c r="C73" s="105">
        <f>SUM(C70:C71)</f>
        <v>0</v>
      </c>
      <c r="D73" s="105"/>
      <c r="E73" s="105">
        <f>$B73      +$C73      +$D73</f>
        <v>25576000</v>
      </c>
      <c r="F73" s="106">
        <f t="shared" ref="F73:O73" si="45">SUM(F70:F71)</f>
        <v>25576000</v>
      </c>
      <c r="G73" s="107">
        <f t="shared" si="45"/>
        <v>15095000</v>
      </c>
      <c r="H73" s="106">
        <f t="shared" si="45"/>
        <v>8711000</v>
      </c>
      <c r="I73" s="107">
        <f t="shared" si="45"/>
        <v>10310715</v>
      </c>
      <c r="J73" s="106">
        <f t="shared" si="45"/>
        <v>4925000</v>
      </c>
      <c r="K73" s="107">
        <f t="shared" si="45"/>
        <v>7373162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13636000</v>
      </c>
      <c r="Q73" s="107">
        <f>$I73      +$K73      +$M73      +$O73</f>
        <v>17683877</v>
      </c>
      <c r="R73" s="61">
        <f>IF(($H73      =0),0,((($J73      -$H73      )/$H73      )*100))</f>
        <v>-43.462289059809436</v>
      </c>
      <c r="S73" s="62">
        <f>IF(($I73      =0),0,((($K73      -$I73      )/$I73      )*100))</f>
        <v>-28.490293835102609</v>
      </c>
      <c r="T73" s="61">
        <f>IF(($E70      =0),0,(($P70      /$E70      )*100))</f>
        <v>53.315608382858926</v>
      </c>
      <c r="U73" s="65">
        <f>IF($E70   =0,0,($Q70   /$E70 )*100)</f>
        <v>69.142465592743193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65975000</v>
      </c>
      <c r="C74" s="105">
        <f>SUM(C9:C15,C18:C24,C27:C30,C33,C36:C40,C43:C53,C56:C59,C62:C66,C70:C71)</f>
        <v>0</v>
      </c>
      <c r="D74" s="105"/>
      <c r="E74" s="105">
        <f>$B74      +$C74      +$D74</f>
        <v>65975000</v>
      </c>
      <c r="F74" s="106">
        <f t="shared" ref="F74:O74" si="46">SUM(F9:F15,F18:F24,F27:F30,F33,F36:F40,F43:F53,F56:F59,F62:F66,F70:F71)</f>
        <v>65975000</v>
      </c>
      <c r="G74" s="107">
        <f t="shared" si="46"/>
        <v>23991000</v>
      </c>
      <c r="H74" s="106">
        <f t="shared" si="46"/>
        <v>12208000</v>
      </c>
      <c r="I74" s="107">
        <f t="shared" si="46"/>
        <v>18434165</v>
      </c>
      <c r="J74" s="106">
        <f t="shared" si="46"/>
        <v>5525000</v>
      </c>
      <c r="K74" s="107">
        <f t="shared" si="46"/>
        <v>9401300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17733000</v>
      </c>
      <c r="Q74" s="107">
        <f>$I74      +$K74      +$M74      +$O74</f>
        <v>27835465</v>
      </c>
      <c r="R74" s="61">
        <f>IF(($H74      =0),0,((($J74      -$H74      )/$H74      )*100))</f>
        <v>-54.742791612057658</v>
      </c>
      <c r="S74" s="62">
        <f>IF(($I74      =0),0,((($K74      -$I74      )/$I74      )*100))</f>
        <v>-49.000673477751775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45.512409208736493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71.440764314862818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12342000</v>
      </c>
      <c r="C87" s="119">
        <f t="shared" si="55"/>
        <v>10229000</v>
      </c>
      <c r="D87" s="119">
        <f t="shared" si="55"/>
        <v>0</v>
      </c>
      <c r="E87" s="119">
        <f t="shared" si="55"/>
        <v>22571000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12170000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12170000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53.918745292632138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12342000</v>
      </c>
      <c r="C91" s="93">
        <v>10229000</v>
      </c>
      <c r="D91" s="93"/>
      <c r="E91" s="93">
        <f t="shared" si="56"/>
        <v>22571000</v>
      </c>
      <c r="F91" s="93">
        <v>0</v>
      </c>
      <c r="G91" s="93">
        <v>0</v>
      </c>
      <c r="H91" s="93">
        <v>12170000</v>
      </c>
      <c r="I91" s="93"/>
      <c r="J91" s="93"/>
      <c r="K91" s="93"/>
      <c r="L91" s="93"/>
      <c r="M91" s="93"/>
      <c r="N91" s="93"/>
      <c r="O91" s="93"/>
      <c r="P91" s="93">
        <f t="shared" si="57"/>
        <v>12170000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53.918745292632138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12342000</v>
      </c>
      <c r="C114" s="128">
        <f t="shared" si="69"/>
        <v>10229000</v>
      </c>
      <c r="D114" s="128">
        <f t="shared" si="69"/>
        <v>0</v>
      </c>
      <c r="E114" s="128">
        <f t="shared" si="69"/>
        <v>22571000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12170000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12170000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0.53918745292632142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12342000</v>
      </c>
      <c r="C115" s="130">
        <f t="shared" ref="C115:Q115" si="70">C87</f>
        <v>10229000</v>
      </c>
      <c r="D115" s="130">
        <f t="shared" si="70"/>
        <v>0</v>
      </c>
      <c r="E115" s="130">
        <f t="shared" si="70"/>
        <v>22571000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12170000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12170000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0.53918745292632142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G9GSIM1Pwv6TKsWRvmL5VU4IUOuOu4BnFNtplxii7kJz6EZo1GyQjMNH+ri8oeB+nJXKxgvG9YWm+MiKAqWnLQ==" saltValue="oJGQkJx5WqKhbnbx9JMG6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894000</v>
      </c>
      <c r="I10" s="95">
        <v>762807</v>
      </c>
      <c r="J10" s="94">
        <v>865000</v>
      </c>
      <c r="K10" s="95">
        <v>721494</v>
      </c>
      <c r="L10" s="94"/>
      <c r="M10" s="95"/>
      <c r="N10" s="94"/>
      <c r="O10" s="95"/>
      <c r="P10" s="94">
        <f t="shared" ref="P10:P16" si="1">$H10      +$J10      +$L10      +$N10</f>
        <v>1759000</v>
      </c>
      <c r="Q10" s="95">
        <f t="shared" ref="Q10:Q16" si="2">$I10      +$K10      +$M10      +$O10</f>
        <v>1484301</v>
      </c>
      <c r="R10" s="48">
        <f t="shared" ref="R10:R16" si="3">IF(($H10      =0),0,((($J10      -$H10      )/$H10      )*100))</f>
        <v>-3.2438478747203576</v>
      </c>
      <c r="S10" s="49">
        <f t="shared" ref="S10:S16" si="4">IF(($I10      =0),0,((($K10      -$I10      )/$I10      )*100))</f>
        <v>-5.4159177878545943</v>
      </c>
      <c r="T10" s="48">
        <f t="shared" ref="T10:T15" si="5">IF(($E10      =0),0,(($P10      /$E10      )*100))</f>
        <v>97.722222222222229</v>
      </c>
      <c r="U10" s="50">
        <f t="shared" ref="U10:U15" si="6">IF(($E10      =0),0,(($Q10      /$E10      )*100))</f>
        <v>82.461166666666657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894000</v>
      </c>
      <c r="I16" s="98">
        <f t="shared" si="7"/>
        <v>762807</v>
      </c>
      <c r="J16" s="97">
        <f t="shared" si="7"/>
        <v>865000</v>
      </c>
      <c r="K16" s="98">
        <f t="shared" si="7"/>
        <v>721494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1759000</v>
      </c>
      <c r="Q16" s="98">
        <f t="shared" si="2"/>
        <v>1484301</v>
      </c>
      <c r="R16" s="52">
        <f t="shared" si="3"/>
        <v>-3.2438478747203576</v>
      </c>
      <c r="S16" s="53">
        <f t="shared" si="4"/>
        <v>-5.4159177878545943</v>
      </c>
      <c r="T16" s="52">
        <f>IF((SUM($E9:$E13))=0,0,(P16/(SUM($E9:$E13))*100))</f>
        <v>97.722222222222229</v>
      </c>
      <c r="U16" s="54">
        <f>IF((SUM($E9:$E13))=0,0,(Q16/(SUM($E9:$E13))*100))</f>
        <v>82.461166666666657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1497000</v>
      </c>
      <c r="C33" s="93"/>
      <c r="D33" s="93"/>
      <c r="E33" s="93">
        <f>$B33      +$C33      +$D33</f>
        <v>1497000</v>
      </c>
      <c r="F33" s="94">
        <v>1497000</v>
      </c>
      <c r="G33" s="95">
        <v>1048000</v>
      </c>
      <c r="H33" s="94">
        <v>375000</v>
      </c>
      <c r="I33" s="95">
        <v>461614</v>
      </c>
      <c r="J33" s="94">
        <v>461000</v>
      </c>
      <c r="K33" s="95">
        <v>520459</v>
      </c>
      <c r="L33" s="94"/>
      <c r="M33" s="95"/>
      <c r="N33" s="94"/>
      <c r="O33" s="95"/>
      <c r="P33" s="94">
        <f>$H33      +$J33      +$L33      +$N33</f>
        <v>836000</v>
      </c>
      <c r="Q33" s="95">
        <f>$I33      +$K33      +$M33      +$O33</f>
        <v>982073</v>
      </c>
      <c r="R33" s="48">
        <f>IF(($H33      =0),0,((($J33      -$H33      )/$H33      )*100))</f>
        <v>22.933333333333334</v>
      </c>
      <c r="S33" s="49">
        <f>IF(($I33      =0),0,((($K33      -$I33      )/$I33      )*100))</f>
        <v>12.7476636323855</v>
      </c>
      <c r="T33" s="48">
        <f>IF(($E33      =0),0,(($P33      /$E33      )*100))</f>
        <v>55.845023380093515</v>
      </c>
      <c r="U33" s="50">
        <f>IF(($E33      =0),0,(($Q33      /$E33      )*100))</f>
        <v>65.602738810955245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1497000</v>
      </c>
      <c r="C34" s="96">
        <f>C33</f>
        <v>0</v>
      </c>
      <c r="D34" s="96"/>
      <c r="E34" s="96">
        <f>$B34      +$C34      +$D34</f>
        <v>1497000</v>
      </c>
      <c r="F34" s="97">
        <f t="shared" ref="F34:O34" si="17">F33</f>
        <v>1497000</v>
      </c>
      <c r="G34" s="98">
        <f t="shared" si="17"/>
        <v>1048000</v>
      </c>
      <c r="H34" s="97">
        <f t="shared" si="17"/>
        <v>375000</v>
      </c>
      <c r="I34" s="98">
        <f t="shared" si="17"/>
        <v>461614</v>
      </c>
      <c r="J34" s="97">
        <f t="shared" si="17"/>
        <v>461000</v>
      </c>
      <c r="K34" s="98">
        <f t="shared" si="17"/>
        <v>520459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836000</v>
      </c>
      <c r="Q34" s="98">
        <f>$I34      +$K34      +$M34      +$O34</f>
        <v>982073</v>
      </c>
      <c r="R34" s="52">
        <f>IF(($H34      =0),0,((($J34      -$H34      )/$H34      )*100))</f>
        <v>22.933333333333334</v>
      </c>
      <c r="S34" s="53">
        <f>IF(($I34      =0),0,((($K34      -$I34      )/$I34      )*100))</f>
        <v>12.7476636323855</v>
      </c>
      <c r="T34" s="52">
        <f>IF($E34   =0,0,($P34   /$E34   )*100)</f>
        <v>55.845023380093515</v>
      </c>
      <c r="U34" s="54">
        <f>IF($E34   =0,0,($Q34   /$E34   )*100)</f>
        <v>65.602738810955245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3297000</v>
      </c>
      <c r="C68" s="105">
        <f>SUM(C9:C15,C18:C24,C27:C30,C33,C36:C40,C43:C53,C56:C59,C62:C66)</f>
        <v>0</v>
      </c>
      <c r="D68" s="105"/>
      <c r="E68" s="105">
        <f t="shared" si="35"/>
        <v>3297000</v>
      </c>
      <c r="F68" s="106">
        <f t="shared" ref="F68:O68" si="43">SUM(F9:F15,F18:F24,F27:F30,F33,F36:F40,F43:F53,F56:F59,F62:F66)</f>
        <v>3297000</v>
      </c>
      <c r="G68" s="107">
        <f t="shared" si="43"/>
        <v>2848000</v>
      </c>
      <c r="H68" s="106">
        <f t="shared" si="43"/>
        <v>1269000</v>
      </c>
      <c r="I68" s="107">
        <f t="shared" si="43"/>
        <v>1224421</v>
      </c>
      <c r="J68" s="106">
        <f t="shared" si="43"/>
        <v>1326000</v>
      </c>
      <c r="K68" s="107">
        <f t="shared" si="43"/>
        <v>1241953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2595000</v>
      </c>
      <c r="Q68" s="107">
        <f t="shared" si="37"/>
        <v>2466374</v>
      </c>
      <c r="R68" s="61">
        <f t="shared" si="38"/>
        <v>4.4917257683215128</v>
      </c>
      <c r="S68" s="62">
        <f t="shared" si="39"/>
        <v>1.4318604466927634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78.707916287534118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74.806612071580219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26795000</v>
      </c>
      <c r="C70" s="93"/>
      <c r="D70" s="93"/>
      <c r="E70" s="93">
        <f>$B70      +$C70      +$D70</f>
        <v>26795000</v>
      </c>
      <c r="F70" s="94">
        <v>26795000</v>
      </c>
      <c r="G70" s="95">
        <v>18033000</v>
      </c>
      <c r="H70" s="94">
        <v>5221000</v>
      </c>
      <c r="I70" s="95">
        <v>5341501</v>
      </c>
      <c r="J70" s="94">
        <v>10406000</v>
      </c>
      <c r="K70" s="95">
        <v>9176055</v>
      </c>
      <c r="L70" s="94"/>
      <c r="M70" s="95"/>
      <c r="N70" s="94"/>
      <c r="O70" s="95"/>
      <c r="P70" s="94">
        <f>$H70      +$J70      +$L70      +$N70</f>
        <v>15627000</v>
      </c>
      <c r="Q70" s="95">
        <f>$I70      +$K70      +$M70      +$O70</f>
        <v>14517556</v>
      </c>
      <c r="R70" s="48">
        <f>IF(($H70      =0),0,((($J70      -$H70      )/$H70      )*100))</f>
        <v>99.310476920130242</v>
      </c>
      <c r="S70" s="49">
        <f>IF(($I70      =0),0,((($K70      -$I70      )/$I70      )*100))</f>
        <v>71.787948743246517</v>
      </c>
      <c r="T70" s="48">
        <f>IF(($E70      =0),0,(($P70      /$E70      )*100))</f>
        <v>58.320582198171302</v>
      </c>
      <c r="U70" s="50">
        <f>IF(($E70      =0),0,(($Q70      /$E70      )*100))</f>
        <v>54.180093300988986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26795000</v>
      </c>
      <c r="C72" s="102">
        <f>SUM(C70:C71)</f>
        <v>0</v>
      </c>
      <c r="D72" s="102"/>
      <c r="E72" s="102">
        <f>$B72      +$C72      +$D72</f>
        <v>26795000</v>
      </c>
      <c r="F72" s="103">
        <f t="shared" ref="F72:O72" si="44">SUM(F70:F71)</f>
        <v>26795000</v>
      </c>
      <c r="G72" s="104">
        <f t="shared" si="44"/>
        <v>18033000</v>
      </c>
      <c r="H72" s="103">
        <f t="shared" si="44"/>
        <v>5221000</v>
      </c>
      <c r="I72" s="104">
        <f t="shared" si="44"/>
        <v>5341501</v>
      </c>
      <c r="J72" s="103">
        <f t="shared" si="44"/>
        <v>10406000</v>
      </c>
      <c r="K72" s="104">
        <f t="shared" si="44"/>
        <v>9176055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15627000</v>
      </c>
      <c r="Q72" s="104">
        <f>$I72      +$K72      +$M72      +$O72</f>
        <v>14517556</v>
      </c>
      <c r="R72" s="57">
        <f>IF(($H72      =0),0,((($J72      -$H72      )/$H72      )*100))</f>
        <v>99.310476920130242</v>
      </c>
      <c r="S72" s="58">
        <f>IF(($I72      =0),0,((($K72      -$I72      )/$I72      )*100))</f>
        <v>71.787948743246517</v>
      </c>
      <c r="T72" s="57">
        <f>IF(($E70      =0),0,(($P70      /$E70      )*100))</f>
        <v>58.320582198171302</v>
      </c>
      <c r="U72" s="59">
        <f>IF($E70   =0,0,($Q70   /$E70 )*100)</f>
        <v>54.180093300988986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26795000</v>
      </c>
      <c r="C73" s="105">
        <f>SUM(C70:C71)</f>
        <v>0</v>
      </c>
      <c r="D73" s="105"/>
      <c r="E73" s="105">
        <f>$B73      +$C73      +$D73</f>
        <v>26795000</v>
      </c>
      <c r="F73" s="106">
        <f t="shared" ref="F73:O73" si="45">SUM(F70:F71)</f>
        <v>26795000</v>
      </c>
      <c r="G73" s="107">
        <f t="shared" si="45"/>
        <v>18033000</v>
      </c>
      <c r="H73" s="106">
        <f t="shared" si="45"/>
        <v>5221000</v>
      </c>
      <c r="I73" s="107">
        <f t="shared" si="45"/>
        <v>5341501</v>
      </c>
      <c r="J73" s="106">
        <f t="shared" si="45"/>
        <v>10406000</v>
      </c>
      <c r="K73" s="107">
        <f t="shared" si="45"/>
        <v>9176055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15627000</v>
      </c>
      <c r="Q73" s="107">
        <f>$I73      +$K73      +$M73      +$O73</f>
        <v>14517556</v>
      </c>
      <c r="R73" s="61">
        <f>IF(($H73      =0),0,((($J73      -$H73      )/$H73      )*100))</f>
        <v>99.310476920130242</v>
      </c>
      <c r="S73" s="62">
        <f>IF(($I73      =0),0,((($K73      -$I73      )/$I73      )*100))</f>
        <v>71.787948743246517</v>
      </c>
      <c r="T73" s="61">
        <f>IF(($E70      =0),0,(($P70      /$E70      )*100))</f>
        <v>58.320582198171302</v>
      </c>
      <c r="U73" s="65">
        <f>IF($E70   =0,0,($Q70   /$E70 )*100)</f>
        <v>54.180093300988986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30092000</v>
      </c>
      <c r="C74" s="105">
        <f>SUM(C9:C15,C18:C24,C27:C30,C33,C36:C40,C43:C53,C56:C59,C62:C66,C70:C71)</f>
        <v>0</v>
      </c>
      <c r="D74" s="105"/>
      <c r="E74" s="105">
        <f>$B74      +$C74      +$D74</f>
        <v>30092000</v>
      </c>
      <c r="F74" s="106">
        <f t="shared" ref="F74:O74" si="46">SUM(F9:F15,F18:F24,F27:F30,F33,F36:F40,F43:F53,F56:F59,F62:F66,F70:F71)</f>
        <v>30092000</v>
      </c>
      <c r="G74" s="107">
        <f t="shared" si="46"/>
        <v>20881000</v>
      </c>
      <c r="H74" s="106">
        <f t="shared" si="46"/>
        <v>6490000</v>
      </c>
      <c r="I74" s="107">
        <f t="shared" si="46"/>
        <v>6565922</v>
      </c>
      <c r="J74" s="106">
        <f t="shared" si="46"/>
        <v>11732000</v>
      </c>
      <c r="K74" s="107">
        <f t="shared" si="46"/>
        <v>10418008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18222000</v>
      </c>
      <c r="Q74" s="107">
        <f>$I74      +$K74      +$M74      +$O74</f>
        <v>16983930</v>
      </c>
      <c r="R74" s="61">
        <f>IF(($H74      =0),0,((($J74      -$H74      )/$H74      )*100))</f>
        <v>80.770416024653315</v>
      </c>
      <c r="S74" s="62">
        <f>IF(($I74      =0),0,((($K74      -$I74      )/$I74      )*100))</f>
        <v>58.66786111683934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60.554300146218267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56.440017280340292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6829000</v>
      </c>
      <c r="C87" s="119">
        <f t="shared" si="55"/>
        <v>3282000</v>
      </c>
      <c r="D87" s="119">
        <f t="shared" si="55"/>
        <v>0</v>
      </c>
      <c r="E87" s="119">
        <f t="shared" si="55"/>
        <v>10111000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10497000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10497000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103.81762436949857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6829000</v>
      </c>
      <c r="C91" s="93">
        <v>2482000</v>
      </c>
      <c r="D91" s="93"/>
      <c r="E91" s="93">
        <f t="shared" si="56"/>
        <v>9311000</v>
      </c>
      <c r="F91" s="93">
        <v>0</v>
      </c>
      <c r="G91" s="93">
        <v>0</v>
      </c>
      <c r="H91" s="93">
        <v>10497000</v>
      </c>
      <c r="I91" s="93"/>
      <c r="J91" s="93"/>
      <c r="K91" s="93"/>
      <c r="L91" s="93"/>
      <c r="M91" s="93"/>
      <c r="N91" s="93"/>
      <c r="O91" s="93"/>
      <c r="P91" s="93">
        <f t="shared" si="57"/>
        <v>10497000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112.73762216732896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800000</v>
      </c>
      <c r="D96" s="122"/>
      <c r="E96" s="122">
        <f t="shared" si="56"/>
        <v>800000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6829000</v>
      </c>
      <c r="C114" s="128">
        <f t="shared" si="69"/>
        <v>3282000</v>
      </c>
      <c r="D114" s="128">
        <f t="shared" si="69"/>
        <v>0</v>
      </c>
      <c r="E114" s="128">
        <f t="shared" si="69"/>
        <v>10111000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10497000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10497000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1.0381762436949857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6829000</v>
      </c>
      <c r="C115" s="130">
        <f t="shared" ref="C115:Q115" si="70">C87</f>
        <v>3282000</v>
      </c>
      <c r="D115" s="130">
        <f t="shared" si="70"/>
        <v>0</v>
      </c>
      <c r="E115" s="130">
        <f t="shared" si="70"/>
        <v>10111000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10497000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10497000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1.0381762436949857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HIF67OUtTHHtAPUBmGZCfJTrueyUoZrhDZdmS/rq+EJG2WI0eIsuN22QO73nAlmKKsCNpQb5Q1o0kHNzXNgnEA==" saltValue="tRxZ0dG3LZ6n0chhziCjz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161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1000000</v>
      </c>
      <c r="C10" s="93"/>
      <c r="D10" s="93"/>
      <c r="E10" s="93">
        <f t="shared" ref="E10:E16" si="0">$B10      +$C10      +$D10</f>
        <v>1000000</v>
      </c>
      <c r="F10" s="94">
        <v>1000000</v>
      </c>
      <c r="G10" s="95">
        <v>1000000</v>
      </c>
      <c r="H10" s="94">
        <v>45000</v>
      </c>
      <c r="I10" s="95">
        <v>70773</v>
      </c>
      <c r="J10" s="94">
        <v>163000</v>
      </c>
      <c r="K10" s="95">
        <v>142621</v>
      </c>
      <c r="L10" s="94"/>
      <c r="M10" s="95"/>
      <c r="N10" s="94"/>
      <c r="O10" s="95"/>
      <c r="P10" s="94">
        <f t="shared" ref="P10:P16" si="1">$H10      +$J10      +$L10      +$N10</f>
        <v>208000</v>
      </c>
      <c r="Q10" s="95">
        <f t="shared" ref="Q10:Q16" si="2">$I10      +$K10      +$M10      +$O10</f>
        <v>213394</v>
      </c>
      <c r="R10" s="48">
        <f t="shared" ref="R10:R16" si="3">IF(($H10      =0),0,((($J10      -$H10      )/$H10      )*100))</f>
        <v>262.22222222222223</v>
      </c>
      <c r="S10" s="49">
        <f t="shared" ref="S10:S16" si="4">IF(($I10      =0),0,((($K10      -$I10      )/$I10      )*100))</f>
        <v>101.51894083902053</v>
      </c>
      <c r="T10" s="48">
        <f t="shared" ref="T10:T15" si="5">IF(($E10      =0),0,(($P10      /$E10      )*100))</f>
        <v>20.8</v>
      </c>
      <c r="U10" s="50">
        <f t="shared" ref="U10:U15" si="6">IF(($E10      =0),0,(($Q10      /$E10      )*100))</f>
        <v>21.339400000000001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1000000</v>
      </c>
      <c r="C16" s="96">
        <f>SUM(C9:C15)</f>
        <v>0</v>
      </c>
      <c r="D16" s="96"/>
      <c r="E16" s="96">
        <f t="shared" si="0"/>
        <v>1000000</v>
      </c>
      <c r="F16" s="97">
        <f t="shared" ref="F16:O16" si="7">SUM(F9:F15)</f>
        <v>1000000</v>
      </c>
      <c r="G16" s="98">
        <f t="shared" si="7"/>
        <v>1000000</v>
      </c>
      <c r="H16" s="97">
        <f t="shared" si="7"/>
        <v>45000</v>
      </c>
      <c r="I16" s="98">
        <f t="shared" si="7"/>
        <v>70773</v>
      </c>
      <c r="J16" s="97">
        <f t="shared" si="7"/>
        <v>163000</v>
      </c>
      <c r="K16" s="98">
        <f t="shared" si="7"/>
        <v>142621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208000</v>
      </c>
      <c r="Q16" s="98">
        <f t="shared" si="2"/>
        <v>213394</v>
      </c>
      <c r="R16" s="52">
        <f t="shared" si="3"/>
        <v>262.22222222222223</v>
      </c>
      <c r="S16" s="53">
        <f t="shared" si="4"/>
        <v>101.51894083902053</v>
      </c>
      <c r="T16" s="52">
        <f>IF((SUM($E9:$E13))=0,0,(P16/(SUM($E9:$E13))*100))</f>
        <v>20.8</v>
      </c>
      <c r="U16" s="54">
        <f>IF((SUM($E9:$E13))=0,0,(Q16/(SUM($E9:$E13))*100))</f>
        <v>21.339400000000001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2877000</v>
      </c>
      <c r="C20" s="93"/>
      <c r="D20" s="93"/>
      <c r="E20" s="93">
        <f t="shared" si="8"/>
        <v>2877000</v>
      </c>
      <c r="F20" s="94">
        <v>2877000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2877000</v>
      </c>
      <c r="C25" s="96">
        <f>SUM(C18:C24)</f>
        <v>0</v>
      </c>
      <c r="D25" s="96"/>
      <c r="E25" s="96">
        <f t="shared" si="8"/>
        <v>2877000</v>
      </c>
      <c r="F25" s="97">
        <f t="shared" ref="F25:O25" si="15">SUM(F18:F24)</f>
        <v>2877000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2549000</v>
      </c>
      <c r="C30" s="93"/>
      <c r="D30" s="93"/>
      <c r="E30" s="93">
        <f>$B30      +$C30      +$D30</f>
        <v>2549000</v>
      </c>
      <c r="F30" s="94">
        <v>2549000</v>
      </c>
      <c r="G30" s="95">
        <v>1784000</v>
      </c>
      <c r="H30" s="94">
        <v>444000</v>
      </c>
      <c r="I30" s="95">
        <v>235595</v>
      </c>
      <c r="J30" s="94">
        <v>841000</v>
      </c>
      <c r="K30" s="95">
        <v>987184</v>
      </c>
      <c r="L30" s="94"/>
      <c r="M30" s="95"/>
      <c r="N30" s="94"/>
      <c r="O30" s="95"/>
      <c r="P30" s="94">
        <f>$H30      +$J30      +$L30      +$N30</f>
        <v>1285000</v>
      </c>
      <c r="Q30" s="95">
        <f>$I30      +$K30      +$M30      +$O30</f>
        <v>1222779</v>
      </c>
      <c r="R30" s="48">
        <f>IF(($H30      =0),0,((($J30      -$H30      )/$H30      )*100))</f>
        <v>89.414414414414409</v>
      </c>
      <c r="S30" s="49">
        <f>IF(($I30      =0),0,((($K30      -$I30      )/$I30      )*100))</f>
        <v>319.01738152337703</v>
      </c>
      <c r="T30" s="48">
        <f>IF(($E30      =0),0,(($P30      /$E30      )*100))</f>
        <v>50.4119262455865</v>
      </c>
      <c r="U30" s="50">
        <f>IF(($E30      =0),0,(($Q30      /$E30      )*100))</f>
        <v>47.970929776382896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2549000</v>
      </c>
      <c r="C31" s="96">
        <f>SUM(C27:C30)</f>
        <v>0</v>
      </c>
      <c r="D31" s="96"/>
      <c r="E31" s="96">
        <f>$B31      +$C31      +$D31</f>
        <v>2549000</v>
      </c>
      <c r="F31" s="97">
        <f t="shared" ref="F31:O31" si="16">SUM(F27:F30)</f>
        <v>2549000</v>
      </c>
      <c r="G31" s="98">
        <f t="shared" si="16"/>
        <v>1784000</v>
      </c>
      <c r="H31" s="97">
        <f t="shared" si="16"/>
        <v>444000</v>
      </c>
      <c r="I31" s="98">
        <f t="shared" si="16"/>
        <v>235595</v>
      </c>
      <c r="J31" s="97">
        <f t="shared" si="16"/>
        <v>841000</v>
      </c>
      <c r="K31" s="98">
        <f t="shared" si="16"/>
        <v>987184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1285000</v>
      </c>
      <c r="Q31" s="98">
        <f>$I31      +$K31      +$M31      +$O31</f>
        <v>1222779</v>
      </c>
      <c r="R31" s="52">
        <f>IF(($H31      =0),0,((($J31      -$H31      )/$H31      )*100))</f>
        <v>89.414414414414409</v>
      </c>
      <c r="S31" s="53">
        <f>IF(($I31      =0),0,((($K31      -$I31      )/$I31      )*100))</f>
        <v>319.01738152337703</v>
      </c>
      <c r="T31" s="52">
        <f>IF($E31   =0,0,($P31   /$E31   )*100)</f>
        <v>50.4119262455865</v>
      </c>
      <c r="U31" s="54">
        <f>IF($E31   =0,0,($Q31   /$E31   )*100)</f>
        <v>47.970929776382896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3071000</v>
      </c>
      <c r="C33" s="93"/>
      <c r="D33" s="93"/>
      <c r="E33" s="93">
        <f>$B33      +$C33      +$D33</f>
        <v>3071000</v>
      </c>
      <c r="F33" s="94">
        <v>3071000</v>
      </c>
      <c r="G33" s="95">
        <v>2149000</v>
      </c>
      <c r="H33" s="94">
        <v>767000</v>
      </c>
      <c r="I33" s="95">
        <v>733840</v>
      </c>
      <c r="J33" s="94">
        <v>793000</v>
      </c>
      <c r="K33" s="95">
        <v>7200</v>
      </c>
      <c r="L33" s="94"/>
      <c r="M33" s="95"/>
      <c r="N33" s="94"/>
      <c r="O33" s="95"/>
      <c r="P33" s="94">
        <f>$H33      +$J33      +$L33      +$N33</f>
        <v>1560000</v>
      </c>
      <c r="Q33" s="95">
        <f>$I33      +$K33      +$M33      +$O33</f>
        <v>741040</v>
      </c>
      <c r="R33" s="48">
        <f>IF(($H33      =0),0,((($J33      -$H33      )/$H33      )*100))</f>
        <v>3.3898305084745761</v>
      </c>
      <c r="S33" s="49">
        <f>IF(($I33      =0),0,((($K33      -$I33      )/$I33      )*100))</f>
        <v>-99.018859696936673</v>
      </c>
      <c r="T33" s="48">
        <f>IF(($E33      =0),0,(($P33      /$E33      )*100))</f>
        <v>50.797785737544778</v>
      </c>
      <c r="U33" s="50">
        <f>IF(($E33      =0),0,(($Q33      /$E33      )*100))</f>
        <v>24.130250732660372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3071000</v>
      </c>
      <c r="C34" s="96">
        <f>C33</f>
        <v>0</v>
      </c>
      <c r="D34" s="96"/>
      <c r="E34" s="96">
        <f>$B34      +$C34      +$D34</f>
        <v>3071000</v>
      </c>
      <c r="F34" s="97">
        <f t="shared" ref="F34:O34" si="17">F33</f>
        <v>3071000</v>
      </c>
      <c r="G34" s="98">
        <f t="shared" si="17"/>
        <v>2149000</v>
      </c>
      <c r="H34" s="97">
        <f t="shared" si="17"/>
        <v>767000</v>
      </c>
      <c r="I34" s="98">
        <f t="shared" si="17"/>
        <v>733840</v>
      </c>
      <c r="J34" s="97">
        <f t="shared" si="17"/>
        <v>793000</v>
      </c>
      <c r="K34" s="98">
        <f t="shared" si="17"/>
        <v>7200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1560000</v>
      </c>
      <c r="Q34" s="98">
        <f>$I34      +$K34      +$M34      +$O34</f>
        <v>741040</v>
      </c>
      <c r="R34" s="52">
        <f>IF(($H34      =0),0,((($J34      -$H34      )/$H34      )*100))</f>
        <v>3.3898305084745761</v>
      </c>
      <c r="S34" s="53">
        <f>IF(($I34      =0),0,((($K34      -$I34      )/$I34      )*100))</f>
        <v>-99.018859696936673</v>
      </c>
      <c r="T34" s="52">
        <f>IF($E34   =0,0,($P34   /$E34   )*100)</f>
        <v>50.797785737544778</v>
      </c>
      <c r="U34" s="54">
        <f>IF($E34   =0,0,($Q34   /$E34   )*100)</f>
        <v>24.130250732660372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50000000</v>
      </c>
      <c r="H52" s="94">
        <v>21644000</v>
      </c>
      <c r="I52" s="95">
        <v>24947777</v>
      </c>
      <c r="J52" s="94">
        <v>3842000</v>
      </c>
      <c r="K52" s="95">
        <v>19975396</v>
      </c>
      <c r="L52" s="94"/>
      <c r="M52" s="95"/>
      <c r="N52" s="94"/>
      <c r="O52" s="95"/>
      <c r="P52" s="94">
        <f t="shared" si="27"/>
        <v>25486000</v>
      </c>
      <c r="Q52" s="95">
        <f t="shared" si="28"/>
        <v>44923173</v>
      </c>
      <c r="R52" s="48">
        <f t="shared" si="29"/>
        <v>-82.249122158565882</v>
      </c>
      <c r="S52" s="49">
        <f t="shared" si="30"/>
        <v>-19.931158595813965</v>
      </c>
      <c r="T52" s="48">
        <f t="shared" si="31"/>
        <v>25.485999999999997</v>
      </c>
      <c r="U52" s="50">
        <f t="shared" si="32"/>
        <v>44.923172999999998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100000000</v>
      </c>
      <c r="C54" s="96">
        <f>SUM(C43:C53)</f>
        <v>0</v>
      </c>
      <c r="D54" s="96"/>
      <c r="E54" s="96">
        <f t="shared" si="26"/>
        <v>100000000</v>
      </c>
      <c r="F54" s="97">
        <f t="shared" ref="F54:O54" si="33">SUM(F43:F53)</f>
        <v>100000000</v>
      </c>
      <c r="G54" s="98">
        <f t="shared" si="33"/>
        <v>50000000</v>
      </c>
      <c r="H54" s="97">
        <f t="shared" si="33"/>
        <v>21644000</v>
      </c>
      <c r="I54" s="98">
        <f t="shared" si="33"/>
        <v>24947777</v>
      </c>
      <c r="J54" s="97">
        <f t="shared" si="33"/>
        <v>3842000</v>
      </c>
      <c r="K54" s="98">
        <f t="shared" si="33"/>
        <v>19975396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25486000</v>
      </c>
      <c r="Q54" s="98">
        <f t="shared" si="28"/>
        <v>44923173</v>
      </c>
      <c r="R54" s="52">
        <f t="shared" si="29"/>
        <v>-82.249122158565882</v>
      </c>
      <c r="S54" s="53">
        <f t="shared" si="30"/>
        <v>-19.931158595813965</v>
      </c>
      <c r="T54" s="52">
        <f>IF((+$E44+$E46+$E48+$E49+$E52) =0,0,(P54   /(+$E44+$E46+$E48+$E49+$E52) )*100)</f>
        <v>25.485999999999997</v>
      </c>
      <c r="U54" s="54">
        <f>IF((+$E44+$E46+$E48+$E49+$E52) =0,0,(Q54   /(+$E44+$E46+$E48+$E49+$E52) )*100)</f>
        <v>44.923172999999998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109497000</v>
      </c>
      <c r="C68" s="105">
        <f>SUM(C9:C15,C18:C24,C27:C30,C33,C36:C40,C43:C53,C56:C59,C62:C66)</f>
        <v>0</v>
      </c>
      <c r="D68" s="105"/>
      <c r="E68" s="105">
        <f t="shared" si="35"/>
        <v>109497000</v>
      </c>
      <c r="F68" s="106">
        <f t="shared" ref="F68:O68" si="43">SUM(F9:F15,F18:F24,F27:F30,F33,F36:F40,F43:F53,F56:F59,F62:F66)</f>
        <v>109497000</v>
      </c>
      <c r="G68" s="107">
        <f t="shared" si="43"/>
        <v>54933000</v>
      </c>
      <c r="H68" s="106">
        <f t="shared" si="43"/>
        <v>22900000</v>
      </c>
      <c r="I68" s="107">
        <f t="shared" si="43"/>
        <v>25987985</v>
      </c>
      <c r="J68" s="106">
        <f t="shared" si="43"/>
        <v>5639000</v>
      </c>
      <c r="K68" s="107">
        <f t="shared" si="43"/>
        <v>21112401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28539000</v>
      </c>
      <c r="Q68" s="107">
        <f t="shared" si="37"/>
        <v>47100386</v>
      </c>
      <c r="R68" s="61">
        <f t="shared" si="38"/>
        <v>-75.375545851528386</v>
      </c>
      <c r="S68" s="62">
        <f t="shared" si="39"/>
        <v>-18.760915861695317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26.76702307259426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44.175938848246112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221550000</v>
      </c>
      <c r="C70" s="93">
        <v>-2236000</v>
      </c>
      <c r="D70" s="93"/>
      <c r="E70" s="93">
        <f>$B70      +$C70      +$D70</f>
        <v>219314000</v>
      </c>
      <c r="F70" s="94">
        <v>221550000</v>
      </c>
      <c r="G70" s="95">
        <v>164900000</v>
      </c>
      <c r="H70" s="94">
        <v>20138000</v>
      </c>
      <c r="I70" s="95">
        <v>29366299</v>
      </c>
      <c r="J70" s="94">
        <v>91117000</v>
      </c>
      <c r="K70" s="95">
        <v>96687226</v>
      </c>
      <c r="L70" s="94"/>
      <c r="M70" s="95"/>
      <c r="N70" s="94"/>
      <c r="O70" s="95"/>
      <c r="P70" s="94">
        <f>$H70      +$J70      +$L70      +$N70</f>
        <v>111255000</v>
      </c>
      <c r="Q70" s="95">
        <f>$I70      +$K70      +$M70      +$O70</f>
        <v>126053525</v>
      </c>
      <c r="R70" s="48">
        <f>IF(($H70      =0),0,((($J70      -$H70      )/$H70      )*100))</f>
        <v>352.4630052636806</v>
      </c>
      <c r="S70" s="49">
        <f>IF(($I70      =0),0,((($K70      -$I70      )/$I70      )*100))</f>
        <v>229.24552733049541</v>
      </c>
      <c r="T70" s="48">
        <f>IF(($E70      =0),0,(($P70      /$E70      )*100))</f>
        <v>50.72863565481456</v>
      </c>
      <c r="U70" s="50">
        <f>IF(($E70      =0),0,(($Q70      /$E70      )*100))</f>
        <v>57.476278304166627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221550000</v>
      </c>
      <c r="C72" s="102">
        <f>SUM(C70:C71)</f>
        <v>-2236000</v>
      </c>
      <c r="D72" s="102"/>
      <c r="E72" s="102">
        <f>$B72      +$C72      +$D72</f>
        <v>219314000</v>
      </c>
      <c r="F72" s="103">
        <f t="shared" ref="F72:O72" si="44">SUM(F70:F71)</f>
        <v>221550000</v>
      </c>
      <c r="G72" s="104">
        <f t="shared" si="44"/>
        <v>164900000</v>
      </c>
      <c r="H72" s="103">
        <f t="shared" si="44"/>
        <v>20138000</v>
      </c>
      <c r="I72" s="104">
        <f t="shared" si="44"/>
        <v>29366299</v>
      </c>
      <c r="J72" s="103">
        <f t="shared" si="44"/>
        <v>91117000</v>
      </c>
      <c r="K72" s="104">
        <f t="shared" si="44"/>
        <v>96687226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111255000</v>
      </c>
      <c r="Q72" s="104">
        <f>$I72      +$K72      +$M72      +$O72</f>
        <v>126053525</v>
      </c>
      <c r="R72" s="57">
        <f>IF(($H72      =0),0,((($J72      -$H72      )/$H72      )*100))</f>
        <v>352.4630052636806</v>
      </c>
      <c r="S72" s="58">
        <f>IF(($I72      =0),0,((($K72      -$I72      )/$I72      )*100))</f>
        <v>229.24552733049541</v>
      </c>
      <c r="T72" s="57">
        <f>IF(($E70      =0),0,(($P70      /$E70      )*100))</f>
        <v>50.72863565481456</v>
      </c>
      <c r="U72" s="59">
        <f>IF($E70   =0,0,($Q70   /$E70 )*100)</f>
        <v>57.476278304166627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221550000</v>
      </c>
      <c r="C73" s="105">
        <f>SUM(C70:C71)</f>
        <v>-2236000</v>
      </c>
      <c r="D73" s="105"/>
      <c r="E73" s="105">
        <f>$B73      +$C73      +$D73</f>
        <v>219314000</v>
      </c>
      <c r="F73" s="106">
        <f t="shared" ref="F73:O73" si="45">SUM(F70:F71)</f>
        <v>221550000</v>
      </c>
      <c r="G73" s="107">
        <f t="shared" si="45"/>
        <v>164900000</v>
      </c>
      <c r="H73" s="106">
        <f t="shared" si="45"/>
        <v>20138000</v>
      </c>
      <c r="I73" s="107">
        <f t="shared" si="45"/>
        <v>29366299</v>
      </c>
      <c r="J73" s="106">
        <f t="shared" si="45"/>
        <v>91117000</v>
      </c>
      <c r="K73" s="107">
        <f t="shared" si="45"/>
        <v>96687226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111255000</v>
      </c>
      <c r="Q73" s="107">
        <f>$I73      +$K73      +$M73      +$O73</f>
        <v>126053525</v>
      </c>
      <c r="R73" s="61">
        <f>IF(($H73      =0),0,((($J73      -$H73      )/$H73      )*100))</f>
        <v>352.4630052636806</v>
      </c>
      <c r="S73" s="62">
        <f>IF(($I73      =0),0,((($K73      -$I73      )/$I73      )*100))</f>
        <v>229.24552733049541</v>
      </c>
      <c r="T73" s="61">
        <f>IF(($E70      =0),0,(($P70      /$E70      )*100))</f>
        <v>50.72863565481456</v>
      </c>
      <c r="U73" s="65">
        <f>IF($E70   =0,0,($Q70   /$E70 )*100)</f>
        <v>57.476278304166627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331047000</v>
      </c>
      <c r="C74" s="105">
        <f>SUM(C9:C15,C18:C24,C27:C30,C33,C36:C40,C43:C53,C56:C59,C62:C66,C70:C71)</f>
        <v>-2236000</v>
      </c>
      <c r="D74" s="105"/>
      <c r="E74" s="105">
        <f>$B74      +$C74      +$D74</f>
        <v>328811000</v>
      </c>
      <c r="F74" s="106">
        <f t="shared" ref="F74:O74" si="46">SUM(F9:F15,F18:F24,F27:F30,F33,F36:F40,F43:F53,F56:F59,F62:F66,F70:F71)</f>
        <v>331047000</v>
      </c>
      <c r="G74" s="107">
        <f t="shared" si="46"/>
        <v>219833000</v>
      </c>
      <c r="H74" s="106">
        <f t="shared" si="46"/>
        <v>43038000</v>
      </c>
      <c r="I74" s="107">
        <f t="shared" si="46"/>
        <v>55354284</v>
      </c>
      <c r="J74" s="106">
        <f t="shared" si="46"/>
        <v>96756000</v>
      </c>
      <c r="K74" s="107">
        <f t="shared" si="46"/>
        <v>117799627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139794000</v>
      </c>
      <c r="Q74" s="107">
        <f>$I74      +$K74      +$M74      +$O74</f>
        <v>173153911</v>
      </c>
      <c r="R74" s="61">
        <f>IF(($H74      =0),0,((($J74      -$H74      )/$H74      )*100))</f>
        <v>124.81527952042381</v>
      </c>
      <c r="S74" s="62">
        <f>IF(($I74      =0),0,((($K74      -$I74      )/$I74      )*100))</f>
        <v>112.81031654207649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42.890278399921456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53.125452085391522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500000</v>
      </c>
      <c r="C87" s="119">
        <f t="shared" si="55"/>
        <v>-500000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2301000</v>
      </c>
      <c r="I87" s="119">
        <f t="shared" si="55"/>
        <v>0</v>
      </c>
      <c r="J87" s="119">
        <f t="shared" si="55"/>
        <v>-2301000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-200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>
        <v>2301000</v>
      </c>
      <c r="I91" s="93"/>
      <c r="J91" s="93">
        <v>-2301000</v>
      </c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-200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500000</v>
      </c>
      <c r="C96" s="122">
        <v>-500000</v>
      </c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500000</v>
      </c>
      <c r="C114" s="128">
        <f t="shared" si="69"/>
        <v>-500000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2301000</v>
      </c>
      <c r="I114" s="128">
        <f t="shared" si="69"/>
        <v>0</v>
      </c>
      <c r="J114" s="128">
        <f t="shared" si="69"/>
        <v>-2301000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500000</v>
      </c>
      <c r="C115" s="130">
        <f t="shared" ref="C115:Q115" si="70">C87</f>
        <v>-500000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2301000</v>
      </c>
      <c r="I115" s="130">
        <f t="shared" si="70"/>
        <v>0</v>
      </c>
      <c r="J115" s="130">
        <f t="shared" si="70"/>
        <v>-2301000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rJQZG/8nVXJG/VkDgdJ3Yc/gBVfxIYCWKwzMZmGwSQAHaInj8SGvSOwwOLJ7cjtLUuZb/yKsApd3agZqu/78gg==" saltValue="IeZSAkid3atJNfu82pnVs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162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99000</v>
      </c>
      <c r="I10" s="95">
        <v>155313</v>
      </c>
      <c r="J10" s="94">
        <v>824000</v>
      </c>
      <c r="K10" s="95">
        <v>835013</v>
      </c>
      <c r="L10" s="94"/>
      <c r="M10" s="95"/>
      <c r="N10" s="94"/>
      <c r="O10" s="95"/>
      <c r="P10" s="94">
        <f t="shared" ref="P10:P16" si="1">$H10      +$J10      +$L10      +$N10</f>
        <v>923000</v>
      </c>
      <c r="Q10" s="95">
        <f t="shared" ref="Q10:Q16" si="2">$I10      +$K10      +$M10      +$O10</f>
        <v>990326</v>
      </c>
      <c r="R10" s="48">
        <f t="shared" ref="R10:R16" si="3">IF(($H10      =0),0,((($J10      -$H10      )/$H10      )*100))</f>
        <v>732.32323232323233</v>
      </c>
      <c r="S10" s="49">
        <f t="shared" ref="S10:S16" si="4">IF(($I10      =0),0,((($K10      -$I10      )/$I10      )*100))</f>
        <v>437.63239393997929</v>
      </c>
      <c r="T10" s="48">
        <f t="shared" ref="T10:T15" si="5">IF(($E10      =0),0,(($P10      /$E10      )*100))</f>
        <v>51.277777777777779</v>
      </c>
      <c r="U10" s="50">
        <f t="shared" ref="U10:U15" si="6">IF(($E10      =0),0,(($Q10      /$E10      )*100))</f>
        <v>55.018111111111111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99000</v>
      </c>
      <c r="I16" s="98">
        <f t="shared" si="7"/>
        <v>155313</v>
      </c>
      <c r="J16" s="97">
        <f t="shared" si="7"/>
        <v>824000</v>
      </c>
      <c r="K16" s="98">
        <f t="shared" si="7"/>
        <v>835013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923000</v>
      </c>
      <c r="Q16" s="98">
        <f t="shared" si="2"/>
        <v>990326</v>
      </c>
      <c r="R16" s="52">
        <f t="shared" si="3"/>
        <v>732.32323232323233</v>
      </c>
      <c r="S16" s="53">
        <f t="shared" si="4"/>
        <v>437.63239393997929</v>
      </c>
      <c r="T16" s="52">
        <f>IF((SUM($E9:$E13))=0,0,(P16/(SUM($E9:$E13))*100))</f>
        <v>51.277777777777779</v>
      </c>
      <c r="U16" s="54">
        <f>IF((SUM($E9:$E13))=0,0,(Q16/(SUM($E9:$E13))*100))</f>
        <v>55.018111111111111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1657000</v>
      </c>
      <c r="C33" s="93"/>
      <c r="D33" s="93"/>
      <c r="E33" s="93">
        <f>$B33      +$C33      +$D33</f>
        <v>1657000</v>
      </c>
      <c r="F33" s="94">
        <v>1657000</v>
      </c>
      <c r="G33" s="95">
        <v>1160000</v>
      </c>
      <c r="H33" s="94">
        <v>415000</v>
      </c>
      <c r="I33" s="95">
        <v>3328599</v>
      </c>
      <c r="J33" s="94">
        <v>745000</v>
      </c>
      <c r="K33" s="95">
        <v>2278157</v>
      </c>
      <c r="L33" s="94"/>
      <c r="M33" s="95"/>
      <c r="N33" s="94"/>
      <c r="O33" s="95"/>
      <c r="P33" s="94">
        <f>$H33      +$J33      +$L33      +$N33</f>
        <v>1160000</v>
      </c>
      <c r="Q33" s="95">
        <f>$I33      +$K33      +$M33      +$O33</f>
        <v>5606756</v>
      </c>
      <c r="R33" s="48">
        <f>IF(($H33      =0),0,((($J33      -$H33      )/$H33      )*100))</f>
        <v>79.518072289156621</v>
      </c>
      <c r="S33" s="49">
        <f>IF(($I33      =0),0,((($K33      -$I33      )/$I33      )*100))</f>
        <v>-31.558081943784757</v>
      </c>
      <c r="T33" s="48">
        <f>IF(($E33      =0),0,(($P33      /$E33      )*100))</f>
        <v>70.006035003017502</v>
      </c>
      <c r="U33" s="50">
        <f>IF(($E33      =0),0,(($Q33      /$E33      )*100))</f>
        <v>338.3678937839469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1657000</v>
      </c>
      <c r="C34" s="96">
        <f>C33</f>
        <v>0</v>
      </c>
      <c r="D34" s="96"/>
      <c r="E34" s="96">
        <f>$B34      +$C34      +$D34</f>
        <v>1657000</v>
      </c>
      <c r="F34" s="97">
        <f t="shared" ref="F34:O34" si="17">F33</f>
        <v>1657000</v>
      </c>
      <c r="G34" s="98">
        <f t="shared" si="17"/>
        <v>1160000</v>
      </c>
      <c r="H34" s="97">
        <f t="shared" si="17"/>
        <v>415000</v>
      </c>
      <c r="I34" s="98">
        <f t="shared" si="17"/>
        <v>3328599</v>
      </c>
      <c r="J34" s="97">
        <f t="shared" si="17"/>
        <v>745000</v>
      </c>
      <c r="K34" s="98">
        <f t="shared" si="17"/>
        <v>2278157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1160000</v>
      </c>
      <c r="Q34" s="98">
        <f>$I34      +$K34      +$M34      +$O34</f>
        <v>5606756</v>
      </c>
      <c r="R34" s="52">
        <f>IF(($H34      =0),0,((($J34      -$H34      )/$H34      )*100))</f>
        <v>79.518072289156621</v>
      </c>
      <c r="S34" s="53">
        <f>IF(($I34      =0),0,((($K34      -$I34      )/$I34      )*100))</f>
        <v>-31.558081943784757</v>
      </c>
      <c r="T34" s="52">
        <f>IF($E34   =0,0,($P34   /$E34   )*100)</f>
        <v>70.006035003017502</v>
      </c>
      <c r="U34" s="54">
        <f>IF($E34   =0,0,($Q34   /$E34   )*100)</f>
        <v>338.3678937839469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14620000</v>
      </c>
      <c r="C36" s="93"/>
      <c r="D36" s="93"/>
      <c r="E36" s="93">
        <f t="shared" ref="E36:E41" si="18">$B36      +$C36      +$D36</f>
        <v>14620000</v>
      </c>
      <c r="F36" s="94">
        <v>14620000</v>
      </c>
      <c r="G36" s="95">
        <v>14620000</v>
      </c>
      <c r="H36" s="94">
        <v>8335000</v>
      </c>
      <c r="I36" s="95">
        <v>8335686</v>
      </c>
      <c r="J36" s="94"/>
      <c r="K36" s="95">
        <v>3377860</v>
      </c>
      <c r="L36" s="94"/>
      <c r="M36" s="95"/>
      <c r="N36" s="94"/>
      <c r="O36" s="95"/>
      <c r="P36" s="94">
        <f t="shared" ref="P36:P41" si="19">$H36      +$J36      +$L36      +$N36</f>
        <v>8335000</v>
      </c>
      <c r="Q36" s="95">
        <f t="shared" ref="Q36:Q41" si="20">$I36      +$K36      +$M36      +$O36</f>
        <v>11713546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-59.477120419363203</v>
      </c>
      <c r="T36" s="48">
        <f t="shared" ref="T36:T40" si="23">IF(($E36      =0),0,(($P36      /$E36      )*100))</f>
        <v>57.010943912448695</v>
      </c>
      <c r="U36" s="50">
        <f t="shared" ref="U36:U40" si="24">IF(($E36      =0),0,(($Q36      /$E36      )*100))</f>
        <v>80.120013679890562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81000</v>
      </c>
      <c r="C37" s="93"/>
      <c r="D37" s="93"/>
      <c r="E37" s="93">
        <f t="shared" si="18"/>
        <v>81000</v>
      </c>
      <c r="F37" s="94">
        <v>81000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14701000</v>
      </c>
      <c r="C41" s="96">
        <f>SUM(C36:C40)</f>
        <v>0</v>
      </c>
      <c r="D41" s="96"/>
      <c r="E41" s="96">
        <f t="shared" si="18"/>
        <v>14701000</v>
      </c>
      <c r="F41" s="97">
        <f t="shared" ref="F41:O41" si="25">SUM(F36:F40)</f>
        <v>14701000</v>
      </c>
      <c r="G41" s="98">
        <f t="shared" si="25"/>
        <v>14620000</v>
      </c>
      <c r="H41" s="97">
        <f t="shared" si="25"/>
        <v>8335000</v>
      </c>
      <c r="I41" s="98">
        <f t="shared" si="25"/>
        <v>8335686</v>
      </c>
      <c r="J41" s="97">
        <f t="shared" si="25"/>
        <v>0</v>
      </c>
      <c r="K41" s="98">
        <f t="shared" si="25"/>
        <v>3377860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8335000</v>
      </c>
      <c r="Q41" s="98">
        <f t="shared" si="20"/>
        <v>11713546</v>
      </c>
      <c r="R41" s="52">
        <f t="shared" si="21"/>
        <v>-100</v>
      </c>
      <c r="S41" s="53">
        <f t="shared" si="22"/>
        <v>-59.477120419363203</v>
      </c>
      <c r="T41" s="52">
        <f>IF((+$E36+$E39) =0,0,(P41   /(+$E36+$E39) )*100)</f>
        <v>57.010943912448695</v>
      </c>
      <c r="U41" s="54">
        <f>IF((+$E36+$E39) =0,0,(Q41   /(+$E36+$E39) )*100)</f>
        <v>80.120013679890562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18158000</v>
      </c>
      <c r="C68" s="105">
        <f>SUM(C9:C15,C18:C24,C27:C30,C33,C36:C40,C43:C53,C56:C59,C62:C66)</f>
        <v>0</v>
      </c>
      <c r="D68" s="105"/>
      <c r="E68" s="105">
        <f t="shared" si="35"/>
        <v>18158000</v>
      </c>
      <c r="F68" s="106">
        <f t="shared" ref="F68:O68" si="43">SUM(F9:F15,F18:F24,F27:F30,F33,F36:F40,F43:F53,F56:F59,F62:F66)</f>
        <v>18158000</v>
      </c>
      <c r="G68" s="107">
        <f t="shared" si="43"/>
        <v>17580000</v>
      </c>
      <c r="H68" s="106">
        <f t="shared" si="43"/>
        <v>8849000</v>
      </c>
      <c r="I68" s="107">
        <f t="shared" si="43"/>
        <v>11819598</v>
      </c>
      <c r="J68" s="106">
        <f t="shared" si="43"/>
        <v>1569000</v>
      </c>
      <c r="K68" s="107">
        <f t="shared" si="43"/>
        <v>6491030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10418000</v>
      </c>
      <c r="Q68" s="107">
        <f t="shared" si="37"/>
        <v>18310628</v>
      </c>
      <c r="R68" s="61">
        <f t="shared" si="38"/>
        <v>-82.269182958526386</v>
      </c>
      <c r="S68" s="62">
        <f t="shared" si="39"/>
        <v>-45.082480808568953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57.63124412236543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101.29240471317142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19666000</v>
      </c>
      <c r="C70" s="93"/>
      <c r="D70" s="93"/>
      <c r="E70" s="93">
        <f>$B70      +$C70      +$D70</f>
        <v>19666000</v>
      </c>
      <c r="F70" s="94">
        <v>19666000</v>
      </c>
      <c r="G70" s="95">
        <v>12118000</v>
      </c>
      <c r="H70" s="94">
        <v>8327000</v>
      </c>
      <c r="I70" s="95">
        <v>7701295</v>
      </c>
      <c r="J70" s="94">
        <v>3791000</v>
      </c>
      <c r="K70" s="95">
        <v>13783272</v>
      </c>
      <c r="L70" s="94"/>
      <c r="M70" s="95"/>
      <c r="N70" s="94"/>
      <c r="O70" s="95"/>
      <c r="P70" s="94">
        <f>$H70      +$J70      +$L70      +$N70</f>
        <v>12118000</v>
      </c>
      <c r="Q70" s="95">
        <f>$I70      +$K70      +$M70      +$O70</f>
        <v>21484567</v>
      </c>
      <c r="R70" s="48">
        <f>IF(($H70      =0),0,((($J70      -$H70      )/$H70      )*100))</f>
        <v>-54.473399783835717</v>
      </c>
      <c r="S70" s="49">
        <f>IF(($I70      =0),0,((($K70      -$I70      )/$I70      )*100))</f>
        <v>78.973432390266822</v>
      </c>
      <c r="T70" s="48">
        <f>IF(($E70      =0),0,(($P70      /$E70      )*100))</f>
        <v>61.619037933489274</v>
      </c>
      <c r="U70" s="50">
        <f>IF(($E70      =0),0,(($Q70      /$E70      )*100))</f>
        <v>109.24726431404454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19666000</v>
      </c>
      <c r="C72" s="102">
        <f>SUM(C70:C71)</f>
        <v>0</v>
      </c>
      <c r="D72" s="102"/>
      <c r="E72" s="102">
        <f>$B72      +$C72      +$D72</f>
        <v>19666000</v>
      </c>
      <c r="F72" s="103">
        <f t="shared" ref="F72:O72" si="44">SUM(F70:F71)</f>
        <v>19666000</v>
      </c>
      <c r="G72" s="104">
        <f t="shared" si="44"/>
        <v>12118000</v>
      </c>
      <c r="H72" s="103">
        <f t="shared" si="44"/>
        <v>8327000</v>
      </c>
      <c r="I72" s="104">
        <f t="shared" si="44"/>
        <v>7701295</v>
      </c>
      <c r="J72" s="103">
        <f t="shared" si="44"/>
        <v>3791000</v>
      </c>
      <c r="K72" s="104">
        <f t="shared" si="44"/>
        <v>13783272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12118000</v>
      </c>
      <c r="Q72" s="104">
        <f>$I72      +$K72      +$M72      +$O72</f>
        <v>21484567</v>
      </c>
      <c r="R72" s="57">
        <f>IF(($H72      =0),0,((($J72      -$H72      )/$H72      )*100))</f>
        <v>-54.473399783835717</v>
      </c>
      <c r="S72" s="58">
        <f>IF(($I72      =0),0,((($K72      -$I72      )/$I72      )*100))</f>
        <v>78.973432390266822</v>
      </c>
      <c r="T72" s="57">
        <f>IF(($E70      =0),0,(($P70      /$E70      )*100))</f>
        <v>61.619037933489274</v>
      </c>
      <c r="U72" s="59">
        <f>IF($E70   =0,0,($Q70   /$E70 )*100)</f>
        <v>109.24726431404454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19666000</v>
      </c>
      <c r="C73" s="105">
        <f>SUM(C70:C71)</f>
        <v>0</v>
      </c>
      <c r="D73" s="105"/>
      <c r="E73" s="105">
        <f>$B73      +$C73      +$D73</f>
        <v>19666000</v>
      </c>
      <c r="F73" s="106">
        <f t="shared" ref="F73:O73" si="45">SUM(F70:F71)</f>
        <v>19666000</v>
      </c>
      <c r="G73" s="107">
        <f t="shared" si="45"/>
        <v>12118000</v>
      </c>
      <c r="H73" s="106">
        <f t="shared" si="45"/>
        <v>8327000</v>
      </c>
      <c r="I73" s="107">
        <f t="shared" si="45"/>
        <v>7701295</v>
      </c>
      <c r="J73" s="106">
        <f t="shared" si="45"/>
        <v>3791000</v>
      </c>
      <c r="K73" s="107">
        <f t="shared" si="45"/>
        <v>13783272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12118000</v>
      </c>
      <c r="Q73" s="107">
        <f>$I73      +$K73      +$M73      +$O73</f>
        <v>21484567</v>
      </c>
      <c r="R73" s="61">
        <f>IF(($H73      =0),0,((($J73      -$H73      )/$H73      )*100))</f>
        <v>-54.473399783835717</v>
      </c>
      <c r="S73" s="62">
        <f>IF(($I73      =0),0,((($K73      -$I73      )/$I73      )*100))</f>
        <v>78.973432390266822</v>
      </c>
      <c r="T73" s="61">
        <f>IF(($E70      =0),0,(($P70      /$E70      )*100))</f>
        <v>61.619037933489274</v>
      </c>
      <c r="U73" s="65">
        <f>IF($E70   =0,0,($Q70   /$E70 )*100)</f>
        <v>109.24726431404454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37824000</v>
      </c>
      <c r="C74" s="105">
        <f>SUM(C9:C15,C18:C24,C27:C30,C33,C36:C40,C43:C53,C56:C59,C62:C66,C70:C71)</f>
        <v>0</v>
      </c>
      <c r="D74" s="105"/>
      <c r="E74" s="105">
        <f>$B74      +$C74      +$D74</f>
        <v>37824000</v>
      </c>
      <c r="F74" s="106">
        <f t="shared" ref="F74:O74" si="46">SUM(F9:F15,F18:F24,F27:F30,F33,F36:F40,F43:F53,F56:F59,F62:F66,F70:F71)</f>
        <v>37824000</v>
      </c>
      <c r="G74" s="107">
        <f t="shared" si="46"/>
        <v>29698000</v>
      </c>
      <c r="H74" s="106">
        <f t="shared" si="46"/>
        <v>17176000</v>
      </c>
      <c r="I74" s="107">
        <f t="shared" si="46"/>
        <v>19520893</v>
      </c>
      <c r="J74" s="106">
        <f t="shared" si="46"/>
        <v>5360000</v>
      </c>
      <c r="K74" s="107">
        <f t="shared" si="46"/>
        <v>20274302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22536000</v>
      </c>
      <c r="Q74" s="107">
        <f>$I74      +$K74      +$M74      +$O74</f>
        <v>39795195</v>
      </c>
      <c r="R74" s="61">
        <f>IF(($H74      =0),0,((($J74      -$H74      )/$H74      )*100))</f>
        <v>-68.793665579878905</v>
      </c>
      <c r="S74" s="62">
        <f>IF(($I74      =0),0,((($K74      -$I74      )/$I74      )*100))</f>
        <v>3.8595006898506132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59.70908512836818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105.43728638423018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5928000</v>
      </c>
      <c r="C87" s="119">
        <f t="shared" si="55"/>
        <v>23423000</v>
      </c>
      <c r="D87" s="119">
        <f t="shared" si="55"/>
        <v>0</v>
      </c>
      <c r="E87" s="119">
        <f t="shared" si="55"/>
        <v>29351000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14271000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14271000</v>
      </c>
      <c r="Q87" s="120">
        <f t="shared" si="55"/>
        <v>0</v>
      </c>
      <c r="R87" s="85">
        <f t="shared" si="55"/>
        <v>-100</v>
      </c>
      <c r="S87" s="85">
        <f t="shared" si="55"/>
        <v>0</v>
      </c>
      <c r="T87" s="86">
        <f>IF(SUM($E88:$E96) =0,0,(P87   /SUM($E88:$E96) )*100)</f>
        <v>48.621852747776906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5928000</v>
      </c>
      <c r="C91" s="93">
        <v>23423000</v>
      </c>
      <c r="D91" s="93"/>
      <c r="E91" s="93">
        <f t="shared" si="56"/>
        <v>29351000</v>
      </c>
      <c r="F91" s="93">
        <v>0</v>
      </c>
      <c r="G91" s="93">
        <v>0</v>
      </c>
      <c r="H91" s="93">
        <v>14271000</v>
      </c>
      <c r="I91" s="93"/>
      <c r="J91" s="93"/>
      <c r="K91" s="93"/>
      <c r="L91" s="93"/>
      <c r="M91" s="93"/>
      <c r="N91" s="93"/>
      <c r="O91" s="93"/>
      <c r="P91" s="93">
        <f t="shared" si="57"/>
        <v>14271000</v>
      </c>
      <c r="Q91" s="93">
        <f t="shared" si="58"/>
        <v>0</v>
      </c>
      <c r="R91" s="89">
        <f t="shared" si="59"/>
        <v>-100</v>
      </c>
      <c r="S91" s="89">
        <f t="shared" si="60"/>
        <v>0</v>
      </c>
      <c r="T91" s="89">
        <f t="shared" si="61"/>
        <v>48.621852747776906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5928000</v>
      </c>
      <c r="C114" s="128">
        <f t="shared" si="69"/>
        <v>23423000</v>
      </c>
      <c r="D114" s="128">
        <f t="shared" si="69"/>
        <v>0</v>
      </c>
      <c r="E114" s="128">
        <f t="shared" si="69"/>
        <v>29351000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14271000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14271000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0.48621852747776906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5928000</v>
      </c>
      <c r="C115" s="130">
        <f t="shared" ref="C115:Q115" si="70">C87</f>
        <v>23423000</v>
      </c>
      <c r="D115" s="130">
        <f t="shared" si="70"/>
        <v>0</v>
      </c>
      <c r="E115" s="130">
        <f t="shared" si="70"/>
        <v>29351000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14271000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14271000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0.48621852747776906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GHOqlrIDs0y+LHQnHk4vJDhGBGSUGxezSXTgAs9ingBRvI1o2HcyY0Ub3Em74MbEzGfWjDFlK9zq1LbWzaf+bw==" saltValue="tqHcIblmldPYuyLqdQ1of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163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543000</v>
      </c>
      <c r="I10" s="95">
        <v>542457</v>
      </c>
      <c r="J10" s="94">
        <v>269000</v>
      </c>
      <c r="K10" s="95">
        <v>268912</v>
      </c>
      <c r="L10" s="94"/>
      <c r="M10" s="95"/>
      <c r="N10" s="94"/>
      <c r="O10" s="95"/>
      <c r="P10" s="94">
        <f t="shared" ref="P10:P16" si="1">$H10      +$J10      +$L10      +$N10</f>
        <v>812000</v>
      </c>
      <c r="Q10" s="95">
        <f t="shared" ref="Q10:Q16" si="2">$I10      +$K10      +$M10      +$O10</f>
        <v>811369</v>
      </c>
      <c r="R10" s="48">
        <f t="shared" ref="R10:R16" si="3">IF(($H10      =0),0,((($J10      -$H10      )/$H10      )*100))</f>
        <v>-50.46040515653776</v>
      </c>
      <c r="S10" s="49">
        <f t="shared" ref="S10:S16" si="4">IF(($I10      =0),0,((($K10      -$I10      )/$I10      )*100))</f>
        <v>-50.427038456504391</v>
      </c>
      <c r="T10" s="48">
        <f t="shared" ref="T10:T15" si="5">IF(($E10      =0),0,(($P10      /$E10      )*100))</f>
        <v>42.736842105263158</v>
      </c>
      <c r="U10" s="50">
        <f t="shared" ref="U10:U15" si="6">IF(($E10      =0),0,(($Q10      /$E10      )*100))</f>
        <v>42.703631578947373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543000</v>
      </c>
      <c r="I16" s="98">
        <f t="shared" si="7"/>
        <v>542457</v>
      </c>
      <c r="J16" s="97">
        <f t="shared" si="7"/>
        <v>269000</v>
      </c>
      <c r="K16" s="98">
        <f t="shared" si="7"/>
        <v>268912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812000</v>
      </c>
      <c r="Q16" s="98">
        <f t="shared" si="2"/>
        <v>811369</v>
      </c>
      <c r="R16" s="52">
        <f t="shared" si="3"/>
        <v>-50.46040515653776</v>
      </c>
      <c r="S16" s="53">
        <f t="shared" si="4"/>
        <v>-50.427038456504391</v>
      </c>
      <c r="T16" s="52">
        <f>IF((SUM($E9:$E13))=0,0,(P16/(SUM($E9:$E13))*100))</f>
        <v>42.736842105263158</v>
      </c>
      <c r="U16" s="54">
        <f>IF((SUM($E9:$E13))=0,0,(Q16/(SUM($E9:$E13))*100))</f>
        <v>42.703631578947373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1620000</v>
      </c>
      <c r="C33" s="93"/>
      <c r="D33" s="93"/>
      <c r="E33" s="93">
        <f>$B33      +$C33      +$D33</f>
        <v>1620000</v>
      </c>
      <c r="F33" s="94">
        <v>1620000</v>
      </c>
      <c r="G33" s="95">
        <v>1134000</v>
      </c>
      <c r="H33" s="94">
        <v>405000</v>
      </c>
      <c r="I33" s="95">
        <v>689146</v>
      </c>
      <c r="J33" s="94">
        <v>729000</v>
      </c>
      <c r="K33" s="95">
        <v>930855</v>
      </c>
      <c r="L33" s="94"/>
      <c r="M33" s="95"/>
      <c r="N33" s="94"/>
      <c r="O33" s="95"/>
      <c r="P33" s="94">
        <f>$H33      +$J33      +$L33      +$N33</f>
        <v>1134000</v>
      </c>
      <c r="Q33" s="95">
        <f>$I33      +$K33      +$M33      +$O33</f>
        <v>1620001</v>
      </c>
      <c r="R33" s="48">
        <f>IF(($H33      =0),0,((($J33      -$H33      )/$H33      )*100))</f>
        <v>80</v>
      </c>
      <c r="S33" s="49">
        <f>IF(($I33      =0),0,((($K33      -$I33      )/$I33      )*100))</f>
        <v>35.073699912645509</v>
      </c>
      <c r="T33" s="48">
        <f>IF(($E33      =0),0,(($P33      /$E33      )*100))</f>
        <v>70</v>
      </c>
      <c r="U33" s="50">
        <f>IF(($E33      =0),0,(($Q33      /$E33      )*100))</f>
        <v>100.00006172839507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1620000</v>
      </c>
      <c r="C34" s="96">
        <f>C33</f>
        <v>0</v>
      </c>
      <c r="D34" s="96"/>
      <c r="E34" s="96">
        <f>$B34      +$C34      +$D34</f>
        <v>1620000</v>
      </c>
      <c r="F34" s="97">
        <f t="shared" ref="F34:O34" si="17">F33</f>
        <v>1620000</v>
      </c>
      <c r="G34" s="98">
        <f t="shared" si="17"/>
        <v>1134000</v>
      </c>
      <c r="H34" s="97">
        <f t="shared" si="17"/>
        <v>405000</v>
      </c>
      <c r="I34" s="98">
        <f t="shared" si="17"/>
        <v>689146</v>
      </c>
      <c r="J34" s="97">
        <f t="shared" si="17"/>
        <v>729000</v>
      </c>
      <c r="K34" s="98">
        <f t="shared" si="17"/>
        <v>930855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1134000</v>
      </c>
      <c r="Q34" s="98">
        <f>$I34      +$K34      +$M34      +$O34</f>
        <v>1620001</v>
      </c>
      <c r="R34" s="52">
        <f>IF(($H34      =0),0,((($J34      -$H34      )/$H34      )*100))</f>
        <v>80</v>
      </c>
      <c r="S34" s="53">
        <f>IF(($I34      =0),0,((($K34      -$I34      )/$I34      )*100))</f>
        <v>35.073699912645509</v>
      </c>
      <c r="T34" s="52">
        <f>IF($E34   =0,0,($P34   /$E34   )*100)</f>
        <v>70</v>
      </c>
      <c r="U34" s="54">
        <f>IF($E34   =0,0,($Q34   /$E34   )*100)</f>
        <v>100.00006172839507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4216000</v>
      </c>
      <c r="C36" s="93"/>
      <c r="D36" s="93"/>
      <c r="E36" s="93">
        <f t="shared" ref="E36:E41" si="18">$B36      +$C36      +$D36</f>
        <v>4216000</v>
      </c>
      <c r="F36" s="94">
        <v>4216000</v>
      </c>
      <c r="G36" s="95">
        <v>1500000</v>
      </c>
      <c r="H36" s="94">
        <v>1500000</v>
      </c>
      <c r="I36" s="95">
        <v>4216000</v>
      </c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1500000</v>
      </c>
      <c r="Q36" s="95">
        <f t="shared" ref="Q36:Q41" si="20">$I36      +$K36      +$M36      +$O36</f>
        <v>4216000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-100</v>
      </c>
      <c r="T36" s="48">
        <f t="shared" ref="T36:T40" si="23">IF(($E36      =0),0,(($P36      /$E36      )*100))</f>
        <v>35.578747628083491</v>
      </c>
      <c r="U36" s="50">
        <f t="shared" ref="U36:U40" si="24">IF(($E36      =0),0,(($Q36      /$E36      )*100))</f>
        <v>100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738000</v>
      </c>
      <c r="C37" s="93"/>
      <c r="D37" s="93"/>
      <c r="E37" s="93">
        <f t="shared" si="18"/>
        <v>738000</v>
      </c>
      <c r="F37" s="94">
        <v>738000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4954000</v>
      </c>
      <c r="C41" s="96">
        <f>SUM(C36:C40)</f>
        <v>0</v>
      </c>
      <c r="D41" s="96"/>
      <c r="E41" s="96">
        <f t="shared" si="18"/>
        <v>4954000</v>
      </c>
      <c r="F41" s="97">
        <f t="shared" ref="F41:O41" si="25">SUM(F36:F40)</f>
        <v>4954000</v>
      </c>
      <c r="G41" s="98">
        <f t="shared" si="25"/>
        <v>1500000</v>
      </c>
      <c r="H41" s="97">
        <f t="shared" si="25"/>
        <v>1500000</v>
      </c>
      <c r="I41" s="98">
        <f t="shared" si="25"/>
        <v>4216000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1500000</v>
      </c>
      <c r="Q41" s="98">
        <f t="shared" si="20"/>
        <v>4216000</v>
      </c>
      <c r="R41" s="52">
        <f t="shared" si="21"/>
        <v>-100</v>
      </c>
      <c r="S41" s="53">
        <f t="shared" si="22"/>
        <v>-100</v>
      </c>
      <c r="T41" s="52">
        <f>IF((+$E36+$E39) =0,0,(P41   /(+$E36+$E39) )*100)</f>
        <v>35.578747628083491</v>
      </c>
      <c r="U41" s="54">
        <f>IF((+$E36+$E39) =0,0,(Q41   /(+$E36+$E39) )*100)</f>
        <v>100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8474000</v>
      </c>
      <c r="C68" s="105">
        <f>SUM(C9:C15,C18:C24,C27:C30,C33,C36:C40,C43:C53,C56:C59,C62:C66)</f>
        <v>0</v>
      </c>
      <c r="D68" s="105"/>
      <c r="E68" s="105">
        <f t="shared" si="35"/>
        <v>8474000</v>
      </c>
      <c r="F68" s="106">
        <f t="shared" ref="F68:O68" si="43">SUM(F9:F15,F18:F24,F27:F30,F33,F36:F40,F43:F53,F56:F59,F62:F66)</f>
        <v>8474000</v>
      </c>
      <c r="G68" s="107">
        <f t="shared" si="43"/>
        <v>4534000</v>
      </c>
      <c r="H68" s="106">
        <f t="shared" si="43"/>
        <v>2448000</v>
      </c>
      <c r="I68" s="107">
        <f t="shared" si="43"/>
        <v>5447603</v>
      </c>
      <c r="J68" s="106">
        <f t="shared" si="43"/>
        <v>998000</v>
      </c>
      <c r="K68" s="107">
        <f t="shared" si="43"/>
        <v>1199767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3446000</v>
      </c>
      <c r="Q68" s="107">
        <f t="shared" si="37"/>
        <v>6647370</v>
      </c>
      <c r="R68" s="61">
        <f t="shared" si="38"/>
        <v>-59.232026143790847</v>
      </c>
      <c r="S68" s="62">
        <f t="shared" si="39"/>
        <v>-77.97624019224601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44.544984488107545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85.927740434332989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31042000</v>
      </c>
      <c r="C70" s="93"/>
      <c r="D70" s="93"/>
      <c r="E70" s="93">
        <f>$B70      +$C70      +$D70</f>
        <v>31042000</v>
      </c>
      <c r="F70" s="94">
        <v>31042000</v>
      </c>
      <c r="G70" s="95">
        <v>20677000</v>
      </c>
      <c r="H70" s="94">
        <v>9313000</v>
      </c>
      <c r="I70" s="95">
        <v>10192321</v>
      </c>
      <c r="J70" s="94">
        <v>11364000</v>
      </c>
      <c r="K70" s="95">
        <v>12610242</v>
      </c>
      <c r="L70" s="94"/>
      <c r="M70" s="95"/>
      <c r="N70" s="94"/>
      <c r="O70" s="95"/>
      <c r="P70" s="94">
        <f>$H70      +$J70      +$L70      +$N70</f>
        <v>20677000</v>
      </c>
      <c r="Q70" s="95">
        <f>$I70      +$K70      +$M70      +$O70</f>
        <v>22802563</v>
      </c>
      <c r="R70" s="48">
        <f>IF(($H70      =0),0,((($J70      -$H70      )/$H70      )*100))</f>
        <v>22.022978632019758</v>
      </c>
      <c r="S70" s="49">
        <f>IF(($I70      =0),0,((($K70      -$I70      )/$I70      )*100))</f>
        <v>23.722967516427317</v>
      </c>
      <c r="T70" s="48">
        <f>IF(($E70      =0),0,(($P70      /$E70      )*100))</f>
        <v>66.609754526125897</v>
      </c>
      <c r="U70" s="50">
        <f>IF(($E70      =0),0,(($Q70      /$E70      )*100))</f>
        <v>73.457132272405119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31042000</v>
      </c>
      <c r="C72" s="102">
        <f>SUM(C70:C71)</f>
        <v>0</v>
      </c>
      <c r="D72" s="102"/>
      <c r="E72" s="102">
        <f>$B72      +$C72      +$D72</f>
        <v>31042000</v>
      </c>
      <c r="F72" s="103">
        <f t="shared" ref="F72:O72" si="44">SUM(F70:F71)</f>
        <v>31042000</v>
      </c>
      <c r="G72" s="104">
        <f t="shared" si="44"/>
        <v>20677000</v>
      </c>
      <c r="H72" s="103">
        <f t="shared" si="44"/>
        <v>9313000</v>
      </c>
      <c r="I72" s="104">
        <f t="shared" si="44"/>
        <v>10192321</v>
      </c>
      <c r="J72" s="103">
        <f t="shared" si="44"/>
        <v>11364000</v>
      </c>
      <c r="K72" s="104">
        <f t="shared" si="44"/>
        <v>12610242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20677000</v>
      </c>
      <c r="Q72" s="104">
        <f>$I72      +$K72      +$M72      +$O72</f>
        <v>22802563</v>
      </c>
      <c r="R72" s="57">
        <f>IF(($H72      =0),0,((($J72      -$H72      )/$H72      )*100))</f>
        <v>22.022978632019758</v>
      </c>
      <c r="S72" s="58">
        <f>IF(($I72      =0),0,((($K72      -$I72      )/$I72      )*100))</f>
        <v>23.722967516427317</v>
      </c>
      <c r="T72" s="57">
        <f>IF(($E70      =0),0,(($P70      /$E70      )*100))</f>
        <v>66.609754526125897</v>
      </c>
      <c r="U72" s="59">
        <f>IF($E70   =0,0,($Q70   /$E70 )*100)</f>
        <v>73.457132272405119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31042000</v>
      </c>
      <c r="C73" s="105">
        <f>SUM(C70:C71)</f>
        <v>0</v>
      </c>
      <c r="D73" s="105"/>
      <c r="E73" s="105">
        <f>$B73      +$C73      +$D73</f>
        <v>31042000</v>
      </c>
      <c r="F73" s="106">
        <f t="shared" ref="F73:O73" si="45">SUM(F70:F71)</f>
        <v>31042000</v>
      </c>
      <c r="G73" s="107">
        <f t="shared" si="45"/>
        <v>20677000</v>
      </c>
      <c r="H73" s="106">
        <f t="shared" si="45"/>
        <v>9313000</v>
      </c>
      <c r="I73" s="107">
        <f t="shared" si="45"/>
        <v>10192321</v>
      </c>
      <c r="J73" s="106">
        <f t="shared" si="45"/>
        <v>11364000</v>
      </c>
      <c r="K73" s="107">
        <f t="shared" si="45"/>
        <v>12610242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20677000</v>
      </c>
      <c r="Q73" s="107">
        <f>$I73      +$K73      +$M73      +$O73</f>
        <v>22802563</v>
      </c>
      <c r="R73" s="61">
        <f>IF(($H73      =0),0,((($J73      -$H73      )/$H73      )*100))</f>
        <v>22.022978632019758</v>
      </c>
      <c r="S73" s="62">
        <f>IF(($I73      =0),0,((($K73      -$I73      )/$I73      )*100))</f>
        <v>23.722967516427317</v>
      </c>
      <c r="T73" s="61">
        <f>IF(($E70      =0),0,(($P70      /$E70      )*100))</f>
        <v>66.609754526125897</v>
      </c>
      <c r="U73" s="65">
        <f>IF($E70   =0,0,($Q70   /$E70 )*100)</f>
        <v>73.457132272405119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39516000</v>
      </c>
      <c r="C74" s="105">
        <f>SUM(C9:C15,C18:C24,C27:C30,C33,C36:C40,C43:C53,C56:C59,C62:C66,C70:C71)</f>
        <v>0</v>
      </c>
      <c r="D74" s="105"/>
      <c r="E74" s="105">
        <f>$B74      +$C74      +$D74</f>
        <v>39516000</v>
      </c>
      <c r="F74" s="106">
        <f t="shared" ref="F74:O74" si="46">SUM(F9:F15,F18:F24,F27:F30,F33,F36:F40,F43:F53,F56:F59,F62:F66,F70:F71)</f>
        <v>39516000</v>
      </c>
      <c r="G74" s="107">
        <f t="shared" si="46"/>
        <v>25211000</v>
      </c>
      <c r="H74" s="106">
        <f t="shared" si="46"/>
        <v>11761000</v>
      </c>
      <c r="I74" s="107">
        <f t="shared" si="46"/>
        <v>15639924</v>
      </c>
      <c r="J74" s="106">
        <f t="shared" si="46"/>
        <v>12362000</v>
      </c>
      <c r="K74" s="107">
        <f t="shared" si="46"/>
        <v>13810009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24123000</v>
      </c>
      <c r="Q74" s="107">
        <f>$I74      +$K74      +$M74      +$O74</f>
        <v>29449933</v>
      </c>
      <c r="R74" s="61">
        <f>IF(($H74      =0),0,((($J74      -$H74      )/$H74      )*100))</f>
        <v>5.1101096845506335</v>
      </c>
      <c r="S74" s="62">
        <f>IF(($I74      =0),0,((($K74      -$I74      )/$I74      )*100))</f>
        <v>-11.700280640749916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62.207952963020276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75.944950745267931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6113000</v>
      </c>
      <c r="C87" s="119">
        <f t="shared" si="55"/>
        <v>812000</v>
      </c>
      <c r="D87" s="119">
        <f t="shared" si="55"/>
        <v>0</v>
      </c>
      <c r="E87" s="119">
        <f t="shared" si="55"/>
        <v>6925000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5728000</v>
      </c>
      <c r="I87" s="119">
        <f t="shared" si="55"/>
        <v>0</v>
      </c>
      <c r="J87" s="119">
        <f t="shared" si="55"/>
        <v>3065000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8793000</v>
      </c>
      <c r="Q87" s="120">
        <f t="shared" si="55"/>
        <v>0</v>
      </c>
      <c r="R87" s="85">
        <f t="shared" si="55"/>
        <v>-46.490921787709496</v>
      </c>
      <c r="S87" s="85">
        <f t="shared" si="55"/>
        <v>0</v>
      </c>
      <c r="T87" s="86">
        <f>IF(SUM($E88:$E96) =0,0,(P87   /SUM($E88:$E96) )*100)</f>
        <v>126.97472924187724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6113000</v>
      </c>
      <c r="C91" s="93">
        <v>812000</v>
      </c>
      <c r="D91" s="93"/>
      <c r="E91" s="93">
        <f t="shared" si="56"/>
        <v>6925000</v>
      </c>
      <c r="F91" s="93">
        <v>0</v>
      </c>
      <c r="G91" s="93">
        <v>0</v>
      </c>
      <c r="H91" s="93">
        <v>5728000</v>
      </c>
      <c r="I91" s="93"/>
      <c r="J91" s="93">
        <v>3065000</v>
      </c>
      <c r="K91" s="93"/>
      <c r="L91" s="93"/>
      <c r="M91" s="93"/>
      <c r="N91" s="93"/>
      <c r="O91" s="93"/>
      <c r="P91" s="93">
        <f t="shared" si="57"/>
        <v>8793000</v>
      </c>
      <c r="Q91" s="93">
        <f t="shared" si="58"/>
        <v>0</v>
      </c>
      <c r="R91" s="89">
        <f t="shared" si="59"/>
        <v>-46.490921787709496</v>
      </c>
      <c r="S91" s="89">
        <f t="shared" si="60"/>
        <v>0</v>
      </c>
      <c r="T91" s="89">
        <f t="shared" si="61"/>
        <v>126.97472924187724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6113000</v>
      </c>
      <c r="C114" s="128">
        <f t="shared" si="69"/>
        <v>812000</v>
      </c>
      <c r="D114" s="128">
        <f t="shared" si="69"/>
        <v>0</v>
      </c>
      <c r="E114" s="128">
        <f t="shared" si="69"/>
        <v>6925000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5728000</v>
      </c>
      <c r="I114" s="128">
        <f t="shared" si="69"/>
        <v>0</v>
      </c>
      <c r="J114" s="128">
        <f t="shared" si="69"/>
        <v>3065000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8793000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1.2697472924187725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6113000</v>
      </c>
      <c r="C115" s="130">
        <f t="shared" ref="C115:Q115" si="70">C87</f>
        <v>812000</v>
      </c>
      <c r="D115" s="130">
        <f t="shared" si="70"/>
        <v>0</v>
      </c>
      <c r="E115" s="130">
        <f t="shared" si="70"/>
        <v>6925000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5728000</v>
      </c>
      <c r="I115" s="130">
        <f t="shared" si="70"/>
        <v>0</v>
      </c>
      <c r="J115" s="130">
        <f t="shared" si="70"/>
        <v>3065000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8793000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1.2697472924187725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oOyfXzNyp1n/qqISocSXpx7Gp/XYu+Cjn/9xJzZyMcAnwDWxF+LRKphtPyWzURTm0bnQBFEJj71RsWl2QbQ8Cg==" saltValue="2naZTPFVcrPbp9Emusxc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164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854000</v>
      </c>
      <c r="I10" s="95">
        <v>854605</v>
      </c>
      <c r="J10" s="94">
        <v>623000</v>
      </c>
      <c r="K10" s="95">
        <v>785565</v>
      </c>
      <c r="L10" s="94"/>
      <c r="M10" s="95"/>
      <c r="N10" s="94"/>
      <c r="O10" s="95"/>
      <c r="P10" s="94">
        <f t="shared" ref="P10:P16" si="1">$H10      +$J10      +$L10      +$N10</f>
        <v>1477000</v>
      </c>
      <c r="Q10" s="95">
        <f t="shared" ref="Q10:Q16" si="2">$I10      +$K10      +$M10      +$O10</f>
        <v>1640170</v>
      </c>
      <c r="R10" s="48">
        <f t="shared" ref="R10:R16" si="3">IF(($H10      =0),0,((($J10      -$H10      )/$H10      )*100))</f>
        <v>-27.049180327868854</v>
      </c>
      <c r="S10" s="49">
        <f t="shared" ref="S10:S16" si="4">IF(($I10      =0),0,((($K10      -$I10      )/$I10      )*100))</f>
        <v>-8.0785860134214058</v>
      </c>
      <c r="T10" s="48">
        <f t="shared" ref="T10:T15" si="5">IF(($E10      =0),0,(($P10      /$E10      )*100))</f>
        <v>82.055555555555557</v>
      </c>
      <c r="U10" s="50">
        <f t="shared" ref="U10:U15" si="6">IF(($E10      =0),0,(($Q10      /$E10      )*100))</f>
        <v>91.120555555555555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854000</v>
      </c>
      <c r="I16" s="98">
        <f t="shared" si="7"/>
        <v>854605</v>
      </c>
      <c r="J16" s="97">
        <f t="shared" si="7"/>
        <v>623000</v>
      </c>
      <c r="K16" s="98">
        <f t="shared" si="7"/>
        <v>785565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1477000</v>
      </c>
      <c r="Q16" s="98">
        <f t="shared" si="2"/>
        <v>1640170</v>
      </c>
      <c r="R16" s="52">
        <f t="shared" si="3"/>
        <v>-27.049180327868854</v>
      </c>
      <c r="S16" s="53">
        <f t="shared" si="4"/>
        <v>-8.0785860134214058</v>
      </c>
      <c r="T16" s="52">
        <f>IF((SUM($E9:$E13))=0,0,(P16/(SUM($E9:$E13))*100))</f>
        <v>82.055555555555557</v>
      </c>
      <c r="U16" s="54">
        <f>IF((SUM($E9:$E13))=0,0,(Q16/(SUM($E9:$E13))*100))</f>
        <v>91.120555555555555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2471000</v>
      </c>
      <c r="C33" s="93"/>
      <c r="D33" s="93"/>
      <c r="E33" s="93">
        <f>$B33      +$C33      +$D33</f>
        <v>2471000</v>
      </c>
      <c r="F33" s="94">
        <v>2471000</v>
      </c>
      <c r="G33" s="95">
        <v>1729000</v>
      </c>
      <c r="H33" s="94">
        <v>617000</v>
      </c>
      <c r="I33" s="95">
        <v>617000</v>
      </c>
      <c r="J33" s="94"/>
      <c r="K33" s="95">
        <v>1112000</v>
      </c>
      <c r="L33" s="94"/>
      <c r="M33" s="95"/>
      <c r="N33" s="94"/>
      <c r="O33" s="95"/>
      <c r="P33" s="94">
        <f>$H33      +$J33      +$L33      +$N33</f>
        <v>617000</v>
      </c>
      <c r="Q33" s="95">
        <f>$I33      +$K33      +$M33      +$O33</f>
        <v>1729000</v>
      </c>
      <c r="R33" s="48">
        <f>IF(($H33      =0),0,((($J33      -$H33      )/$H33      )*100))</f>
        <v>-100</v>
      </c>
      <c r="S33" s="49">
        <f>IF(($I33      =0),0,((($K33      -$I33      )/$I33      )*100))</f>
        <v>80.226904376012968</v>
      </c>
      <c r="T33" s="48">
        <f>IF(($E33      =0),0,(($P33      /$E33      )*100))</f>
        <v>24.969647915823554</v>
      </c>
      <c r="U33" s="50">
        <f>IF(($E33      =0),0,(($Q33      /$E33      )*100))</f>
        <v>69.971671388101981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2471000</v>
      </c>
      <c r="C34" s="96">
        <f>C33</f>
        <v>0</v>
      </c>
      <c r="D34" s="96"/>
      <c r="E34" s="96">
        <f>$B34      +$C34      +$D34</f>
        <v>2471000</v>
      </c>
      <c r="F34" s="97">
        <f t="shared" ref="F34:O34" si="17">F33</f>
        <v>2471000</v>
      </c>
      <c r="G34" s="98">
        <f t="shared" si="17"/>
        <v>1729000</v>
      </c>
      <c r="H34" s="97">
        <f t="shared" si="17"/>
        <v>617000</v>
      </c>
      <c r="I34" s="98">
        <f t="shared" si="17"/>
        <v>617000</v>
      </c>
      <c r="J34" s="97">
        <f t="shared" si="17"/>
        <v>0</v>
      </c>
      <c r="K34" s="98">
        <f t="shared" si="17"/>
        <v>1112000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617000</v>
      </c>
      <c r="Q34" s="98">
        <f>$I34      +$K34      +$M34      +$O34</f>
        <v>1729000</v>
      </c>
      <c r="R34" s="52">
        <f>IF(($H34      =0),0,((($J34      -$H34      )/$H34      )*100))</f>
        <v>-100</v>
      </c>
      <c r="S34" s="53">
        <f>IF(($I34      =0),0,((($K34      -$I34      )/$I34      )*100))</f>
        <v>80.226904376012968</v>
      </c>
      <c r="T34" s="52">
        <f>IF($E34   =0,0,($P34   /$E34   )*100)</f>
        <v>24.969647915823554</v>
      </c>
      <c r="U34" s="54">
        <f>IF($E34   =0,0,($Q34   /$E34   )*100)</f>
        <v>69.971671388101981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924000</v>
      </c>
      <c r="C37" s="93"/>
      <c r="D37" s="93"/>
      <c r="E37" s="93">
        <f t="shared" si="18"/>
        <v>924000</v>
      </c>
      <c r="F37" s="94">
        <v>924000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924000</v>
      </c>
      <c r="C41" s="96">
        <f>SUM(C36:C40)</f>
        <v>0</v>
      </c>
      <c r="D41" s="96"/>
      <c r="E41" s="96">
        <f t="shared" si="18"/>
        <v>924000</v>
      </c>
      <c r="F41" s="97">
        <f t="shared" ref="F41:O41" si="25">SUM(F36:F40)</f>
        <v>924000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5195000</v>
      </c>
      <c r="C68" s="105">
        <f>SUM(C9:C15,C18:C24,C27:C30,C33,C36:C40,C43:C53,C56:C59,C62:C66)</f>
        <v>0</v>
      </c>
      <c r="D68" s="105"/>
      <c r="E68" s="105">
        <f t="shared" si="35"/>
        <v>5195000</v>
      </c>
      <c r="F68" s="106">
        <f t="shared" ref="F68:O68" si="43">SUM(F9:F15,F18:F24,F27:F30,F33,F36:F40,F43:F53,F56:F59,F62:F66)</f>
        <v>5195000</v>
      </c>
      <c r="G68" s="107">
        <f t="shared" si="43"/>
        <v>3529000</v>
      </c>
      <c r="H68" s="106">
        <f t="shared" si="43"/>
        <v>1471000</v>
      </c>
      <c r="I68" s="107">
        <f t="shared" si="43"/>
        <v>1471605</v>
      </c>
      <c r="J68" s="106">
        <f t="shared" si="43"/>
        <v>623000</v>
      </c>
      <c r="K68" s="107">
        <f t="shared" si="43"/>
        <v>1897565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2094000</v>
      </c>
      <c r="Q68" s="107">
        <f t="shared" si="37"/>
        <v>3369170</v>
      </c>
      <c r="R68" s="61">
        <f t="shared" si="38"/>
        <v>-57.647858599592119</v>
      </c>
      <c r="S68" s="62">
        <f t="shared" si="39"/>
        <v>28.945267242228724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49.02833060173262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78.884804495434324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59593000</v>
      </c>
      <c r="C70" s="93"/>
      <c r="D70" s="93"/>
      <c r="E70" s="93">
        <f>$B70      +$C70      +$D70</f>
        <v>59593000</v>
      </c>
      <c r="F70" s="94">
        <v>59593000</v>
      </c>
      <c r="G70" s="95">
        <v>40715000</v>
      </c>
      <c r="H70" s="94">
        <v>4707000</v>
      </c>
      <c r="I70" s="95">
        <v>10319076</v>
      </c>
      <c r="J70" s="94">
        <v>19089000</v>
      </c>
      <c r="K70" s="95">
        <v>18373589</v>
      </c>
      <c r="L70" s="94"/>
      <c r="M70" s="95"/>
      <c r="N70" s="94"/>
      <c r="O70" s="95"/>
      <c r="P70" s="94">
        <f>$H70      +$J70      +$L70      +$N70</f>
        <v>23796000</v>
      </c>
      <c r="Q70" s="95">
        <f>$I70      +$K70      +$M70      +$O70</f>
        <v>28692665</v>
      </c>
      <c r="R70" s="48">
        <f>IF(($H70      =0),0,((($J70      -$H70      )/$H70      )*100))</f>
        <v>305.54493307839385</v>
      </c>
      <c r="S70" s="49">
        <f>IF(($I70      =0),0,((($K70      -$I70      )/$I70      )*100))</f>
        <v>78.054595198252244</v>
      </c>
      <c r="T70" s="48">
        <f>IF(($E70      =0),0,(($P70      /$E70      )*100))</f>
        <v>39.930864363264142</v>
      </c>
      <c r="U70" s="50">
        <f>IF(($E70      =0),0,(($Q70      /$E70      )*100))</f>
        <v>48.14771030154548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59593000</v>
      </c>
      <c r="C72" s="102">
        <f>SUM(C70:C71)</f>
        <v>0</v>
      </c>
      <c r="D72" s="102"/>
      <c r="E72" s="102">
        <f>$B72      +$C72      +$D72</f>
        <v>59593000</v>
      </c>
      <c r="F72" s="103">
        <f t="shared" ref="F72:O72" si="44">SUM(F70:F71)</f>
        <v>59593000</v>
      </c>
      <c r="G72" s="104">
        <f t="shared" si="44"/>
        <v>40715000</v>
      </c>
      <c r="H72" s="103">
        <f t="shared" si="44"/>
        <v>4707000</v>
      </c>
      <c r="I72" s="104">
        <f t="shared" si="44"/>
        <v>10319076</v>
      </c>
      <c r="J72" s="103">
        <f t="shared" si="44"/>
        <v>19089000</v>
      </c>
      <c r="K72" s="104">
        <f t="shared" si="44"/>
        <v>18373589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23796000</v>
      </c>
      <c r="Q72" s="104">
        <f>$I72      +$K72      +$M72      +$O72</f>
        <v>28692665</v>
      </c>
      <c r="R72" s="57">
        <f>IF(($H72      =0),0,((($J72      -$H72      )/$H72      )*100))</f>
        <v>305.54493307839385</v>
      </c>
      <c r="S72" s="58">
        <f>IF(($I72      =0),0,((($K72      -$I72      )/$I72      )*100))</f>
        <v>78.054595198252244</v>
      </c>
      <c r="T72" s="57">
        <f>IF(($E70      =0),0,(($P70      /$E70      )*100))</f>
        <v>39.930864363264142</v>
      </c>
      <c r="U72" s="59">
        <f>IF($E70   =0,0,($Q70   /$E70 )*100)</f>
        <v>48.14771030154548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59593000</v>
      </c>
      <c r="C73" s="105">
        <f>SUM(C70:C71)</f>
        <v>0</v>
      </c>
      <c r="D73" s="105"/>
      <c r="E73" s="105">
        <f>$B73      +$C73      +$D73</f>
        <v>59593000</v>
      </c>
      <c r="F73" s="106">
        <f t="shared" ref="F73:O73" si="45">SUM(F70:F71)</f>
        <v>59593000</v>
      </c>
      <c r="G73" s="107">
        <f t="shared" si="45"/>
        <v>40715000</v>
      </c>
      <c r="H73" s="106">
        <f t="shared" si="45"/>
        <v>4707000</v>
      </c>
      <c r="I73" s="107">
        <f t="shared" si="45"/>
        <v>10319076</v>
      </c>
      <c r="J73" s="106">
        <f t="shared" si="45"/>
        <v>19089000</v>
      </c>
      <c r="K73" s="107">
        <f t="shared" si="45"/>
        <v>18373589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23796000</v>
      </c>
      <c r="Q73" s="107">
        <f>$I73      +$K73      +$M73      +$O73</f>
        <v>28692665</v>
      </c>
      <c r="R73" s="61">
        <f>IF(($H73      =0),0,((($J73      -$H73      )/$H73      )*100))</f>
        <v>305.54493307839385</v>
      </c>
      <c r="S73" s="62">
        <f>IF(($I73      =0),0,((($K73      -$I73      )/$I73      )*100))</f>
        <v>78.054595198252244</v>
      </c>
      <c r="T73" s="61">
        <f>IF(($E70      =0),0,(($P70      /$E70      )*100))</f>
        <v>39.930864363264142</v>
      </c>
      <c r="U73" s="65">
        <f>IF($E70   =0,0,($Q70   /$E70 )*100)</f>
        <v>48.14771030154548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64788000</v>
      </c>
      <c r="C74" s="105">
        <f>SUM(C9:C15,C18:C24,C27:C30,C33,C36:C40,C43:C53,C56:C59,C62:C66,C70:C71)</f>
        <v>0</v>
      </c>
      <c r="D74" s="105"/>
      <c r="E74" s="105">
        <f>$B74      +$C74      +$D74</f>
        <v>64788000</v>
      </c>
      <c r="F74" s="106">
        <f t="shared" ref="F74:O74" si="46">SUM(F9:F15,F18:F24,F27:F30,F33,F36:F40,F43:F53,F56:F59,F62:F66,F70:F71)</f>
        <v>64788000</v>
      </c>
      <c r="G74" s="107">
        <f t="shared" si="46"/>
        <v>44244000</v>
      </c>
      <c r="H74" s="106">
        <f t="shared" si="46"/>
        <v>6178000</v>
      </c>
      <c r="I74" s="107">
        <f t="shared" si="46"/>
        <v>11790681</v>
      </c>
      <c r="J74" s="106">
        <f t="shared" si="46"/>
        <v>19712000</v>
      </c>
      <c r="K74" s="107">
        <f t="shared" si="46"/>
        <v>20271154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25890000</v>
      </c>
      <c r="Q74" s="107">
        <f>$I74      +$K74      +$M74      +$O74</f>
        <v>32061835</v>
      </c>
      <c r="R74" s="61">
        <f>IF(($H74      =0),0,((($J74      -$H74      )/$H74      )*100))</f>
        <v>219.06765943671093</v>
      </c>
      <c r="S74" s="62">
        <f>IF(($I74      =0),0,((($K74      -$I74      )/$I74      )*100))</f>
        <v>71.925217890298271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40.539270950770387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50.203299198296378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4544000</v>
      </c>
      <c r="C87" s="119">
        <f t="shared" si="55"/>
        <v>172000</v>
      </c>
      <c r="D87" s="119">
        <f t="shared" si="55"/>
        <v>0</v>
      </c>
      <c r="E87" s="119">
        <f t="shared" si="55"/>
        <v>4716000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6965000</v>
      </c>
      <c r="I87" s="119">
        <f t="shared" si="55"/>
        <v>0</v>
      </c>
      <c r="J87" s="119">
        <f t="shared" si="55"/>
        <v>1402000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8367000</v>
      </c>
      <c r="Q87" s="120">
        <f t="shared" si="55"/>
        <v>0</v>
      </c>
      <c r="R87" s="85">
        <f t="shared" si="55"/>
        <v>-79.870782483847819</v>
      </c>
      <c r="S87" s="85">
        <f t="shared" si="55"/>
        <v>0</v>
      </c>
      <c r="T87" s="86">
        <f>IF(SUM($E88:$E96) =0,0,(P87   /SUM($E88:$E96) )*100)</f>
        <v>177.41730279898218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4544000</v>
      </c>
      <c r="C91" s="93">
        <v>172000</v>
      </c>
      <c r="D91" s="93"/>
      <c r="E91" s="93">
        <f t="shared" si="56"/>
        <v>4716000</v>
      </c>
      <c r="F91" s="93">
        <v>0</v>
      </c>
      <c r="G91" s="93">
        <v>0</v>
      </c>
      <c r="H91" s="93">
        <v>6965000</v>
      </c>
      <c r="I91" s="93"/>
      <c r="J91" s="93">
        <v>1402000</v>
      </c>
      <c r="K91" s="93"/>
      <c r="L91" s="93"/>
      <c r="M91" s="93"/>
      <c r="N91" s="93"/>
      <c r="O91" s="93"/>
      <c r="P91" s="93">
        <f t="shared" si="57"/>
        <v>8367000</v>
      </c>
      <c r="Q91" s="93">
        <f t="shared" si="58"/>
        <v>0</v>
      </c>
      <c r="R91" s="89">
        <f t="shared" si="59"/>
        <v>-79.870782483847819</v>
      </c>
      <c r="S91" s="89">
        <f t="shared" si="60"/>
        <v>0</v>
      </c>
      <c r="T91" s="89">
        <f t="shared" si="61"/>
        <v>177.41730279898218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4544000</v>
      </c>
      <c r="C114" s="128">
        <f t="shared" si="69"/>
        <v>172000</v>
      </c>
      <c r="D114" s="128">
        <f t="shared" si="69"/>
        <v>0</v>
      </c>
      <c r="E114" s="128">
        <f t="shared" si="69"/>
        <v>4716000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6965000</v>
      </c>
      <c r="I114" s="128">
        <f t="shared" si="69"/>
        <v>0</v>
      </c>
      <c r="J114" s="128">
        <f t="shared" si="69"/>
        <v>1402000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8367000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1.7741730279898218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4544000</v>
      </c>
      <c r="C115" s="130">
        <f t="shared" ref="C115:Q115" si="70">C87</f>
        <v>172000</v>
      </c>
      <c r="D115" s="130">
        <f t="shared" si="70"/>
        <v>0</v>
      </c>
      <c r="E115" s="130">
        <f t="shared" si="70"/>
        <v>4716000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6965000</v>
      </c>
      <c r="I115" s="130">
        <f t="shared" si="70"/>
        <v>0</v>
      </c>
      <c r="J115" s="130">
        <f t="shared" si="70"/>
        <v>1402000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8367000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1.7741730279898218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mpGsidw+X4hiBPplXUmm/7WQoipEQkfTwla60f7vgnRln1EbeQU51hlDzT0RiSTE3OsdJjwSmsZvWLn+ufpDow==" saltValue="ZbhGQDC14OzICQlUtv3czA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165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199000</v>
      </c>
      <c r="I10" s="95">
        <v>197880</v>
      </c>
      <c r="J10" s="94">
        <v>199000</v>
      </c>
      <c r="K10" s="95">
        <v>199488</v>
      </c>
      <c r="L10" s="94"/>
      <c r="M10" s="95"/>
      <c r="N10" s="94"/>
      <c r="O10" s="95"/>
      <c r="P10" s="94">
        <f t="shared" ref="P10:P16" si="1">$H10      +$J10      +$L10      +$N10</f>
        <v>398000</v>
      </c>
      <c r="Q10" s="95">
        <f t="shared" ref="Q10:Q16" si="2">$I10      +$K10      +$M10      +$O10</f>
        <v>397368</v>
      </c>
      <c r="R10" s="48">
        <f t="shared" ref="R10:R16" si="3">IF(($H10      =0),0,((($J10      -$H10      )/$H10      )*100))</f>
        <v>0</v>
      </c>
      <c r="S10" s="49">
        <f t="shared" ref="S10:S16" si="4">IF(($I10      =0),0,((($K10      -$I10      )/$I10      )*100))</f>
        <v>0.81261370527592491</v>
      </c>
      <c r="T10" s="48">
        <f t="shared" ref="T10:T15" si="5">IF(($E10      =0),0,(($P10      /$E10      )*100))</f>
        <v>20.94736842105263</v>
      </c>
      <c r="U10" s="50">
        <f t="shared" ref="U10:U15" si="6">IF(($E10      =0),0,(($Q10      /$E10      )*100))</f>
        <v>20.914105263157897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199000</v>
      </c>
      <c r="I16" s="98">
        <f t="shared" si="7"/>
        <v>197880</v>
      </c>
      <c r="J16" s="97">
        <f t="shared" si="7"/>
        <v>199000</v>
      </c>
      <c r="K16" s="98">
        <f t="shared" si="7"/>
        <v>199488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398000</v>
      </c>
      <c r="Q16" s="98">
        <f t="shared" si="2"/>
        <v>397368</v>
      </c>
      <c r="R16" s="52">
        <f t="shared" si="3"/>
        <v>0</v>
      </c>
      <c r="S16" s="53">
        <f t="shared" si="4"/>
        <v>0.81261370527592491</v>
      </c>
      <c r="T16" s="52">
        <f>IF((SUM($E9:$E13))=0,0,(P16/(SUM($E9:$E13))*100))</f>
        <v>20.94736842105263</v>
      </c>
      <c r="U16" s="54">
        <f>IF((SUM($E9:$E13))=0,0,(Q16/(SUM($E9:$E13))*100))</f>
        <v>20.914105263157897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1832000</v>
      </c>
      <c r="C33" s="93"/>
      <c r="D33" s="93"/>
      <c r="E33" s="93">
        <f>$B33      +$C33      +$D33</f>
        <v>1832000</v>
      </c>
      <c r="F33" s="94">
        <v>1832000</v>
      </c>
      <c r="G33" s="95">
        <v>1283000</v>
      </c>
      <c r="H33" s="94">
        <v>458000</v>
      </c>
      <c r="I33" s="95">
        <v>367787</v>
      </c>
      <c r="J33" s="94"/>
      <c r="K33" s="95">
        <v>837960</v>
      </c>
      <c r="L33" s="94"/>
      <c r="M33" s="95"/>
      <c r="N33" s="94"/>
      <c r="O33" s="95"/>
      <c r="P33" s="94">
        <f>$H33      +$J33      +$L33      +$N33</f>
        <v>458000</v>
      </c>
      <c r="Q33" s="95">
        <f>$I33      +$K33      +$M33      +$O33</f>
        <v>1205747</v>
      </c>
      <c r="R33" s="48">
        <f>IF(($H33      =0),0,((($J33      -$H33      )/$H33      )*100))</f>
        <v>-100</v>
      </c>
      <c r="S33" s="49">
        <f>IF(($I33      =0),0,((($K33      -$I33      )/$I33      )*100))</f>
        <v>127.83839559310144</v>
      </c>
      <c r="T33" s="48">
        <f>IF(($E33      =0),0,(($P33      /$E33      )*100))</f>
        <v>25</v>
      </c>
      <c r="U33" s="50">
        <f>IF(($E33      =0),0,(($Q33      /$E33      )*100))</f>
        <v>65.815884279475981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1832000</v>
      </c>
      <c r="C34" s="96">
        <f>C33</f>
        <v>0</v>
      </c>
      <c r="D34" s="96"/>
      <c r="E34" s="96">
        <f>$B34      +$C34      +$D34</f>
        <v>1832000</v>
      </c>
      <c r="F34" s="97">
        <f t="shared" ref="F34:O34" si="17">F33</f>
        <v>1832000</v>
      </c>
      <c r="G34" s="98">
        <f t="shared" si="17"/>
        <v>1283000</v>
      </c>
      <c r="H34" s="97">
        <f t="shared" si="17"/>
        <v>458000</v>
      </c>
      <c r="I34" s="98">
        <f t="shared" si="17"/>
        <v>367787</v>
      </c>
      <c r="J34" s="97">
        <f t="shared" si="17"/>
        <v>0</v>
      </c>
      <c r="K34" s="98">
        <f t="shared" si="17"/>
        <v>837960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458000</v>
      </c>
      <c r="Q34" s="98">
        <f>$I34      +$K34      +$M34      +$O34</f>
        <v>1205747</v>
      </c>
      <c r="R34" s="52">
        <f>IF(($H34      =0),0,((($J34      -$H34      )/$H34      )*100))</f>
        <v>-100</v>
      </c>
      <c r="S34" s="53">
        <f>IF(($I34      =0),0,((($K34      -$I34      )/$I34      )*100))</f>
        <v>127.83839559310144</v>
      </c>
      <c r="T34" s="52">
        <f>IF($E34   =0,0,($P34   /$E34   )*100)</f>
        <v>25</v>
      </c>
      <c r="U34" s="54">
        <f>IF($E34   =0,0,($Q34   /$E34   )*100)</f>
        <v>65.815884279475981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5504000</v>
      </c>
      <c r="C36" s="93"/>
      <c r="D36" s="93"/>
      <c r="E36" s="93">
        <f t="shared" ref="E36:E41" si="18">$B36      +$C36      +$D36</f>
        <v>5504000</v>
      </c>
      <c r="F36" s="94">
        <v>3004000</v>
      </c>
      <c r="G36" s="95">
        <v>2500000</v>
      </c>
      <c r="H36" s="94">
        <v>670000</v>
      </c>
      <c r="I36" s="95"/>
      <c r="J36" s="94">
        <v>1830000</v>
      </c>
      <c r="K36" s="95">
        <v>1190338</v>
      </c>
      <c r="L36" s="94"/>
      <c r="M36" s="95"/>
      <c r="N36" s="94"/>
      <c r="O36" s="95"/>
      <c r="P36" s="94">
        <f t="shared" ref="P36:P41" si="19">$H36      +$J36      +$L36      +$N36</f>
        <v>2500000</v>
      </c>
      <c r="Q36" s="95">
        <f t="shared" ref="Q36:Q41" si="20">$I36      +$K36      +$M36      +$O36</f>
        <v>1190338</v>
      </c>
      <c r="R36" s="48">
        <f t="shared" ref="R36:R41" si="21">IF(($H36      =0),0,((($J36      -$H36      )/$H36      )*100))</f>
        <v>173.13432835820893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45.421511627906973</v>
      </c>
      <c r="U36" s="50">
        <f t="shared" ref="U36:U40" si="24">IF(($E36      =0),0,(($Q36      /$E36      )*100))</f>
        <v>21.626780523255814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10137000</v>
      </c>
      <c r="C37" s="93"/>
      <c r="D37" s="93"/>
      <c r="E37" s="93">
        <f t="shared" si="18"/>
        <v>10137000</v>
      </c>
      <c r="F37" s="94">
        <v>10137000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15641000</v>
      </c>
      <c r="C41" s="96">
        <f>SUM(C36:C40)</f>
        <v>0</v>
      </c>
      <c r="D41" s="96"/>
      <c r="E41" s="96">
        <f t="shared" si="18"/>
        <v>15641000</v>
      </c>
      <c r="F41" s="97">
        <f t="shared" ref="F41:O41" si="25">SUM(F36:F40)</f>
        <v>13141000</v>
      </c>
      <c r="G41" s="98">
        <f t="shared" si="25"/>
        <v>2500000</v>
      </c>
      <c r="H41" s="97">
        <f t="shared" si="25"/>
        <v>670000</v>
      </c>
      <c r="I41" s="98">
        <f t="shared" si="25"/>
        <v>0</v>
      </c>
      <c r="J41" s="97">
        <f t="shared" si="25"/>
        <v>1830000</v>
      </c>
      <c r="K41" s="98">
        <f t="shared" si="25"/>
        <v>1190338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2500000</v>
      </c>
      <c r="Q41" s="98">
        <f t="shared" si="20"/>
        <v>1190338</v>
      </c>
      <c r="R41" s="52">
        <f t="shared" si="21"/>
        <v>173.13432835820893</v>
      </c>
      <c r="S41" s="53">
        <f t="shared" si="22"/>
        <v>0</v>
      </c>
      <c r="T41" s="52">
        <f>IF((+$E36+$E39) =0,0,(P41   /(+$E36+$E39) )*100)</f>
        <v>45.421511627906973</v>
      </c>
      <c r="U41" s="54">
        <f>IF((+$E36+$E39) =0,0,(Q41   /(+$E36+$E39) )*100)</f>
        <v>21.626780523255814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19373000</v>
      </c>
      <c r="C68" s="105">
        <f>SUM(C9:C15,C18:C24,C27:C30,C33,C36:C40,C43:C53,C56:C59,C62:C66)</f>
        <v>0</v>
      </c>
      <c r="D68" s="105"/>
      <c r="E68" s="105">
        <f t="shared" si="35"/>
        <v>19373000</v>
      </c>
      <c r="F68" s="106">
        <f t="shared" ref="F68:O68" si="43">SUM(F9:F15,F18:F24,F27:F30,F33,F36:F40,F43:F53,F56:F59,F62:F66)</f>
        <v>16873000</v>
      </c>
      <c r="G68" s="107">
        <f t="shared" si="43"/>
        <v>5683000</v>
      </c>
      <c r="H68" s="106">
        <f t="shared" si="43"/>
        <v>1327000</v>
      </c>
      <c r="I68" s="107">
        <f t="shared" si="43"/>
        <v>565667</v>
      </c>
      <c r="J68" s="106">
        <f t="shared" si="43"/>
        <v>2029000</v>
      </c>
      <c r="K68" s="107">
        <f t="shared" si="43"/>
        <v>2227786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3356000</v>
      </c>
      <c r="Q68" s="107">
        <f t="shared" si="37"/>
        <v>2793453</v>
      </c>
      <c r="R68" s="61">
        <f t="shared" si="38"/>
        <v>52.90128108515448</v>
      </c>
      <c r="S68" s="62">
        <f t="shared" si="39"/>
        <v>293.83347446465854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36.336076223473363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30.245268514508446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31318000</v>
      </c>
      <c r="C70" s="93"/>
      <c r="D70" s="93"/>
      <c r="E70" s="93">
        <f>$B70      +$C70      +$D70</f>
        <v>31318000</v>
      </c>
      <c r="F70" s="94">
        <v>31318000</v>
      </c>
      <c r="G70" s="95">
        <v>18440000</v>
      </c>
      <c r="H70" s="94">
        <v>7720000</v>
      </c>
      <c r="I70" s="95">
        <v>3469872</v>
      </c>
      <c r="J70" s="94">
        <v>10270000</v>
      </c>
      <c r="K70" s="95">
        <v>14540330</v>
      </c>
      <c r="L70" s="94"/>
      <c r="M70" s="95"/>
      <c r="N70" s="94"/>
      <c r="O70" s="95"/>
      <c r="P70" s="94">
        <f>$H70      +$J70      +$L70      +$N70</f>
        <v>17990000</v>
      </c>
      <c r="Q70" s="95">
        <f>$I70      +$K70      +$M70      +$O70</f>
        <v>18010202</v>
      </c>
      <c r="R70" s="48">
        <f>IF(($H70      =0),0,((($J70      -$H70      )/$H70      )*100))</f>
        <v>33.031088082901555</v>
      </c>
      <c r="S70" s="49">
        <f>IF(($I70      =0),0,((($K70      -$I70      )/$I70      )*100))</f>
        <v>319.04514057002677</v>
      </c>
      <c r="T70" s="48">
        <f>IF(($E70      =0),0,(($P70      /$E70      )*100))</f>
        <v>57.443004023245415</v>
      </c>
      <c r="U70" s="50">
        <f>IF(($E70      =0),0,(($Q70      /$E70      )*100))</f>
        <v>57.507510058113539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31318000</v>
      </c>
      <c r="C72" s="102">
        <f>SUM(C70:C71)</f>
        <v>0</v>
      </c>
      <c r="D72" s="102"/>
      <c r="E72" s="102">
        <f>$B72      +$C72      +$D72</f>
        <v>31318000</v>
      </c>
      <c r="F72" s="103">
        <f t="shared" ref="F72:O72" si="44">SUM(F70:F71)</f>
        <v>31318000</v>
      </c>
      <c r="G72" s="104">
        <f t="shared" si="44"/>
        <v>18440000</v>
      </c>
      <c r="H72" s="103">
        <f t="shared" si="44"/>
        <v>7720000</v>
      </c>
      <c r="I72" s="104">
        <f t="shared" si="44"/>
        <v>3469872</v>
      </c>
      <c r="J72" s="103">
        <f t="shared" si="44"/>
        <v>10270000</v>
      </c>
      <c r="K72" s="104">
        <f t="shared" si="44"/>
        <v>14540330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17990000</v>
      </c>
      <c r="Q72" s="104">
        <f>$I72      +$K72      +$M72      +$O72</f>
        <v>18010202</v>
      </c>
      <c r="R72" s="57">
        <f>IF(($H72      =0),0,((($J72      -$H72      )/$H72      )*100))</f>
        <v>33.031088082901555</v>
      </c>
      <c r="S72" s="58">
        <f>IF(($I72      =0),0,((($K72      -$I72      )/$I72      )*100))</f>
        <v>319.04514057002677</v>
      </c>
      <c r="T72" s="57">
        <f>IF(($E70      =0),0,(($P70      /$E70      )*100))</f>
        <v>57.443004023245415</v>
      </c>
      <c r="U72" s="59">
        <f>IF($E70   =0,0,($Q70   /$E70 )*100)</f>
        <v>57.507510058113539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31318000</v>
      </c>
      <c r="C73" s="105">
        <f>SUM(C70:C71)</f>
        <v>0</v>
      </c>
      <c r="D73" s="105"/>
      <c r="E73" s="105">
        <f>$B73      +$C73      +$D73</f>
        <v>31318000</v>
      </c>
      <c r="F73" s="106">
        <f t="shared" ref="F73:O73" si="45">SUM(F70:F71)</f>
        <v>31318000</v>
      </c>
      <c r="G73" s="107">
        <f t="shared" si="45"/>
        <v>18440000</v>
      </c>
      <c r="H73" s="106">
        <f t="shared" si="45"/>
        <v>7720000</v>
      </c>
      <c r="I73" s="107">
        <f t="shared" si="45"/>
        <v>3469872</v>
      </c>
      <c r="J73" s="106">
        <f t="shared" si="45"/>
        <v>10270000</v>
      </c>
      <c r="K73" s="107">
        <f t="shared" si="45"/>
        <v>14540330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17990000</v>
      </c>
      <c r="Q73" s="107">
        <f>$I73      +$K73      +$M73      +$O73</f>
        <v>18010202</v>
      </c>
      <c r="R73" s="61">
        <f>IF(($H73      =0),0,((($J73      -$H73      )/$H73      )*100))</f>
        <v>33.031088082901555</v>
      </c>
      <c r="S73" s="62">
        <f>IF(($I73      =0),0,((($K73      -$I73      )/$I73      )*100))</f>
        <v>319.04514057002677</v>
      </c>
      <c r="T73" s="61">
        <f>IF(($E70      =0),0,(($P70      /$E70      )*100))</f>
        <v>57.443004023245415</v>
      </c>
      <c r="U73" s="65">
        <f>IF($E70   =0,0,($Q70   /$E70 )*100)</f>
        <v>57.507510058113539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50691000</v>
      </c>
      <c r="C74" s="105">
        <f>SUM(C9:C15,C18:C24,C27:C30,C33,C36:C40,C43:C53,C56:C59,C62:C66,C70:C71)</f>
        <v>0</v>
      </c>
      <c r="D74" s="105"/>
      <c r="E74" s="105">
        <f>$B74      +$C74      +$D74</f>
        <v>50691000</v>
      </c>
      <c r="F74" s="106">
        <f t="shared" ref="F74:O74" si="46">SUM(F9:F15,F18:F24,F27:F30,F33,F36:F40,F43:F53,F56:F59,F62:F66,F70:F71)</f>
        <v>48191000</v>
      </c>
      <c r="G74" s="107">
        <f t="shared" si="46"/>
        <v>24123000</v>
      </c>
      <c r="H74" s="106">
        <f t="shared" si="46"/>
        <v>9047000</v>
      </c>
      <c r="I74" s="107">
        <f t="shared" si="46"/>
        <v>4035539</v>
      </c>
      <c r="J74" s="106">
        <f t="shared" si="46"/>
        <v>12299000</v>
      </c>
      <c r="K74" s="107">
        <f t="shared" si="46"/>
        <v>16768116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21346000</v>
      </c>
      <c r="Q74" s="107">
        <f>$I74      +$K74      +$M74      +$O74</f>
        <v>20803655</v>
      </c>
      <c r="R74" s="61">
        <f>IF(($H74      =0),0,((($J74      -$H74      )/$H74      )*100))</f>
        <v>35.945617331712171</v>
      </c>
      <c r="S74" s="62">
        <f>IF(($I74      =0),0,((($K74      -$I74      )/$I74      )*100))</f>
        <v>315.51118698146638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52.635991517482864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51.298651181141196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1210000</v>
      </c>
      <c r="C87" s="119">
        <f t="shared" si="55"/>
        <v>2979000</v>
      </c>
      <c r="D87" s="119">
        <f t="shared" si="55"/>
        <v>0</v>
      </c>
      <c r="E87" s="119">
        <f t="shared" si="55"/>
        <v>4189000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8529000</v>
      </c>
      <c r="I87" s="119">
        <f t="shared" si="55"/>
        <v>0</v>
      </c>
      <c r="J87" s="119">
        <f t="shared" si="55"/>
        <v>102000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8631000</v>
      </c>
      <c r="Q87" s="120">
        <f t="shared" si="55"/>
        <v>0</v>
      </c>
      <c r="R87" s="85">
        <f t="shared" si="55"/>
        <v>-98.804080196975036</v>
      </c>
      <c r="S87" s="85">
        <f t="shared" si="55"/>
        <v>0</v>
      </c>
      <c r="T87" s="86">
        <f>IF(SUM($E88:$E96) =0,0,(P87   /SUM($E88:$E96) )*100)</f>
        <v>206.03962759608501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1210000</v>
      </c>
      <c r="C91" s="93">
        <v>2579000</v>
      </c>
      <c r="D91" s="93"/>
      <c r="E91" s="93">
        <f t="shared" si="56"/>
        <v>3789000</v>
      </c>
      <c r="F91" s="93">
        <v>0</v>
      </c>
      <c r="G91" s="93">
        <v>0</v>
      </c>
      <c r="H91" s="93">
        <v>8529000</v>
      </c>
      <c r="I91" s="93"/>
      <c r="J91" s="93">
        <v>102000</v>
      </c>
      <c r="K91" s="93"/>
      <c r="L91" s="93"/>
      <c r="M91" s="93"/>
      <c r="N91" s="93"/>
      <c r="O91" s="93"/>
      <c r="P91" s="93">
        <f t="shared" si="57"/>
        <v>8631000</v>
      </c>
      <c r="Q91" s="93">
        <f t="shared" si="58"/>
        <v>0</v>
      </c>
      <c r="R91" s="89">
        <f t="shared" si="59"/>
        <v>-98.804080196975036</v>
      </c>
      <c r="S91" s="89">
        <f t="shared" si="60"/>
        <v>0</v>
      </c>
      <c r="T91" s="89">
        <f t="shared" si="61"/>
        <v>227.79097387173394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>
        <v>400000</v>
      </c>
      <c r="D96" s="122"/>
      <c r="E96" s="122">
        <f t="shared" si="56"/>
        <v>400000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1210000</v>
      </c>
      <c r="C114" s="128">
        <f t="shared" si="69"/>
        <v>2979000</v>
      </c>
      <c r="D114" s="128">
        <f t="shared" si="69"/>
        <v>0</v>
      </c>
      <c r="E114" s="128">
        <f t="shared" si="69"/>
        <v>4189000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8529000</v>
      </c>
      <c r="I114" s="128">
        <f t="shared" si="69"/>
        <v>0</v>
      </c>
      <c r="J114" s="128">
        <f t="shared" si="69"/>
        <v>102000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8631000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2.0603962759608501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1210000</v>
      </c>
      <c r="C115" s="130">
        <f t="shared" ref="C115:Q115" si="70">C87</f>
        <v>2979000</v>
      </c>
      <c r="D115" s="130">
        <f t="shared" si="70"/>
        <v>0</v>
      </c>
      <c r="E115" s="130">
        <f t="shared" si="70"/>
        <v>4189000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8529000</v>
      </c>
      <c r="I115" s="130">
        <f t="shared" si="70"/>
        <v>0</v>
      </c>
      <c r="J115" s="130">
        <f t="shared" si="70"/>
        <v>102000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8631000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2.0603962759608501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t7oC+uJ48j9PoOD7XvJNoMliXkcejpjnjGd1WIyZE/xpst1ZhpP9PEiPttY8dBAtbGru4TPJ0mCjQ5iDE2urRg==" saltValue="wDQ6qPtCgTlYruRimFPmF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166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1200000</v>
      </c>
      <c r="C10" s="93"/>
      <c r="D10" s="93"/>
      <c r="E10" s="93">
        <f t="shared" ref="E10:E16" si="0">$B10      +$C10      +$D10</f>
        <v>1200000</v>
      </c>
      <c r="F10" s="94">
        <v>1200000</v>
      </c>
      <c r="G10" s="95">
        <v>1200000</v>
      </c>
      <c r="H10" s="94">
        <v>212000</v>
      </c>
      <c r="I10" s="95"/>
      <c r="J10" s="94">
        <v>207000</v>
      </c>
      <c r="K10" s="95">
        <v>323320</v>
      </c>
      <c r="L10" s="94"/>
      <c r="M10" s="95"/>
      <c r="N10" s="94"/>
      <c r="O10" s="95"/>
      <c r="P10" s="94">
        <f t="shared" ref="P10:P16" si="1">$H10      +$J10      +$L10      +$N10</f>
        <v>419000</v>
      </c>
      <c r="Q10" s="95">
        <f t="shared" ref="Q10:Q16" si="2">$I10      +$K10      +$M10      +$O10</f>
        <v>323320</v>
      </c>
      <c r="R10" s="48">
        <f t="shared" ref="R10:R16" si="3">IF(($H10      =0),0,((($J10      -$H10      )/$H10      )*100))</f>
        <v>-2.358490566037736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34.916666666666671</v>
      </c>
      <c r="U10" s="50">
        <f t="shared" ref="U10:U15" si="6">IF(($E10      =0),0,(($Q10      /$E10      )*100))</f>
        <v>26.943333333333335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1200000</v>
      </c>
      <c r="C16" s="96">
        <f>SUM(C9:C15)</f>
        <v>0</v>
      </c>
      <c r="D16" s="96"/>
      <c r="E16" s="96">
        <f t="shared" si="0"/>
        <v>1200000</v>
      </c>
      <c r="F16" s="97">
        <f t="shared" ref="F16:O16" si="7">SUM(F9:F15)</f>
        <v>1200000</v>
      </c>
      <c r="G16" s="98">
        <f t="shared" si="7"/>
        <v>1200000</v>
      </c>
      <c r="H16" s="97">
        <f t="shared" si="7"/>
        <v>212000</v>
      </c>
      <c r="I16" s="98">
        <f t="shared" si="7"/>
        <v>0</v>
      </c>
      <c r="J16" s="97">
        <f t="shared" si="7"/>
        <v>207000</v>
      </c>
      <c r="K16" s="98">
        <f t="shared" si="7"/>
        <v>323320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419000</v>
      </c>
      <c r="Q16" s="98">
        <f t="shared" si="2"/>
        <v>323320</v>
      </c>
      <c r="R16" s="52">
        <f t="shared" si="3"/>
        <v>-2.358490566037736</v>
      </c>
      <c r="S16" s="53">
        <f t="shared" si="4"/>
        <v>0</v>
      </c>
      <c r="T16" s="52">
        <f>IF((SUM($E9:$E13))=0,0,(P16/(SUM($E9:$E13))*100))</f>
        <v>34.916666666666671</v>
      </c>
      <c r="U16" s="54">
        <f>IF((SUM($E9:$E13))=0,0,(Q16/(SUM($E9:$E13))*100))</f>
        <v>26.943333333333335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2215000</v>
      </c>
      <c r="C20" s="93"/>
      <c r="D20" s="93"/>
      <c r="E20" s="93">
        <f t="shared" si="8"/>
        <v>2215000</v>
      </c>
      <c r="F20" s="94">
        <v>2215000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2215000</v>
      </c>
      <c r="C25" s="96">
        <f>SUM(C18:C24)</f>
        <v>0</v>
      </c>
      <c r="D25" s="96"/>
      <c r="E25" s="96">
        <f t="shared" si="8"/>
        <v>2215000</v>
      </c>
      <c r="F25" s="97">
        <f t="shared" ref="F25:O25" si="15">SUM(F18:F24)</f>
        <v>2215000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2498000</v>
      </c>
      <c r="C30" s="93"/>
      <c r="D30" s="93"/>
      <c r="E30" s="93">
        <f>$B30      +$C30      +$D30</f>
        <v>2498000</v>
      </c>
      <c r="F30" s="94">
        <v>2498000</v>
      </c>
      <c r="G30" s="95">
        <v>1749000</v>
      </c>
      <c r="H30" s="94">
        <v>819000</v>
      </c>
      <c r="I30" s="95"/>
      <c r="J30" s="94"/>
      <c r="K30" s="95">
        <v>819441</v>
      </c>
      <c r="L30" s="94"/>
      <c r="M30" s="95"/>
      <c r="N30" s="94"/>
      <c r="O30" s="95"/>
      <c r="P30" s="94">
        <f>$H30      +$J30      +$L30      +$N30</f>
        <v>819000</v>
      </c>
      <c r="Q30" s="95">
        <f>$I30      +$K30      +$M30      +$O30</f>
        <v>819441</v>
      </c>
      <c r="R30" s="48">
        <f>IF(($H30      =0),0,((($J30      -$H30      )/$H30      )*100))</f>
        <v>-100</v>
      </c>
      <c r="S30" s="49">
        <f>IF(($I30      =0),0,((($K30      -$I30      )/$I30      )*100))</f>
        <v>0</v>
      </c>
      <c r="T30" s="48">
        <f>IF(($E30      =0),0,(($P30      /$E30      )*100))</f>
        <v>32.786228983186547</v>
      </c>
      <c r="U30" s="50">
        <f>IF(($E30      =0),0,(($Q30      /$E30      )*100))</f>
        <v>32.803883106485188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2498000</v>
      </c>
      <c r="C31" s="96">
        <f>SUM(C27:C30)</f>
        <v>0</v>
      </c>
      <c r="D31" s="96"/>
      <c r="E31" s="96">
        <f>$B31      +$C31      +$D31</f>
        <v>2498000</v>
      </c>
      <c r="F31" s="97">
        <f t="shared" ref="F31:O31" si="16">SUM(F27:F30)</f>
        <v>2498000</v>
      </c>
      <c r="G31" s="98">
        <f t="shared" si="16"/>
        <v>1749000</v>
      </c>
      <c r="H31" s="97">
        <f t="shared" si="16"/>
        <v>819000</v>
      </c>
      <c r="I31" s="98">
        <f t="shared" si="16"/>
        <v>0</v>
      </c>
      <c r="J31" s="97">
        <f t="shared" si="16"/>
        <v>0</v>
      </c>
      <c r="K31" s="98">
        <f t="shared" si="16"/>
        <v>819441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819000</v>
      </c>
      <c r="Q31" s="98">
        <f>$I31      +$K31      +$M31      +$O31</f>
        <v>819441</v>
      </c>
      <c r="R31" s="52">
        <f>IF(($H31      =0),0,((($J31      -$H31      )/$H31      )*100))</f>
        <v>-100</v>
      </c>
      <c r="S31" s="53">
        <f>IF(($I31      =0),0,((($K31      -$I31      )/$I31      )*100))</f>
        <v>0</v>
      </c>
      <c r="T31" s="52">
        <f>IF($E31   =0,0,($P31   /$E31   )*100)</f>
        <v>32.786228983186547</v>
      </c>
      <c r="U31" s="54">
        <f>IF($E31   =0,0,($Q31   /$E31   )*100)</f>
        <v>32.803883106485188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4460000</v>
      </c>
      <c r="C33" s="93"/>
      <c r="D33" s="93"/>
      <c r="E33" s="93">
        <f>$B33      +$C33      +$D33</f>
        <v>4460000</v>
      </c>
      <c r="F33" s="94">
        <v>4460000</v>
      </c>
      <c r="G33" s="95">
        <v>3121000</v>
      </c>
      <c r="H33" s="94">
        <v>1114000</v>
      </c>
      <c r="I33" s="95"/>
      <c r="J33" s="94">
        <v>1500000</v>
      </c>
      <c r="K33" s="95">
        <v>1888432</v>
      </c>
      <c r="L33" s="94"/>
      <c r="M33" s="95"/>
      <c r="N33" s="94"/>
      <c r="O33" s="95"/>
      <c r="P33" s="94">
        <f>$H33      +$J33      +$L33      +$N33</f>
        <v>2614000</v>
      </c>
      <c r="Q33" s="95">
        <f>$I33      +$K33      +$M33      +$O33</f>
        <v>1888432</v>
      </c>
      <c r="R33" s="48">
        <f>IF(($H33      =0),0,((($J33      -$H33      )/$H33      )*100))</f>
        <v>34.649910233393179</v>
      </c>
      <c r="S33" s="49">
        <f>IF(($I33      =0),0,((($K33      -$I33      )/$I33      )*100))</f>
        <v>0</v>
      </c>
      <c r="T33" s="48">
        <f>IF(($E33      =0),0,(($P33      /$E33      )*100))</f>
        <v>58.609865470852021</v>
      </c>
      <c r="U33" s="50">
        <f>IF(($E33      =0),0,(($Q33      /$E33      )*100))</f>
        <v>42.341524663677134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4460000</v>
      </c>
      <c r="C34" s="96">
        <f>C33</f>
        <v>0</v>
      </c>
      <c r="D34" s="96"/>
      <c r="E34" s="96">
        <f>$B34      +$C34      +$D34</f>
        <v>4460000</v>
      </c>
      <c r="F34" s="97">
        <f t="shared" ref="F34:O34" si="17">F33</f>
        <v>4460000</v>
      </c>
      <c r="G34" s="98">
        <f t="shared" si="17"/>
        <v>3121000</v>
      </c>
      <c r="H34" s="97">
        <f t="shared" si="17"/>
        <v>1114000</v>
      </c>
      <c r="I34" s="98">
        <f t="shared" si="17"/>
        <v>0</v>
      </c>
      <c r="J34" s="97">
        <f t="shared" si="17"/>
        <v>1500000</v>
      </c>
      <c r="K34" s="98">
        <f t="shared" si="17"/>
        <v>1888432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2614000</v>
      </c>
      <c r="Q34" s="98">
        <f>$I34      +$K34      +$M34      +$O34</f>
        <v>1888432</v>
      </c>
      <c r="R34" s="52">
        <f>IF(($H34      =0),0,((($J34      -$H34      )/$H34      )*100))</f>
        <v>34.649910233393179</v>
      </c>
      <c r="S34" s="53">
        <f>IF(($I34      =0),0,((($K34      -$I34      )/$I34      )*100))</f>
        <v>0</v>
      </c>
      <c r="T34" s="52">
        <f>IF($E34   =0,0,($P34   /$E34   )*100)</f>
        <v>58.609865470852021</v>
      </c>
      <c r="U34" s="54">
        <f>IF($E34   =0,0,($Q34   /$E34   )*100)</f>
        <v>42.341524663677134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80000000</v>
      </c>
      <c r="H52" s="94">
        <v>12738000</v>
      </c>
      <c r="I52" s="95"/>
      <c r="J52" s="94">
        <v>35794000</v>
      </c>
      <c r="K52" s="95">
        <v>25470348</v>
      </c>
      <c r="L52" s="94"/>
      <c r="M52" s="95"/>
      <c r="N52" s="94"/>
      <c r="O52" s="95"/>
      <c r="P52" s="94">
        <f t="shared" si="27"/>
        <v>48532000</v>
      </c>
      <c r="Q52" s="95">
        <f t="shared" si="28"/>
        <v>25470348</v>
      </c>
      <c r="R52" s="48">
        <f t="shared" si="29"/>
        <v>181.00172711571676</v>
      </c>
      <c r="S52" s="49">
        <f t="shared" si="30"/>
        <v>0</v>
      </c>
      <c r="T52" s="48">
        <f t="shared" si="31"/>
        <v>48.531999999999996</v>
      </c>
      <c r="U52" s="50">
        <f t="shared" si="32"/>
        <v>25.470347999999998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100000000</v>
      </c>
      <c r="C54" s="96">
        <f>SUM(C43:C53)</f>
        <v>0</v>
      </c>
      <c r="D54" s="96"/>
      <c r="E54" s="96">
        <f t="shared" si="26"/>
        <v>100000000</v>
      </c>
      <c r="F54" s="97">
        <f t="shared" ref="F54:O54" si="33">SUM(F43:F53)</f>
        <v>100000000</v>
      </c>
      <c r="G54" s="98">
        <f t="shared" si="33"/>
        <v>80000000</v>
      </c>
      <c r="H54" s="97">
        <f t="shared" si="33"/>
        <v>12738000</v>
      </c>
      <c r="I54" s="98">
        <f t="shared" si="33"/>
        <v>0</v>
      </c>
      <c r="J54" s="97">
        <f t="shared" si="33"/>
        <v>35794000</v>
      </c>
      <c r="K54" s="98">
        <f t="shared" si="33"/>
        <v>25470348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48532000</v>
      </c>
      <c r="Q54" s="98">
        <f t="shared" si="28"/>
        <v>25470348</v>
      </c>
      <c r="R54" s="52">
        <f t="shared" si="29"/>
        <v>181.00172711571676</v>
      </c>
      <c r="S54" s="53">
        <f t="shared" si="30"/>
        <v>0</v>
      </c>
      <c r="T54" s="52">
        <f>IF((+$E44+$E46+$E48+$E49+$E52) =0,0,(P54   /(+$E44+$E46+$E48+$E49+$E52) )*100)</f>
        <v>48.531999999999996</v>
      </c>
      <c r="U54" s="54">
        <f>IF((+$E44+$E46+$E48+$E49+$E52) =0,0,(Q54   /(+$E44+$E46+$E48+$E49+$E52) )*100)</f>
        <v>25.470347999999998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110373000</v>
      </c>
      <c r="C68" s="105">
        <f>SUM(C9:C15,C18:C24,C27:C30,C33,C36:C40,C43:C53,C56:C59,C62:C66)</f>
        <v>0</v>
      </c>
      <c r="D68" s="105"/>
      <c r="E68" s="105">
        <f t="shared" si="35"/>
        <v>110373000</v>
      </c>
      <c r="F68" s="106">
        <f t="shared" ref="F68:O68" si="43">SUM(F9:F15,F18:F24,F27:F30,F33,F36:F40,F43:F53,F56:F59,F62:F66)</f>
        <v>110373000</v>
      </c>
      <c r="G68" s="107">
        <f t="shared" si="43"/>
        <v>86070000</v>
      </c>
      <c r="H68" s="106">
        <f t="shared" si="43"/>
        <v>14883000</v>
      </c>
      <c r="I68" s="107">
        <f t="shared" si="43"/>
        <v>0</v>
      </c>
      <c r="J68" s="106">
        <f t="shared" si="43"/>
        <v>37501000</v>
      </c>
      <c r="K68" s="107">
        <f t="shared" si="43"/>
        <v>28501541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52384000</v>
      </c>
      <c r="Q68" s="107">
        <f t="shared" si="37"/>
        <v>28501541</v>
      </c>
      <c r="R68" s="61">
        <f t="shared" si="38"/>
        <v>151.97204864610629</v>
      </c>
      <c r="S68" s="62">
        <f t="shared" si="39"/>
        <v>0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48.432848240536991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26.351764085874368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230622000</v>
      </c>
      <c r="C70" s="93">
        <v>-2280000</v>
      </c>
      <c r="D70" s="93"/>
      <c r="E70" s="93">
        <f>$B70      +$C70      +$D70</f>
        <v>228342000</v>
      </c>
      <c r="F70" s="94">
        <v>230622000</v>
      </c>
      <c r="G70" s="95">
        <v>183667000</v>
      </c>
      <c r="H70" s="94">
        <v>72850000</v>
      </c>
      <c r="I70" s="95"/>
      <c r="J70" s="94">
        <v>55778000</v>
      </c>
      <c r="K70" s="95">
        <v>85715000</v>
      </c>
      <c r="L70" s="94"/>
      <c r="M70" s="95"/>
      <c r="N70" s="94"/>
      <c r="O70" s="95"/>
      <c r="P70" s="94">
        <f>$H70      +$J70      +$L70      +$N70</f>
        <v>128628000</v>
      </c>
      <c r="Q70" s="95">
        <f>$I70      +$K70      +$M70      +$O70</f>
        <v>85715000</v>
      </c>
      <c r="R70" s="48">
        <f>IF(($H70      =0),0,((($J70      -$H70      )/$H70      )*100))</f>
        <v>-23.434454358270418</v>
      </c>
      <c r="S70" s="49">
        <f>IF(($I70      =0),0,((($K70      -$I70      )/$I70      )*100))</f>
        <v>0</v>
      </c>
      <c r="T70" s="48">
        <f>IF(($E70      =0),0,(($P70      /$E70      )*100))</f>
        <v>56.331292534881882</v>
      </c>
      <c r="U70" s="50">
        <f>IF(($E70      =0),0,(($Q70      /$E70      )*100))</f>
        <v>37.537991258725945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230622000</v>
      </c>
      <c r="C72" s="102">
        <f>SUM(C70:C71)</f>
        <v>-2280000</v>
      </c>
      <c r="D72" s="102"/>
      <c r="E72" s="102">
        <f>$B72      +$C72      +$D72</f>
        <v>228342000</v>
      </c>
      <c r="F72" s="103">
        <f t="shared" ref="F72:O72" si="44">SUM(F70:F71)</f>
        <v>230622000</v>
      </c>
      <c r="G72" s="104">
        <f t="shared" si="44"/>
        <v>183667000</v>
      </c>
      <c r="H72" s="103">
        <f t="shared" si="44"/>
        <v>72850000</v>
      </c>
      <c r="I72" s="104">
        <f t="shared" si="44"/>
        <v>0</v>
      </c>
      <c r="J72" s="103">
        <f t="shared" si="44"/>
        <v>55778000</v>
      </c>
      <c r="K72" s="104">
        <f t="shared" si="44"/>
        <v>85715000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128628000</v>
      </c>
      <c r="Q72" s="104">
        <f>$I72      +$K72      +$M72      +$O72</f>
        <v>85715000</v>
      </c>
      <c r="R72" s="57">
        <f>IF(($H72      =0),0,((($J72      -$H72      )/$H72      )*100))</f>
        <v>-23.434454358270418</v>
      </c>
      <c r="S72" s="58">
        <f>IF(($I72      =0),0,((($K72      -$I72      )/$I72      )*100))</f>
        <v>0</v>
      </c>
      <c r="T72" s="57">
        <f>IF(($E70      =0),0,(($P70      /$E70      )*100))</f>
        <v>56.331292534881882</v>
      </c>
      <c r="U72" s="59">
        <f>IF($E70   =0,0,($Q70   /$E70 )*100)</f>
        <v>37.537991258725945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230622000</v>
      </c>
      <c r="C73" s="105">
        <f>SUM(C70:C71)</f>
        <v>-2280000</v>
      </c>
      <c r="D73" s="105"/>
      <c r="E73" s="105">
        <f>$B73      +$C73      +$D73</f>
        <v>228342000</v>
      </c>
      <c r="F73" s="106">
        <f t="shared" ref="F73:O73" si="45">SUM(F70:F71)</f>
        <v>230622000</v>
      </c>
      <c r="G73" s="107">
        <f t="shared" si="45"/>
        <v>183667000</v>
      </c>
      <c r="H73" s="106">
        <f t="shared" si="45"/>
        <v>72850000</v>
      </c>
      <c r="I73" s="107">
        <f t="shared" si="45"/>
        <v>0</v>
      </c>
      <c r="J73" s="106">
        <f t="shared" si="45"/>
        <v>55778000</v>
      </c>
      <c r="K73" s="107">
        <f t="shared" si="45"/>
        <v>85715000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128628000</v>
      </c>
      <c r="Q73" s="107">
        <f>$I73      +$K73      +$M73      +$O73</f>
        <v>85715000</v>
      </c>
      <c r="R73" s="61">
        <f>IF(($H73      =0),0,((($J73      -$H73      )/$H73      )*100))</f>
        <v>-23.434454358270418</v>
      </c>
      <c r="S73" s="62">
        <f>IF(($I73      =0),0,((($K73      -$I73      )/$I73      )*100))</f>
        <v>0</v>
      </c>
      <c r="T73" s="61">
        <f>IF(($E70      =0),0,(($P70      /$E70      )*100))</f>
        <v>56.331292534881882</v>
      </c>
      <c r="U73" s="65">
        <f>IF($E70   =0,0,($Q70   /$E70 )*100)</f>
        <v>37.537991258725945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340995000</v>
      </c>
      <c r="C74" s="105">
        <f>SUM(C9:C15,C18:C24,C27:C30,C33,C36:C40,C43:C53,C56:C59,C62:C66,C70:C71)</f>
        <v>-2280000</v>
      </c>
      <c r="D74" s="105"/>
      <c r="E74" s="105">
        <f>$B74      +$C74      +$D74</f>
        <v>338715000</v>
      </c>
      <c r="F74" s="106">
        <f t="shared" ref="F74:O74" si="46">SUM(F9:F15,F18:F24,F27:F30,F33,F36:F40,F43:F53,F56:F59,F62:F66,F70:F71)</f>
        <v>340995000</v>
      </c>
      <c r="G74" s="107">
        <f t="shared" si="46"/>
        <v>269737000</v>
      </c>
      <c r="H74" s="106">
        <f t="shared" si="46"/>
        <v>87733000</v>
      </c>
      <c r="I74" s="107">
        <f t="shared" si="46"/>
        <v>0</v>
      </c>
      <c r="J74" s="106">
        <f t="shared" si="46"/>
        <v>93279000</v>
      </c>
      <c r="K74" s="107">
        <f t="shared" si="46"/>
        <v>114216541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181012000</v>
      </c>
      <c r="Q74" s="107">
        <f>$I74      +$K74      +$M74      +$O74</f>
        <v>114216541</v>
      </c>
      <c r="R74" s="61">
        <f>IF(($H74      =0),0,((($J74      -$H74      )/$H74      )*100))</f>
        <v>6.3214525891055819</v>
      </c>
      <c r="S74" s="62">
        <f>IF(($I74      =0),0,((($K74      -$I74      )/$I74      )*100))</f>
        <v>0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53.7925705794948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33.942508469539376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8/XlRJF3wVemDWkGLjO0n0w+b3+DtDZTrwjy4LEqIz1ScojcdZflHHJxA4qcxz3cdX4xv0zSbmvx+cIHc6kHgg==" saltValue="sH6yFxDXLudDa31bjtmFGQ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1" manualBreakCount="1">
    <brk id="7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117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58000</v>
      </c>
      <c r="I10" s="95"/>
      <c r="J10" s="94"/>
      <c r="K10" s="95"/>
      <c r="L10" s="94"/>
      <c r="M10" s="95"/>
      <c r="N10" s="94"/>
      <c r="O10" s="95"/>
      <c r="P10" s="94">
        <f t="shared" ref="P10:P16" si="1">$H10      +$J10      +$L10      +$N10</f>
        <v>58000</v>
      </c>
      <c r="Q10" s="95">
        <f t="shared" ref="Q10:Q16" si="2">$I10      +$K10      +$M10      +$O10</f>
        <v>0</v>
      </c>
      <c r="R10" s="48">
        <f t="shared" ref="R10:R16" si="3">IF(($H10      =0),0,((($J10      -$H10      )/$H10      )*100))</f>
        <v>-100</v>
      </c>
      <c r="S10" s="49">
        <f t="shared" ref="S10:S16" si="4">IF(($I10      =0),0,((($K10      -$I10      )/$I10      )*100))</f>
        <v>0</v>
      </c>
      <c r="T10" s="48">
        <f t="shared" ref="T10:T15" si="5">IF(($E10      =0),0,(($P10      /$E10      )*100))</f>
        <v>3.0526315789473681</v>
      </c>
      <c r="U10" s="50">
        <f t="shared" ref="U10:U15" si="6">IF(($E10      =0),0,(($Q10      /$E10      )*100))</f>
        <v>0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>
        <v>40000000</v>
      </c>
      <c r="C13" s="93"/>
      <c r="D13" s="93"/>
      <c r="E13" s="93">
        <f t="shared" si="0"/>
        <v>40000000</v>
      </c>
      <c r="F13" s="94">
        <v>40000000</v>
      </c>
      <c r="G13" s="95">
        <v>25000000</v>
      </c>
      <c r="H13" s="94">
        <v>5000000</v>
      </c>
      <c r="I13" s="95">
        <v>4855319</v>
      </c>
      <c r="J13" s="94"/>
      <c r="K13" s="95"/>
      <c r="L13" s="94"/>
      <c r="M13" s="95"/>
      <c r="N13" s="94"/>
      <c r="O13" s="95"/>
      <c r="P13" s="94">
        <f t="shared" si="1"/>
        <v>5000000</v>
      </c>
      <c r="Q13" s="95">
        <f t="shared" si="2"/>
        <v>4855319</v>
      </c>
      <c r="R13" s="48">
        <f t="shared" si="3"/>
        <v>-100</v>
      </c>
      <c r="S13" s="49">
        <f t="shared" si="4"/>
        <v>-100</v>
      </c>
      <c r="T13" s="48">
        <f t="shared" si="5"/>
        <v>12.5</v>
      </c>
      <c r="U13" s="50">
        <f t="shared" si="6"/>
        <v>12.1382975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41900000</v>
      </c>
      <c r="C16" s="96">
        <f>SUM(C9:C15)</f>
        <v>0</v>
      </c>
      <c r="D16" s="96"/>
      <c r="E16" s="96">
        <f t="shared" si="0"/>
        <v>41900000</v>
      </c>
      <c r="F16" s="97">
        <f t="shared" ref="F16:O16" si="7">SUM(F9:F15)</f>
        <v>41900000</v>
      </c>
      <c r="G16" s="98">
        <f t="shared" si="7"/>
        <v>26900000</v>
      </c>
      <c r="H16" s="97">
        <f t="shared" si="7"/>
        <v>5058000</v>
      </c>
      <c r="I16" s="98">
        <f t="shared" si="7"/>
        <v>4855319</v>
      </c>
      <c r="J16" s="97">
        <f t="shared" si="7"/>
        <v>0</v>
      </c>
      <c r="K16" s="98">
        <f t="shared" si="7"/>
        <v>0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5058000</v>
      </c>
      <c r="Q16" s="98">
        <f t="shared" si="2"/>
        <v>4855319</v>
      </c>
      <c r="R16" s="52">
        <f t="shared" si="3"/>
        <v>-100</v>
      </c>
      <c r="S16" s="53">
        <f t="shared" si="4"/>
        <v>-100</v>
      </c>
      <c r="T16" s="52">
        <f>IF((SUM($E9:$E13))=0,0,(P16/(SUM($E9:$E13))*100))</f>
        <v>12.071599045346062</v>
      </c>
      <c r="U16" s="54">
        <f>IF((SUM($E9:$E13))=0,0,(Q16/(SUM($E9:$E13))*100))</f>
        <v>11.587873508353223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>
        <v>86218000</v>
      </c>
      <c r="C18" s="93">
        <v>522000</v>
      </c>
      <c r="D18" s="93"/>
      <c r="E18" s="93">
        <f t="shared" ref="E18:E25" si="8">$B18      +$C18      +$D18</f>
        <v>86740000</v>
      </c>
      <c r="F18" s="94">
        <v>86218000</v>
      </c>
      <c r="G18" s="95">
        <v>51731000</v>
      </c>
      <c r="H18" s="94">
        <v>17085000</v>
      </c>
      <c r="I18" s="95">
        <v>842115</v>
      </c>
      <c r="J18" s="94">
        <v>31018000</v>
      </c>
      <c r="K18" s="95"/>
      <c r="L18" s="94"/>
      <c r="M18" s="95"/>
      <c r="N18" s="94"/>
      <c r="O18" s="95"/>
      <c r="P18" s="94">
        <f t="shared" ref="P18:P25" si="9">$H18      +$J18      +$L18      +$N18</f>
        <v>48103000</v>
      </c>
      <c r="Q18" s="95">
        <f t="shared" ref="Q18:Q25" si="10">$I18      +$K18      +$M18      +$O18</f>
        <v>842115</v>
      </c>
      <c r="R18" s="48">
        <f t="shared" ref="R18:R25" si="11">IF(($H18      =0),0,((($J18      -$H18      )/$H18      )*100))</f>
        <v>81.551068188469429</v>
      </c>
      <c r="S18" s="49">
        <f t="shared" ref="S18:S25" si="12">IF(($I18      =0),0,((($K18      -$I18      )/$I18      )*100))</f>
        <v>-100</v>
      </c>
      <c r="T18" s="48">
        <f t="shared" ref="T18:T24" si="13">IF(($E18      =0),0,(($P18      /$E18      )*100))</f>
        <v>55.456536776573671</v>
      </c>
      <c r="U18" s="50">
        <f t="shared" ref="U18:U24" si="14">IF(($E18      =0),0,(($Q18      /$E18      )*100))</f>
        <v>0.97084966566751207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22760000</v>
      </c>
      <c r="D21" s="93"/>
      <c r="E21" s="93">
        <f t="shared" si="8"/>
        <v>22760000</v>
      </c>
      <c r="F21" s="94">
        <v>22760000</v>
      </c>
      <c r="G21" s="95">
        <v>22760000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86218000</v>
      </c>
      <c r="C25" s="96">
        <f>SUM(C18:C24)</f>
        <v>23282000</v>
      </c>
      <c r="D25" s="96"/>
      <c r="E25" s="96">
        <f t="shared" si="8"/>
        <v>109500000</v>
      </c>
      <c r="F25" s="97">
        <f t="shared" ref="F25:O25" si="15">SUM(F18:F24)</f>
        <v>108978000</v>
      </c>
      <c r="G25" s="98">
        <f t="shared" si="15"/>
        <v>74491000</v>
      </c>
      <c r="H25" s="97">
        <f t="shared" si="15"/>
        <v>17085000</v>
      </c>
      <c r="I25" s="98">
        <f t="shared" si="15"/>
        <v>842115</v>
      </c>
      <c r="J25" s="97">
        <f t="shared" si="15"/>
        <v>31018000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48103000</v>
      </c>
      <c r="Q25" s="98">
        <f t="shared" si="10"/>
        <v>842115</v>
      </c>
      <c r="R25" s="52">
        <f t="shared" si="11"/>
        <v>81.551068188469429</v>
      </c>
      <c r="S25" s="53">
        <f t="shared" si="12"/>
        <v>-100</v>
      </c>
      <c r="T25" s="52">
        <f>IF(($E25-$E20-$E24)   =0,0,($P25   /($E25-$E20-$E24)   )*100)</f>
        <v>43.929680365296804</v>
      </c>
      <c r="U25" s="54">
        <f>IF(($E25-$E20-$E24)   =0,0,($Q25   /($E25-$E20-$E24)   )*100)</f>
        <v>0.76905479452054792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3255000</v>
      </c>
      <c r="C33" s="93"/>
      <c r="D33" s="93"/>
      <c r="E33" s="93">
        <f>$B33      +$C33      +$D33</f>
        <v>3255000</v>
      </c>
      <c r="F33" s="94">
        <v>3255000</v>
      </c>
      <c r="G33" s="95">
        <v>2278000</v>
      </c>
      <c r="H33" s="94">
        <v>699000</v>
      </c>
      <c r="I33" s="95"/>
      <c r="J33" s="94">
        <v>699000</v>
      </c>
      <c r="K33" s="95"/>
      <c r="L33" s="94"/>
      <c r="M33" s="95"/>
      <c r="N33" s="94"/>
      <c r="O33" s="95"/>
      <c r="P33" s="94">
        <f>$H33      +$J33      +$L33      +$N33</f>
        <v>1398000</v>
      </c>
      <c r="Q33" s="95">
        <f>$I33      +$K33      +$M33      +$O33</f>
        <v>0</v>
      </c>
      <c r="R33" s="48">
        <f>IF(($H33      =0),0,((($J33      -$H33      )/$H33      )*100))</f>
        <v>0</v>
      </c>
      <c r="S33" s="49">
        <f>IF(($I33      =0),0,((($K33      -$I33      )/$I33      )*100))</f>
        <v>0</v>
      </c>
      <c r="T33" s="48">
        <f>IF(($E33      =0),0,(($P33      /$E33      )*100))</f>
        <v>42.94930875576037</v>
      </c>
      <c r="U33" s="50">
        <f>IF(($E33      =0),0,(($Q33      /$E33      )*100))</f>
        <v>0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3255000</v>
      </c>
      <c r="C34" s="96">
        <f>C33</f>
        <v>0</v>
      </c>
      <c r="D34" s="96"/>
      <c r="E34" s="96">
        <f>$B34      +$C34      +$D34</f>
        <v>3255000</v>
      </c>
      <c r="F34" s="97">
        <f t="shared" ref="F34:O34" si="17">F33</f>
        <v>3255000</v>
      </c>
      <c r="G34" s="98">
        <f t="shared" si="17"/>
        <v>2278000</v>
      </c>
      <c r="H34" s="97">
        <f t="shared" si="17"/>
        <v>699000</v>
      </c>
      <c r="I34" s="98">
        <f t="shared" si="17"/>
        <v>0</v>
      </c>
      <c r="J34" s="97">
        <f t="shared" si="17"/>
        <v>699000</v>
      </c>
      <c r="K34" s="98">
        <f t="shared" si="17"/>
        <v>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1398000</v>
      </c>
      <c r="Q34" s="98">
        <f>$I34      +$K34      +$M34      +$O34</f>
        <v>0</v>
      </c>
      <c r="R34" s="52">
        <f>IF(($H34      =0),0,((($J34      -$H34      )/$H34      )*100))</f>
        <v>0</v>
      </c>
      <c r="S34" s="53">
        <f>IF(($I34      =0),0,((($K34      -$I34      )/$I34      )*100))</f>
        <v>0</v>
      </c>
      <c r="T34" s="52">
        <f>IF($E34   =0,0,($P34   /$E34   )*100)</f>
        <v>42.94930875576037</v>
      </c>
      <c r="U34" s="54">
        <f>IF($E34   =0,0,($Q34   /$E34   )*100)</f>
        <v>0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11521000</v>
      </c>
      <c r="C36" s="93"/>
      <c r="D36" s="93"/>
      <c r="E36" s="93">
        <f t="shared" ref="E36:E41" si="18">$B36      +$C36      +$D36</f>
        <v>11521000</v>
      </c>
      <c r="F36" s="94">
        <v>5521000</v>
      </c>
      <c r="G36" s="95">
        <v>2000000</v>
      </c>
      <c r="H36" s="94"/>
      <c r="I36" s="95"/>
      <c r="J36" s="94">
        <v>949000</v>
      </c>
      <c r="K36" s="95"/>
      <c r="L36" s="94"/>
      <c r="M36" s="95"/>
      <c r="N36" s="94"/>
      <c r="O36" s="95"/>
      <c r="P36" s="94">
        <f t="shared" ref="P36:P41" si="19">$H36      +$J36      +$L36      +$N36</f>
        <v>949000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8.2371321933859907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4230000</v>
      </c>
      <c r="C37" s="93"/>
      <c r="D37" s="93"/>
      <c r="E37" s="93">
        <f t="shared" si="18"/>
        <v>4230000</v>
      </c>
      <c r="F37" s="94">
        <v>4230000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>
        <v>5500000</v>
      </c>
      <c r="C39" s="93"/>
      <c r="D39" s="93"/>
      <c r="E39" s="93">
        <f t="shared" si="18"/>
        <v>5500000</v>
      </c>
      <c r="F39" s="94">
        <v>5500000</v>
      </c>
      <c r="G39" s="95">
        <v>3400000</v>
      </c>
      <c r="H39" s="94"/>
      <c r="I39" s="95"/>
      <c r="J39" s="94">
        <v>2075000</v>
      </c>
      <c r="K39" s="95">
        <v>440000</v>
      </c>
      <c r="L39" s="94"/>
      <c r="M39" s="95"/>
      <c r="N39" s="94"/>
      <c r="O39" s="95"/>
      <c r="P39" s="94">
        <f t="shared" si="19"/>
        <v>2075000</v>
      </c>
      <c r="Q39" s="95">
        <f t="shared" si="20"/>
        <v>440000</v>
      </c>
      <c r="R39" s="48">
        <f t="shared" si="21"/>
        <v>0</v>
      </c>
      <c r="S39" s="49">
        <f t="shared" si="22"/>
        <v>0</v>
      </c>
      <c r="T39" s="48">
        <f t="shared" si="23"/>
        <v>37.727272727272727</v>
      </c>
      <c r="U39" s="50">
        <f t="shared" si="24"/>
        <v>8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21251000</v>
      </c>
      <c r="C41" s="96">
        <f>SUM(C36:C40)</f>
        <v>0</v>
      </c>
      <c r="D41" s="96"/>
      <c r="E41" s="96">
        <f t="shared" si="18"/>
        <v>21251000</v>
      </c>
      <c r="F41" s="97">
        <f t="shared" ref="F41:O41" si="25">SUM(F36:F40)</f>
        <v>15251000</v>
      </c>
      <c r="G41" s="98">
        <f t="shared" si="25"/>
        <v>5400000</v>
      </c>
      <c r="H41" s="97">
        <f t="shared" si="25"/>
        <v>0</v>
      </c>
      <c r="I41" s="98">
        <f t="shared" si="25"/>
        <v>0</v>
      </c>
      <c r="J41" s="97">
        <f t="shared" si="25"/>
        <v>3024000</v>
      </c>
      <c r="K41" s="98">
        <f t="shared" si="25"/>
        <v>440000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3024000</v>
      </c>
      <c r="Q41" s="98">
        <f t="shared" si="20"/>
        <v>440000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17.76628870219141</v>
      </c>
      <c r="U41" s="54">
        <f>IF((+$E36+$E39) =0,0,(Q41   /(+$E36+$E39) )*100)</f>
        <v>2.5850420069326128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152624000</v>
      </c>
      <c r="C68" s="105">
        <f>SUM(C9:C15,C18:C24,C27:C30,C33,C36:C40,C43:C53,C56:C59,C62:C66)</f>
        <v>23282000</v>
      </c>
      <c r="D68" s="105"/>
      <c r="E68" s="105">
        <f t="shared" si="35"/>
        <v>175906000</v>
      </c>
      <c r="F68" s="106">
        <f t="shared" ref="F68:O68" si="43">SUM(F9:F15,F18:F24,F27:F30,F33,F36:F40,F43:F53,F56:F59,F62:F66)</f>
        <v>169384000</v>
      </c>
      <c r="G68" s="107">
        <f t="shared" si="43"/>
        <v>109069000</v>
      </c>
      <c r="H68" s="106">
        <f t="shared" si="43"/>
        <v>22842000</v>
      </c>
      <c r="I68" s="107">
        <f t="shared" si="43"/>
        <v>5697434</v>
      </c>
      <c r="J68" s="106">
        <f t="shared" si="43"/>
        <v>34741000</v>
      </c>
      <c r="K68" s="107">
        <f t="shared" si="43"/>
        <v>440000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57583000</v>
      </c>
      <c r="Q68" s="107">
        <f t="shared" si="37"/>
        <v>6137434</v>
      </c>
      <c r="R68" s="61">
        <f t="shared" si="38"/>
        <v>52.092636371596178</v>
      </c>
      <c r="S68" s="62">
        <f t="shared" si="39"/>
        <v>-92.277225150831057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33.541671520771686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3.5750099023742399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/>
      <c r="C70" s="93"/>
      <c r="D70" s="93"/>
      <c r="E70" s="93">
        <f>$B70      +$C70      +$D70</f>
        <v>0</v>
      </c>
      <c r="F70" s="94">
        <v>0</v>
      </c>
      <c r="G70" s="95">
        <v>0</v>
      </c>
      <c r="H70" s="94"/>
      <c r="I70" s="95"/>
      <c r="J70" s="94"/>
      <c r="K70" s="95"/>
      <c r="L70" s="94"/>
      <c r="M70" s="95"/>
      <c r="N70" s="94"/>
      <c r="O70" s="95"/>
      <c r="P70" s="94">
        <f>$H70      +$J70      +$L70      +$N70</f>
        <v>0</v>
      </c>
      <c r="Q70" s="95">
        <f>$I70      +$K70      +$M70      +$O70</f>
        <v>0</v>
      </c>
      <c r="R70" s="48">
        <f>IF(($H70      =0),0,((($J70      -$H70      )/$H70      )*100))</f>
        <v>0</v>
      </c>
      <c r="S70" s="49">
        <f>IF(($I70      =0),0,((($K70      -$I70      )/$I70      )*100))</f>
        <v>0</v>
      </c>
      <c r="T70" s="48">
        <f>IF(($E70      =0),0,(($P70      /$E70      )*100))</f>
        <v>0</v>
      </c>
      <c r="U70" s="50">
        <f>IF(($E70      =0),0,(($Q70      /$E70      )*100))</f>
        <v>0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0</v>
      </c>
      <c r="C72" s="102">
        <f>SUM(C70:C71)</f>
        <v>0</v>
      </c>
      <c r="D72" s="102"/>
      <c r="E72" s="102">
        <f>$B72      +$C72      +$D72</f>
        <v>0</v>
      </c>
      <c r="F72" s="103">
        <f t="shared" ref="F72:O72" si="44">SUM(F70:F71)</f>
        <v>0</v>
      </c>
      <c r="G72" s="104">
        <f t="shared" si="44"/>
        <v>0</v>
      </c>
      <c r="H72" s="103">
        <f t="shared" si="44"/>
        <v>0</v>
      </c>
      <c r="I72" s="104">
        <f t="shared" si="44"/>
        <v>0</v>
      </c>
      <c r="J72" s="103">
        <f t="shared" si="44"/>
        <v>0</v>
      </c>
      <c r="K72" s="104">
        <f t="shared" si="44"/>
        <v>0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0</v>
      </c>
      <c r="Q72" s="104">
        <f>$I72      +$K72      +$M72      +$O72</f>
        <v>0</v>
      </c>
      <c r="R72" s="57">
        <f>IF(($H72      =0),0,((($J72      -$H72      )/$H72      )*100))</f>
        <v>0</v>
      </c>
      <c r="S72" s="58">
        <f>IF(($I72      =0),0,((($K72      -$I72      )/$I72      )*100))</f>
        <v>0</v>
      </c>
      <c r="T72" s="57">
        <f>IF(($E70      =0),0,(($P70      /$E70      )*100))</f>
        <v>0</v>
      </c>
      <c r="U72" s="59">
        <f>IF($E70   =0,0,($Q70   /$E70 )*100)</f>
        <v>0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0</v>
      </c>
      <c r="C73" s="105">
        <f>SUM(C70:C71)</f>
        <v>0</v>
      </c>
      <c r="D73" s="105"/>
      <c r="E73" s="105">
        <f>$B73      +$C73      +$D73</f>
        <v>0</v>
      </c>
      <c r="F73" s="106">
        <f t="shared" ref="F73:O73" si="45">SUM(F70:F71)</f>
        <v>0</v>
      </c>
      <c r="G73" s="107">
        <f t="shared" si="45"/>
        <v>0</v>
      </c>
      <c r="H73" s="106">
        <f t="shared" si="45"/>
        <v>0</v>
      </c>
      <c r="I73" s="107">
        <f t="shared" si="45"/>
        <v>0</v>
      </c>
      <c r="J73" s="106">
        <f t="shared" si="45"/>
        <v>0</v>
      </c>
      <c r="K73" s="107">
        <f t="shared" si="45"/>
        <v>0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0</v>
      </c>
      <c r="Q73" s="107">
        <f>$I73      +$K73      +$M73      +$O73</f>
        <v>0</v>
      </c>
      <c r="R73" s="61">
        <f>IF(($H73      =0),0,((($J73      -$H73      )/$H73      )*100))</f>
        <v>0</v>
      </c>
      <c r="S73" s="62">
        <f>IF(($I73      =0),0,((($K73      -$I73      )/$I73      )*100))</f>
        <v>0</v>
      </c>
      <c r="T73" s="61">
        <f>IF(($E70      =0),0,(($P70      /$E70      )*100))</f>
        <v>0</v>
      </c>
      <c r="U73" s="65">
        <f>IF($E70   =0,0,($Q70   /$E70 )*100)</f>
        <v>0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152624000</v>
      </c>
      <c r="C74" s="105">
        <f>SUM(C9:C15,C18:C24,C27:C30,C33,C36:C40,C43:C53,C56:C59,C62:C66,C70:C71)</f>
        <v>23282000</v>
      </c>
      <c r="D74" s="105"/>
      <c r="E74" s="105">
        <f>$B74      +$C74      +$D74</f>
        <v>175906000</v>
      </c>
      <c r="F74" s="106">
        <f t="shared" ref="F74:O74" si="46">SUM(F9:F15,F18:F24,F27:F30,F33,F36:F40,F43:F53,F56:F59,F62:F66,F70:F71)</f>
        <v>169384000</v>
      </c>
      <c r="G74" s="107">
        <f t="shared" si="46"/>
        <v>109069000</v>
      </c>
      <c r="H74" s="106">
        <f t="shared" si="46"/>
        <v>22842000</v>
      </c>
      <c r="I74" s="107">
        <f t="shared" si="46"/>
        <v>5697434</v>
      </c>
      <c r="J74" s="106">
        <f t="shared" si="46"/>
        <v>34741000</v>
      </c>
      <c r="K74" s="107">
        <f t="shared" si="46"/>
        <v>440000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57583000</v>
      </c>
      <c r="Q74" s="107">
        <f>$I74      +$K74      +$M74      +$O74</f>
        <v>6137434</v>
      </c>
      <c r="R74" s="61">
        <f>IF(($H74      =0),0,((($J74      -$H74      )/$H74      )*100))</f>
        <v>52.092636371596178</v>
      </c>
      <c r="S74" s="62">
        <f>IF(($I74      =0),0,((($K74      -$I74      )/$I74      )*100))</f>
        <v>-92.277225150831057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33.541671520771686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3.5750099023742399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8649000</v>
      </c>
      <c r="C87" s="119">
        <f t="shared" si="55"/>
        <v>8728000</v>
      </c>
      <c r="D87" s="119">
        <f t="shared" si="55"/>
        <v>0</v>
      </c>
      <c r="E87" s="119">
        <f t="shared" si="55"/>
        <v>17377000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11090000</v>
      </c>
      <c r="I87" s="119">
        <f t="shared" si="55"/>
        <v>0</v>
      </c>
      <c r="J87" s="119">
        <f t="shared" si="55"/>
        <v>8561000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19651000</v>
      </c>
      <c r="Q87" s="120">
        <f t="shared" si="55"/>
        <v>0</v>
      </c>
      <c r="R87" s="85">
        <f t="shared" si="55"/>
        <v>-68.986967087332985</v>
      </c>
      <c r="S87" s="85">
        <f t="shared" si="55"/>
        <v>0</v>
      </c>
      <c r="T87" s="86">
        <f>IF(SUM($E88:$E96) =0,0,(P87   /SUM($E88:$E96) )*100)</f>
        <v>113.08626345168902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5935000</v>
      </c>
      <c r="C91" s="93">
        <v>5228000</v>
      </c>
      <c r="D91" s="93"/>
      <c r="E91" s="93">
        <f t="shared" si="56"/>
        <v>11163000</v>
      </c>
      <c r="F91" s="93">
        <v>0</v>
      </c>
      <c r="G91" s="93">
        <v>0</v>
      </c>
      <c r="H91" s="93">
        <v>8931000</v>
      </c>
      <c r="I91" s="93"/>
      <c r="J91" s="93">
        <v>7560000</v>
      </c>
      <c r="K91" s="93"/>
      <c r="L91" s="93"/>
      <c r="M91" s="93"/>
      <c r="N91" s="93"/>
      <c r="O91" s="93"/>
      <c r="P91" s="93">
        <f t="shared" si="57"/>
        <v>16491000</v>
      </c>
      <c r="Q91" s="93">
        <f t="shared" si="58"/>
        <v>0</v>
      </c>
      <c r="R91" s="89">
        <f t="shared" si="59"/>
        <v>-15.351024521330197</v>
      </c>
      <c r="S91" s="89">
        <f t="shared" si="60"/>
        <v>0</v>
      </c>
      <c r="T91" s="89">
        <f t="shared" si="61"/>
        <v>147.72910507927978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>
        <v>2214000</v>
      </c>
      <c r="C94" s="93">
        <v>500000</v>
      </c>
      <c r="D94" s="93"/>
      <c r="E94" s="93">
        <f t="shared" si="56"/>
        <v>2714000</v>
      </c>
      <c r="F94" s="93">
        <v>0</v>
      </c>
      <c r="G94" s="93">
        <v>0</v>
      </c>
      <c r="H94" s="93">
        <v>2159000</v>
      </c>
      <c r="I94" s="93"/>
      <c r="J94" s="93">
        <v>1001000</v>
      </c>
      <c r="K94" s="93"/>
      <c r="L94" s="93"/>
      <c r="M94" s="93"/>
      <c r="N94" s="93"/>
      <c r="O94" s="93"/>
      <c r="P94" s="93">
        <f t="shared" si="57"/>
        <v>3160000</v>
      </c>
      <c r="Q94" s="93">
        <f t="shared" si="58"/>
        <v>0</v>
      </c>
      <c r="R94" s="89">
        <f t="shared" si="59"/>
        <v>-53.635942566002782</v>
      </c>
      <c r="S94" s="89">
        <f t="shared" si="60"/>
        <v>0</v>
      </c>
      <c r="T94" s="89">
        <f t="shared" si="61"/>
        <v>116.43330876934415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500000</v>
      </c>
      <c r="C96" s="122">
        <v>3000000</v>
      </c>
      <c r="D96" s="122"/>
      <c r="E96" s="122">
        <f t="shared" si="56"/>
        <v>3500000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8649000</v>
      </c>
      <c r="C114" s="128">
        <f t="shared" si="69"/>
        <v>8728000</v>
      </c>
      <c r="D114" s="128">
        <f t="shared" si="69"/>
        <v>0</v>
      </c>
      <c r="E114" s="128">
        <f t="shared" si="69"/>
        <v>17377000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11090000</v>
      </c>
      <c r="I114" s="128">
        <f t="shared" si="69"/>
        <v>0</v>
      </c>
      <c r="J114" s="128">
        <f t="shared" si="69"/>
        <v>8561000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19651000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1.1308626345168902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8649000</v>
      </c>
      <c r="C115" s="130">
        <f t="shared" ref="C115:Q115" si="70">C87</f>
        <v>8728000</v>
      </c>
      <c r="D115" s="130">
        <f t="shared" si="70"/>
        <v>0</v>
      </c>
      <c r="E115" s="130">
        <f t="shared" si="70"/>
        <v>17377000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11090000</v>
      </c>
      <c r="I115" s="130">
        <f t="shared" si="70"/>
        <v>0</v>
      </c>
      <c r="J115" s="130">
        <f t="shared" si="70"/>
        <v>8561000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19651000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1.1308626345168902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jJyL7b+jUE0uvu7TlgybbSdsPrQFw2OvGvwN1K/qB4FajfGgWm8fQ3Zob5dqHsMVGAhyewJJSJA/+l85VVciEg==" saltValue="Vo/frh6/RW77YGfG1ZH/0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118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148000</v>
      </c>
      <c r="I10" s="95">
        <v>147317</v>
      </c>
      <c r="J10" s="94">
        <v>910000</v>
      </c>
      <c r="K10" s="95">
        <v>909215</v>
      </c>
      <c r="L10" s="94"/>
      <c r="M10" s="95"/>
      <c r="N10" s="94"/>
      <c r="O10" s="95"/>
      <c r="P10" s="94">
        <f t="shared" ref="P10:P16" si="1">$H10      +$J10      +$L10      +$N10</f>
        <v>1058000</v>
      </c>
      <c r="Q10" s="95">
        <f t="shared" ref="Q10:Q16" si="2">$I10      +$K10      +$M10      +$O10</f>
        <v>1056532</v>
      </c>
      <c r="R10" s="48">
        <f t="shared" ref="R10:R16" si="3">IF(($H10      =0),0,((($J10      -$H10      )/$H10      )*100))</f>
        <v>514.86486486486478</v>
      </c>
      <c r="S10" s="49">
        <f t="shared" ref="S10:S16" si="4">IF(($I10      =0),0,((($K10      -$I10      )/$I10      )*100))</f>
        <v>517.18267409735472</v>
      </c>
      <c r="T10" s="48">
        <f t="shared" ref="T10:T15" si="5">IF(($E10      =0),0,(($P10      /$E10      )*100))</f>
        <v>55.684210526315795</v>
      </c>
      <c r="U10" s="50">
        <f t="shared" ref="U10:U15" si="6">IF(($E10      =0),0,(($Q10      /$E10      )*100))</f>
        <v>55.606947368421054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148000</v>
      </c>
      <c r="I16" s="98">
        <f t="shared" si="7"/>
        <v>147317</v>
      </c>
      <c r="J16" s="97">
        <f t="shared" si="7"/>
        <v>910000</v>
      </c>
      <c r="K16" s="98">
        <f t="shared" si="7"/>
        <v>909215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1058000</v>
      </c>
      <c r="Q16" s="98">
        <f t="shared" si="2"/>
        <v>1056532</v>
      </c>
      <c r="R16" s="52">
        <f t="shared" si="3"/>
        <v>514.86486486486478</v>
      </c>
      <c r="S16" s="53">
        <f t="shared" si="4"/>
        <v>517.18267409735472</v>
      </c>
      <c r="T16" s="52">
        <f>IF((SUM($E9:$E13))=0,0,(P16/(SUM($E9:$E13))*100))</f>
        <v>55.684210526315795</v>
      </c>
      <c r="U16" s="54">
        <f>IF((SUM($E9:$E13))=0,0,(Q16/(SUM($E9:$E13))*100))</f>
        <v>55.606947368421054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>
        <v>2546000</v>
      </c>
      <c r="C20" s="93"/>
      <c r="D20" s="93"/>
      <c r="E20" s="93">
        <f t="shared" si="8"/>
        <v>2546000</v>
      </c>
      <c r="F20" s="94">
        <v>2546000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>
        <v>15500000</v>
      </c>
      <c r="D21" s="93"/>
      <c r="E21" s="93">
        <f t="shared" si="8"/>
        <v>15500000</v>
      </c>
      <c r="F21" s="94">
        <v>15500000</v>
      </c>
      <c r="G21" s="95">
        <v>15500000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2546000</v>
      </c>
      <c r="C25" s="96">
        <f>SUM(C18:C24)</f>
        <v>15500000</v>
      </c>
      <c r="D25" s="96"/>
      <c r="E25" s="96">
        <f t="shared" si="8"/>
        <v>18046000</v>
      </c>
      <c r="F25" s="97">
        <f t="shared" ref="F25:O25" si="15">SUM(F18:F24)</f>
        <v>18046000</v>
      </c>
      <c r="G25" s="98">
        <f t="shared" si="15"/>
        <v>15500000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>
        <v>2988000</v>
      </c>
      <c r="C30" s="93"/>
      <c r="D30" s="93"/>
      <c r="E30" s="93">
        <f>$B30      +$C30      +$D30</f>
        <v>2988000</v>
      </c>
      <c r="F30" s="94">
        <v>2988000</v>
      </c>
      <c r="G30" s="95">
        <v>2092000</v>
      </c>
      <c r="H30" s="94"/>
      <c r="I30" s="95"/>
      <c r="J30" s="94"/>
      <c r="K30" s="95">
        <v>921372</v>
      </c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921372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30.835742971887548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2988000</v>
      </c>
      <c r="C31" s="96">
        <f>SUM(C27:C30)</f>
        <v>0</v>
      </c>
      <c r="D31" s="96"/>
      <c r="E31" s="96">
        <f>$B31      +$C31      +$D31</f>
        <v>2988000</v>
      </c>
      <c r="F31" s="97">
        <f t="shared" ref="F31:O31" si="16">SUM(F27:F30)</f>
        <v>2988000</v>
      </c>
      <c r="G31" s="98">
        <f t="shared" si="16"/>
        <v>2092000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921372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921372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30.835742971887548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2864000</v>
      </c>
      <c r="C33" s="93"/>
      <c r="D33" s="93"/>
      <c r="E33" s="93">
        <f>$B33      +$C33      +$D33</f>
        <v>2864000</v>
      </c>
      <c r="F33" s="94">
        <v>2864000</v>
      </c>
      <c r="G33" s="95">
        <v>2004000</v>
      </c>
      <c r="H33" s="94">
        <v>410000</v>
      </c>
      <c r="I33" s="95">
        <v>409740</v>
      </c>
      <c r="J33" s="94">
        <v>728000</v>
      </c>
      <c r="K33" s="95">
        <v>727394</v>
      </c>
      <c r="L33" s="94"/>
      <c r="M33" s="95"/>
      <c r="N33" s="94"/>
      <c r="O33" s="95"/>
      <c r="P33" s="94">
        <f>$H33      +$J33      +$L33      +$N33</f>
        <v>1138000</v>
      </c>
      <c r="Q33" s="95">
        <f>$I33      +$K33      +$M33      +$O33</f>
        <v>1137134</v>
      </c>
      <c r="R33" s="48">
        <f>IF(($H33      =0),0,((($J33      -$H33      )/$H33      )*100))</f>
        <v>77.560975609756099</v>
      </c>
      <c r="S33" s="49">
        <f>IF(($I33      =0),0,((($K33      -$I33      )/$I33      )*100))</f>
        <v>77.525748035339475</v>
      </c>
      <c r="T33" s="48">
        <f>IF(($E33      =0),0,(($P33      /$E33      )*100))</f>
        <v>39.734636871508378</v>
      </c>
      <c r="U33" s="50">
        <f>IF(($E33      =0),0,(($Q33      /$E33      )*100))</f>
        <v>39.704399441340783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2864000</v>
      </c>
      <c r="C34" s="96">
        <f>C33</f>
        <v>0</v>
      </c>
      <c r="D34" s="96"/>
      <c r="E34" s="96">
        <f>$B34      +$C34      +$D34</f>
        <v>2864000</v>
      </c>
      <c r="F34" s="97">
        <f t="shared" ref="F34:O34" si="17">F33</f>
        <v>2864000</v>
      </c>
      <c r="G34" s="98">
        <f t="shared" si="17"/>
        <v>2004000</v>
      </c>
      <c r="H34" s="97">
        <f t="shared" si="17"/>
        <v>410000</v>
      </c>
      <c r="I34" s="98">
        <f t="shared" si="17"/>
        <v>409740</v>
      </c>
      <c r="J34" s="97">
        <f t="shared" si="17"/>
        <v>728000</v>
      </c>
      <c r="K34" s="98">
        <f t="shared" si="17"/>
        <v>727394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1138000</v>
      </c>
      <c r="Q34" s="98">
        <f>$I34      +$K34      +$M34      +$O34</f>
        <v>1137134</v>
      </c>
      <c r="R34" s="52">
        <f>IF(($H34      =0),0,((($J34      -$H34      )/$H34      )*100))</f>
        <v>77.560975609756099</v>
      </c>
      <c r="S34" s="53">
        <f>IF(($I34      =0),0,((($K34      -$I34      )/$I34      )*100))</f>
        <v>77.525748035339475</v>
      </c>
      <c r="T34" s="52">
        <f>IF($E34   =0,0,($P34   /$E34   )*100)</f>
        <v>39.734636871508378</v>
      </c>
      <c r="U34" s="54">
        <f>IF($E34   =0,0,($Q34   /$E34   )*100)</f>
        <v>39.704399441340783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/>
      <c r="C36" s="93"/>
      <c r="D36" s="93"/>
      <c r="E36" s="93">
        <f t="shared" ref="E36:E41" si="18">$B36      +$C36      +$D36</f>
        <v>0</v>
      </c>
      <c r="F36" s="94">
        <v>0</v>
      </c>
      <c r="G36" s="95">
        <v>0</v>
      </c>
      <c r="H36" s="94"/>
      <c r="I36" s="95"/>
      <c r="J36" s="94"/>
      <c r="K36" s="95"/>
      <c r="L36" s="94"/>
      <c r="M36" s="95"/>
      <c r="N36" s="94"/>
      <c r="O36" s="95"/>
      <c r="P36" s="94">
        <f t="shared" ref="P36:P41" si="19">$H36      +$J36      +$L36      +$N36</f>
        <v>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0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0</v>
      </c>
      <c r="C41" s="96">
        <f>SUM(C36:C40)</f>
        <v>0</v>
      </c>
      <c r="D41" s="96"/>
      <c r="E41" s="96">
        <f t="shared" si="18"/>
        <v>0</v>
      </c>
      <c r="F41" s="97">
        <f t="shared" ref="F41:O41" si="25">SUM(F36:F40)</f>
        <v>0</v>
      </c>
      <c r="G41" s="98">
        <f t="shared" si="25"/>
        <v>0</v>
      </c>
      <c r="H41" s="97">
        <f t="shared" si="25"/>
        <v>0</v>
      </c>
      <c r="I41" s="98">
        <f t="shared" si="25"/>
        <v>0</v>
      </c>
      <c r="J41" s="97">
        <f t="shared" si="25"/>
        <v>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0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>
        <v>100000000</v>
      </c>
      <c r="C52" s="93"/>
      <c r="D52" s="93"/>
      <c r="E52" s="93">
        <f t="shared" si="26"/>
        <v>100000000</v>
      </c>
      <c r="F52" s="94">
        <v>100000000</v>
      </c>
      <c r="G52" s="95">
        <v>75000000</v>
      </c>
      <c r="H52" s="94">
        <v>40000000</v>
      </c>
      <c r="I52" s="95">
        <v>39882420</v>
      </c>
      <c r="J52" s="94">
        <v>17830000</v>
      </c>
      <c r="K52" s="95">
        <v>26167918</v>
      </c>
      <c r="L52" s="94"/>
      <c r="M52" s="95"/>
      <c r="N52" s="94"/>
      <c r="O52" s="95"/>
      <c r="P52" s="94">
        <f t="shared" si="27"/>
        <v>57830000</v>
      </c>
      <c r="Q52" s="95">
        <f t="shared" si="28"/>
        <v>66050338</v>
      </c>
      <c r="R52" s="48">
        <f t="shared" si="29"/>
        <v>-55.425000000000004</v>
      </c>
      <c r="S52" s="49">
        <f t="shared" si="30"/>
        <v>-34.387336575864751</v>
      </c>
      <c r="T52" s="48">
        <f t="shared" si="31"/>
        <v>57.830000000000005</v>
      </c>
      <c r="U52" s="50">
        <f t="shared" si="32"/>
        <v>66.050337999999996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100000000</v>
      </c>
      <c r="C54" s="96">
        <f>SUM(C43:C53)</f>
        <v>0</v>
      </c>
      <c r="D54" s="96"/>
      <c r="E54" s="96">
        <f t="shared" si="26"/>
        <v>100000000</v>
      </c>
      <c r="F54" s="97">
        <f t="shared" ref="F54:O54" si="33">SUM(F43:F53)</f>
        <v>100000000</v>
      </c>
      <c r="G54" s="98">
        <f t="shared" si="33"/>
        <v>75000000</v>
      </c>
      <c r="H54" s="97">
        <f t="shared" si="33"/>
        <v>40000000</v>
      </c>
      <c r="I54" s="98">
        <f t="shared" si="33"/>
        <v>39882420</v>
      </c>
      <c r="J54" s="97">
        <f t="shared" si="33"/>
        <v>17830000</v>
      </c>
      <c r="K54" s="98">
        <f t="shared" si="33"/>
        <v>26167918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57830000</v>
      </c>
      <c r="Q54" s="98">
        <f t="shared" si="28"/>
        <v>66050338</v>
      </c>
      <c r="R54" s="52">
        <f t="shared" si="29"/>
        <v>-55.425000000000004</v>
      </c>
      <c r="S54" s="53">
        <f t="shared" si="30"/>
        <v>-34.387336575864751</v>
      </c>
      <c r="T54" s="52">
        <f>IF((+$E44+$E46+$E48+$E49+$E52) =0,0,(P54   /(+$E44+$E46+$E48+$E49+$E52) )*100)</f>
        <v>57.830000000000005</v>
      </c>
      <c r="U54" s="54">
        <f>IF((+$E44+$E46+$E48+$E49+$E52) =0,0,(Q54   /(+$E44+$E46+$E48+$E49+$E52) )*100)</f>
        <v>66.050337999999996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110298000</v>
      </c>
      <c r="C68" s="105">
        <f>SUM(C9:C15,C18:C24,C27:C30,C33,C36:C40,C43:C53,C56:C59,C62:C66)</f>
        <v>15500000</v>
      </c>
      <c r="D68" s="105"/>
      <c r="E68" s="105">
        <f t="shared" si="35"/>
        <v>125798000</v>
      </c>
      <c r="F68" s="106">
        <f t="shared" ref="F68:O68" si="43">SUM(F9:F15,F18:F24,F27:F30,F33,F36:F40,F43:F53,F56:F59,F62:F66)</f>
        <v>125798000</v>
      </c>
      <c r="G68" s="107">
        <f t="shared" si="43"/>
        <v>96496000</v>
      </c>
      <c r="H68" s="106">
        <f t="shared" si="43"/>
        <v>40558000</v>
      </c>
      <c r="I68" s="107">
        <f t="shared" si="43"/>
        <v>40439477</v>
      </c>
      <c r="J68" s="106">
        <f t="shared" si="43"/>
        <v>19468000</v>
      </c>
      <c r="K68" s="107">
        <f t="shared" si="43"/>
        <v>28725899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60026000</v>
      </c>
      <c r="Q68" s="107">
        <f t="shared" si="37"/>
        <v>69165376</v>
      </c>
      <c r="R68" s="61">
        <f t="shared" si="38"/>
        <v>-51.999605503229937</v>
      </c>
      <c r="S68" s="62">
        <f t="shared" si="39"/>
        <v>-28.965701015371685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48.701846623178533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56.117041508454221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182877000</v>
      </c>
      <c r="C70" s="93">
        <v>91869000</v>
      </c>
      <c r="D70" s="93"/>
      <c r="E70" s="93">
        <f>$B70      +$C70      +$D70</f>
        <v>274746000</v>
      </c>
      <c r="F70" s="94">
        <v>182877000</v>
      </c>
      <c r="G70" s="95">
        <v>197861000</v>
      </c>
      <c r="H70" s="94">
        <v>83572000</v>
      </c>
      <c r="I70" s="95">
        <v>83482710</v>
      </c>
      <c r="J70" s="94">
        <v>80642000</v>
      </c>
      <c r="K70" s="95">
        <v>79371391</v>
      </c>
      <c r="L70" s="94"/>
      <c r="M70" s="95"/>
      <c r="N70" s="94"/>
      <c r="O70" s="95"/>
      <c r="P70" s="94">
        <f>$H70      +$J70      +$L70      +$N70</f>
        <v>164214000</v>
      </c>
      <c r="Q70" s="95">
        <f>$I70      +$K70      +$M70      +$O70</f>
        <v>162854101</v>
      </c>
      <c r="R70" s="48">
        <f>IF(($H70      =0),0,((($J70      -$H70      )/$H70      )*100))</f>
        <v>-3.5059589336141292</v>
      </c>
      <c r="S70" s="49">
        <f>IF(($I70      =0),0,((($K70      -$I70      )/$I70      )*100))</f>
        <v>-4.924755078027534</v>
      </c>
      <c r="T70" s="48">
        <f>IF(($E70      =0),0,(($P70      /$E70      )*100))</f>
        <v>59.769386997444919</v>
      </c>
      <c r="U70" s="50">
        <f>IF(($E70      =0),0,(($Q70      /$E70      )*100))</f>
        <v>59.27442110167209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182877000</v>
      </c>
      <c r="C72" s="102">
        <f>SUM(C70:C71)</f>
        <v>91869000</v>
      </c>
      <c r="D72" s="102"/>
      <c r="E72" s="102">
        <f>$B72      +$C72      +$D72</f>
        <v>274746000</v>
      </c>
      <c r="F72" s="103">
        <f t="shared" ref="F72:O72" si="44">SUM(F70:F71)</f>
        <v>182877000</v>
      </c>
      <c r="G72" s="104">
        <f t="shared" si="44"/>
        <v>197861000</v>
      </c>
      <c r="H72" s="103">
        <f t="shared" si="44"/>
        <v>83572000</v>
      </c>
      <c r="I72" s="104">
        <f t="shared" si="44"/>
        <v>83482710</v>
      </c>
      <c r="J72" s="103">
        <f t="shared" si="44"/>
        <v>80642000</v>
      </c>
      <c r="K72" s="104">
        <f t="shared" si="44"/>
        <v>79371391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164214000</v>
      </c>
      <c r="Q72" s="104">
        <f>$I72      +$K72      +$M72      +$O72</f>
        <v>162854101</v>
      </c>
      <c r="R72" s="57">
        <f>IF(($H72      =0),0,((($J72      -$H72      )/$H72      )*100))</f>
        <v>-3.5059589336141292</v>
      </c>
      <c r="S72" s="58">
        <f>IF(($I72      =0),0,((($K72      -$I72      )/$I72      )*100))</f>
        <v>-4.924755078027534</v>
      </c>
      <c r="T72" s="57">
        <f>IF(($E70      =0),0,(($P70      /$E70      )*100))</f>
        <v>59.769386997444919</v>
      </c>
      <c r="U72" s="59">
        <f>IF($E70   =0,0,($Q70   /$E70 )*100)</f>
        <v>59.27442110167209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182877000</v>
      </c>
      <c r="C73" s="105">
        <f>SUM(C70:C71)</f>
        <v>91869000</v>
      </c>
      <c r="D73" s="105"/>
      <c r="E73" s="105">
        <f>$B73      +$C73      +$D73</f>
        <v>274746000</v>
      </c>
      <c r="F73" s="106">
        <f t="shared" ref="F73:O73" si="45">SUM(F70:F71)</f>
        <v>182877000</v>
      </c>
      <c r="G73" s="107">
        <f t="shared" si="45"/>
        <v>197861000</v>
      </c>
      <c r="H73" s="106">
        <f t="shared" si="45"/>
        <v>83572000</v>
      </c>
      <c r="I73" s="107">
        <f t="shared" si="45"/>
        <v>83482710</v>
      </c>
      <c r="J73" s="106">
        <f t="shared" si="45"/>
        <v>80642000</v>
      </c>
      <c r="K73" s="107">
        <f t="shared" si="45"/>
        <v>79371391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164214000</v>
      </c>
      <c r="Q73" s="107">
        <f>$I73      +$K73      +$M73      +$O73</f>
        <v>162854101</v>
      </c>
      <c r="R73" s="61">
        <f>IF(($H73      =0),0,((($J73      -$H73      )/$H73      )*100))</f>
        <v>-3.5059589336141292</v>
      </c>
      <c r="S73" s="62">
        <f>IF(($I73      =0),0,((($K73      -$I73      )/$I73      )*100))</f>
        <v>-4.924755078027534</v>
      </c>
      <c r="T73" s="61">
        <f>IF(($E70      =0),0,(($P70      /$E70      )*100))</f>
        <v>59.769386997444919</v>
      </c>
      <c r="U73" s="65">
        <f>IF($E70   =0,0,($Q70   /$E70 )*100)</f>
        <v>59.27442110167209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293175000</v>
      </c>
      <c r="C74" s="105">
        <f>SUM(C9:C15,C18:C24,C27:C30,C33,C36:C40,C43:C53,C56:C59,C62:C66,C70:C71)</f>
        <v>107369000</v>
      </c>
      <c r="D74" s="105"/>
      <c r="E74" s="105">
        <f>$B74      +$C74      +$D74</f>
        <v>400544000</v>
      </c>
      <c r="F74" s="106">
        <f t="shared" ref="F74:O74" si="46">SUM(F9:F15,F18:F24,F27:F30,F33,F36:F40,F43:F53,F56:F59,F62:F66,F70:F71)</f>
        <v>308675000</v>
      </c>
      <c r="G74" s="107">
        <f t="shared" si="46"/>
        <v>294357000</v>
      </c>
      <c r="H74" s="106">
        <f t="shared" si="46"/>
        <v>124130000</v>
      </c>
      <c r="I74" s="107">
        <f t="shared" si="46"/>
        <v>123922187</v>
      </c>
      <c r="J74" s="106">
        <f t="shared" si="46"/>
        <v>100110000</v>
      </c>
      <c r="K74" s="107">
        <f t="shared" si="46"/>
        <v>108097290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224240000</v>
      </c>
      <c r="Q74" s="107">
        <f>$I74      +$K74      +$M74      +$O74</f>
        <v>232019477</v>
      </c>
      <c r="R74" s="61">
        <f>IF(($H74      =0),0,((($J74      -$H74      )/$H74      )*100))</f>
        <v>-19.350680737936035</v>
      </c>
      <c r="S74" s="62">
        <f>IF(($I74      =0),0,((($K74      -$I74      )/$I74      )*100))</f>
        <v>-12.770027210704407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56.341991668299841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58.296643952984681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0</v>
      </c>
      <c r="C87" s="119">
        <f t="shared" si="55"/>
        <v>0</v>
      </c>
      <c r="D87" s="119">
        <f t="shared" si="55"/>
        <v>0</v>
      </c>
      <c r="E87" s="119">
        <f t="shared" si="55"/>
        <v>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0</v>
      </c>
      <c r="I87" s="119">
        <f t="shared" si="55"/>
        <v>0</v>
      </c>
      <c r="J87" s="119">
        <f t="shared" si="55"/>
        <v>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0</v>
      </c>
      <c r="Q87" s="120">
        <f t="shared" si="55"/>
        <v>0</v>
      </c>
      <c r="R87" s="85">
        <f t="shared" si="55"/>
        <v>0</v>
      </c>
      <c r="S87" s="85">
        <f t="shared" si="55"/>
        <v>0</v>
      </c>
      <c r="T87" s="86">
        <f>IF(SUM($E88:$E96) =0,0,(P87   /SUM($E88:$E96) )*100)</f>
        <v>0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/>
      <c r="C91" s="93"/>
      <c r="D91" s="93"/>
      <c r="E91" s="93">
        <f t="shared" si="56"/>
        <v>0</v>
      </c>
      <c r="F91" s="93">
        <v>0</v>
      </c>
      <c r="G91" s="93">
        <v>0</v>
      </c>
      <c r="H91" s="93"/>
      <c r="I91" s="93"/>
      <c r="J91" s="93"/>
      <c r="K91" s="93"/>
      <c r="L91" s="93"/>
      <c r="M91" s="93"/>
      <c r="N91" s="93"/>
      <c r="O91" s="93"/>
      <c r="P91" s="93">
        <f t="shared" si="57"/>
        <v>0</v>
      </c>
      <c r="Q91" s="93">
        <f t="shared" si="58"/>
        <v>0</v>
      </c>
      <c r="R91" s="89">
        <f t="shared" si="59"/>
        <v>0</v>
      </c>
      <c r="S91" s="89">
        <f t="shared" si="60"/>
        <v>0</v>
      </c>
      <c r="T91" s="89">
        <f t="shared" si="61"/>
        <v>0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0</v>
      </c>
      <c r="C114" s="128">
        <f t="shared" si="69"/>
        <v>0</v>
      </c>
      <c r="D114" s="128">
        <f t="shared" si="69"/>
        <v>0</v>
      </c>
      <c r="E114" s="128">
        <f t="shared" si="69"/>
        <v>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0</v>
      </c>
      <c r="I114" s="128">
        <f t="shared" si="69"/>
        <v>0</v>
      </c>
      <c r="J114" s="128">
        <f t="shared" si="69"/>
        <v>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 t="str">
        <f t="shared" si="65"/>
        <v xml:space="preserve"> </v>
      </c>
      <c r="U114" s="18" t="str">
        <f t="shared" si="66"/>
        <v xml:space="preserve"> 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0</v>
      </c>
      <c r="I115" s="130">
        <f t="shared" si="70"/>
        <v>0</v>
      </c>
      <c r="J115" s="130">
        <f t="shared" si="70"/>
        <v>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 t="str">
        <f t="shared" si="65"/>
        <v xml:space="preserve"> </v>
      </c>
      <c r="U115" s="18" t="str">
        <f t="shared" si="66"/>
        <v xml:space="preserve"> 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w5GxoZvD6YqEuMOBHYMSnFCIm/TGXmF07KDniawe89D9u7vNXEmQsuXTwltcEK0wMw37JQ32kBqwam4Mu0VeOQ==" saltValue="Yey3XGaJ6GQ0bmJ+kQkdq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119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1900000</v>
      </c>
      <c r="C10" s="93"/>
      <c r="D10" s="93"/>
      <c r="E10" s="93">
        <f t="shared" ref="E10:E16" si="0">$B10      +$C10      +$D10</f>
        <v>1900000</v>
      </c>
      <c r="F10" s="94">
        <v>1900000</v>
      </c>
      <c r="G10" s="95">
        <v>1900000</v>
      </c>
      <c r="H10" s="94">
        <v>421000</v>
      </c>
      <c r="I10" s="95">
        <v>421107</v>
      </c>
      <c r="J10" s="94">
        <v>394000</v>
      </c>
      <c r="K10" s="95">
        <v>394216</v>
      </c>
      <c r="L10" s="94"/>
      <c r="M10" s="95"/>
      <c r="N10" s="94"/>
      <c r="O10" s="95"/>
      <c r="P10" s="94">
        <f t="shared" ref="P10:P16" si="1">$H10      +$J10      +$L10      +$N10</f>
        <v>815000</v>
      </c>
      <c r="Q10" s="95">
        <f t="shared" ref="Q10:Q16" si="2">$I10      +$K10      +$M10      +$O10</f>
        <v>815323</v>
      </c>
      <c r="R10" s="48">
        <f t="shared" ref="R10:R16" si="3">IF(($H10      =0),0,((($J10      -$H10      )/$H10      )*100))</f>
        <v>-6.4133016627078394</v>
      </c>
      <c r="S10" s="49">
        <f t="shared" ref="S10:S16" si="4">IF(($I10      =0),0,((($K10      -$I10      )/$I10      )*100))</f>
        <v>-6.3857879351328766</v>
      </c>
      <c r="T10" s="48">
        <f t="shared" ref="T10:T15" si="5">IF(($E10      =0),0,(($P10      /$E10      )*100))</f>
        <v>42.89473684210526</v>
      </c>
      <c r="U10" s="50">
        <f t="shared" ref="U10:U15" si="6">IF(($E10      =0),0,(($Q10      /$E10      )*100))</f>
        <v>42.911736842105263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1900000</v>
      </c>
      <c r="C16" s="96">
        <f>SUM(C9:C15)</f>
        <v>0</v>
      </c>
      <c r="D16" s="96"/>
      <c r="E16" s="96">
        <f t="shared" si="0"/>
        <v>1900000</v>
      </c>
      <c r="F16" s="97">
        <f t="shared" ref="F16:O16" si="7">SUM(F9:F15)</f>
        <v>1900000</v>
      </c>
      <c r="G16" s="98">
        <f t="shared" si="7"/>
        <v>1900000</v>
      </c>
      <c r="H16" s="97">
        <f t="shared" si="7"/>
        <v>421000</v>
      </c>
      <c r="I16" s="98">
        <f t="shared" si="7"/>
        <v>421107</v>
      </c>
      <c r="J16" s="97">
        <f t="shared" si="7"/>
        <v>394000</v>
      </c>
      <c r="K16" s="98">
        <f t="shared" si="7"/>
        <v>394216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815000</v>
      </c>
      <c r="Q16" s="98">
        <f t="shared" si="2"/>
        <v>815323</v>
      </c>
      <c r="R16" s="52">
        <f t="shared" si="3"/>
        <v>-6.4133016627078394</v>
      </c>
      <c r="S16" s="53">
        <f t="shared" si="4"/>
        <v>-6.3857879351328766</v>
      </c>
      <c r="T16" s="52">
        <f>IF((SUM($E9:$E13))=0,0,(P16/(SUM($E9:$E13))*100))</f>
        <v>42.89473684210526</v>
      </c>
      <c r="U16" s="54">
        <f>IF((SUM($E9:$E13))=0,0,(Q16/(SUM($E9:$E13))*100))</f>
        <v>42.911736842105263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/>
      <c r="C22" s="93"/>
      <c r="D22" s="93"/>
      <c r="E22" s="93">
        <f t="shared" si="8"/>
        <v>0</v>
      </c>
      <c r="F22" s="94">
        <v>0</v>
      </c>
      <c r="G22" s="95">
        <v>0</v>
      </c>
      <c r="H22" s="94"/>
      <c r="I22" s="95"/>
      <c r="J22" s="94"/>
      <c r="K22" s="95"/>
      <c r="L22" s="94"/>
      <c r="M22" s="95"/>
      <c r="N22" s="94"/>
      <c r="O22" s="95"/>
      <c r="P22" s="94">
        <f t="shared" si="9"/>
        <v>0</v>
      </c>
      <c r="Q22" s="95">
        <f t="shared" si="10"/>
        <v>0</v>
      </c>
      <c r="R22" s="48">
        <f t="shared" si="11"/>
        <v>0</v>
      </c>
      <c r="S22" s="49">
        <f t="shared" si="12"/>
        <v>0</v>
      </c>
      <c r="T22" s="48">
        <f t="shared" si="13"/>
        <v>0</v>
      </c>
      <c r="U22" s="50">
        <f t="shared" si="14"/>
        <v>0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0</v>
      </c>
      <c r="C25" s="96">
        <f>SUM(C18:C24)</f>
        <v>0</v>
      </c>
      <c r="D25" s="96"/>
      <c r="E25" s="96">
        <f t="shared" si="8"/>
        <v>0</v>
      </c>
      <c r="F25" s="97">
        <f t="shared" ref="F25:O25" si="15">SUM(F18:F24)</f>
        <v>0</v>
      </c>
      <c r="G25" s="98">
        <f t="shared" si="15"/>
        <v>0</v>
      </c>
      <c r="H25" s="97">
        <f t="shared" si="15"/>
        <v>0</v>
      </c>
      <c r="I25" s="98">
        <f t="shared" si="15"/>
        <v>0</v>
      </c>
      <c r="J25" s="97">
        <f t="shared" si="15"/>
        <v>0</v>
      </c>
      <c r="K25" s="98">
        <f t="shared" si="15"/>
        <v>0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0</v>
      </c>
      <c r="R25" s="52">
        <f t="shared" si="11"/>
        <v>0</v>
      </c>
      <c r="S25" s="53">
        <f t="shared" si="12"/>
        <v>0</v>
      </c>
      <c r="T25" s="52">
        <f>IF(($E25-$E20-$E24)   =0,0,($P25   /($E25-$E20-$E24)   )*100)</f>
        <v>0</v>
      </c>
      <c r="U25" s="54">
        <f>IF(($E25-$E20-$E24)   =0,0,($Q25   /($E25-$E20-$E24)   )*100)</f>
        <v>0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1760000</v>
      </c>
      <c r="C33" s="93"/>
      <c r="D33" s="93"/>
      <c r="E33" s="93">
        <f>$B33      +$C33      +$D33</f>
        <v>1760000</v>
      </c>
      <c r="F33" s="94">
        <v>1760000</v>
      </c>
      <c r="G33" s="95">
        <v>1232000</v>
      </c>
      <c r="H33" s="94">
        <v>440000</v>
      </c>
      <c r="I33" s="95">
        <v>1622797</v>
      </c>
      <c r="J33" s="94">
        <v>623000</v>
      </c>
      <c r="K33" s="95">
        <v>34351</v>
      </c>
      <c r="L33" s="94"/>
      <c r="M33" s="95"/>
      <c r="N33" s="94"/>
      <c r="O33" s="95"/>
      <c r="P33" s="94">
        <f>$H33      +$J33      +$L33      +$N33</f>
        <v>1063000</v>
      </c>
      <c r="Q33" s="95">
        <f>$I33      +$K33      +$M33      +$O33</f>
        <v>1657148</v>
      </c>
      <c r="R33" s="48">
        <f>IF(($H33      =0),0,((($J33      -$H33      )/$H33      )*100))</f>
        <v>41.590909090909086</v>
      </c>
      <c r="S33" s="49">
        <f>IF(($I33      =0),0,((($K33      -$I33      )/$I33      )*100))</f>
        <v>-97.883222608866049</v>
      </c>
      <c r="T33" s="48">
        <f>IF(($E33      =0),0,(($P33      /$E33      )*100))</f>
        <v>60.397727272727273</v>
      </c>
      <c r="U33" s="50">
        <f>IF(($E33      =0),0,(($Q33      /$E33      )*100))</f>
        <v>94.156136363636364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1760000</v>
      </c>
      <c r="C34" s="96">
        <f>C33</f>
        <v>0</v>
      </c>
      <c r="D34" s="96"/>
      <c r="E34" s="96">
        <f>$B34      +$C34      +$D34</f>
        <v>1760000</v>
      </c>
      <c r="F34" s="97">
        <f t="shared" ref="F34:O34" si="17">F33</f>
        <v>1760000</v>
      </c>
      <c r="G34" s="98">
        <f t="shared" si="17"/>
        <v>1232000</v>
      </c>
      <c r="H34" s="97">
        <f t="shared" si="17"/>
        <v>440000</v>
      </c>
      <c r="I34" s="98">
        <f t="shared" si="17"/>
        <v>1622797</v>
      </c>
      <c r="J34" s="97">
        <f t="shared" si="17"/>
        <v>623000</v>
      </c>
      <c r="K34" s="98">
        <f t="shared" si="17"/>
        <v>34351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1063000</v>
      </c>
      <c r="Q34" s="98">
        <f>$I34      +$K34      +$M34      +$O34</f>
        <v>1657148</v>
      </c>
      <c r="R34" s="52">
        <f>IF(($H34      =0),0,((($J34      -$H34      )/$H34      )*100))</f>
        <v>41.590909090909086</v>
      </c>
      <c r="S34" s="53">
        <f>IF(($I34      =0),0,((($K34      -$I34      )/$I34      )*100))</f>
        <v>-97.883222608866049</v>
      </c>
      <c r="T34" s="52">
        <f>IF($E34   =0,0,($P34   /$E34   )*100)</f>
        <v>60.397727272727273</v>
      </c>
      <c r="U34" s="54">
        <f>IF($E34   =0,0,($Q34   /$E34   )*100)</f>
        <v>94.156136363636364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2265000</v>
      </c>
      <c r="C36" s="93"/>
      <c r="D36" s="93"/>
      <c r="E36" s="93">
        <f t="shared" ref="E36:E41" si="18">$B36      +$C36      +$D36</f>
        <v>2265000</v>
      </c>
      <c r="F36" s="94">
        <v>500000</v>
      </c>
      <c r="G36" s="95">
        <v>500000</v>
      </c>
      <c r="H36" s="94"/>
      <c r="I36" s="95"/>
      <c r="J36" s="94">
        <v>500000</v>
      </c>
      <c r="K36" s="95"/>
      <c r="L36" s="94"/>
      <c r="M36" s="95"/>
      <c r="N36" s="94"/>
      <c r="O36" s="95"/>
      <c r="P36" s="94">
        <f t="shared" ref="P36:P41" si="19">$H36      +$J36      +$L36      +$N36</f>
        <v>500000</v>
      </c>
      <c r="Q36" s="95">
        <f t="shared" ref="Q36:Q41" si="20">$I36      +$K36      +$M36      +$O36</f>
        <v>0</v>
      </c>
      <c r="R36" s="48">
        <f t="shared" ref="R36:R41" si="21">IF(($H36      =0),0,((($J36      -$H36      )/$H36      )*100))</f>
        <v>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22.075055187637968</v>
      </c>
      <c r="U36" s="50">
        <f t="shared" ref="U36:U40" si="24">IF(($E36      =0),0,(($Q36      /$E36      )*100))</f>
        <v>0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>
        <v>300000</v>
      </c>
      <c r="C37" s="93"/>
      <c r="D37" s="93"/>
      <c r="E37" s="93">
        <f t="shared" si="18"/>
        <v>300000</v>
      </c>
      <c r="F37" s="94">
        <v>300000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2565000</v>
      </c>
      <c r="C41" s="96">
        <f>SUM(C36:C40)</f>
        <v>0</v>
      </c>
      <c r="D41" s="96"/>
      <c r="E41" s="96">
        <f t="shared" si="18"/>
        <v>2565000</v>
      </c>
      <c r="F41" s="97">
        <f t="shared" ref="F41:O41" si="25">SUM(F36:F40)</f>
        <v>800000</v>
      </c>
      <c r="G41" s="98">
        <f t="shared" si="25"/>
        <v>500000</v>
      </c>
      <c r="H41" s="97">
        <f t="shared" si="25"/>
        <v>0</v>
      </c>
      <c r="I41" s="98">
        <f t="shared" si="25"/>
        <v>0</v>
      </c>
      <c r="J41" s="97">
        <f t="shared" si="25"/>
        <v>500000</v>
      </c>
      <c r="K41" s="98">
        <f t="shared" si="25"/>
        <v>0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500000</v>
      </c>
      <c r="Q41" s="98">
        <f t="shared" si="20"/>
        <v>0</v>
      </c>
      <c r="R41" s="52">
        <f t="shared" si="21"/>
        <v>0</v>
      </c>
      <c r="S41" s="53">
        <f t="shared" si="22"/>
        <v>0</v>
      </c>
      <c r="T41" s="52">
        <f>IF((+$E36+$E39) =0,0,(P41   /(+$E36+$E39) )*100)</f>
        <v>22.075055187637968</v>
      </c>
      <c r="U41" s="54">
        <f>IF((+$E36+$E39) =0,0,(Q41   /(+$E36+$E39) )*100)</f>
        <v>0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6225000</v>
      </c>
      <c r="C68" s="105">
        <f>SUM(C9:C15,C18:C24,C27:C30,C33,C36:C40,C43:C53,C56:C59,C62:C66)</f>
        <v>0</v>
      </c>
      <c r="D68" s="105"/>
      <c r="E68" s="105">
        <f t="shared" si="35"/>
        <v>6225000</v>
      </c>
      <c r="F68" s="106">
        <f t="shared" ref="F68:O68" si="43">SUM(F9:F15,F18:F24,F27:F30,F33,F36:F40,F43:F53,F56:F59,F62:F66)</f>
        <v>4460000</v>
      </c>
      <c r="G68" s="107">
        <f t="shared" si="43"/>
        <v>3632000</v>
      </c>
      <c r="H68" s="106">
        <f t="shared" si="43"/>
        <v>861000</v>
      </c>
      <c r="I68" s="107">
        <f t="shared" si="43"/>
        <v>2043904</v>
      </c>
      <c r="J68" s="106">
        <f t="shared" si="43"/>
        <v>1517000</v>
      </c>
      <c r="K68" s="107">
        <f t="shared" si="43"/>
        <v>428567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2378000</v>
      </c>
      <c r="Q68" s="107">
        <f t="shared" si="37"/>
        <v>2472471</v>
      </c>
      <c r="R68" s="61">
        <f t="shared" si="38"/>
        <v>76.19047619047619</v>
      </c>
      <c r="S68" s="62">
        <f t="shared" si="39"/>
        <v>-79.031940834794597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40.135021097046412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41.729468354430381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31849000</v>
      </c>
      <c r="C70" s="93"/>
      <c r="D70" s="93"/>
      <c r="E70" s="93">
        <f>$B70      +$C70      +$D70</f>
        <v>31849000</v>
      </c>
      <c r="F70" s="94">
        <v>31849000</v>
      </c>
      <c r="G70" s="95">
        <v>22294000</v>
      </c>
      <c r="H70" s="94">
        <v>9751000</v>
      </c>
      <c r="I70" s="95">
        <v>9285818</v>
      </c>
      <c r="J70" s="94">
        <v>6506000</v>
      </c>
      <c r="K70" s="95">
        <v>6388347</v>
      </c>
      <c r="L70" s="94"/>
      <c r="M70" s="95"/>
      <c r="N70" s="94"/>
      <c r="O70" s="95"/>
      <c r="P70" s="94">
        <f>$H70      +$J70      +$L70      +$N70</f>
        <v>16257000</v>
      </c>
      <c r="Q70" s="95">
        <f>$I70      +$K70      +$M70      +$O70</f>
        <v>15674165</v>
      </c>
      <c r="R70" s="48">
        <f>IF(($H70      =0),0,((($J70      -$H70      )/$H70      )*100))</f>
        <v>-33.278638088401195</v>
      </c>
      <c r="S70" s="49">
        <f>IF(($I70      =0),0,((($K70      -$I70      )/$I70      )*100))</f>
        <v>-31.203185330576154</v>
      </c>
      <c r="T70" s="48">
        <f>IF(($E70      =0),0,(($P70      /$E70      )*100))</f>
        <v>51.043988822255017</v>
      </c>
      <c r="U70" s="50">
        <f>IF(($E70      =0),0,(($Q70      /$E70      )*100))</f>
        <v>49.213994159942224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31849000</v>
      </c>
      <c r="C72" s="102">
        <f>SUM(C70:C71)</f>
        <v>0</v>
      </c>
      <c r="D72" s="102"/>
      <c r="E72" s="102">
        <f>$B72      +$C72      +$D72</f>
        <v>31849000</v>
      </c>
      <c r="F72" s="103">
        <f t="shared" ref="F72:O72" si="44">SUM(F70:F71)</f>
        <v>31849000</v>
      </c>
      <c r="G72" s="104">
        <f t="shared" si="44"/>
        <v>22294000</v>
      </c>
      <c r="H72" s="103">
        <f t="shared" si="44"/>
        <v>9751000</v>
      </c>
      <c r="I72" s="104">
        <f t="shared" si="44"/>
        <v>9285818</v>
      </c>
      <c r="J72" s="103">
        <f t="shared" si="44"/>
        <v>6506000</v>
      </c>
      <c r="K72" s="104">
        <f t="shared" si="44"/>
        <v>6388347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16257000</v>
      </c>
      <c r="Q72" s="104">
        <f>$I72      +$K72      +$M72      +$O72</f>
        <v>15674165</v>
      </c>
      <c r="R72" s="57">
        <f>IF(($H72      =0),0,((($J72      -$H72      )/$H72      )*100))</f>
        <v>-33.278638088401195</v>
      </c>
      <c r="S72" s="58">
        <f>IF(($I72      =0),0,((($K72      -$I72      )/$I72      )*100))</f>
        <v>-31.203185330576154</v>
      </c>
      <c r="T72" s="57">
        <f>IF(($E70      =0),0,(($P70      /$E70      )*100))</f>
        <v>51.043988822255017</v>
      </c>
      <c r="U72" s="59">
        <f>IF($E70   =0,0,($Q70   /$E70 )*100)</f>
        <v>49.213994159942224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31849000</v>
      </c>
      <c r="C73" s="105">
        <f>SUM(C70:C71)</f>
        <v>0</v>
      </c>
      <c r="D73" s="105"/>
      <c r="E73" s="105">
        <f>$B73      +$C73      +$D73</f>
        <v>31849000</v>
      </c>
      <c r="F73" s="106">
        <f t="shared" ref="F73:O73" si="45">SUM(F70:F71)</f>
        <v>31849000</v>
      </c>
      <c r="G73" s="107">
        <f t="shared" si="45"/>
        <v>22294000</v>
      </c>
      <c r="H73" s="106">
        <f t="shared" si="45"/>
        <v>9751000</v>
      </c>
      <c r="I73" s="107">
        <f t="shared" si="45"/>
        <v>9285818</v>
      </c>
      <c r="J73" s="106">
        <f t="shared" si="45"/>
        <v>6506000</v>
      </c>
      <c r="K73" s="107">
        <f t="shared" si="45"/>
        <v>6388347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16257000</v>
      </c>
      <c r="Q73" s="107">
        <f>$I73      +$K73      +$M73      +$O73</f>
        <v>15674165</v>
      </c>
      <c r="R73" s="61">
        <f>IF(($H73      =0),0,((($J73      -$H73      )/$H73      )*100))</f>
        <v>-33.278638088401195</v>
      </c>
      <c r="S73" s="62">
        <f>IF(($I73      =0),0,((($K73      -$I73      )/$I73      )*100))</f>
        <v>-31.203185330576154</v>
      </c>
      <c r="T73" s="61">
        <f>IF(($E70      =0),0,(($P70      /$E70      )*100))</f>
        <v>51.043988822255017</v>
      </c>
      <c r="U73" s="65">
        <f>IF($E70   =0,0,($Q70   /$E70 )*100)</f>
        <v>49.213994159942224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38074000</v>
      </c>
      <c r="C74" s="105">
        <f>SUM(C9:C15,C18:C24,C27:C30,C33,C36:C40,C43:C53,C56:C59,C62:C66,C70:C71)</f>
        <v>0</v>
      </c>
      <c r="D74" s="105"/>
      <c r="E74" s="105">
        <f>$B74      +$C74      +$D74</f>
        <v>38074000</v>
      </c>
      <c r="F74" s="106">
        <f t="shared" ref="F74:O74" si="46">SUM(F9:F15,F18:F24,F27:F30,F33,F36:F40,F43:F53,F56:F59,F62:F66,F70:F71)</f>
        <v>36309000</v>
      </c>
      <c r="G74" s="107">
        <f t="shared" si="46"/>
        <v>25926000</v>
      </c>
      <c r="H74" s="106">
        <f t="shared" si="46"/>
        <v>10612000</v>
      </c>
      <c r="I74" s="107">
        <f t="shared" si="46"/>
        <v>11329722</v>
      </c>
      <c r="J74" s="106">
        <f t="shared" si="46"/>
        <v>8023000</v>
      </c>
      <c r="K74" s="107">
        <f t="shared" si="46"/>
        <v>6816914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18635000</v>
      </c>
      <c r="Q74" s="107">
        <f>$I74      +$K74      +$M74      +$O74</f>
        <v>18146636</v>
      </c>
      <c r="R74" s="61">
        <f>IF(($H74      =0),0,((($J74      -$H74      )/$H74      )*100))</f>
        <v>-24.396909159442139</v>
      </c>
      <c r="S74" s="62">
        <f>IF(($I74      =0),0,((($K74      -$I74      )/$I74      )*100))</f>
        <v>-39.831586335481134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49.33287446391698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48.040016942870757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14656000</v>
      </c>
      <c r="C87" s="119">
        <f t="shared" si="55"/>
        <v>0</v>
      </c>
      <c r="D87" s="119">
        <f t="shared" si="55"/>
        <v>0</v>
      </c>
      <c r="E87" s="119">
        <f t="shared" si="55"/>
        <v>14656000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17634000</v>
      </c>
      <c r="I87" s="119">
        <f t="shared" si="55"/>
        <v>0</v>
      </c>
      <c r="J87" s="119">
        <f t="shared" si="55"/>
        <v>1113000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18747000</v>
      </c>
      <c r="Q87" s="120">
        <f t="shared" si="55"/>
        <v>0</v>
      </c>
      <c r="R87" s="85">
        <f t="shared" si="55"/>
        <v>-93.688329363729167</v>
      </c>
      <c r="S87" s="85">
        <f t="shared" si="55"/>
        <v>0</v>
      </c>
      <c r="T87" s="86">
        <f>IF(SUM($E88:$E96) =0,0,(P87   /SUM($E88:$E96) )*100)</f>
        <v>127.9134825327511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14656000</v>
      </c>
      <c r="C91" s="93"/>
      <c r="D91" s="93"/>
      <c r="E91" s="93">
        <f t="shared" si="56"/>
        <v>14656000</v>
      </c>
      <c r="F91" s="93">
        <v>0</v>
      </c>
      <c r="G91" s="93">
        <v>0</v>
      </c>
      <c r="H91" s="93">
        <v>17634000</v>
      </c>
      <c r="I91" s="93"/>
      <c r="J91" s="93">
        <v>1113000</v>
      </c>
      <c r="K91" s="93"/>
      <c r="L91" s="93"/>
      <c r="M91" s="93"/>
      <c r="N91" s="93"/>
      <c r="O91" s="93"/>
      <c r="P91" s="93">
        <f t="shared" si="57"/>
        <v>18747000</v>
      </c>
      <c r="Q91" s="93">
        <f t="shared" si="58"/>
        <v>0</v>
      </c>
      <c r="R91" s="89">
        <f t="shared" si="59"/>
        <v>-93.688329363729167</v>
      </c>
      <c r="S91" s="89">
        <f t="shared" si="60"/>
        <v>0</v>
      </c>
      <c r="T91" s="89">
        <f t="shared" si="61"/>
        <v>127.9134825327511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/>
      <c r="C96" s="122"/>
      <c r="D96" s="122"/>
      <c r="E96" s="122">
        <f t="shared" si="56"/>
        <v>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14656000</v>
      </c>
      <c r="C114" s="128">
        <f t="shared" si="69"/>
        <v>0</v>
      </c>
      <c r="D114" s="128">
        <f t="shared" si="69"/>
        <v>0</v>
      </c>
      <c r="E114" s="128">
        <f t="shared" si="69"/>
        <v>14656000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17634000</v>
      </c>
      <c r="I114" s="128">
        <f t="shared" si="69"/>
        <v>0</v>
      </c>
      <c r="J114" s="128">
        <f t="shared" si="69"/>
        <v>1113000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18747000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1.279134825327511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14656000</v>
      </c>
      <c r="C115" s="130">
        <f t="shared" ref="C115:Q115" si="70">C87</f>
        <v>0</v>
      </c>
      <c r="D115" s="130">
        <f t="shared" si="70"/>
        <v>0</v>
      </c>
      <c r="E115" s="130">
        <f t="shared" si="70"/>
        <v>14656000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17634000</v>
      </c>
      <c r="I115" s="130">
        <f t="shared" si="70"/>
        <v>0</v>
      </c>
      <c r="J115" s="130">
        <f t="shared" si="70"/>
        <v>1113000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18747000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1.279134825327511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DRNnduQYBP7xi33rMUedN+yN7k4eAfp06BgSX/VL2lm2drCF7dFPAHph9wJ4cR8/KkdJfWBYeue/uWxA5pSowQ==" saltValue="ohn5qoDiqIvch5PCgCRN7w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127"/>
  <sheetViews>
    <sheetView showGridLines="0" workbookViewId="0">
      <selection sqref="A1:U1"/>
    </sheetView>
  </sheetViews>
  <sheetFormatPr defaultRowHeight="12.5" x14ac:dyDescent="0.25"/>
  <cols>
    <col min="1" max="1" width="52.7265625" customWidth="1"/>
    <col min="2" max="11" width="13.7265625" customWidth="1"/>
    <col min="12" max="15" width="13.7265625" hidden="1" customWidth="1"/>
    <col min="16" max="23" width="13.7265625" customWidth="1"/>
    <col min="24" max="24" width="2.7265625" customWidth="1"/>
  </cols>
  <sheetData>
    <row r="1" spans="1:23" x14ac:dyDescent="0.25">
      <c r="A1" s="137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31"/>
      <c r="W1" s="31"/>
    </row>
    <row r="2" spans="1:23" ht="18" x14ac:dyDescent="0.4">
      <c r="A2" s="138" t="s">
        <v>1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32"/>
      <c r="W2" s="32"/>
    </row>
    <row r="3" spans="1:23" ht="18" customHeight="1" x14ac:dyDescent="0.4">
      <c r="A3" s="138" t="s">
        <v>2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32"/>
      <c r="W3" s="32"/>
    </row>
    <row r="4" spans="1:23" ht="18" customHeight="1" x14ac:dyDescent="0.4">
      <c r="A4" s="138" t="s">
        <v>3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32"/>
      <c r="W4" s="32"/>
    </row>
    <row r="5" spans="1:23" ht="15" customHeight="1" x14ac:dyDescent="0.3">
      <c r="A5" s="139" t="s">
        <v>120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33"/>
      <c r="W5" s="33"/>
    </row>
    <row r="6" spans="1:23" ht="12.75" customHeight="1" x14ac:dyDescent="0.3">
      <c r="A6" s="34" t="s">
        <v>92</v>
      </c>
      <c r="B6" s="34" t="s">
        <v>92</v>
      </c>
      <c r="C6" s="34" t="s">
        <v>1</v>
      </c>
      <c r="D6" s="34" t="s">
        <v>1</v>
      </c>
      <c r="E6" s="35" t="s">
        <v>1</v>
      </c>
      <c r="F6" s="135" t="s">
        <v>5</v>
      </c>
      <c r="G6" s="136"/>
      <c r="H6" s="135" t="s">
        <v>6</v>
      </c>
      <c r="I6" s="136"/>
      <c r="J6" s="135" t="s">
        <v>7</v>
      </c>
      <c r="K6" s="136"/>
      <c r="L6" s="135" t="s">
        <v>8</v>
      </c>
      <c r="M6" s="136"/>
      <c r="N6" s="135" t="s">
        <v>9</v>
      </c>
      <c r="O6" s="136"/>
      <c r="P6" s="135" t="s">
        <v>10</v>
      </c>
      <c r="Q6" s="136"/>
      <c r="R6" s="135" t="s">
        <v>11</v>
      </c>
      <c r="S6" s="136"/>
      <c r="T6" s="135" t="s">
        <v>12</v>
      </c>
      <c r="U6" s="136"/>
      <c r="V6" s="135" t="s">
        <v>13</v>
      </c>
      <c r="W6" s="136"/>
    </row>
    <row r="7" spans="1:23" ht="65" x14ac:dyDescent="0.3">
      <c r="A7" s="36" t="s">
        <v>14</v>
      </c>
      <c r="B7" s="37" t="s">
        <v>15</v>
      </c>
      <c r="C7" s="37" t="s">
        <v>16</v>
      </c>
      <c r="D7" s="37" t="s">
        <v>17</v>
      </c>
      <c r="E7" s="37" t="s">
        <v>18</v>
      </c>
      <c r="F7" s="38" t="s">
        <v>19</v>
      </c>
      <c r="G7" s="39" t="s">
        <v>20</v>
      </c>
      <c r="H7" s="38" t="s">
        <v>21</v>
      </c>
      <c r="I7" s="39" t="s">
        <v>22</v>
      </c>
      <c r="J7" s="38" t="s">
        <v>23</v>
      </c>
      <c r="K7" s="39" t="s">
        <v>24</v>
      </c>
      <c r="L7" s="38" t="s">
        <v>25</v>
      </c>
      <c r="M7" s="39" t="s">
        <v>26</v>
      </c>
      <c r="N7" s="38" t="s">
        <v>27</v>
      </c>
      <c r="O7" s="39" t="s">
        <v>28</v>
      </c>
      <c r="P7" s="38" t="s">
        <v>29</v>
      </c>
      <c r="Q7" s="39" t="s">
        <v>30</v>
      </c>
      <c r="R7" s="38" t="s">
        <v>29</v>
      </c>
      <c r="S7" s="39" t="s">
        <v>30</v>
      </c>
      <c r="T7" s="38" t="s">
        <v>31</v>
      </c>
      <c r="U7" s="39" t="s">
        <v>32</v>
      </c>
      <c r="V7" s="38" t="s">
        <v>18</v>
      </c>
      <c r="W7" s="39" t="s">
        <v>33</v>
      </c>
    </row>
    <row r="8" spans="1:23" ht="13" customHeight="1" x14ac:dyDescent="0.3">
      <c r="A8" s="40" t="s">
        <v>34</v>
      </c>
      <c r="B8" s="41" t="s">
        <v>1</v>
      </c>
      <c r="C8" s="41"/>
      <c r="D8" s="41"/>
      <c r="E8" s="41"/>
      <c r="F8" s="42"/>
      <c r="G8" s="43"/>
      <c r="H8" s="42"/>
      <c r="I8" s="43"/>
      <c r="J8" s="42"/>
      <c r="K8" s="43"/>
      <c r="L8" s="42"/>
      <c r="M8" s="43"/>
      <c r="N8" s="42"/>
      <c r="O8" s="43"/>
      <c r="P8" s="42"/>
      <c r="Q8" s="43"/>
      <c r="R8" s="44"/>
      <c r="S8" s="45"/>
      <c r="T8" s="44"/>
      <c r="U8" s="46"/>
      <c r="V8" s="42"/>
      <c r="W8" s="43"/>
    </row>
    <row r="9" spans="1:23" ht="13" customHeight="1" x14ac:dyDescent="0.3">
      <c r="A9" s="47" t="s">
        <v>35</v>
      </c>
      <c r="B9" s="93"/>
      <c r="C9" s="93"/>
      <c r="D9" s="93"/>
      <c r="E9" s="93">
        <f>$B9       +$C9       +$D9</f>
        <v>0</v>
      </c>
      <c r="F9" s="94">
        <v>0</v>
      </c>
      <c r="G9" s="95">
        <v>0</v>
      </c>
      <c r="H9" s="94"/>
      <c r="I9" s="95"/>
      <c r="J9" s="94"/>
      <c r="K9" s="95"/>
      <c r="L9" s="94"/>
      <c r="M9" s="95"/>
      <c r="N9" s="94"/>
      <c r="O9" s="95"/>
      <c r="P9" s="94">
        <f>$H9       +$J9       +$L9       +$N9</f>
        <v>0</v>
      </c>
      <c r="Q9" s="95">
        <f>$I9       +$K9       +$M9       +$O9</f>
        <v>0</v>
      </c>
      <c r="R9" s="48">
        <f>IF(($H9       =0),0,((($J9       -$H9       )/$H9       )*100))</f>
        <v>0</v>
      </c>
      <c r="S9" s="49">
        <f>IF(($I9       =0),0,((($K9       -$I9       )/$I9       )*100))</f>
        <v>0</v>
      </c>
      <c r="T9" s="48">
        <f>IF(($E9       =0),0,(($P9       /$E9       )*100))</f>
        <v>0</v>
      </c>
      <c r="U9" s="50">
        <f>IF(($E9       =0),0,(($Q9       /$E9       )*100))</f>
        <v>0</v>
      </c>
      <c r="V9" s="94" t="s">
        <v>36</v>
      </c>
      <c r="W9" s="95" t="s">
        <v>36</v>
      </c>
    </row>
    <row r="10" spans="1:23" ht="13" customHeight="1" x14ac:dyDescent="0.3">
      <c r="A10" s="47" t="s">
        <v>37</v>
      </c>
      <c r="B10" s="93">
        <v>1800000</v>
      </c>
      <c r="C10" s="93"/>
      <c r="D10" s="93"/>
      <c r="E10" s="93">
        <f t="shared" ref="E10:E16" si="0">$B10      +$C10      +$D10</f>
        <v>1800000</v>
      </c>
      <c r="F10" s="94">
        <v>1800000</v>
      </c>
      <c r="G10" s="95">
        <v>1800000</v>
      </c>
      <c r="H10" s="94">
        <v>239000</v>
      </c>
      <c r="I10" s="95">
        <v>239172</v>
      </c>
      <c r="J10" s="94">
        <v>174000</v>
      </c>
      <c r="K10" s="95">
        <v>174264</v>
      </c>
      <c r="L10" s="94"/>
      <c r="M10" s="95"/>
      <c r="N10" s="94"/>
      <c r="O10" s="95"/>
      <c r="P10" s="94">
        <f t="shared" ref="P10:P16" si="1">$H10      +$J10      +$L10      +$N10</f>
        <v>413000</v>
      </c>
      <c r="Q10" s="95">
        <f t="shared" ref="Q10:Q16" si="2">$I10      +$K10      +$M10      +$O10</f>
        <v>413436</v>
      </c>
      <c r="R10" s="48">
        <f t="shared" ref="R10:R16" si="3">IF(($H10      =0),0,((($J10      -$H10      )/$H10      )*100))</f>
        <v>-27.19665271966527</v>
      </c>
      <c r="S10" s="49">
        <f t="shared" ref="S10:S16" si="4">IF(($I10      =0),0,((($K10      -$I10      )/$I10      )*100))</f>
        <v>-27.13862826752295</v>
      </c>
      <c r="T10" s="48">
        <f t="shared" ref="T10:T15" si="5">IF(($E10      =0),0,(($P10      /$E10      )*100))</f>
        <v>22.944444444444446</v>
      </c>
      <c r="U10" s="50">
        <f t="shared" ref="U10:U15" si="6">IF(($E10      =0),0,(($Q10      /$E10      )*100))</f>
        <v>22.968666666666667</v>
      </c>
      <c r="V10" s="94" t="s">
        <v>36</v>
      </c>
      <c r="W10" s="95" t="s">
        <v>36</v>
      </c>
    </row>
    <row r="11" spans="1:23" ht="13" customHeight="1" x14ac:dyDescent="0.3">
      <c r="A11" s="47" t="s">
        <v>38</v>
      </c>
      <c r="B11" s="93"/>
      <c r="C11" s="93"/>
      <c r="D11" s="93"/>
      <c r="E11" s="93">
        <f t="shared" si="0"/>
        <v>0</v>
      </c>
      <c r="F11" s="94">
        <v>0</v>
      </c>
      <c r="G11" s="95">
        <v>0</v>
      </c>
      <c r="H11" s="94"/>
      <c r="I11" s="95"/>
      <c r="J11" s="94"/>
      <c r="K11" s="95"/>
      <c r="L11" s="94"/>
      <c r="M11" s="95"/>
      <c r="N11" s="94"/>
      <c r="O11" s="95"/>
      <c r="P11" s="94">
        <f t="shared" si="1"/>
        <v>0</v>
      </c>
      <c r="Q11" s="95">
        <f t="shared" si="2"/>
        <v>0</v>
      </c>
      <c r="R11" s="48">
        <f t="shared" si="3"/>
        <v>0</v>
      </c>
      <c r="S11" s="49">
        <f t="shared" si="4"/>
        <v>0</v>
      </c>
      <c r="T11" s="48">
        <f t="shared" si="5"/>
        <v>0</v>
      </c>
      <c r="U11" s="50">
        <f t="shared" si="6"/>
        <v>0</v>
      </c>
      <c r="V11" s="94" t="s">
        <v>36</v>
      </c>
      <c r="W11" s="95" t="s">
        <v>36</v>
      </c>
    </row>
    <row r="12" spans="1:23" ht="13" customHeight="1" x14ac:dyDescent="0.3">
      <c r="A12" s="47" t="s">
        <v>39</v>
      </c>
      <c r="B12" s="93"/>
      <c r="C12" s="93"/>
      <c r="D12" s="93"/>
      <c r="E12" s="93">
        <f t="shared" si="0"/>
        <v>0</v>
      </c>
      <c r="F12" s="94" t="s">
        <v>36</v>
      </c>
      <c r="G12" s="95" t="s">
        <v>36</v>
      </c>
      <c r="H12" s="94"/>
      <c r="I12" s="95"/>
      <c r="J12" s="94"/>
      <c r="K12" s="95"/>
      <c r="L12" s="94"/>
      <c r="M12" s="95"/>
      <c r="N12" s="94"/>
      <c r="O12" s="95"/>
      <c r="P12" s="94">
        <f t="shared" si="1"/>
        <v>0</v>
      </c>
      <c r="Q12" s="95">
        <f t="shared" si="2"/>
        <v>0</v>
      </c>
      <c r="R12" s="48">
        <f t="shared" si="3"/>
        <v>0</v>
      </c>
      <c r="S12" s="49">
        <f t="shared" si="4"/>
        <v>0</v>
      </c>
      <c r="T12" s="48">
        <f t="shared" si="5"/>
        <v>0</v>
      </c>
      <c r="U12" s="50">
        <f t="shared" si="6"/>
        <v>0</v>
      </c>
      <c r="V12" s="94" t="s">
        <v>36</v>
      </c>
      <c r="W12" s="95" t="s">
        <v>36</v>
      </c>
    </row>
    <row r="13" spans="1:23" ht="13" customHeight="1" x14ac:dyDescent="0.3">
      <c r="A13" s="47" t="s">
        <v>40</v>
      </c>
      <c r="B13" s="93"/>
      <c r="C13" s="93"/>
      <c r="D13" s="93"/>
      <c r="E13" s="93">
        <f t="shared" si="0"/>
        <v>0</v>
      </c>
      <c r="F13" s="94">
        <v>0</v>
      </c>
      <c r="G13" s="95">
        <v>0</v>
      </c>
      <c r="H13" s="94"/>
      <c r="I13" s="95"/>
      <c r="J13" s="94"/>
      <c r="K13" s="95"/>
      <c r="L13" s="94"/>
      <c r="M13" s="95"/>
      <c r="N13" s="94"/>
      <c r="O13" s="95"/>
      <c r="P13" s="94">
        <f t="shared" si="1"/>
        <v>0</v>
      </c>
      <c r="Q13" s="95">
        <f t="shared" si="2"/>
        <v>0</v>
      </c>
      <c r="R13" s="48">
        <f t="shared" si="3"/>
        <v>0</v>
      </c>
      <c r="S13" s="49">
        <f t="shared" si="4"/>
        <v>0</v>
      </c>
      <c r="T13" s="48">
        <f t="shared" si="5"/>
        <v>0</v>
      </c>
      <c r="U13" s="50">
        <f t="shared" si="6"/>
        <v>0</v>
      </c>
      <c r="V13" s="94" t="s">
        <v>36</v>
      </c>
      <c r="W13" s="95" t="s">
        <v>36</v>
      </c>
    </row>
    <row r="14" spans="1:23" ht="13" customHeight="1" x14ac:dyDescent="0.3">
      <c r="A14" s="47" t="s">
        <v>41</v>
      </c>
      <c r="B14" s="93"/>
      <c r="C14" s="93"/>
      <c r="D14" s="93"/>
      <c r="E14" s="93">
        <f t="shared" si="0"/>
        <v>0</v>
      </c>
      <c r="F14" s="94">
        <v>0</v>
      </c>
      <c r="G14" s="95">
        <v>0</v>
      </c>
      <c r="H14" s="94"/>
      <c r="I14" s="95"/>
      <c r="J14" s="94"/>
      <c r="K14" s="95"/>
      <c r="L14" s="94"/>
      <c r="M14" s="95"/>
      <c r="N14" s="94"/>
      <c r="O14" s="95"/>
      <c r="P14" s="94">
        <f t="shared" si="1"/>
        <v>0</v>
      </c>
      <c r="Q14" s="95">
        <f t="shared" si="2"/>
        <v>0</v>
      </c>
      <c r="R14" s="48">
        <f t="shared" si="3"/>
        <v>0</v>
      </c>
      <c r="S14" s="49">
        <f t="shared" si="4"/>
        <v>0</v>
      </c>
      <c r="T14" s="48">
        <f t="shared" si="5"/>
        <v>0</v>
      </c>
      <c r="U14" s="50">
        <f t="shared" si="6"/>
        <v>0</v>
      </c>
      <c r="V14" s="94" t="s">
        <v>36</v>
      </c>
      <c r="W14" s="95" t="s">
        <v>36</v>
      </c>
    </row>
    <row r="15" spans="1:23" ht="13" customHeight="1" x14ac:dyDescent="0.3">
      <c r="A15" s="47" t="s">
        <v>42</v>
      </c>
      <c r="B15" s="93"/>
      <c r="C15" s="93"/>
      <c r="D15" s="93"/>
      <c r="E15" s="93">
        <f t="shared" si="0"/>
        <v>0</v>
      </c>
      <c r="F15" s="94" t="s">
        <v>36</v>
      </c>
      <c r="G15" s="95" t="s">
        <v>36</v>
      </c>
      <c r="H15" s="94"/>
      <c r="I15" s="95"/>
      <c r="J15" s="94"/>
      <c r="K15" s="95"/>
      <c r="L15" s="94"/>
      <c r="M15" s="95"/>
      <c r="N15" s="94"/>
      <c r="O15" s="95"/>
      <c r="P15" s="94">
        <f t="shared" si="1"/>
        <v>0</v>
      </c>
      <c r="Q15" s="95">
        <f t="shared" si="2"/>
        <v>0</v>
      </c>
      <c r="R15" s="48">
        <f t="shared" si="3"/>
        <v>0</v>
      </c>
      <c r="S15" s="49">
        <f t="shared" si="4"/>
        <v>0</v>
      </c>
      <c r="T15" s="48">
        <f t="shared" si="5"/>
        <v>0</v>
      </c>
      <c r="U15" s="50">
        <f t="shared" si="6"/>
        <v>0</v>
      </c>
      <c r="V15" s="94" t="s">
        <v>36</v>
      </c>
      <c r="W15" s="95" t="s">
        <v>36</v>
      </c>
    </row>
    <row r="16" spans="1:23" ht="13" customHeight="1" x14ac:dyDescent="0.3">
      <c r="A16" s="51" t="s">
        <v>43</v>
      </c>
      <c r="B16" s="96">
        <f>SUM(B9:B15)</f>
        <v>1800000</v>
      </c>
      <c r="C16" s="96">
        <f>SUM(C9:C15)</f>
        <v>0</v>
      </c>
      <c r="D16" s="96"/>
      <c r="E16" s="96">
        <f t="shared" si="0"/>
        <v>1800000</v>
      </c>
      <c r="F16" s="97">
        <f t="shared" ref="F16:O16" si="7">SUM(F9:F15)</f>
        <v>1800000</v>
      </c>
      <c r="G16" s="98">
        <f t="shared" si="7"/>
        <v>1800000</v>
      </c>
      <c r="H16" s="97">
        <f t="shared" si="7"/>
        <v>239000</v>
      </c>
      <c r="I16" s="98">
        <f t="shared" si="7"/>
        <v>239172</v>
      </c>
      <c r="J16" s="97">
        <f t="shared" si="7"/>
        <v>174000</v>
      </c>
      <c r="K16" s="98">
        <f t="shared" si="7"/>
        <v>174264</v>
      </c>
      <c r="L16" s="97">
        <f t="shared" si="7"/>
        <v>0</v>
      </c>
      <c r="M16" s="98">
        <f t="shared" si="7"/>
        <v>0</v>
      </c>
      <c r="N16" s="97">
        <f t="shared" si="7"/>
        <v>0</v>
      </c>
      <c r="O16" s="98">
        <f t="shared" si="7"/>
        <v>0</v>
      </c>
      <c r="P16" s="97">
        <f t="shared" si="1"/>
        <v>413000</v>
      </c>
      <c r="Q16" s="98">
        <f t="shared" si="2"/>
        <v>413436</v>
      </c>
      <c r="R16" s="52">
        <f t="shared" si="3"/>
        <v>-27.19665271966527</v>
      </c>
      <c r="S16" s="53">
        <f t="shared" si="4"/>
        <v>-27.13862826752295</v>
      </c>
      <c r="T16" s="52">
        <f>IF((SUM($E9:$E13))=0,0,(P16/(SUM($E9:$E13))*100))</f>
        <v>22.944444444444446</v>
      </c>
      <c r="U16" s="54">
        <f>IF((SUM($E9:$E13))=0,0,(Q16/(SUM($E9:$E13))*100))</f>
        <v>22.968666666666667</v>
      </c>
      <c r="V16" s="97" t="s">
        <v>36</v>
      </c>
      <c r="W16" s="98" t="s">
        <v>36</v>
      </c>
    </row>
    <row r="17" spans="1:23" ht="13" customHeight="1" x14ac:dyDescent="0.3">
      <c r="A17" s="40" t="s">
        <v>44</v>
      </c>
      <c r="B17" s="99" t="s">
        <v>1</v>
      </c>
      <c r="C17" s="99"/>
      <c r="D17" s="99"/>
      <c r="E17" s="99"/>
      <c r="F17" s="100"/>
      <c r="G17" s="101"/>
      <c r="H17" s="100"/>
      <c r="I17" s="101"/>
      <c r="J17" s="100"/>
      <c r="K17" s="101"/>
      <c r="L17" s="100"/>
      <c r="M17" s="101"/>
      <c r="N17" s="100"/>
      <c r="O17" s="101"/>
      <c r="P17" s="100"/>
      <c r="Q17" s="101"/>
      <c r="R17" s="44"/>
      <c r="S17" s="45"/>
      <c r="T17" s="44"/>
      <c r="U17" s="46"/>
      <c r="V17" s="100"/>
      <c r="W17" s="101"/>
    </row>
    <row r="18" spans="1:23" ht="13" customHeight="1" x14ac:dyDescent="0.3">
      <c r="A18" s="47" t="s">
        <v>45</v>
      </c>
      <c r="B18" s="93"/>
      <c r="C18" s="93"/>
      <c r="D18" s="93"/>
      <c r="E18" s="93">
        <f t="shared" ref="E18:E25" si="8">$B18      +$C18      +$D18</f>
        <v>0</v>
      </c>
      <c r="F18" s="94">
        <v>0</v>
      </c>
      <c r="G18" s="95">
        <v>0</v>
      </c>
      <c r="H18" s="94"/>
      <c r="I18" s="95"/>
      <c r="J18" s="94"/>
      <c r="K18" s="95"/>
      <c r="L18" s="94"/>
      <c r="M18" s="95"/>
      <c r="N18" s="94"/>
      <c r="O18" s="95"/>
      <c r="P18" s="94">
        <f t="shared" ref="P18:P25" si="9">$H18      +$J18      +$L18      +$N18</f>
        <v>0</v>
      </c>
      <c r="Q18" s="95">
        <f t="shared" ref="Q18:Q25" si="10">$I18      +$K18      +$M18      +$O18</f>
        <v>0</v>
      </c>
      <c r="R18" s="48">
        <f t="shared" ref="R18:R25" si="11">IF(($H18      =0),0,((($J18      -$H18      )/$H18      )*100))</f>
        <v>0</v>
      </c>
      <c r="S18" s="49">
        <f t="shared" ref="S18:S25" si="12">IF(($I18      =0),0,((($K18      -$I18      )/$I18      )*100))</f>
        <v>0</v>
      </c>
      <c r="T18" s="48">
        <f t="shared" ref="T18:T24" si="13">IF(($E18      =0),0,(($P18      /$E18      )*100))</f>
        <v>0</v>
      </c>
      <c r="U18" s="50">
        <f t="shared" ref="U18:U24" si="14">IF(($E18      =0),0,(($Q18      /$E18      )*100))</f>
        <v>0</v>
      </c>
      <c r="V18" s="94" t="s">
        <v>36</v>
      </c>
      <c r="W18" s="95" t="s">
        <v>36</v>
      </c>
    </row>
    <row r="19" spans="1:23" ht="13" customHeight="1" x14ac:dyDescent="0.3">
      <c r="A19" s="47" t="s">
        <v>46</v>
      </c>
      <c r="B19" s="93"/>
      <c r="C19" s="93"/>
      <c r="D19" s="93"/>
      <c r="E19" s="93">
        <f t="shared" si="8"/>
        <v>0</v>
      </c>
      <c r="F19" s="94" t="s">
        <v>36</v>
      </c>
      <c r="G19" s="95" t="s">
        <v>36</v>
      </c>
      <c r="H19" s="94"/>
      <c r="I19" s="95"/>
      <c r="J19" s="94"/>
      <c r="K19" s="95"/>
      <c r="L19" s="94"/>
      <c r="M19" s="95"/>
      <c r="N19" s="94"/>
      <c r="O19" s="95"/>
      <c r="P19" s="94">
        <f t="shared" si="9"/>
        <v>0</v>
      </c>
      <c r="Q19" s="95">
        <f t="shared" si="10"/>
        <v>0</v>
      </c>
      <c r="R19" s="48">
        <f t="shared" si="11"/>
        <v>0</v>
      </c>
      <c r="S19" s="49">
        <f t="shared" si="12"/>
        <v>0</v>
      </c>
      <c r="T19" s="48">
        <f t="shared" si="13"/>
        <v>0</v>
      </c>
      <c r="U19" s="50">
        <f t="shared" si="14"/>
        <v>0</v>
      </c>
      <c r="V19" s="94" t="s">
        <v>36</v>
      </c>
      <c r="W19" s="95" t="s">
        <v>36</v>
      </c>
    </row>
    <row r="20" spans="1:23" ht="13" customHeight="1" x14ac:dyDescent="0.3">
      <c r="A20" s="47" t="s">
        <v>47</v>
      </c>
      <c r="B20" s="93"/>
      <c r="C20" s="93"/>
      <c r="D20" s="93"/>
      <c r="E20" s="93">
        <f t="shared" si="8"/>
        <v>0</v>
      </c>
      <c r="F20" s="94">
        <v>0</v>
      </c>
      <c r="G20" s="95">
        <v>0</v>
      </c>
      <c r="H20" s="94"/>
      <c r="I20" s="95"/>
      <c r="J20" s="94"/>
      <c r="K20" s="95"/>
      <c r="L20" s="94"/>
      <c r="M20" s="95"/>
      <c r="N20" s="94"/>
      <c r="O20" s="95"/>
      <c r="P20" s="94">
        <f t="shared" si="9"/>
        <v>0</v>
      </c>
      <c r="Q20" s="95">
        <f t="shared" si="10"/>
        <v>0</v>
      </c>
      <c r="R20" s="48">
        <f t="shared" si="11"/>
        <v>0</v>
      </c>
      <c r="S20" s="49">
        <f t="shared" si="12"/>
        <v>0</v>
      </c>
      <c r="T20" s="48">
        <f t="shared" si="13"/>
        <v>0</v>
      </c>
      <c r="U20" s="50">
        <f t="shared" si="14"/>
        <v>0</v>
      </c>
      <c r="V20" s="94" t="s">
        <v>36</v>
      </c>
      <c r="W20" s="95" t="s">
        <v>36</v>
      </c>
    </row>
    <row r="21" spans="1:23" ht="13" customHeight="1" x14ac:dyDescent="0.3">
      <c r="A21" s="47" t="s">
        <v>48</v>
      </c>
      <c r="B21" s="93"/>
      <c r="C21" s="93"/>
      <c r="D21" s="93"/>
      <c r="E21" s="93">
        <f t="shared" si="8"/>
        <v>0</v>
      </c>
      <c r="F21" s="94">
        <v>0</v>
      </c>
      <c r="G21" s="95">
        <v>0</v>
      </c>
      <c r="H21" s="94"/>
      <c r="I21" s="95"/>
      <c r="J21" s="94"/>
      <c r="K21" s="95"/>
      <c r="L21" s="94"/>
      <c r="M21" s="95"/>
      <c r="N21" s="94"/>
      <c r="O21" s="95"/>
      <c r="P21" s="94">
        <f t="shared" si="9"/>
        <v>0</v>
      </c>
      <c r="Q21" s="95">
        <f t="shared" si="10"/>
        <v>0</v>
      </c>
      <c r="R21" s="48">
        <f t="shared" si="11"/>
        <v>0</v>
      </c>
      <c r="S21" s="49">
        <f t="shared" si="12"/>
        <v>0</v>
      </c>
      <c r="T21" s="48">
        <f t="shared" si="13"/>
        <v>0</v>
      </c>
      <c r="U21" s="50">
        <f t="shared" si="14"/>
        <v>0</v>
      </c>
      <c r="V21" s="94" t="s">
        <v>36</v>
      </c>
      <c r="W21" s="95" t="s">
        <v>36</v>
      </c>
    </row>
    <row r="22" spans="1:23" ht="13" customHeight="1" x14ac:dyDescent="0.3">
      <c r="A22" s="47" t="s">
        <v>49</v>
      </c>
      <c r="B22" s="93">
        <v>7426000</v>
      </c>
      <c r="C22" s="93"/>
      <c r="D22" s="93"/>
      <c r="E22" s="93">
        <f t="shared" si="8"/>
        <v>7426000</v>
      </c>
      <c r="F22" s="94">
        <v>7426000</v>
      </c>
      <c r="G22" s="95">
        <v>1491000</v>
      </c>
      <c r="H22" s="94"/>
      <c r="I22" s="95">
        <v>1491000</v>
      </c>
      <c r="J22" s="94"/>
      <c r="K22" s="95">
        <v>523723</v>
      </c>
      <c r="L22" s="94"/>
      <c r="M22" s="95"/>
      <c r="N22" s="94"/>
      <c r="O22" s="95"/>
      <c r="P22" s="94">
        <f t="shared" si="9"/>
        <v>0</v>
      </c>
      <c r="Q22" s="95">
        <f t="shared" si="10"/>
        <v>2014723</v>
      </c>
      <c r="R22" s="48">
        <f t="shared" si="11"/>
        <v>0</v>
      </c>
      <c r="S22" s="49">
        <f t="shared" si="12"/>
        <v>-64.874379610999327</v>
      </c>
      <c r="T22" s="48">
        <f t="shared" si="13"/>
        <v>0</v>
      </c>
      <c r="U22" s="50">
        <f t="shared" si="14"/>
        <v>27.130662537032052</v>
      </c>
      <c r="V22" s="94" t="s">
        <v>36</v>
      </c>
      <c r="W22" s="95" t="s">
        <v>36</v>
      </c>
    </row>
    <row r="23" spans="1:23" ht="13" customHeight="1" x14ac:dyDescent="0.3">
      <c r="A23" s="47" t="s">
        <v>50</v>
      </c>
      <c r="B23" s="93"/>
      <c r="C23" s="93"/>
      <c r="D23" s="93"/>
      <c r="E23" s="93">
        <f t="shared" si="8"/>
        <v>0</v>
      </c>
      <c r="F23" s="94" t="s">
        <v>36</v>
      </c>
      <c r="G23" s="95" t="s">
        <v>36</v>
      </c>
      <c r="H23" s="94"/>
      <c r="I23" s="95"/>
      <c r="J23" s="94"/>
      <c r="K23" s="95"/>
      <c r="L23" s="94"/>
      <c r="M23" s="95"/>
      <c r="N23" s="94"/>
      <c r="O23" s="95"/>
      <c r="P23" s="94">
        <f t="shared" si="9"/>
        <v>0</v>
      </c>
      <c r="Q23" s="95">
        <f t="shared" si="10"/>
        <v>0</v>
      </c>
      <c r="R23" s="48">
        <f t="shared" si="11"/>
        <v>0</v>
      </c>
      <c r="S23" s="49">
        <f t="shared" si="12"/>
        <v>0</v>
      </c>
      <c r="T23" s="48">
        <f t="shared" si="13"/>
        <v>0</v>
      </c>
      <c r="U23" s="50">
        <f t="shared" si="14"/>
        <v>0</v>
      </c>
      <c r="V23" s="94" t="s">
        <v>36</v>
      </c>
      <c r="W23" s="95" t="s">
        <v>36</v>
      </c>
    </row>
    <row r="24" spans="1:23" ht="13" customHeight="1" x14ac:dyDescent="0.3">
      <c r="A24" s="47" t="s">
        <v>51</v>
      </c>
      <c r="B24" s="93"/>
      <c r="C24" s="93"/>
      <c r="D24" s="93"/>
      <c r="E24" s="93">
        <f t="shared" si="8"/>
        <v>0</v>
      </c>
      <c r="F24" s="94" t="s">
        <v>36</v>
      </c>
      <c r="G24" s="95" t="s">
        <v>36</v>
      </c>
      <c r="H24" s="94"/>
      <c r="I24" s="95"/>
      <c r="J24" s="94"/>
      <c r="K24" s="95"/>
      <c r="L24" s="94"/>
      <c r="M24" s="95"/>
      <c r="N24" s="94"/>
      <c r="O24" s="95"/>
      <c r="P24" s="94">
        <f t="shared" si="9"/>
        <v>0</v>
      </c>
      <c r="Q24" s="95">
        <f t="shared" si="10"/>
        <v>0</v>
      </c>
      <c r="R24" s="48">
        <f t="shared" si="11"/>
        <v>0</v>
      </c>
      <c r="S24" s="49">
        <f t="shared" si="12"/>
        <v>0</v>
      </c>
      <c r="T24" s="48">
        <f t="shared" si="13"/>
        <v>0</v>
      </c>
      <c r="U24" s="50">
        <f t="shared" si="14"/>
        <v>0</v>
      </c>
      <c r="V24" s="94" t="s">
        <v>36</v>
      </c>
      <c r="W24" s="95" t="s">
        <v>36</v>
      </c>
    </row>
    <row r="25" spans="1:23" ht="13" customHeight="1" x14ac:dyDescent="0.3">
      <c r="A25" s="51" t="s">
        <v>43</v>
      </c>
      <c r="B25" s="96">
        <f>SUM(B18:B24)</f>
        <v>7426000</v>
      </c>
      <c r="C25" s="96">
        <f>SUM(C18:C24)</f>
        <v>0</v>
      </c>
      <c r="D25" s="96"/>
      <c r="E25" s="96">
        <f t="shared" si="8"/>
        <v>7426000</v>
      </c>
      <c r="F25" s="97">
        <f t="shared" ref="F25:O25" si="15">SUM(F18:F24)</f>
        <v>7426000</v>
      </c>
      <c r="G25" s="98">
        <f t="shared" si="15"/>
        <v>1491000</v>
      </c>
      <c r="H25" s="97">
        <f t="shared" si="15"/>
        <v>0</v>
      </c>
      <c r="I25" s="98">
        <f t="shared" si="15"/>
        <v>1491000</v>
      </c>
      <c r="J25" s="97">
        <f t="shared" si="15"/>
        <v>0</v>
      </c>
      <c r="K25" s="98">
        <f t="shared" si="15"/>
        <v>523723</v>
      </c>
      <c r="L25" s="97">
        <f t="shared" si="15"/>
        <v>0</v>
      </c>
      <c r="M25" s="98">
        <f t="shared" si="15"/>
        <v>0</v>
      </c>
      <c r="N25" s="97">
        <f t="shared" si="15"/>
        <v>0</v>
      </c>
      <c r="O25" s="98">
        <f t="shared" si="15"/>
        <v>0</v>
      </c>
      <c r="P25" s="97">
        <f t="shared" si="9"/>
        <v>0</v>
      </c>
      <c r="Q25" s="98">
        <f t="shared" si="10"/>
        <v>2014723</v>
      </c>
      <c r="R25" s="52">
        <f t="shared" si="11"/>
        <v>0</v>
      </c>
      <c r="S25" s="53">
        <f t="shared" si="12"/>
        <v>-64.874379610999327</v>
      </c>
      <c r="T25" s="52">
        <f>IF(($E25-$E20-$E24)   =0,0,($P25   /($E25-$E20-$E24)   )*100)</f>
        <v>0</v>
      </c>
      <c r="U25" s="54">
        <f>IF(($E25-$E20-$E24)   =0,0,($Q25   /($E25-$E20-$E24)   )*100)</f>
        <v>27.130662537032052</v>
      </c>
      <c r="V25" s="97" t="s">
        <v>36</v>
      </c>
      <c r="W25" s="98" t="s">
        <v>36</v>
      </c>
    </row>
    <row r="26" spans="1:23" ht="13" customHeight="1" x14ac:dyDescent="0.3">
      <c r="A26" s="40" t="s">
        <v>52</v>
      </c>
      <c r="B26" s="99" t="s">
        <v>1</v>
      </c>
      <c r="C26" s="99"/>
      <c r="D26" s="99"/>
      <c r="E26" s="99"/>
      <c r="F26" s="100"/>
      <c r="G26" s="101"/>
      <c r="H26" s="100"/>
      <c r="I26" s="101"/>
      <c r="J26" s="100"/>
      <c r="K26" s="101"/>
      <c r="L26" s="100"/>
      <c r="M26" s="101"/>
      <c r="N26" s="100"/>
      <c r="O26" s="101"/>
      <c r="P26" s="100"/>
      <c r="Q26" s="101"/>
      <c r="R26" s="44"/>
      <c r="S26" s="45"/>
      <c r="T26" s="44"/>
      <c r="U26" s="46"/>
      <c r="V26" s="100"/>
      <c r="W26" s="101"/>
    </row>
    <row r="27" spans="1:23" ht="13" customHeight="1" x14ac:dyDescent="0.3">
      <c r="A27" s="47" t="s">
        <v>53</v>
      </c>
      <c r="B27" s="93"/>
      <c r="C27" s="93"/>
      <c r="D27" s="93"/>
      <c r="E27" s="93">
        <f>$B27      +$C27      +$D27</f>
        <v>0</v>
      </c>
      <c r="F27" s="94" t="s">
        <v>36</v>
      </c>
      <c r="G27" s="95" t="s">
        <v>36</v>
      </c>
      <c r="H27" s="94"/>
      <c r="I27" s="95"/>
      <c r="J27" s="94"/>
      <c r="K27" s="95"/>
      <c r="L27" s="94"/>
      <c r="M27" s="95"/>
      <c r="N27" s="94"/>
      <c r="O27" s="95"/>
      <c r="P27" s="94">
        <f>$H27      +$J27      +$L27      +$N27</f>
        <v>0</v>
      </c>
      <c r="Q27" s="95">
        <f>$I27      +$K27      +$M27      +$O27</f>
        <v>0</v>
      </c>
      <c r="R27" s="48">
        <f>IF(($H27      =0),0,((($J27      -$H27      )/$H27      )*100))</f>
        <v>0</v>
      </c>
      <c r="S27" s="49">
        <f>IF(($I27      =0),0,((($K27      -$I27      )/$I27      )*100))</f>
        <v>0</v>
      </c>
      <c r="T27" s="48">
        <f>IF(($E27      =0),0,(($P27      /$E27      )*100))</f>
        <v>0</v>
      </c>
      <c r="U27" s="50">
        <f>IF(($E27      =0),0,(($Q27      /$E27      )*100))</f>
        <v>0</v>
      </c>
      <c r="V27" s="94" t="s">
        <v>36</v>
      </c>
      <c r="W27" s="95" t="s">
        <v>36</v>
      </c>
    </row>
    <row r="28" spans="1:23" ht="13" customHeight="1" x14ac:dyDescent="0.3">
      <c r="A28" s="47" t="s">
        <v>54</v>
      </c>
      <c r="B28" s="93"/>
      <c r="C28" s="93"/>
      <c r="D28" s="93"/>
      <c r="E28" s="93">
        <f>$B28      +$C28      +$D28</f>
        <v>0</v>
      </c>
      <c r="F28" s="94" t="s">
        <v>36</v>
      </c>
      <c r="G28" s="95" t="s">
        <v>36</v>
      </c>
      <c r="H28" s="94"/>
      <c r="I28" s="95"/>
      <c r="J28" s="94"/>
      <c r="K28" s="95"/>
      <c r="L28" s="94"/>
      <c r="M28" s="95"/>
      <c r="N28" s="94"/>
      <c r="O28" s="95"/>
      <c r="P28" s="94">
        <f>$H28      +$J28      +$L28      +$N28</f>
        <v>0</v>
      </c>
      <c r="Q28" s="95">
        <f>$I28      +$K28      +$M28      +$O28</f>
        <v>0</v>
      </c>
      <c r="R28" s="48">
        <f>IF(($H28      =0),0,((($J28      -$H28      )/$H28      )*100))</f>
        <v>0</v>
      </c>
      <c r="S28" s="49">
        <f>IF(($I28      =0),0,((($K28      -$I28      )/$I28      )*100))</f>
        <v>0</v>
      </c>
      <c r="T28" s="48">
        <f>IF(($E28      =0),0,(($P28      /$E28      )*100))</f>
        <v>0</v>
      </c>
      <c r="U28" s="50">
        <f>IF(($E28      =0),0,(($Q28      /$E28      )*100))</f>
        <v>0</v>
      </c>
      <c r="V28" s="94" t="s">
        <v>36</v>
      </c>
      <c r="W28" s="95" t="s">
        <v>36</v>
      </c>
    </row>
    <row r="29" spans="1:23" ht="13" customHeight="1" x14ac:dyDescent="0.3">
      <c r="A29" s="47" t="s">
        <v>55</v>
      </c>
      <c r="B29" s="93"/>
      <c r="C29" s="93"/>
      <c r="D29" s="93"/>
      <c r="E29" s="93">
        <f>$B29      +$C29      +$D29</f>
        <v>0</v>
      </c>
      <c r="F29" s="94">
        <v>0</v>
      </c>
      <c r="G29" s="95">
        <v>0</v>
      </c>
      <c r="H29" s="94"/>
      <c r="I29" s="95"/>
      <c r="J29" s="94"/>
      <c r="K29" s="95"/>
      <c r="L29" s="94"/>
      <c r="M29" s="95"/>
      <c r="N29" s="94"/>
      <c r="O29" s="95"/>
      <c r="P29" s="94">
        <f>$H29      +$J29      +$L29      +$N29</f>
        <v>0</v>
      </c>
      <c r="Q29" s="95">
        <f>$I29      +$K29      +$M29      +$O29</f>
        <v>0</v>
      </c>
      <c r="R29" s="48">
        <f>IF(($H29      =0),0,((($J29      -$H29      )/$H29      )*100))</f>
        <v>0</v>
      </c>
      <c r="S29" s="49">
        <f>IF(($I29      =0),0,((($K29      -$I29      )/$I29      )*100))</f>
        <v>0</v>
      </c>
      <c r="T29" s="48">
        <f>IF(($E29      =0),0,(($P29      /$E29      )*100))</f>
        <v>0</v>
      </c>
      <c r="U29" s="50">
        <f>IF(($E29      =0),0,(($Q29      /$E29      )*100))</f>
        <v>0</v>
      </c>
      <c r="V29" s="94" t="s">
        <v>36</v>
      </c>
      <c r="W29" s="95" t="s">
        <v>36</v>
      </c>
    </row>
    <row r="30" spans="1:23" ht="13" customHeight="1" x14ac:dyDescent="0.3">
      <c r="A30" s="47" t="s">
        <v>56</v>
      </c>
      <c r="B30" s="93"/>
      <c r="C30" s="93"/>
      <c r="D30" s="93"/>
      <c r="E30" s="93">
        <f>$B30      +$C30      +$D30</f>
        <v>0</v>
      </c>
      <c r="F30" s="94">
        <v>0</v>
      </c>
      <c r="G30" s="95">
        <v>0</v>
      </c>
      <c r="H30" s="94"/>
      <c r="I30" s="95"/>
      <c r="J30" s="94"/>
      <c r="K30" s="95"/>
      <c r="L30" s="94"/>
      <c r="M30" s="95"/>
      <c r="N30" s="94"/>
      <c r="O30" s="95"/>
      <c r="P30" s="94">
        <f>$H30      +$J30      +$L30      +$N30</f>
        <v>0</v>
      </c>
      <c r="Q30" s="95">
        <f>$I30      +$K30      +$M30      +$O30</f>
        <v>0</v>
      </c>
      <c r="R30" s="48">
        <f>IF(($H30      =0),0,((($J30      -$H30      )/$H30      )*100))</f>
        <v>0</v>
      </c>
      <c r="S30" s="49">
        <f>IF(($I30      =0),0,((($K30      -$I30      )/$I30      )*100))</f>
        <v>0</v>
      </c>
      <c r="T30" s="48">
        <f>IF(($E30      =0),0,(($P30      /$E30      )*100))</f>
        <v>0</v>
      </c>
      <c r="U30" s="50">
        <f>IF(($E30      =0),0,(($Q30      /$E30      )*100))</f>
        <v>0</v>
      </c>
      <c r="V30" s="94" t="s">
        <v>36</v>
      </c>
      <c r="W30" s="95" t="s">
        <v>36</v>
      </c>
    </row>
    <row r="31" spans="1:23" ht="13" customHeight="1" x14ac:dyDescent="0.3">
      <c r="A31" s="51" t="s">
        <v>43</v>
      </c>
      <c r="B31" s="96">
        <f>SUM(B27:B30)</f>
        <v>0</v>
      </c>
      <c r="C31" s="96">
        <f>SUM(C27:C30)</f>
        <v>0</v>
      </c>
      <c r="D31" s="96"/>
      <c r="E31" s="96">
        <f>$B31      +$C31      +$D31</f>
        <v>0</v>
      </c>
      <c r="F31" s="97">
        <f t="shared" ref="F31:O31" si="16">SUM(F27:F30)</f>
        <v>0</v>
      </c>
      <c r="G31" s="98">
        <f t="shared" si="16"/>
        <v>0</v>
      </c>
      <c r="H31" s="97">
        <f t="shared" si="16"/>
        <v>0</v>
      </c>
      <c r="I31" s="98">
        <f t="shared" si="16"/>
        <v>0</v>
      </c>
      <c r="J31" s="97">
        <f t="shared" si="16"/>
        <v>0</v>
      </c>
      <c r="K31" s="98">
        <f t="shared" si="16"/>
        <v>0</v>
      </c>
      <c r="L31" s="97">
        <f t="shared" si="16"/>
        <v>0</v>
      </c>
      <c r="M31" s="98">
        <f t="shared" si="16"/>
        <v>0</v>
      </c>
      <c r="N31" s="97">
        <f t="shared" si="16"/>
        <v>0</v>
      </c>
      <c r="O31" s="98">
        <f t="shared" si="16"/>
        <v>0</v>
      </c>
      <c r="P31" s="97">
        <f>$H31      +$J31      +$L31      +$N31</f>
        <v>0</v>
      </c>
      <c r="Q31" s="98">
        <f>$I31      +$K31      +$M31      +$O31</f>
        <v>0</v>
      </c>
      <c r="R31" s="52">
        <f>IF(($H31      =0),0,((($J31      -$H31      )/$H31      )*100))</f>
        <v>0</v>
      </c>
      <c r="S31" s="53">
        <f>IF(($I31      =0),0,((($K31      -$I31      )/$I31      )*100))</f>
        <v>0</v>
      </c>
      <c r="T31" s="52">
        <f>IF($E31   =0,0,($P31   /$E31   )*100)</f>
        <v>0</v>
      </c>
      <c r="U31" s="54">
        <f>IF($E31   =0,0,($Q31   /$E31   )*100)</f>
        <v>0</v>
      </c>
      <c r="V31" s="97" t="s">
        <v>36</v>
      </c>
      <c r="W31" s="98" t="s">
        <v>36</v>
      </c>
    </row>
    <row r="32" spans="1:23" ht="13" customHeight="1" x14ac:dyDescent="0.3">
      <c r="A32" s="40" t="s">
        <v>57</v>
      </c>
      <c r="B32" s="99" t="s">
        <v>1</v>
      </c>
      <c r="C32" s="99"/>
      <c r="D32" s="99"/>
      <c r="E32" s="99"/>
      <c r="F32" s="100"/>
      <c r="G32" s="101"/>
      <c r="H32" s="100"/>
      <c r="I32" s="101"/>
      <c r="J32" s="100"/>
      <c r="K32" s="101"/>
      <c r="L32" s="100"/>
      <c r="M32" s="101"/>
      <c r="N32" s="100"/>
      <c r="O32" s="101"/>
      <c r="P32" s="100"/>
      <c r="Q32" s="101"/>
      <c r="R32" s="44"/>
      <c r="S32" s="45"/>
      <c r="T32" s="44"/>
      <c r="U32" s="46"/>
      <c r="V32" s="100"/>
      <c r="W32" s="101"/>
    </row>
    <row r="33" spans="1:23" ht="13" customHeight="1" x14ac:dyDescent="0.3">
      <c r="A33" s="47" t="s">
        <v>58</v>
      </c>
      <c r="B33" s="93">
        <v>1336000</v>
      </c>
      <c r="C33" s="93"/>
      <c r="D33" s="93"/>
      <c r="E33" s="93">
        <f>$B33      +$C33      +$D33</f>
        <v>1336000</v>
      </c>
      <c r="F33" s="94">
        <v>1336000</v>
      </c>
      <c r="G33" s="95">
        <v>936000</v>
      </c>
      <c r="H33" s="94">
        <v>334000</v>
      </c>
      <c r="I33" s="95">
        <v>334000</v>
      </c>
      <c r="J33" s="94">
        <v>602000</v>
      </c>
      <c r="K33" s="95">
        <v>602000</v>
      </c>
      <c r="L33" s="94"/>
      <c r="M33" s="95"/>
      <c r="N33" s="94"/>
      <c r="O33" s="95"/>
      <c r="P33" s="94">
        <f>$H33      +$J33      +$L33      +$N33</f>
        <v>936000</v>
      </c>
      <c r="Q33" s="95">
        <f>$I33      +$K33      +$M33      +$O33</f>
        <v>936000</v>
      </c>
      <c r="R33" s="48">
        <f>IF(($H33      =0),0,((($J33      -$H33      )/$H33      )*100))</f>
        <v>80.23952095808383</v>
      </c>
      <c r="S33" s="49">
        <f>IF(($I33      =0),0,((($K33      -$I33      )/$I33      )*100))</f>
        <v>80.23952095808383</v>
      </c>
      <c r="T33" s="48">
        <f>IF(($E33      =0),0,(($P33      /$E33      )*100))</f>
        <v>70.05988023952095</v>
      </c>
      <c r="U33" s="50">
        <f>IF(($E33      =0),0,(($Q33      /$E33      )*100))</f>
        <v>70.05988023952095</v>
      </c>
      <c r="V33" s="94" t="s">
        <v>36</v>
      </c>
      <c r="W33" s="95" t="s">
        <v>36</v>
      </c>
    </row>
    <row r="34" spans="1:23" ht="13" customHeight="1" x14ac:dyDescent="0.3">
      <c r="A34" s="51" t="s">
        <v>43</v>
      </c>
      <c r="B34" s="96">
        <f>B33</f>
        <v>1336000</v>
      </c>
      <c r="C34" s="96">
        <f>C33</f>
        <v>0</v>
      </c>
      <c r="D34" s="96"/>
      <c r="E34" s="96">
        <f>$B34      +$C34      +$D34</f>
        <v>1336000</v>
      </c>
      <c r="F34" s="97">
        <f t="shared" ref="F34:O34" si="17">F33</f>
        <v>1336000</v>
      </c>
      <c r="G34" s="98">
        <f t="shared" si="17"/>
        <v>936000</v>
      </c>
      <c r="H34" s="97">
        <f t="shared" si="17"/>
        <v>334000</v>
      </c>
      <c r="I34" s="98">
        <f t="shared" si="17"/>
        <v>334000</v>
      </c>
      <c r="J34" s="97">
        <f t="shared" si="17"/>
        <v>602000</v>
      </c>
      <c r="K34" s="98">
        <f t="shared" si="17"/>
        <v>602000</v>
      </c>
      <c r="L34" s="97">
        <f t="shared" si="17"/>
        <v>0</v>
      </c>
      <c r="M34" s="98">
        <f t="shared" si="17"/>
        <v>0</v>
      </c>
      <c r="N34" s="97">
        <f t="shared" si="17"/>
        <v>0</v>
      </c>
      <c r="O34" s="98">
        <f t="shared" si="17"/>
        <v>0</v>
      </c>
      <c r="P34" s="97">
        <f>$H34      +$J34      +$L34      +$N34</f>
        <v>936000</v>
      </c>
      <c r="Q34" s="98">
        <f>$I34      +$K34      +$M34      +$O34</f>
        <v>936000</v>
      </c>
      <c r="R34" s="52">
        <f>IF(($H34      =0),0,((($J34      -$H34      )/$H34      )*100))</f>
        <v>80.23952095808383</v>
      </c>
      <c r="S34" s="53">
        <f>IF(($I34      =0),0,((($K34      -$I34      )/$I34      )*100))</f>
        <v>80.23952095808383</v>
      </c>
      <c r="T34" s="52">
        <f>IF($E34   =0,0,($P34   /$E34   )*100)</f>
        <v>70.05988023952095</v>
      </c>
      <c r="U34" s="54">
        <f>IF($E34   =0,0,($Q34   /$E34   )*100)</f>
        <v>70.05988023952095</v>
      </c>
      <c r="V34" s="97" t="s">
        <v>36</v>
      </c>
      <c r="W34" s="98" t="s">
        <v>36</v>
      </c>
    </row>
    <row r="35" spans="1:23" ht="13" customHeight="1" x14ac:dyDescent="0.3">
      <c r="A35" s="40" t="s">
        <v>59</v>
      </c>
      <c r="B35" s="99" t="s">
        <v>1</v>
      </c>
      <c r="C35" s="99"/>
      <c r="D35" s="99"/>
      <c r="E35" s="99"/>
      <c r="F35" s="100"/>
      <c r="G35" s="101"/>
      <c r="H35" s="100"/>
      <c r="I35" s="101"/>
      <c r="J35" s="100"/>
      <c r="K35" s="101"/>
      <c r="L35" s="100"/>
      <c r="M35" s="101"/>
      <c r="N35" s="100"/>
      <c r="O35" s="101"/>
      <c r="P35" s="100"/>
      <c r="Q35" s="101"/>
      <c r="R35" s="44"/>
      <c r="S35" s="45"/>
      <c r="T35" s="44"/>
      <c r="U35" s="46"/>
      <c r="V35" s="100"/>
      <c r="W35" s="101"/>
    </row>
    <row r="36" spans="1:23" ht="13" customHeight="1" x14ac:dyDescent="0.3">
      <c r="A36" s="47" t="s">
        <v>60</v>
      </c>
      <c r="B36" s="93">
        <v>14620000</v>
      </c>
      <c r="C36" s="93"/>
      <c r="D36" s="93"/>
      <c r="E36" s="93">
        <f t="shared" ref="E36:E41" si="18">$B36      +$C36      +$D36</f>
        <v>14620000</v>
      </c>
      <c r="F36" s="94">
        <v>14620000</v>
      </c>
      <c r="G36" s="95">
        <v>11620000</v>
      </c>
      <c r="H36" s="94">
        <v>3822000</v>
      </c>
      <c r="I36" s="95"/>
      <c r="J36" s="94"/>
      <c r="K36" s="95">
        <v>8560515</v>
      </c>
      <c r="L36" s="94"/>
      <c r="M36" s="95"/>
      <c r="N36" s="94"/>
      <c r="O36" s="95"/>
      <c r="P36" s="94">
        <f t="shared" ref="P36:P41" si="19">$H36      +$J36      +$L36      +$N36</f>
        <v>3822000</v>
      </c>
      <c r="Q36" s="95">
        <f t="shared" ref="Q36:Q41" si="20">$I36      +$K36      +$M36      +$O36</f>
        <v>8560515</v>
      </c>
      <c r="R36" s="48">
        <f t="shared" ref="R36:R41" si="21">IF(($H36      =0),0,((($J36      -$H36      )/$H36      )*100))</f>
        <v>-100</v>
      </c>
      <c r="S36" s="49">
        <f t="shared" ref="S36:S41" si="22">IF(($I36      =0),0,((($K36      -$I36      )/$I36      )*100))</f>
        <v>0</v>
      </c>
      <c r="T36" s="48">
        <f t="shared" ref="T36:T40" si="23">IF(($E36      =0),0,(($P36      /$E36      )*100))</f>
        <v>26.142270861833104</v>
      </c>
      <c r="U36" s="50">
        <f t="shared" ref="U36:U40" si="24">IF(($E36      =0),0,(($Q36      /$E36      )*100))</f>
        <v>58.553454172366628</v>
      </c>
      <c r="V36" s="94" t="s">
        <v>36</v>
      </c>
      <c r="W36" s="95" t="s">
        <v>36</v>
      </c>
    </row>
    <row r="37" spans="1:23" ht="13" customHeight="1" x14ac:dyDescent="0.3">
      <c r="A37" s="47" t="s">
        <v>61</v>
      </c>
      <c r="B37" s="93"/>
      <c r="C37" s="93"/>
      <c r="D37" s="93"/>
      <c r="E37" s="93">
        <f t="shared" si="18"/>
        <v>0</v>
      </c>
      <c r="F37" s="94">
        <v>0</v>
      </c>
      <c r="G37" s="95">
        <v>0</v>
      </c>
      <c r="H37" s="94"/>
      <c r="I37" s="95"/>
      <c r="J37" s="94"/>
      <c r="K37" s="95"/>
      <c r="L37" s="94"/>
      <c r="M37" s="95"/>
      <c r="N37" s="94"/>
      <c r="O37" s="95"/>
      <c r="P37" s="94">
        <f t="shared" si="19"/>
        <v>0</v>
      </c>
      <c r="Q37" s="95">
        <f t="shared" si="20"/>
        <v>0</v>
      </c>
      <c r="R37" s="48">
        <f t="shared" si="21"/>
        <v>0</v>
      </c>
      <c r="S37" s="49">
        <f t="shared" si="22"/>
        <v>0</v>
      </c>
      <c r="T37" s="48">
        <f t="shared" si="23"/>
        <v>0</v>
      </c>
      <c r="U37" s="50">
        <f t="shared" si="24"/>
        <v>0</v>
      </c>
      <c r="V37" s="94" t="s">
        <v>36</v>
      </c>
      <c r="W37" s="95" t="s">
        <v>36</v>
      </c>
    </row>
    <row r="38" spans="1:23" ht="13" customHeight="1" x14ac:dyDescent="0.3">
      <c r="A38" s="47" t="s">
        <v>62</v>
      </c>
      <c r="B38" s="93"/>
      <c r="C38" s="93"/>
      <c r="D38" s="93"/>
      <c r="E38" s="93">
        <f t="shared" si="18"/>
        <v>0</v>
      </c>
      <c r="F38" s="94" t="s">
        <v>36</v>
      </c>
      <c r="G38" s="95" t="s">
        <v>36</v>
      </c>
      <c r="H38" s="94"/>
      <c r="I38" s="95"/>
      <c r="J38" s="94"/>
      <c r="K38" s="95"/>
      <c r="L38" s="94"/>
      <c r="M38" s="95"/>
      <c r="N38" s="94"/>
      <c r="O38" s="95"/>
      <c r="P38" s="94">
        <f t="shared" si="19"/>
        <v>0</v>
      </c>
      <c r="Q38" s="95">
        <f t="shared" si="20"/>
        <v>0</v>
      </c>
      <c r="R38" s="48">
        <f t="shared" si="21"/>
        <v>0</v>
      </c>
      <c r="S38" s="49">
        <f t="shared" si="22"/>
        <v>0</v>
      </c>
      <c r="T38" s="48">
        <f t="shared" si="23"/>
        <v>0</v>
      </c>
      <c r="U38" s="50">
        <f t="shared" si="24"/>
        <v>0</v>
      </c>
      <c r="V38" s="94" t="s">
        <v>36</v>
      </c>
      <c r="W38" s="95" t="s">
        <v>36</v>
      </c>
    </row>
    <row r="39" spans="1:23" ht="13" customHeight="1" x14ac:dyDescent="0.3">
      <c r="A39" s="47" t="s">
        <v>63</v>
      </c>
      <c r="B39" s="93"/>
      <c r="C39" s="93"/>
      <c r="D39" s="93"/>
      <c r="E39" s="93">
        <f t="shared" si="18"/>
        <v>0</v>
      </c>
      <c r="F39" s="94">
        <v>0</v>
      </c>
      <c r="G39" s="95">
        <v>0</v>
      </c>
      <c r="H39" s="94"/>
      <c r="I39" s="95"/>
      <c r="J39" s="94"/>
      <c r="K39" s="95"/>
      <c r="L39" s="94"/>
      <c r="M39" s="95"/>
      <c r="N39" s="94"/>
      <c r="O39" s="95"/>
      <c r="P39" s="94">
        <f t="shared" si="19"/>
        <v>0</v>
      </c>
      <c r="Q39" s="95">
        <f t="shared" si="20"/>
        <v>0</v>
      </c>
      <c r="R39" s="48">
        <f t="shared" si="21"/>
        <v>0</v>
      </c>
      <c r="S39" s="49">
        <f t="shared" si="22"/>
        <v>0</v>
      </c>
      <c r="T39" s="48">
        <f t="shared" si="23"/>
        <v>0</v>
      </c>
      <c r="U39" s="50">
        <f t="shared" si="24"/>
        <v>0</v>
      </c>
      <c r="V39" s="94" t="s">
        <v>36</v>
      </c>
      <c r="W39" s="95" t="s">
        <v>36</v>
      </c>
    </row>
    <row r="40" spans="1:23" ht="13" customHeight="1" x14ac:dyDescent="0.3">
      <c r="A40" s="47" t="s">
        <v>64</v>
      </c>
      <c r="B40" s="93"/>
      <c r="C40" s="93"/>
      <c r="D40" s="93"/>
      <c r="E40" s="93">
        <f t="shared" si="18"/>
        <v>0</v>
      </c>
      <c r="F40" s="94" t="s">
        <v>36</v>
      </c>
      <c r="G40" s="95" t="s">
        <v>36</v>
      </c>
      <c r="H40" s="94"/>
      <c r="I40" s="95"/>
      <c r="J40" s="94"/>
      <c r="K40" s="95"/>
      <c r="L40" s="94"/>
      <c r="M40" s="95"/>
      <c r="N40" s="94"/>
      <c r="O40" s="95"/>
      <c r="P40" s="94">
        <f t="shared" si="19"/>
        <v>0</v>
      </c>
      <c r="Q40" s="95">
        <f t="shared" si="20"/>
        <v>0</v>
      </c>
      <c r="R40" s="48">
        <f t="shared" si="21"/>
        <v>0</v>
      </c>
      <c r="S40" s="49">
        <f t="shared" si="22"/>
        <v>0</v>
      </c>
      <c r="T40" s="48">
        <f t="shared" si="23"/>
        <v>0</v>
      </c>
      <c r="U40" s="50">
        <f t="shared" si="24"/>
        <v>0</v>
      </c>
      <c r="V40" s="94" t="s">
        <v>36</v>
      </c>
      <c r="W40" s="95" t="s">
        <v>36</v>
      </c>
    </row>
    <row r="41" spans="1:23" ht="13" customHeight="1" x14ac:dyDescent="0.3">
      <c r="A41" s="51" t="s">
        <v>43</v>
      </c>
      <c r="B41" s="96">
        <f>SUM(B36:B40)</f>
        <v>14620000</v>
      </c>
      <c r="C41" s="96">
        <f>SUM(C36:C40)</f>
        <v>0</v>
      </c>
      <c r="D41" s="96"/>
      <c r="E41" s="96">
        <f t="shared" si="18"/>
        <v>14620000</v>
      </c>
      <c r="F41" s="97">
        <f t="shared" ref="F41:O41" si="25">SUM(F36:F40)</f>
        <v>14620000</v>
      </c>
      <c r="G41" s="98">
        <f t="shared" si="25"/>
        <v>11620000</v>
      </c>
      <c r="H41" s="97">
        <f t="shared" si="25"/>
        <v>3822000</v>
      </c>
      <c r="I41" s="98">
        <f t="shared" si="25"/>
        <v>0</v>
      </c>
      <c r="J41" s="97">
        <f t="shared" si="25"/>
        <v>0</v>
      </c>
      <c r="K41" s="98">
        <f t="shared" si="25"/>
        <v>8560515</v>
      </c>
      <c r="L41" s="97">
        <f t="shared" si="25"/>
        <v>0</v>
      </c>
      <c r="M41" s="98">
        <f t="shared" si="25"/>
        <v>0</v>
      </c>
      <c r="N41" s="97">
        <f t="shared" si="25"/>
        <v>0</v>
      </c>
      <c r="O41" s="98">
        <f t="shared" si="25"/>
        <v>0</v>
      </c>
      <c r="P41" s="97">
        <f t="shared" si="19"/>
        <v>3822000</v>
      </c>
      <c r="Q41" s="98">
        <f t="shared" si="20"/>
        <v>8560515</v>
      </c>
      <c r="R41" s="52">
        <f t="shared" si="21"/>
        <v>-100</v>
      </c>
      <c r="S41" s="53">
        <f t="shared" si="22"/>
        <v>0</v>
      </c>
      <c r="T41" s="52">
        <f>IF((+$E36+$E39) =0,0,(P41   /(+$E36+$E39) )*100)</f>
        <v>26.142270861833104</v>
      </c>
      <c r="U41" s="54">
        <f>IF((+$E36+$E39) =0,0,(Q41   /(+$E36+$E39) )*100)</f>
        <v>58.553454172366628</v>
      </c>
      <c r="V41" s="97" t="s">
        <v>36</v>
      </c>
      <c r="W41" s="98" t="s">
        <v>36</v>
      </c>
    </row>
    <row r="42" spans="1:23" ht="13" customHeight="1" x14ac:dyDescent="0.3">
      <c r="A42" s="40" t="s">
        <v>65</v>
      </c>
      <c r="B42" s="99" t="s">
        <v>1</v>
      </c>
      <c r="C42" s="99"/>
      <c r="D42" s="99"/>
      <c r="E42" s="99"/>
      <c r="F42" s="100"/>
      <c r="G42" s="101"/>
      <c r="H42" s="100"/>
      <c r="I42" s="101"/>
      <c r="J42" s="100"/>
      <c r="K42" s="101"/>
      <c r="L42" s="100"/>
      <c r="M42" s="101"/>
      <c r="N42" s="100"/>
      <c r="O42" s="101"/>
      <c r="P42" s="100"/>
      <c r="Q42" s="101"/>
      <c r="R42" s="44"/>
      <c r="S42" s="45"/>
      <c r="T42" s="44"/>
      <c r="U42" s="46"/>
      <c r="V42" s="100"/>
      <c r="W42" s="101"/>
    </row>
    <row r="43" spans="1:23" ht="13" customHeight="1" x14ac:dyDescent="0.3">
      <c r="A43" s="47" t="s">
        <v>66</v>
      </c>
      <c r="B43" s="93"/>
      <c r="C43" s="93"/>
      <c r="D43" s="93"/>
      <c r="E43" s="93">
        <f t="shared" ref="E43:E54" si="26">$B43      +$C43      +$D43</f>
        <v>0</v>
      </c>
      <c r="F43" s="94" t="s">
        <v>36</v>
      </c>
      <c r="G43" s="95" t="s">
        <v>36</v>
      </c>
      <c r="H43" s="94"/>
      <c r="I43" s="95"/>
      <c r="J43" s="94"/>
      <c r="K43" s="95"/>
      <c r="L43" s="94"/>
      <c r="M43" s="95"/>
      <c r="N43" s="94"/>
      <c r="O43" s="95"/>
      <c r="P43" s="94">
        <f t="shared" ref="P43:P54" si="27">$H43      +$J43      +$L43      +$N43</f>
        <v>0</v>
      </c>
      <c r="Q43" s="95">
        <f t="shared" ref="Q43:Q54" si="28">$I43      +$K43      +$M43      +$O43</f>
        <v>0</v>
      </c>
      <c r="R43" s="48">
        <f t="shared" ref="R43:R54" si="29">IF(($H43      =0),0,((($J43      -$H43      )/$H43      )*100))</f>
        <v>0</v>
      </c>
      <c r="S43" s="49">
        <f t="shared" ref="S43:S54" si="30">IF(($I43      =0),0,((($K43      -$I43      )/$I43      )*100))</f>
        <v>0</v>
      </c>
      <c r="T43" s="48">
        <f t="shared" ref="T43:T53" si="31">IF(($E43      =0),0,(($P43      /$E43      )*100))</f>
        <v>0</v>
      </c>
      <c r="U43" s="50">
        <f t="shared" ref="U43:U53" si="32">IF(($E43      =0),0,(($Q43      /$E43      )*100))</f>
        <v>0</v>
      </c>
      <c r="V43" s="94" t="s">
        <v>36</v>
      </c>
      <c r="W43" s="95" t="s">
        <v>36</v>
      </c>
    </row>
    <row r="44" spans="1:23" ht="13" customHeight="1" x14ac:dyDescent="0.3">
      <c r="A44" s="47" t="s">
        <v>67</v>
      </c>
      <c r="B44" s="93"/>
      <c r="C44" s="93"/>
      <c r="D44" s="93"/>
      <c r="E44" s="93">
        <f t="shared" si="26"/>
        <v>0</v>
      </c>
      <c r="F44" s="94">
        <v>0</v>
      </c>
      <c r="G44" s="95">
        <v>0</v>
      </c>
      <c r="H44" s="94"/>
      <c r="I44" s="95"/>
      <c r="J44" s="94"/>
      <c r="K44" s="95"/>
      <c r="L44" s="94"/>
      <c r="M44" s="95"/>
      <c r="N44" s="94"/>
      <c r="O44" s="95"/>
      <c r="P44" s="94">
        <f t="shared" si="27"/>
        <v>0</v>
      </c>
      <c r="Q44" s="95">
        <f t="shared" si="28"/>
        <v>0</v>
      </c>
      <c r="R44" s="48">
        <f t="shared" si="29"/>
        <v>0</v>
      </c>
      <c r="S44" s="49">
        <f t="shared" si="30"/>
        <v>0</v>
      </c>
      <c r="T44" s="48">
        <f t="shared" si="31"/>
        <v>0</v>
      </c>
      <c r="U44" s="50">
        <f t="shared" si="32"/>
        <v>0</v>
      </c>
      <c r="V44" s="94" t="s">
        <v>36</v>
      </c>
      <c r="W44" s="95" t="s">
        <v>36</v>
      </c>
    </row>
    <row r="45" spans="1:23" ht="13" customHeight="1" x14ac:dyDescent="0.3">
      <c r="A45" s="47" t="s">
        <v>68</v>
      </c>
      <c r="B45" s="93"/>
      <c r="C45" s="93"/>
      <c r="D45" s="93"/>
      <c r="E45" s="93">
        <f t="shared" si="26"/>
        <v>0</v>
      </c>
      <c r="F45" s="94">
        <v>0</v>
      </c>
      <c r="G45" s="95">
        <v>0</v>
      </c>
      <c r="H45" s="94"/>
      <c r="I45" s="95"/>
      <c r="J45" s="94"/>
      <c r="K45" s="95"/>
      <c r="L45" s="94"/>
      <c r="M45" s="95"/>
      <c r="N45" s="94"/>
      <c r="O45" s="95"/>
      <c r="P45" s="94">
        <f t="shared" si="27"/>
        <v>0</v>
      </c>
      <c r="Q45" s="95">
        <f t="shared" si="28"/>
        <v>0</v>
      </c>
      <c r="R45" s="48">
        <f t="shared" si="29"/>
        <v>0</v>
      </c>
      <c r="S45" s="49">
        <f t="shared" si="30"/>
        <v>0</v>
      </c>
      <c r="T45" s="48">
        <f t="shared" si="31"/>
        <v>0</v>
      </c>
      <c r="U45" s="50">
        <f t="shared" si="32"/>
        <v>0</v>
      </c>
      <c r="V45" s="94" t="s">
        <v>36</v>
      </c>
      <c r="W45" s="95" t="s">
        <v>36</v>
      </c>
    </row>
    <row r="46" spans="1:23" ht="13" customHeight="1" x14ac:dyDescent="0.3">
      <c r="A46" s="47" t="s">
        <v>69</v>
      </c>
      <c r="B46" s="93"/>
      <c r="C46" s="93"/>
      <c r="D46" s="93"/>
      <c r="E46" s="93">
        <f t="shared" si="26"/>
        <v>0</v>
      </c>
      <c r="F46" s="94" t="s">
        <v>36</v>
      </c>
      <c r="G46" s="95" t="s">
        <v>36</v>
      </c>
      <c r="H46" s="94"/>
      <c r="I46" s="95"/>
      <c r="J46" s="94"/>
      <c r="K46" s="95"/>
      <c r="L46" s="94"/>
      <c r="M46" s="95"/>
      <c r="N46" s="94"/>
      <c r="O46" s="95"/>
      <c r="P46" s="94">
        <f t="shared" si="27"/>
        <v>0</v>
      </c>
      <c r="Q46" s="95">
        <f t="shared" si="28"/>
        <v>0</v>
      </c>
      <c r="R46" s="48">
        <f t="shared" si="29"/>
        <v>0</v>
      </c>
      <c r="S46" s="49">
        <f t="shared" si="30"/>
        <v>0</v>
      </c>
      <c r="T46" s="48">
        <f t="shared" si="31"/>
        <v>0</v>
      </c>
      <c r="U46" s="50">
        <f t="shared" si="32"/>
        <v>0</v>
      </c>
      <c r="V46" s="94" t="s">
        <v>36</v>
      </c>
      <c r="W46" s="95" t="s">
        <v>36</v>
      </c>
    </row>
    <row r="47" spans="1:23" ht="13" customHeight="1" x14ac:dyDescent="0.3">
      <c r="A47" s="47" t="s">
        <v>70</v>
      </c>
      <c r="B47" s="93"/>
      <c r="C47" s="93"/>
      <c r="D47" s="93"/>
      <c r="E47" s="93">
        <f t="shared" si="26"/>
        <v>0</v>
      </c>
      <c r="F47" s="94" t="s">
        <v>36</v>
      </c>
      <c r="G47" s="95" t="s">
        <v>36</v>
      </c>
      <c r="H47" s="94"/>
      <c r="I47" s="95"/>
      <c r="J47" s="94"/>
      <c r="K47" s="95"/>
      <c r="L47" s="94"/>
      <c r="M47" s="95"/>
      <c r="N47" s="94"/>
      <c r="O47" s="95"/>
      <c r="P47" s="94">
        <f t="shared" si="27"/>
        <v>0</v>
      </c>
      <c r="Q47" s="95">
        <f t="shared" si="28"/>
        <v>0</v>
      </c>
      <c r="R47" s="48">
        <f t="shared" si="29"/>
        <v>0</v>
      </c>
      <c r="S47" s="49">
        <f t="shared" si="30"/>
        <v>0</v>
      </c>
      <c r="T47" s="48">
        <f t="shared" si="31"/>
        <v>0</v>
      </c>
      <c r="U47" s="50">
        <f t="shared" si="32"/>
        <v>0</v>
      </c>
      <c r="V47" s="94" t="s">
        <v>36</v>
      </c>
      <c r="W47" s="95" t="s">
        <v>36</v>
      </c>
    </row>
    <row r="48" spans="1:23" ht="13" hidden="1" customHeight="1" x14ac:dyDescent="0.3">
      <c r="A48" s="47" t="s">
        <v>71</v>
      </c>
      <c r="B48" s="93"/>
      <c r="C48" s="93"/>
      <c r="D48" s="93"/>
      <c r="E48" s="93">
        <f t="shared" si="26"/>
        <v>0</v>
      </c>
      <c r="F48" s="94" t="s">
        <v>36</v>
      </c>
      <c r="G48" s="95" t="s">
        <v>36</v>
      </c>
      <c r="H48" s="94"/>
      <c r="I48" s="95"/>
      <c r="J48" s="94"/>
      <c r="K48" s="95"/>
      <c r="L48" s="94"/>
      <c r="M48" s="95"/>
      <c r="N48" s="94"/>
      <c r="O48" s="95"/>
      <c r="P48" s="94">
        <f t="shared" si="27"/>
        <v>0</v>
      </c>
      <c r="Q48" s="95">
        <f t="shared" si="28"/>
        <v>0</v>
      </c>
      <c r="R48" s="48">
        <f t="shared" si="29"/>
        <v>0</v>
      </c>
      <c r="S48" s="49">
        <f t="shared" si="30"/>
        <v>0</v>
      </c>
      <c r="T48" s="48">
        <f t="shared" si="31"/>
        <v>0</v>
      </c>
      <c r="U48" s="50">
        <f t="shared" si="32"/>
        <v>0</v>
      </c>
      <c r="V48" s="94" t="s">
        <v>36</v>
      </c>
      <c r="W48" s="95" t="s">
        <v>36</v>
      </c>
    </row>
    <row r="49" spans="1:23" ht="13" customHeight="1" x14ac:dyDescent="0.3">
      <c r="A49" s="47" t="s">
        <v>72</v>
      </c>
      <c r="B49" s="93"/>
      <c r="C49" s="93"/>
      <c r="D49" s="93"/>
      <c r="E49" s="93">
        <f t="shared" si="26"/>
        <v>0</v>
      </c>
      <c r="F49" s="94" t="s">
        <v>36</v>
      </c>
      <c r="G49" s="95" t="s">
        <v>36</v>
      </c>
      <c r="H49" s="94"/>
      <c r="I49" s="95"/>
      <c r="J49" s="94"/>
      <c r="K49" s="95"/>
      <c r="L49" s="94"/>
      <c r="M49" s="95"/>
      <c r="N49" s="94"/>
      <c r="O49" s="95"/>
      <c r="P49" s="94">
        <f t="shared" si="27"/>
        <v>0</v>
      </c>
      <c r="Q49" s="95">
        <f t="shared" si="28"/>
        <v>0</v>
      </c>
      <c r="R49" s="48">
        <f t="shared" si="29"/>
        <v>0</v>
      </c>
      <c r="S49" s="49">
        <f t="shared" si="30"/>
        <v>0</v>
      </c>
      <c r="T49" s="48">
        <f t="shared" si="31"/>
        <v>0</v>
      </c>
      <c r="U49" s="50">
        <f t="shared" si="32"/>
        <v>0</v>
      </c>
      <c r="V49" s="94" t="s">
        <v>36</v>
      </c>
      <c r="W49" s="95" t="s">
        <v>36</v>
      </c>
    </row>
    <row r="50" spans="1:23" ht="13" customHeight="1" x14ac:dyDescent="0.3">
      <c r="A50" s="47" t="s">
        <v>73</v>
      </c>
      <c r="B50" s="93"/>
      <c r="C50" s="93"/>
      <c r="D50" s="93"/>
      <c r="E50" s="93">
        <f t="shared" si="26"/>
        <v>0</v>
      </c>
      <c r="F50" s="94" t="s">
        <v>36</v>
      </c>
      <c r="G50" s="95" t="s">
        <v>36</v>
      </c>
      <c r="H50" s="94"/>
      <c r="I50" s="95"/>
      <c r="J50" s="94"/>
      <c r="K50" s="95"/>
      <c r="L50" s="94"/>
      <c r="M50" s="95"/>
      <c r="N50" s="94"/>
      <c r="O50" s="95"/>
      <c r="P50" s="94">
        <f t="shared" si="27"/>
        <v>0</v>
      </c>
      <c r="Q50" s="95">
        <f t="shared" si="28"/>
        <v>0</v>
      </c>
      <c r="R50" s="48">
        <f t="shared" si="29"/>
        <v>0</v>
      </c>
      <c r="S50" s="49">
        <f t="shared" si="30"/>
        <v>0</v>
      </c>
      <c r="T50" s="48">
        <f t="shared" si="31"/>
        <v>0</v>
      </c>
      <c r="U50" s="50">
        <f t="shared" si="32"/>
        <v>0</v>
      </c>
      <c r="V50" s="94" t="s">
        <v>36</v>
      </c>
      <c r="W50" s="95" t="s">
        <v>36</v>
      </c>
    </row>
    <row r="51" spans="1:23" ht="13" customHeight="1" x14ac:dyDescent="0.3">
      <c r="A51" s="47" t="s">
        <v>74</v>
      </c>
      <c r="B51" s="93"/>
      <c r="C51" s="93"/>
      <c r="D51" s="93"/>
      <c r="E51" s="93">
        <f t="shared" si="26"/>
        <v>0</v>
      </c>
      <c r="F51" s="94" t="s">
        <v>36</v>
      </c>
      <c r="G51" s="95" t="s">
        <v>36</v>
      </c>
      <c r="H51" s="94"/>
      <c r="I51" s="95"/>
      <c r="J51" s="94"/>
      <c r="K51" s="95"/>
      <c r="L51" s="94"/>
      <c r="M51" s="95"/>
      <c r="N51" s="94"/>
      <c r="O51" s="95"/>
      <c r="P51" s="94">
        <f t="shared" si="27"/>
        <v>0</v>
      </c>
      <c r="Q51" s="95">
        <f t="shared" si="28"/>
        <v>0</v>
      </c>
      <c r="R51" s="48">
        <f t="shared" si="29"/>
        <v>0</v>
      </c>
      <c r="S51" s="49">
        <f t="shared" si="30"/>
        <v>0</v>
      </c>
      <c r="T51" s="48">
        <f t="shared" si="31"/>
        <v>0</v>
      </c>
      <c r="U51" s="50">
        <f t="shared" si="32"/>
        <v>0</v>
      </c>
      <c r="V51" s="94" t="s">
        <v>36</v>
      </c>
      <c r="W51" s="95" t="s">
        <v>36</v>
      </c>
    </row>
    <row r="52" spans="1:23" ht="13" customHeight="1" x14ac:dyDescent="0.3">
      <c r="A52" s="47" t="s">
        <v>75</v>
      </c>
      <c r="B52" s="93"/>
      <c r="C52" s="93"/>
      <c r="D52" s="93"/>
      <c r="E52" s="93">
        <f t="shared" si="26"/>
        <v>0</v>
      </c>
      <c r="F52" s="94">
        <v>0</v>
      </c>
      <c r="G52" s="95">
        <v>0</v>
      </c>
      <c r="H52" s="94"/>
      <c r="I52" s="95"/>
      <c r="J52" s="94"/>
      <c r="K52" s="95"/>
      <c r="L52" s="94"/>
      <c r="M52" s="95"/>
      <c r="N52" s="94"/>
      <c r="O52" s="95"/>
      <c r="P52" s="94">
        <f t="shared" si="27"/>
        <v>0</v>
      </c>
      <c r="Q52" s="95">
        <f t="shared" si="28"/>
        <v>0</v>
      </c>
      <c r="R52" s="48">
        <f t="shared" si="29"/>
        <v>0</v>
      </c>
      <c r="S52" s="49">
        <f t="shared" si="30"/>
        <v>0</v>
      </c>
      <c r="T52" s="48">
        <f t="shared" si="31"/>
        <v>0</v>
      </c>
      <c r="U52" s="50">
        <f t="shared" si="32"/>
        <v>0</v>
      </c>
      <c r="V52" s="94" t="s">
        <v>36</v>
      </c>
      <c r="W52" s="95" t="s">
        <v>36</v>
      </c>
    </row>
    <row r="53" spans="1:23" ht="13" customHeight="1" x14ac:dyDescent="0.3">
      <c r="A53" s="47" t="s">
        <v>76</v>
      </c>
      <c r="B53" s="93"/>
      <c r="C53" s="93"/>
      <c r="D53" s="93"/>
      <c r="E53" s="93">
        <f t="shared" si="26"/>
        <v>0</v>
      </c>
      <c r="F53" s="94">
        <v>0</v>
      </c>
      <c r="G53" s="95">
        <v>0</v>
      </c>
      <c r="H53" s="94"/>
      <c r="I53" s="95"/>
      <c r="J53" s="94"/>
      <c r="K53" s="95"/>
      <c r="L53" s="94"/>
      <c r="M53" s="95"/>
      <c r="N53" s="94"/>
      <c r="O53" s="95"/>
      <c r="P53" s="94">
        <f t="shared" si="27"/>
        <v>0</v>
      </c>
      <c r="Q53" s="95">
        <f t="shared" si="28"/>
        <v>0</v>
      </c>
      <c r="R53" s="48">
        <f t="shared" si="29"/>
        <v>0</v>
      </c>
      <c r="S53" s="49">
        <f t="shared" si="30"/>
        <v>0</v>
      </c>
      <c r="T53" s="48">
        <f t="shared" si="31"/>
        <v>0</v>
      </c>
      <c r="U53" s="50">
        <f t="shared" si="32"/>
        <v>0</v>
      </c>
      <c r="V53" s="94" t="s">
        <v>36</v>
      </c>
      <c r="W53" s="95" t="s">
        <v>36</v>
      </c>
    </row>
    <row r="54" spans="1:23" ht="13" customHeight="1" x14ac:dyDescent="0.3">
      <c r="A54" s="51" t="s">
        <v>43</v>
      </c>
      <c r="B54" s="96">
        <f>SUM(B43:B53)</f>
        <v>0</v>
      </c>
      <c r="C54" s="96">
        <f>SUM(C43:C53)</f>
        <v>0</v>
      </c>
      <c r="D54" s="96"/>
      <c r="E54" s="96">
        <f t="shared" si="26"/>
        <v>0</v>
      </c>
      <c r="F54" s="97">
        <f t="shared" ref="F54:O54" si="33">SUM(F43:F53)</f>
        <v>0</v>
      </c>
      <c r="G54" s="98">
        <f t="shared" si="33"/>
        <v>0</v>
      </c>
      <c r="H54" s="97">
        <f t="shared" si="33"/>
        <v>0</v>
      </c>
      <c r="I54" s="98">
        <f t="shared" si="33"/>
        <v>0</v>
      </c>
      <c r="J54" s="97">
        <f t="shared" si="33"/>
        <v>0</v>
      </c>
      <c r="K54" s="98">
        <f t="shared" si="33"/>
        <v>0</v>
      </c>
      <c r="L54" s="97">
        <f t="shared" si="33"/>
        <v>0</v>
      </c>
      <c r="M54" s="98">
        <f t="shared" si="33"/>
        <v>0</v>
      </c>
      <c r="N54" s="97">
        <f t="shared" si="33"/>
        <v>0</v>
      </c>
      <c r="O54" s="98">
        <f t="shared" si="33"/>
        <v>0</v>
      </c>
      <c r="P54" s="97">
        <f t="shared" si="27"/>
        <v>0</v>
      </c>
      <c r="Q54" s="98">
        <f t="shared" si="28"/>
        <v>0</v>
      </c>
      <c r="R54" s="52">
        <f t="shared" si="29"/>
        <v>0</v>
      </c>
      <c r="S54" s="53">
        <f t="shared" si="30"/>
        <v>0</v>
      </c>
      <c r="T54" s="52">
        <f>IF((+$E44+$E46+$E48+$E49+$E52) =0,0,(P54   /(+$E44+$E46+$E48+$E49+$E52) )*100)</f>
        <v>0</v>
      </c>
      <c r="U54" s="54">
        <f>IF((+$E44+$E46+$E48+$E49+$E52) =0,0,(Q54   /(+$E44+$E46+$E48+$E49+$E52) )*100)</f>
        <v>0</v>
      </c>
      <c r="V54" s="97" t="s">
        <v>36</v>
      </c>
      <c r="W54" s="98" t="s">
        <v>36</v>
      </c>
    </row>
    <row r="55" spans="1:23" ht="13" customHeight="1" x14ac:dyDescent="0.3">
      <c r="A55" s="40" t="s">
        <v>77</v>
      </c>
      <c r="B55" s="99" t="s">
        <v>1</v>
      </c>
      <c r="C55" s="99"/>
      <c r="D55" s="99"/>
      <c r="E55" s="99"/>
      <c r="F55" s="100"/>
      <c r="G55" s="101"/>
      <c r="H55" s="100"/>
      <c r="I55" s="101"/>
      <c r="J55" s="100"/>
      <c r="K55" s="101"/>
      <c r="L55" s="100"/>
      <c r="M55" s="101"/>
      <c r="N55" s="100"/>
      <c r="O55" s="101"/>
      <c r="P55" s="100"/>
      <c r="Q55" s="101"/>
      <c r="R55" s="44"/>
      <c r="S55" s="45"/>
      <c r="T55" s="44"/>
      <c r="U55" s="46"/>
      <c r="V55" s="100"/>
      <c r="W55" s="101"/>
    </row>
    <row r="56" spans="1:23" ht="13" customHeight="1" x14ac:dyDescent="0.3">
      <c r="A56" s="55" t="s">
        <v>78</v>
      </c>
      <c r="B56" s="93"/>
      <c r="C56" s="93"/>
      <c r="D56" s="93"/>
      <c r="E56" s="93">
        <f>$B56      +$C56      +$D56</f>
        <v>0</v>
      </c>
      <c r="F56" s="94" t="s">
        <v>36</v>
      </c>
      <c r="G56" s="95" t="s">
        <v>36</v>
      </c>
      <c r="H56" s="94"/>
      <c r="I56" s="95"/>
      <c r="J56" s="94"/>
      <c r="K56" s="95"/>
      <c r="L56" s="94"/>
      <c r="M56" s="95"/>
      <c r="N56" s="94"/>
      <c r="O56" s="95"/>
      <c r="P56" s="94">
        <f>$H56      +$J56      +$L56      +$N56</f>
        <v>0</v>
      </c>
      <c r="Q56" s="95">
        <f>$I56      +$K56      +$M56      +$O56</f>
        <v>0</v>
      </c>
      <c r="R56" s="48">
        <f>IF(($H56      =0),0,((($J56      -$H56      )/$H56      )*100))</f>
        <v>0</v>
      </c>
      <c r="S56" s="49">
        <f>IF(($I56      =0),0,((($K56      -$I56      )/$I56      )*100))</f>
        <v>0</v>
      </c>
      <c r="T56" s="48">
        <f>IF(($E56      =0),0,(($P56      /$E56      )*100))</f>
        <v>0</v>
      </c>
      <c r="U56" s="50">
        <f>IF(($E56      =0),0,(($Q56      /$E56      )*100))</f>
        <v>0</v>
      </c>
      <c r="V56" s="94" t="s">
        <v>36</v>
      </c>
      <c r="W56" s="95" t="s">
        <v>36</v>
      </c>
    </row>
    <row r="57" spans="1:23" ht="13" customHeight="1" x14ac:dyDescent="0.3">
      <c r="A57" s="55" t="s">
        <v>79</v>
      </c>
      <c r="B57" s="93"/>
      <c r="C57" s="93"/>
      <c r="D57" s="93"/>
      <c r="E57" s="93">
        <f>$B57      +$C57      +$D57</f>
        <v>0</v>
      </c>
      <c r="F57" s="94" t="s">
        <v>36</v>
      </c>
      <c r="G57" s="95" t="s">
        <v>36</v>
      </c>
      <c r="H57" s="94"/>
      <c r="I57" s="95"/>
      <c r="J57" s="94"/>
      <c r="K57" s="95"/>
      <c r="L57" s="94"/>
      <c r="M57" s="95"/>
      <c r="N57" s="94"/>
      <c r="O57" s="95"/>
      <c r="P57" s="94">
        <f>$H57      +$J57      +$L57      +$N57</f>
        <v>0</v>
      </c>
      <c r="Q57" s="95">
        <f>$I57      +$K57      +$M57      +$O57</f>
        <v>0</v>
      </c>
      <c r="R57" s="48">
        <f>IF(($H57      =0),0,((($J57      -$H57      )/$H57      )*100))</f>
        <v>0</v>
      </c>
      <c r="S57" s="49">
        <f>IF(($I57      =0),0,((($K57      -$I57      )/$I57      )*100))</f>
        <v>0</v>
      </c>
      <c r="T57" s="48">
        <f>IF(($E57      =0),0,(($P57      /$E57      )*100))</f>
        <v>0</v>
      </c>
      <c r="U57" s="50">
        <f>IF(($E57      =0),0,(($Q57      /$E57      )*100))</f>
        <v>0</v>
      </c>
      <c r="V57" s="94" t="s">
        <v>36</v>
      </c>
      <c r="W57" s="95" t="s">
        <v>36</v>
      </c>
    </row>
    <row r="58" spans="1:23" ht="13" hidden="1" customHeight="1" x14ac:dyDescent="0.3">
      <c r="A58" s="55" t="s">
        <v>80</v>
      </c>
      <c r="B58" s="93"/>
      <c r="C58" s="93"/>
      <c r="D58" s="93"/>
      <c r="E58" s="93">
        <f>$B58      +$C58      +$D58</f>
        <v>0</v>
      </c>
      <c r="F58" s="94" t="s">
        <v>36</v>
      </c>
      <c r="G58" s="95" t="s">
        <v>36</v>
      </c>
      <c r="H58" s="94"/>
      <c r="I58" s="95"/>
      <c r="J58" s="94"/>
      <c r="K58" s="95"/>
      <c r="L58" s="94"/>
      <c r="M58" s="95"/>
      <c r="N58" s="94"/>
      <c r="O58" s="95"/>
      <c r="P58" s="94">
        <f>$H58      +$J58      +$L58      +$N58</f>
        <v>0</v>
      </c>
      <c r="Q58" s="95">
        <f>$I58      +$K58      +$M58      +$O58</f>
        <v>0</v>
      </c>
      <c r="R58" s="48">
        <f>IF(($H58      =0),0,((($J58      -$H58      )/$H58      )*100))</f>
        <v>0</v>
      </c>
      <c r="S58" s="49">
        <f>IF(($I58      =0),0,((($K58      -$I58      )/$I58      )*100))</f>
        <v>0</v>
      </c>
      <c r="T58" s="48">
        <f>IF(($E58      =0),0,(($P58      /$E58      )*100))</f>
        <v>0</v>
      </c>
      <c r="U58" s="50">
        <f>IF(($E58      =0),0,(($Q58      /$E58      )*100))</f>
        <v>0</v>
      </c>
      <c r="V58" s="94" t="s">
        <v>36</v>
      </c>
      <c r="W58" s="95" t="s">
        <v>36</v>
      </c>
    </row>
    <row r="59" spans="1:23" ht="13" hidden="1" customHeight="1" x14ac:dyDescent="0.3">
      <c r="A59" s="47" t="s">
        <v>81</v>
      </c>
      <c r="B59" s="93"/>
      <c r="C59" s="93"/>
      <c r="D59" s="93"/>
      <c r="E59" s="93">
        <f>$B59      +$C59      +$D59</f>
        <v>0</v>
      </c>
      <c r="F59" s="94" t="s">
        <v>36</v>
      </c>
      <c r="G59" s="95" t="s">
        <v>36</v>
      </c>
      <c r="H59" s="94"/>
      <c r="I59" s="95"/>
      <c r="J59" s="94"/>
      <c r="K59" s="95"/>
      <c r="L59" s="94"/>
      <c r="M59" s="95"/>
      <c r="N59" s="94"/>
      <c r="O59" s="95"/>
      <c r="P59" s="94">
        <f>$H59      +$J59      +$L59      +$N59</f>
        <v>0</v>
      </c>
      <c r="Q59" s="95">
        <f>$I59      +$K59      +$M59      +$O59</f>
        <v>0</v>
      </c>
      <c r="R59" s="48">
        <f>IF(($H59      =0),0,((($J59      -$H59      )/$H59      )*100))</f>
        <v>0</v>
      </c>
      <c r="S59" s="49">
        <f>IF(($I59      =0),0,((($K59      -$I59      )/$I59      )*100))</f>
        <v>0</v>
      </c>
      <c r="T59" s="48">
        <f>IF(($E59      =0),0,(($P59      /$E59      )*100))</f>
        <v>0</v>
      </c>
      <c r="U59" s="50">
        <f>IF(($E59      =0),0,(($Q59      /$E59      )*100))</f>
        <v>0</v>
      </c>
      <c r="V59" s="94" t="s">
        <v>36</v>
      </c>
      <c r="W59" s="95" t="s">
        <v>36</v>
      </c>
    </row>
    <row r="60" spans="1:23" ht="13" customHeight="1" x14ac:dyDescent="0.3">
      <c r="A60" s="56" t="s">
        <v>43</v>
      </c>
      <c r="B60" s="102">
        <f>SUM(B56:B59)</f>
        <v>0</v>
      </c>
      <c r="C60" s="102">
        <f>SUM(C56:C59)</f>
        <v>0</v>
      </c>
      <c r="D60" s="102"/>
      <c r="E60" s="102">
        <f>$B60      +$C60      +$D60</f>
        <v>0</v>
      </c>
      <c r="F60" s="103" t="s">
        <v>36</v>
      </c>
      <c r="G60" s="104" t="s">
        <v>36</v>
      </c>
      <c r="H60" s="103">
        <f t="shared" ref="H60:O60" si="34">SUM(H56:H59)</f>
        <v>0</v>
      </c>
      <c r="I60" s="104">
        <f t="shared" si="34"/>
        <v>0</v>
      </c>
      <c r="J60" s="103">
        <f t="shared" si="34"/>
        <v>0</v>
      </c>
      <c r="K60" s="104">
        <f t="shared" si="34"/>
        <v>0</v>
      </c>
      <c r="L60" s="103">
        <f t="shared" si="34"/>
        <v>0</v>
      </c>
      <c r="M60" s="104">
        <f t="shared" si="34"/>
        <v>0</v>
      </c>
      <c r="N60" s="103">
        <f t="shared" si="34"/>
        <v>0</v>
      </c>
      <c r="O60" s="104">
        <f t="shared" si="34"/>
        <v>0</v>
      </c>
      <c r="P60" s="103">
        <f>$H60      +$J60      +$L60      +$N60</f>
        <v>0</v>
      </c>
      <c r="Q60" s="104">
        <f>$I60      +$K60      +$M60      +$O60</f>
        <v>0</v>
      </c>
      <c r="R60" s="57">
        <f>IF(($H60      =0),0,((($J60      -$H60      )/$H60      )*100))</f>
        <v>0</v>
      </c>
      <c r="S60" s="58">
        <f>IF(($I60      =0),0,((($K60      -$I60      )/$I60      )*100))</f>
        <v>0</v>
      </c>
      <c r="T60" s="57">
        <f>IF($E60   =0,0,($P60   /$E60   )*100)</f>
        <v>0</v>
      </c>
      <c r="U60" s="59">
        <f>IF($E60   =0,0,($Q60   /$E60   )*100)</f>
        <v>0</v>
      </c>
      <c r="V60" s="103" t="s">
        <v>36</v>
      </c>
      <c r="W60" s="104" t="s">
        <v>36</v>
      </c>
    </row>
    <row r="61" spans="1:23" ht="13" customHeight="1" x14ac:dyDescent="0.3">
      <c r="A61" s="40" t="s">
        <v>82</v>
      </c>
      <c r="B61" s="99" t="s">
        <v>1</v>
      </c>
      <c r="C61" s="99"/>
      <c r="D61" s="99"/>
      <c r="E61" s="99"/>
      <c r="F61" s="100"/>
      <c r="G61" s="101"/>
      <c r="H61" s="100"/>
      <c r="I61" s="101"/>
      <c r="J61" s="100"/>
      <c r="K61" s="101"/>
      <c r="L61" s="100"/>
      <c r="M61" s="101"/>
      <c r="N61" s="100"/>
      <c r="O61" s="101"/>
      <c r="P61" s="100"/>
      <c r="Q61" s="101"/>
      <c r="R61" s="44"/>
      <c r="S61" s="45"/>
      <c r="T61" s="44"/>
      <c r="U61" s="46"/>
      <c r="V61" s="100"/>
      <c r="W61" s="101"/>
    </row>
    <row r="62" spans="1:23" ht="13" customHeight="1" x14ac:dyDescent="0.3">
      <c r="A62" s="47" t="s">
        <v>83</v>
      </c>
      <c r="B62" s="93"/>
      <c r="C62" s="93"/>
      <c r="D62" s="93"/>
      <c r="E62" s="93">
        <f t="shared" ref="E62:E68" si="35">$B62      +$C62      +$D62</f>
        <v>0</v>
      </c>
      <c r="F62" s="94" t="s">
        <v>36</v>
      </c>
      <c r="G62" s="95" t="s">
        <v>36</v>
      </c>
      <c r="H62" s="94"/>
      <c r="I62" s="95"/>
      <c r="J62" s="94"/>
      <c r="K62" s="95"/>
      <c r="L62" s="94"/>
      <c r="M62" s="95"/>
      <c r="N62" s="94"/>
      <c r="O62" s="95"/>
      <c r="P62" s="94">
        <f t="shared" ref="P62:P68" si="36">$H62      +$J62      +$L62      +$N62</f>
        <v>0</v>
      </c>
      <c r="Q62" s="95">
        <f t="shared" ref="Q62:Q68" si="37">$I62      +$K62      +$M62      +$O62</f>
        <v>0</v>
      </c>
      <c r="R62" s="48">
        <f t="shared" ref="R62:R68" si="38">IF(($H62      =0),0,((($J62      -$H62      )/$H62      )*100))</f>
        <v>0</v>
      </c>
      <c r="S62" s="49">
        <f t="shared" ref="S62:S68" si="39">IF(($I62      =0),0,((($K62      -$I62      )/$I62      )*100))</f>
        <v>0</v>
      </c>
      <c r="T62" s="48">
        <f t="shared" ref="T62:T66" si="40">IF(($E62      =0),0,(($P62      /$E62      )*100))</f>
        <v>0</v>
      </c>
      <c r="U62" s="50">
        <f t="shared" ref="U62:U66" si="41">IF(($E62      =0),0,(($Q62      /$E62      )*100))</f>
        <v>0</v>
      </c>
      <c r="V62" s="94" t="s">
        <v>36</v>
      </c>
      <c r="W62" s="95" t="s">
        <v>36</v>
      </c>
    </row>
    <row r="63" spans="1:23" ht="13" customHeight="1" x14ac:dyDescent="0.3">
      <c r="A63" s="47" t="s">
        <v>84</v>
      </c>
      <c r="B63" s="93"/>
      <c r="C63" s="93"/>
      <c r="D63" s="93"/>
      <c r="E63" s="93">
        <f t="shared" si="35"/>
        <v>0</v>
      </c>
      <c r="F63" s="94" t="s">
        <v>36</v>
      </c>
      <c r="G63" s="95" t="s">
        <v>36</v>
      </c>
      <c r="H63" s="94"/>
      <c r="I63" s="95"/>
      <c r="J63" s="94"/>
      <c r="K63" s="95"/>
      <c r="L63" s="94"/>
      <c r="M63" s="95"/>
      <c r="N63" s="94"/>
      <c r="O63" s="95"/>
      <c r="P63" s="94">
        <f t="shared" si="36"/>
        <v>0</v>
      </c>
      <c r="Q63" s="95">
        <f t="shared" si="37"/>
        <v>0</v>
      </c>
      <c r="R63" s="48">
        <f t="shared" si="38"/>
        <v>0</v>
      </c>
      <c r="S63" s="49">
        <f t="shared" si="39"/>
        <v>0</v>
      </c>
      <c r="T63" s="48">
        <f t="shared" si="40"/>
        <v>0</v>
      </c>
      <c r="U63" s="50">
        <f t="shared" si="41"/>
        <v>0</v>
      </c>
      <c r="V63" s="94" t="s">
        <v>36</v>
      </c>
      <c r="W63" s="95" t="s">
        <v>36</v>
      </c>
    </row>
    <row r="64" spans="1:23" ht="13" customHeight="1" x14ac:dyDescent="0.3">
      <c r="A64" s="47" t="s">
        <v>85</v>
      </c>
      <c r="B64" s="93"/>
      <c r="C64" s="93"/>
      <c r="D64" s="93"/>
      <c r="E64" s="93">
        <f t="shared" si="35"/>
        <v>0</v>
      </c>
      <c r="F64" s="94" t="s">
        <v>36</v>
      </c>
      <c r="G64" s="95" t="s">
        <v>36</v>
      </c>
      <c r="H64" s="94"/>
      <c r="I64" s="95"/>
      <c r="J64" s="94"/>
      <c r="K64" s="95"/>
      <c r="L64" s="94"/>
      <c r="M64" s="95"/>
      <c r="N64" s="94"/>
      <c r="O64" s="95"/>
      <c r="P64" s="94">
        <f t="shared" si="36"/>
        <v>0</v>
      </c>
      <c r="Q64" s="95">
        <f t="shared" si="37"/>
        <v>0</v>
      </c>
      <c r="R64" s="48">
        <f t="shared" si="38"/>
        <v>0</v>
      </c>
      <c r="S64" s="49">
        <f t="shared" si="39"/>
        <v>0</v>
      </c>
      <c r="T64" s="48">
        <f t="shared" si="40"/>
        <v>0</v>
      </c>
      <c r="U64" s="50">
        <f t="shared" si="41"/>
        <v>0</v>
      </c>
      <c r="V64" s="94" t="s">
        <v>36</v>
      </c>
      <c r="W64" s="95" t="s">
        <v>36</v>
      </c>
    </row>
    <row r="65" spans="1:23" ht="13" customHeight="1" x14ac:dyDescent="0.3">
      <c r="A65" s="47" t="s">
        <v>86</v>
      </c>
      <c r="B65" s="93"/>
      <c r="C65" s="93"/>
      <c r="D65" s="93"/>
      <c r="E65" s="93">
        <f t="shared" si="35"/>
        <v>0</v>
      </c>
      <c r="F65" s="94" t="s">
        <v>36</v>
      </c>
      <c r="G65" s="95" t="s">
        <v>36</v>
      </c>
      <c r="H65" s="94"/>
      <c r="I65" s="95"/>
      <c r="J65" s="94"/>
      <c r="K65" s="95"/>
      <c r="L65" s="94"/>
      <c r="M65" s="95"/>
      <c r="N65" s="94"/>
      <c r="O65" s="95"/>
      <c r="P65" s="94">
        <f t="shared" si="36"/>
        <v>0</v>
      </c>
      <c r="Q65" s="95">
        <f t="shared" si="37"/>
        <v>0</v>
      </c>
      <c r="R65" s="48">
        <f t="shared" si="38"/>
        <v>0</v>
      </c>
      <c r="S65" s="49">
        <f t="shared" si="39"/>
        <v>0</v>
      </c>
      <c r="T65" s="48">
        <f t="shared" si="40"/>
        <v>0</v>
      </c>
      <c r="U65" s="50">
        <f t="shared" si="41"/>
        <v>0</v>
      </c>
      <c r="V65" s="94" t="s">
        <v>36</v>
      </c>
      <c r="W65" s="95" t="s">
        <v>36</v>
      </c>
    </row>
    <row r="66" spans="1:23" ht="13" customHeight="1" x14ac:dyDescent="0.3">
      <c r="A66" s="47" t="s">
        <v>87</v>
      </c>
      <c r="B66" s="93"/>
      <c r="C66" s="93"/>
      <c r="D66" s="93"/>
      <c r="E66" s="93">
        <f t="shared" si="35"/>
        <v>0</v>
      </c>
      <c r="F66" s="94">
        <v>0</v>
      </c>
      <c r="G66" s="95">
        <v>0</v>
      </c>
      <c r="H66" s="94"/>
      <c r="I66" s="95"/>
      <c r="J66" s="94"/>
      <c r="K66" s="95"/>
      <c r="L66" s="94"/>
      <c r="M66" s="95"/>
      <c r="N66" s="94"/>
      <c r="O66" s="95"/>
      <c r="P66" s="94">
        <f t="shared" si="36"/>
        <v>0</v>
      </c>
      <c r="Q66" s="95">
        <f t="shared" si="37"/>
        <v>0</v>
      </c>
      <c r="R66" s="48">
        <f t="shared" si="38"/>
        <v>0</v>
      </c>
      <c r="S66" s="49">
        <f t="shared" si="39"/>
        <v>0</v>
      </c>
      <c r="T66" s="48">
        <f t="shared" si="40"/>
        <v>0</v>
      </c>
      <c r="U66" s="50">
        <f t="shared" si="41"/>
        <v>0</v>
      </c>
      <c r="V66" s="94" t="s">
        <v>36</v>
      </c>
      <c r="W66" s="95" t="s">
        <v>36</v>
      </c>
    </row>
    <row r="67" spans="1:23" ht="13" customHeight="1" x14ac:dyDescent="0.3">
      <c r="A67" s="51" t="s">
        <v>43</v>
      </c>
      <c r="B67" s="96">
        <f>SUM(B62:B66)</f>
        <v>0</v>
      </c>
      <c r="C67" s="96">
        <f>SUM(C62:C66)</f>
        <v>0</v>
      </c>
      <c r="D67" s="96"/>
      <c r="E67" s="96">
        <f t="shared" si="35"/>
        <v>0</v>
      </c>
      <c r="F67" s="97">
        <f t="shared" ref="F67:O67" si="42">SUM(F62:F66)</f>
        <v>0</v>
      </c>
      <c r="G67" s="98">
        <f t="shared" si="42"/>
        <v>0</v>
      </c>
      <c r="H67" s="97">
        <f t="shared" si="42"/>
        <v>0</v>
      </c>
      <c r="I67" s="98">
        <f t="shared" si="42"/>
        <v>0</v>
      </c>
      <c r="J67" s="97">
        <f t="shared" si="42"/>
        <v>0</v>
      </c>
      <c r="K67" s="98">
        <f t="shared" si="42"/>
        <v>0</v>
      </c>
      <c r="L67" s="97">
        <f t="shared" si="42"/>
        <v>0</v>
      </c>
      <c r="M67" s="98">
        <f t="shared" si="42"/>
        <v>0</v>
      </c>
      <c r="N67" s="97">
        <f t="shared" si="42"/>
        <v>0</v>
      </c>
      <c r="O67" s="98">
        <f t="shared" si="42"/>
        <v>0</v>
      </c>
      <c r="P67" s="97">
        <f t="shared" si="36"/>
        <v>0</v>
      </c>
      <c r="Q67" s="98">
        <f t="shared" si="37"/>
        <v>0</v>
      </c>
      <c r="R67" s="52">
        <f t="shared" si="38"/>
        <v>0</v>
      </c>
      <c r="S67" s="53">
        <f t="shared" si="39"/>
        <v>0</v>
      </c>
      <c r="T67" s="52">
        <f>IF((+$E62+$E64+$E65++$E66) =0,0,(P67   /(+$E62+$E64+$E65+$E66) )*100)</f>
        <v>0</v>
      </c>
      <c r="U67" s="54">
        <f>IF((+$E62+$E64+$E66) =0,0,(Q67  /(+$E62+$E64+$E66) )*100)</f>
        <v>0</v>
      </c>
      <c r="V67" s="97" t="s">
        <v>36</v>
      </c>
      <c r="W67" s="98" t="s">
        <v>36</v>
      </c>
    </row>
    <row r="68" spans="1:23" ht="13" customHeight="1" x14ac:dyDescent="0.3">
      <c r="A68" s="60" t="s">
        <v>88</v>
      </c>
      <c r="B68" s="105">
        <f>SUM(B9:B15,B18:B24,B27:B30,B33,B36:B40,B43:B53,B56:B59,B62:B66)</f>
        <v>25182000</v>
      </c>
      <c r="C68" s="105">
        <f>SUM(C9:C15,C18:C24,C27:C30,C33,C36:C40,C43:C53,C56:C59,C62:C66)</f>
        <v>0</v>
      </c>
      <c r="D68" s="105"/>
      <c r="E68" s="105">
        <f t="shared" si="35"/>
        <v>25182000</v>
      </c>
      <c r="F68" s="106">
        <f t="shared" ref="F68:O68" si="43">SUM(F9:F15,F18:F24,F27:F30,F33,F36:F40,F43:F53,F56:F59,F62:F66)</f>
        <v>25182000</v>
      </c>
      <c r="G68" s="107">
        <f t="shared" si="43"/>
        <v>15847000</v>
      </c>
      <c r="H68" s="106">
        <f t="shared" si="43"/>
        <v>4395000</v>
      </c>
      <c r="I68" s="107">
        <f t="shared" si="43"/>
        <v>2064172</v>
      </c>
      <c r="J68" s="106">
        <f t="shared" si="43"/>
        <v>776000</v>
      </c>
      <c r="K68" s="107">
        <f t="shared" si="43"/>
        <v>9860502</v>
      </c>
      <c r="L68" s="106">
        <f t="shared" si="43"/>
        <v>0</v>
      </c>
      <c r="M68" s="107">
        <f t="shared" si="43"/>
        <v>0</v>
      </c>
      <c r="N68" s="106">
        <f t="shared" si="43"/>
        <v>0</v>
      </c>
      <c r="O68" s="107">
        <f t="shared" si="43"/>
        <v>0</v>
      </c>
      <c r="P68" s="106">
        <f t="shared" si="36"/>
        <v>5171000</v>
      </c>
      <c r="Q68" s="107">
        <f t="shared" si="37"/>
        <v>11924674</v>
      </c>
      <c r="R68" s="61">
        <f t="shared" si="38"/>
        <v>-82.343572241183153</v>
      </c>
      <c r="S68" s="62">
        <f t="shared" si="39"/>
        <v>377.69769185901174</v>
      </c>
      <c r="T68" s="61">
        <f>IF((+$E9+$E10+$E11+$E12+$E13+$E18+$E19+$E21+$E22+$E23+$E27+$E28+$E29+$E30+$E33+$E36+$E39+$E44+$E46+$E48+$E49+$E52+$E56+$E57+$E58+$E59+$E62+$E64+$E65+$E66)=0,0,(P68/(+$E9+$E10+$E11+$E12+$E13+$E18+$E19+$E21+$E22+$E23+$E27+$E28+$E29+$E30+$E33+$E36+$E39+$E44+$E46+$E48+$E49+$E52+$E56+$E57+$E58+$E59+$E62+$E64+$E65+$E66)*100))</f>
        <v>20.53450877610992</v>
      </c>
      <c r="U68" s="61">
        <f>IF((+$E9+$E10+$E11+$E12+$E13+$E18+$E19+$E21+$E22+$E23+$E27+$E28+$E29+$E30+$E33+$E36+$E39+$E44+$E46+$E48+$E49+$E52+$E56+$E57+$E58+$E59+$E62+$E64+$E65+$E66)=0,0,(Q68/(+$E9+$E10+$E11+$E12+$E13+$E18+$E19+$E21+$E22+$E23+$E27+$E28+$E29+$E30+$E33+$E36+$E39+$E44+$E46+$E48+$E49+$E52+$E56+$E57+$E58+$E59+$E62+$E64+$E65+$E66)*100))</f>
        <v>47.353959177190056</v>
      </c>
      <c r="V68" s="106" t="s">
        <v>36</v>
      </c>
      <c r="W68" s="107" t="s">
        <v>36</v>
      </c>
    </row>
    <row r="69" spans="1:23" ht="13" customHeight="1" x14ac:dyDescent="0.3">
      <c r="A69" s="40" t="s">
        <v>44</v>
      </c>
      <c r="B69" s="99" t="s">
        <v>1</v>
      </c>
      <c r="C69" s="99"/>
      <c r="D69" s="99"/>
      <c r="E69" s="99"/>
      <c r="F69" s="100"/>
      <c r="G69" s="101"/>
      <c r="H69" s="100"/>
      <c r="I69" s="101"/>
      <c r="J69" s="100"/>
      <c r="K69" s="101"/>
      <c r="L69" s="100"/>
      <c r="M69" s="101"/>
      <c r="N69" s="100"/>
      <c r="O69" s="101"/>
      <c r="P69" s="100"/>
      <c r="Q69" s="101"/>
      <c r="R69" s="44"/>
      <c r="S69" s="45"/>
      <c r="T69" s="44"/>
      <c r="U69" s="46"/>
      <c r="V69" s="100"/>
      <c r="W69" s="101"/>
    </row>
    <row r="70" spans="1:23" s="64" customFormat="1" ht="13" customHeight="1" x14ac:dyDescent="0.3">
      <c r="A70" s="63" t="s">
        <v>89</v>
      </c>
      <c r="B70" s="93">
        <v>26469000</v>
      </c>
      <c r="C70" s="93"/>
      <c r="D70" s="93"/>
      <c r="E70" s="93">
        <f>$B70      +$C70      +$D70</f>
        <v>26469000</v>
      </c>
      <c r="F70" s="94">
        <v>26469000</v>
      </c>
      <c r="G70" s="95">
        <v>18430000</v>
      </c>
      <c r="H70" s="94">
        <v>7428000</v>
      </c>
      <c r="I70" s="95">
        <v>6292385</v>
      </c>
      <c r="J70" s="94">
        <v>8690000</v>
      </c>
      <c r="K70" s="95">
        <v>8660344</v>
      </c>
      <c r="L70" s="94"/>
      <c r="M70" s="95"/>
      <c r="N70" s="94"/>
      <c r="O70" s="95"/>
      <c r="P70" s="94">
        <f>$H70      +$J70      +$L70      +$N70</f>
        <v>16118000</v>
      </c>
      <c r="Q70" s="95">
        <f>$I70      +$K70      +$M70      +$O70</f>
        <v>14952729</v>
      </c>
      <c r="R70" s="48">
        <f>IF(($H70      =0),0,((($J70      -$H70      )/$H70      )*100))</f>
        <v>16.98976844372644</v>
      </c>
      <c r="S70" s="49">
        <f>IF(($I70      =0),0,((($K70      -$I70      )/$I70      )*100))</f>
        <v>37.632137893660357</v>
      </c>
      <c r="T70" s="48">
        <f>IF(($E70      =0),0,(($P70      /$E70      )*100))</f>
        <v>60.893875854773505</v>
      </c>
      <c r="U70" s="50">
        <f>IF(($E70      =0),0,(($Q70      /$E70      )*100))</f>
        <v>56.491476821942655</v>
      </c>
      <c r="V70" s="94" t="s">
        <v>36</v>
      </c>
      <c r="W70" s="95" t="s">
        <v>36</v>
      </c>
    </row>
    <row r="71" spans="1:23" s="64" customFormat="1" ht="13" customHeight="1" x14ac:dyDescent="0.3">
      <c r="A71" s="63" t="s">
        <v>90</v>
      </c>
      <c r="B71" s="93"/>
      <c r="C71" s="93"/>
      <c r="D71" s="93"/>
      <c r="E71" s="93">
        <f>$B71      +$C71      +$D71</f>
        <v>0</v>
      </c>
      <c r="F71" s="94">
        <v>0</v>
      </c>
      <c r="G71" s="95">
        <v>0</v>
      </c>
      <c r="H71" s="94"/>
      <c r="I71" s="95"/>
      <c r="J71" s="94"/>
      <c r="K71" s="95"/>
      <c r="L71" s="94"/>
      <c r="M71" s="95"/>
      <c r="N71" s="94"/>
      <c r="O71" s="95"/>
      <c r="P71" s="94">
        <f>$H71      +$J71      +$L71      +$N71</f>
        <v>0</v>
      </c>
      <c r="Q71" s="95">
        <f>$I71      +$K71      +$M71      +$O71</f>
        <v>0</v>
      </c>
      <c r="R71" s="48">
        <f>IF(($H71      =0),0,((($J71      -$H71      )/$H71      )*100))</f>
        <v>0</v>
      </c>
      <c r="S71" s="49">
        <f>IF(($I71      =0),0,((($K71      -$I71      )/$I71      )*100))</f>
        <v>0</v>
      </c>
      <c r="T71" s="48">
        <f>IF(($E71      =0),0,(($P71      /$E71      )*100))</f>
        <v>0</v>
      </c>
      <c r="U71" s="50">
        <f>IF(($E71      =0),0,(($Q71      /$E71      )*100))</f>
        <v>0</v>
      </c>
      <c r="V71" s="94" t="s">
        <v>36</v>
      </c>
      <c r="W71" s="95" t="s">
        <v>36</v>
      </c>
    </row>
    <row r="72" spans="1:23" ht="13" customHeight="1" x14ac:dyDescent="0.3">
      <c r="A72" s="56" t="s">
        <v>43</v>
      </c>
      <c r="B72" s="102">
        <f>SUM(B70:B71)</f>
        <v>26469000</v>
      </c>
      <c r="C72" s="102">
        <f>SUM(C70:C71)</f>
        <v>0</v>
      </c>
      <c r="D72" s="102"/>
      <c r="E72" s="102">
        <f>$B72      +$C72      +$D72</f>
        <v>26469000</v>
      </c>
      <c r="F72" s="103">
        <f t="shared" ref="F72:O72" si="44">SUM(F70:F71)</f>
        <v>26469000</v>
      </c>
      <c r="G72" s="104">
        <f t="shared" si="44"/>
        <v>18430000</v>
      </c>
      <c r="H72" s="103">
        <f t="shared" si="44"/>
        <v>7428000</v>
      </c>
      <c r="I72" s="104">
        <f t="shared" si="44"/>
        <v>6292385</v>
      </c>
      <c r="J72" s="103">
        <f t="shared" si="44"/>
        <v>8690000</v>
      </c>
      <c r="K72" s="104">
        <f t="shared" si="44"/>
        <v>8660344</v>
      </c>
      <c r="L72" s="103">
        <f t="shared" si="44"/>
        <v>0</v>
      </c>
      <c r="M72" s="104">
        <f t="shared" si="44"/>
        <v>0</v>
      </c>
      <c r="N72" s="103">
        <f t="shared" si="44"/>
        <v>0</v>
      </c>
      <c r="O72" s="104">
        <f t="shared" si="44"/>
        <v>0</v>
      </c>
      <c r="P72" s="103">
        <f>$H72      +$J72      +$L72      +$N72</f>
        <v>16118000</v>
      </c>
      <c r="Q72" s="104">
        <f>$I72      +$K72      +$M72      +$O72</f>
        <v>14952729</v>
      </c>
      <c r="R72" s="57">
        <f>IF(($H72      =0),0,((($J72      -$H72      )/$H72      )*100))</f>
        <v>16.98976844372644</v>
      </c>
      <c r="S72" s="58">
        <f>IF(($I72      =0),0,((($K72      -$I72      )/$I72      )*100))</f>
        <v>37.632137893660357</v>
      </c>
      <c r="T72" s="57">
        <f>IF(($E70      =0),0,(($P70      /$E70      )*100))</f>
        <v>60.893875854773505</v>
      </c>
      <c r="U72" s="59">
        <f>IF($E70   =0,0,($Q70   /$E70 )*100)</f>
        <v>56.491476821942655</v>
      </c>
      <c r="V72" s="103" t="s">
        <v>36</v>
      </c>
      <c r="W72" s="104" t="s">
        <v>36</v>
      </c>
    </row>
    <row r="73" spans="1:23" ht="13" customHeight="1" x14ac:dyDescent="0.3">
      <c r="A73" s="60" t="s">
        <v>88</v>
      </c>
      <c r="B73" s="105">
        <f>SUM(B70:B71)</f>
        <v>26469000</v>
      </c>
      <c r="C73" s="105">
        <f>SUM(C70:C71)</f>
        <v>0</v>
      </c>
      <c r="D73" s="105"/>
      <c r="E73" s="105">
        <f>$B73      +$C73      +$D73</f>
        <v>26469000</v>
      </c>
      <c r="F73" s="106">
        <f t="shared" ref="F73:O73" si="45">SUM(F70:F71)</f>
        <v>26469000</v>
      </c>
      <c r="G73" s="107">
        <f t="shared" si="45"/>
        <v>18430000</v>
      </c>
      <c r="H73" s="106">
        <f t="shared" si="45"/>
        <v>7428000</v>
      </c>
      <c r="I73" s="107">
        <f t="shared" si="45"/>
        <v>6292385</v>
      </c>
      <c r="J73" s="106">
        <f t="shared" si="45"/>
        <v>8690000</v>
      </c>
      <c r="K73" s="107">
        <f t="shared" si="45"/>
        <v>8660344</v>
      </c>
      <c r="L73" s="106">
        <f t="shared" si="45"/>
        <v>0</v>
      </c>
      <c r="M73" s="107">
        <f t="shared" si="45"/>
        <v>0</v>
      </c>
      <c r="N73" s="106">
        <f t="shared" si="45"/>
        <v>0</v>
      </c>
      <c r="O73" s="107">
        <f t="shared" si="45"/>
        <v>0</v>
      </c>
      <c r="P73" s="106">
        <f>$H73      +$J73      +$L73      +$N73</f>
        <v>16118000</v>
      </c>
      <c r="Q73" s="107">
        <f>$I73      +$K73      +$M73      +$O73</f>
        <v>14952729</v>
      </c>
      <c r="R73" s="61">
        <f>IF(($H73      =0),0,((($J73      -$H73      )/$H73      )*100))</f>
        <v>16.98976844372644</v>
      </c>
      <c r="S73" s="62">
        <f>IF(($I73      =0),0,((($K73      -$I73      )/$I73      )*100))</f>
        <v>37.632137893660357</v>
      </c>
      <c r="T73" s="61">
        <f>IF(($E70      =0),0,(($P70      /$E70      )*100))</f>
        <v>60.893875854773505</v>
      </c>
      <c r="U73" s="65">
        <f>IF($E70   =0,0,($Q70   /$E70 )*100)</f>
        <v>56.491476821942655</v>
      </c>
      <c r="V73" s="106" t="s">
        <v>36</v>
      </c>
      <c r="W73" s="107" t="s">
        <v>36</v>
      </c>
    </row>
    <row r="74" spans="1:23" ht="13" customHeight="1" thickBot="1" x14ac:dyDescent="0.35">
      <c r="A74" s="60" t="s">
        <v>91</v>
      </c>
      <c r="B74" s="105">
        <f>SUM(B9:B15,B18:B24,B27:B30,B33,B36:B40,B43:B53,B56:B59,B62:B66,B70:B71)</f>
        <v>51651000</v>
      </c>
      <c r="C74" s="105">
        <f>SUM(C9:C15,C18:C24,C27:C30,C33,C36:C40,C43:C53,C56:C59,C62:C66,C70:C71)</f>
        <v>0</v>
      </c>
      <c r="D74" s="105"/>
      <c r="E74" s="105">
        <f>$B74      +$C74      +$D74</f>
        <v>51651000</v>
      </c>
      <c r="F74" s="106">
        <f t="shared" ref="F74:O74" si="46">SUM(F9:F15,F18:F24,F27:F30,F33,F36:F40,F43:F53,F56:F59,F62:F66,F70:F71)</f>
        <v>51651000</v>
      </c>
      <c r="G74" s="107">
        <f t="shared" si="46"/>
        <v>34277000</v>
      </c>
      <c r="H74" s="106">
        <f t="shared" si="46"/>
        <v>11823000</v>
      </c>
      <c r="I74" s="107">
        <f t="shared" si="46"/>
        <v>8356557</v>
      </c>
      <c r="J74" s="106">
        <f t="shared" si="46"/>
        <v>9466000</v>
      </c>
      <c r="K74" s="107">
        <f t="shared" si="46"/>
        <v>18520846</v>
      </c>
      <c r="L74" s="106">
        <f t="shared" si="46"/>
        <v>0</v>
      </c>
      <c r="M74" s="107">
        <f t="shared" si="46"/>
        <v>0</v>
      </c>
      <c r="N74" s="106">
        <f t="shared" si="46"/>
        <v>0</v>
      </c>
      <c r="O74" s="107">
        <f t="shared" si="46"/>
        <v>0</v>
      </c>
      <c r="P74" s="106">
        <f>$H74      +$J74      +$L74      +$N74</f>
        <v>21289000</v>
      </c>
      <c r="Q74" s="107">
        <f>$I74      +$K74      +$M74      +$O74</f>
        <v>26877403</v>
      </c>
      <c r="R74" s="61">
        <f>IF(($H74      =0),0,((($J74      -$H74      )/$H74      )*100))</f>
        <v>-19.935718514759369</v>
      </c>
      <c r="S74" s="62">
        <f>IF(($I74      =0),0,((($K74      -$I74      )/$I74      )*100))</f>
        <v>121.63249769013721</v>
      </c>
      <c r="T74" s="61">
        <f>IF((+$E9+$E10+$E11+$E12+$E13+$E18+$E19+$E21+$E22+$E23+$E27+$E28+$E29+$E30+$E33+$E36+$E39+$E44+$E46+$E48+$E49+$E52+$E56+$E57+$E58+$E59+$E62++$E64+$E65+$E66+$E70)=0,0,(P74/(+$E9+$E10+$E11+$E12+$E13+$E18+$E19+$E21+$E22+$E23+$E27+$E28+$E29+$E30+$E33+$E36+$E39+$E44+$E46+$E48+$E49+$E52+$E56+$E57+$E58+$E59+$E62+$E64+$E65+$E66+$E70)*100))</f>
        <v>41.217014191399976</v>
      </c>
      <c r="U74" s="65">
        <f>IF((+$E9+$E10+$E11+$E12+$E13+$E18+$E19+$E21+$E22+$E23+$E27+$E28+$E29+$E30+$E33+$E36+$E39+$E44+$E46+$E48+$E49+$E52+$E56+$E57+$E58+$E59+$E62+$E64+$E66+$E70)=0,0,(Q74/(+$E9+$E10+$E11+$E12+$E13+$E18+$E19+$E21+$E22+$E23+$E27+$E28+$E29+$E30+$E33+$E36+$E39+$E44+$E46+$E48+$E49+$E52+$E56+$E57+$E58+$E59+$E62+$E64+$E66+$E70)*100))</f>
        <v>52.036558827515442</v>
      </c>
      <c r="V74" s="106" t="s">
        <v>36</v>
      </c>
      <c r="W74" s="107" t="s">
        <v>36</v>
      </c>
    </row>
    <row r="75" spans="1:23" ht="13" thickTop="1" x14ac:dyDescent="0.25">
      <c r="A75" s="66" t="s">
        <v>92</v>
      </c>
      <c r="B75" s="67"/>
      <c r="C75" s="68"/>
      <c r="D75" s="68"/>
      <c r="E75" s="69"/>
      <c r="F75" s="67"/>
      <c r="G75" s="68"/>
      <c r="H75" s="68"/>
      <c r="I75" s="69"/>
      <c r="J75" s="68"/>
      <c r="K75" s="69"/>
      <c r="L75" s="68"/>
      <c r="M75" s="68"/>
      <c r="N75" s="68"/>
      <c r="O75" s="68"/>
      <c r="P75" s="68"/>
      <c r="Q75" s="68"/>
      <c r="R75" s="68"/>
      <c r="S75" s="68"/>
      <c r="T75" s="68"/>
      <c r="U75" s="69"/>
      <c r="V75" s="67"/>
      <c r="W75" s="69"/>
    </row>
    <row r="76" spans="1:23" x14ac:dyDescent="0.25">
      <c r="A76" s="13" t="s">
        <v>1</v>
      </c>
      <c r="B76" s="70" t="s">
        <v>1</v>
      </c>
      <c r="C76" s="71" t="s">
        <v>1</v>
      </c>
      <c r="D76" s="71" t="s">
        <v>1</v>
      </c>
      <c r="E76" s="72" t="s">
        <v>1</v>
      </c>
      <c r="F76" s="73" t="s">
        <v>5</v>
      </c>
      <c r="G76" s="74"/>
      <c r="H76" s="73" t="s">
        <v>6</v>
      </c>
      <c r="I76" s="75"/>
      <c r="J76" s="73" t="s">
        <v>7</v>
      </c>
      <c r="K76" s="75"/>
      <c r="L76" s="73" t="s">
        <v>8</v>
      </c>
      <c r="M76" s="73"/>
      <c r="N76" s="76" t="s">
        <v>9</v>
      </c>
      <c r="O76" s="73"/>
      <c r="P76" s="132" t="s">
        <v>10</v>
      </c>
      <c r="Q76" s="133"/>
      <c r="R76" s="134" t="s">
        <v>11</v>
      </c>
      <c r="S76" s="133"/>
      <c r="T76" s="134" t="s">
        <v>12</v>
      </c>
      <c r="U76" s="133"/>
      <c r="V76" s="132"/>
      <c r="W76" s="133"/>
    </row>
    <row r="77" spans="1:23" ht="52.5" x14ac:dyDescent="0.25">
      <c r="A77" s="77" t="s">
        <v>93</v>
      </c>
      <c r="B77" s="78" t="s">
        <v>94</v>
      </c>
      <c r="C77" s="78" t="s">
        <v>95</v>
      </c>
      <c r="D77" s="79" t="s">
        <v>17</v>
      </c>
      <c r="E77" s="78" t="s">
        <v>18</v>
      </c>
      <c r="F77" s="78" t="s">
        <v>19</v>
      </c>
      <c r="G77" s="78" t="s">
        <v>96</v>
      </c>
      <c r="H77" s="78" t="s">
        <v>97</v>
      </c>
      <c r="I77" s="80" t="s">
        <v>22</v>
      </c>
      <c r="J77" s="78" t="s">
        <v>98</v>
      </c>
      <c r="K77" s="80" t="s">
        <v>24</v>
      </c>
      <c r="L77" s="78" t="s">
        <v>99</v>
      </c>
      <c r="M77" s="80" t="s">
        <v>26</v>
      </c>
      <c r="N77" s="78" t="s">
        <v>100</v>
      </c>
      <c r="O77" s="80" t="s">
        <v>28</v>
      </c>
      <c r="P77" s="80" t="s">
        <v>101</v>
      </c>
      <c r="Q77" s="81" t="s">
        <v>30</v>
      </c>
      <c r="R77" s="82" t="s">
        <v>101</v>
      </c>
      <c r="S77" s="83" t="s">
        <v>30</v>
      </c>
      <c r="T77" s="82" t="s">
        <v>102</v>
      </c>
      <c r="U77" s="79" t="s">
        <v>32</v>
      </c>
      <c r="V77" s="78"/>
      <c r="W77" s="80"/>
    </row>
    <row r="78" spans="1:23" hidden="1" x14ac:dyDescent="0.25">
      <c r="A78" s="1" t="str">
        <f>+A7</f>
        <v>R thousands</v>
      </c>
      <c r="B78" s="108"/>
      <c r="C78" s="108">
        <v>100</v>
      </c>
      <c r="D78" s="108"/>
      <c r="E78" s="108"/>
      <c r="F78" s="108"/>
      <c r="G78" s="108"/>
      <c r="H78" s="108"/>
      <c r="I78" s="108"/>
      <c r="J78" s="108"/>
      <c r="K78" s="108"/>
      <c r="L78" s="108"/>
      <c r="M78" s="109"/>
      <c r="N78" s="108"/>
      <c r="O78" s="109"/>
      <c r="P78" s="108"/>
      <c r="Q78" s="109"/>
      <c r="R78" s="2"/>
      <c r="S78" s="3"/>
      <c r="T78" s="2"/>
      <c r="U78" s="2"/>
      <c r="V78" s="108"/>
      <c r="W78" s="108"/>
    </row>
    <row r="79" spans="1:23" hidden="1" x14ac:dyDescent="0.25">
      <c r="A79" s="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1"/>
      <c r="N79" s="110"/>
      <c r="O79" s="111"/>
      <c r="P79" s="110"/>
      <c r="Q79" s="111"/>
      <c r="R79" s="5"/>
      <c r="S79" s="6"/>
      <c r="T79" s="5"/>
      <c r="U79" s="5"/>
      <c r="V79" s="110"/>
      <c r="W79" s="110"/>
    </row>
    <row r="80" spans="1:23" hidden="1" x14ac:dyDescent="0.25">
      <c r="A80" s="7" t="s">
        <v>167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112"/>
      <c r="O80" s="113"/>
      <c r="P80" s="112"/>
      <c r="Q80" s="113"/>
      <c r="R80" s="8"/>
      <c r="S80" s="9"/>
      <c r="T80" s="8"/>
      <c r="U80" s="8"/>
      <c r="V80" s="112"/>
      <c r="W80" s="112"/>
    </row>
    <row r="81" spans="1:23" hidden="1" x14ac:dyDescent="0.25">
      <c r="A81" s="10" t="s">
        <v>168</v>
      </c>
      <c r="B81" s="114">
        <f>SUM(B82:B85)</f>
        <v>0</v>
      </c>
      <c r="C81" s="114">
        <f t="shared" ref="C81:I81" si="47">SUM(C82:C85)</f>
        <v>0</v>
      </c>
      <c r="D81" s="114">
        <f t="shared" si="47"/>
        <v>0</v>
      </c>
      <c r="E81" s="114">
        <f t="shared" si="47"/>
        <v>0</v>
      </c>
      <c r="F81" s="114">
        <f t="shared" si="47"/>
        <v>0</v>
      </c>
      <c r="G81" s="114">
        <f t="shared" si="47"/>
        <v>0</v>
      </c>
      <c r="H81" s="114">
        <f t="shared" si="47"/>
        <v>0</v>
      </c>
      <c r="I81" s="114">
        <f t="shared" si="47"/>
        <v>0</v>
      </c>
      <c r="J81" s="114">
        <f>SUM(J82:J85)</f>
        <v>0</v>
      </c>
      <c r="K81" s="114">
        <f>SUM(K82:K85)</f>
        <v>0</v>
      </c>
      <c r="L81" s="114">
        <f>SUM(L82:L85)</f>
        <v>0</v>
      </c>
      <c r="M81" s="115">
        <f>SUM(M82:M85)</f>
        <v>0</v>
      </c>
      <c r="N81" s="114"/>
      <c r="O81" s="115"/>
      <c r="P81" s="114"/>
      <c r="Q81" s="115"/>
      <c r="R81" s="11"/>
      <c r="S81" s="12"/>
      <c r="T81" s="11"/>
      <c r="U81" s="11"/>
      <c r="V81" s="114">
        <f>SUM(V82:V85)</f>
        <v>0</v>
      </c>
      <c r="W81" s="114">
        <f>SUM(W82:W85)</f>
        <v>0</v>
      </c>
    </row>
    <row r="82" spans="1:23" hidden="1" x14ac:dyDescent="0.25">
      <c r="A82" s="13" t="s">
        <v>169</v>
      </c>
      <c r="B82" s="116"/>
      <c r="C82" s="116"/>
      <c r="D82" s="116"/>
      <c r="E82" s="116">
        <f>SUM(B82:D82)</f>
        <v>0</v>
      </c>
      <c r="F82" s="116"/>
      <c r="G82" s="116"/>
      <c r="H82" s="116"/>
      <c r="I82" s="117"/>
      <c r="J82" s="116"/>
      <c r="K82" s="117"/>
      <c r="L82" s="116"/>
      <c r="M82" s="118"/>
      <c r="N82" s="116"/>
      <c r="O82" s="118"/>
      <c r="P82" s="116"/>
      <c r="Q82" s="118"/>
      <c r="R82" s="14"/>
      <c r="S82" s="15"/>
      <c r="T82" s="14"/>
      <c r="U82" s="14"/>
      <c r="V82" s="116"/>
      <c r="W82" s="116"/>
    </row>
    <row r="83" spans="1:23" hidden="1" x14ac:dyDescent="0.25">
      <c r="A83" s="13" t="s">
        <v>170</v>
      </c>
      <c r="B83" s="116"/>
      <c r="C83" s="116"/>
      <c r="D83" s="116"/>
      <c r="E83" s="116">
        <f>SUM(B83:D83)</f>
        <v>0</v>
      </c>
      <c r="F83" s="116"/>
      <c r="G83" s="116"/>
      <c r="H83" s="116"/>
      <c r="I83" s="117"/>
      <c r="J83" s="116"/>
      <c r="K83" s="117"/>
      <c r="L83" s="116"/>
      <c r="M83" s="118"/>
      <c r="N83" s="116"/>
      <c r="O83" s="118"/>
      <c r="P83" s="116"/>
      <c r="Q83" s="118"/>
      <c r="R83" s="14"/>
      <c r="S83" s="15"/>
      <c r="T83" s="14"/>
      <c r="U83" s="14"/>
      <c r="V83" s="116"/>
      <c r="W83" s="116"/>
    </row>
    <row r="84" spans="1:23" hidden="1" x14ac:dyDescent="0.25">
      <c r="A84" s="13" t="s">
        <v>171</v>
      </c>
      <c r="B84" s="116"/>
      <c r="C84" s="116"/>
      <c r="D84" s="116"/>
      <c r="E84" s="116">
        <f>SUM(B84:D84)</f>
        <v>0</v>
      </c>
      <c r="F84" s="116"/>
      <c r="G84" s="116"/>
      <c r="H84" s="116"/>
      <c r="I84" s="117"/>
      <c r="J84" s="116"/>
      <c r="K84" s="117"/>
      <c r="L84" s="116"/>
      <c r="M84" s="118"/>
      <c r="N84" s="116"/>
      <c r="O84" s="118"/>
      <c r="P84" s="116"/>
      <c r="Q84" s="118"/>
      <c r="R84" s="14"/>
      <c r="S84" s="15"/>
      <c r="T84" s="14"/>
      <c r="U84" s="14"/>
      <c r="V84" s="116"/>
      <c r="W84" s="116"/>
    </row>
    <row r="85" spans="1:23" hidden="1" x14ac:dyDescent="0.25">
      <c r="A85" s="13" t="s">
        <v>172</v>
      </c>
      <c r="B85" s="116"/>
      <c r="C85" s="116"/>
      <c r="D85" s="116"/>
      <c r="E85" s="116">
        <f>SUM(B85:D85)</f>
        <v>0</v>
      </c>
      <c r="F85" s="116"/>
      <c r="G85" s="116"/>
      <c r="H85" s="116"/>
      <c r="I85" s="117"/>
      <c r="J85" s="116"/>
      <c r="K85" s="117"/>
      <c r="L85" s="116"/>
      <c r="M85" s="118"/>
      <c r="N85" s="116"/>
      <c r="O85" s="118"/>
      <c r="P85" s="116"/>
      <c r="Q85" s="118"/>
      <c r="R85" s="14"/>
      <c r="S85" s="15"/>
      <c r="T85" s="14"/>
      <c r="U85" s="14"/>
      <c r="V85" s="116"/>
      <c r="W85" s="116"/>
    </row>
    <row r="86" spans="1:23" hidden="1" x14ac:dyDescent="0.25">
      <c r="A86" s="13" t="s">
        <v>92</v>
      </c>
      <c r="B86" s="116"/>
      <c r="C86" s="116"/>
      <c r="D86" s="116"/>
      <c r="E86" s="116">
        <f t="shared" ref="E86" si="48">$B86      +$C86      +$D86</f>
        <v>0</v>
      </c>
      <c r="F86" s="116" t="s">
        <v>36</v>
      </c>
      <c r="G86" s="116" t="s">
        <v>36</v>
      </c>
      <c r="H86" s="116"/>
      <c r="I86" s="116"/>
      <c r="J86" s="116"/>
      <c r="K86" s="116"/>
      <c r="L86" s="116"/>
      <c r="M86" s="118"/>
      <c r="N86" s="116"/>
      <c r="O86" s="118"/>
      <c r="P86" s="116">
        <f t="shared" ref="P86" si="49">$H86      +$J86      +$L86      +$N86</f>
        <v>0</v>
      </c>
      <c r="Q86" s="118">
        <f t="shared" ref="Q86" si="50">$I86      +$K86      +$M86      +$O86</f>
        <v>0</v>
      </c>
      <c r="R86" s="14">
        <f t="shared" ref="R86" si="51">IF(($H86      =0),0,((($J86      -$H86      )/$H86      )*100))</f>
        <v>0</v>
      </c>
      <c r="S86" s="15">
        <f t="shared" ref="S86" si="52">IF(($I86      =0),0,((($K86      -$I86      )/$I86      )*100))</f>
        <v>0</v>
      </c>
      <c r="T86" s="14">
        <f t="shared" ref="T86" si="53">IF(($E86      =0),0,(($P86      /$E86      )*100))</f>
        <v>0</v>
      </c>
      <c r="U86" s="14">
        <f t="shared" ref="U86" si="54">IF(($E86      =0),0,(($Q86      /$E86      )*100))</f>
        <v>0</v>
      </c>
      <c r="V86" s="116"/>
      <c r="W86" s="116"/>
    </row>
    <row r="87" spans="1:23" x14ac:dyDescent="0.25">
      <c r="A87" s="84" t="s">
        <v>103</v>
      </c>
      <c r="B87" s="119">
        <f t="shared" ref="B87:S87" si="55">+B88+B89+B90+B91+B92+B93+B94+B95+B96</f>
        <v>13303000</v>
      </c>
      <c r="C87" s="119">
        <f t="shared" si="55"/>
        <v>-709000</v>
      </c>
      <c r="D87" s="119">
        <f t="shared" si="55"/>
        <v>0</v>
      </c>
      <c r="E87" s="119">
        <f t="shared" si="55"/>
        <v>12594000</v>
      </c>
      <c r="F87" s="119" t="e">
        <f t="shared" si="55"/>
        <v>#VALUE!</v>
      </c>
      <c r="G87" s="119" t="e">
        <f t="shared" si="55"/>
        <v>#VALUE!</v>
      </c>
      <c r="H87" s="119">
        <f t="shared" si="55"/>
        <v>558000</v>
      </c>
      <c r="I87" s="119">
        <f t="shared" si="55"/>
        <v>0</v>
      </c>
      <c r="J87" s="119">
        <f t="shared" si="55"/>
        <v>269000</v>
      </c>
      <c r="K87" s="119">
        <f t="shared" si="55"/>
        <v>0</v>
      </c>
      <c r="L87" s="119">
        <f t="shared" si="55"/>
        <v>0</v>
      </c>
      <c r="M87" s="119">
        <f t="shared" si="55"/>
        <v>0</v>
      </c>
      <c r="N87" s="119">
        <f t="shared" si="55"/>
        <v>0</v>
      </c>
      <c r="O87" s="119">
        <f t="shared" si="55"/>
        <v>0</v>
      </c>
      <c r="P87" s="119">
        <f t="shared" si="55"/>
        <v>827000</v>
      </c>
      <c r="Q87" s="120">
        <f t="shared" si="55"/>
        <v>0</v>
      </c>
      <c r="R87" s="85">
        <f t="shared" si="55"/>
        <v>-51.792114695340494</v>
      </c>
      <c r="S87" s="85">
        <f t="shared" si="55"/>
        <v>0</v>
      </c>
      <c r="T87" s="86">
        <f>IF(SUM($E88:$E96) =0,0,(P87   /SUM($E88:$E96) )*100)</f>
        <v>6.5666190249325069</v>
      </c>
      <c r="U87" s="87">
        <f>IF(SUM($E88:$E96) =0,0,(Q87   /SUM($E88:$E96) )*100)</f>
        <v>0</v>
      </c>
      <c r="V87" s="119">
        <f>+V88+V89+V90+V91+V92+V93+V94+V95+V96</f>
        <v>0</v>
      </c>
      <c r="W87" s="119">
        <f>+W88+W89+W90+W91+W92+W93+W94+W95+W96</f>
        <v>0</v>
      </c>
    </row>
    <row r="88" spans="1:23" ht="13" x14ac:dyDescent="0.3">
      <c r="A88" s="88" t="s">
        <v>104</v>
      </c>
      <c r="B88" s="121"/>
      <c r="C88" s="121"/>
      <c r="D88" s="121"/>
      <c r="E88" s="121">
        <f t="shared" ref="E88:E96" si="56">$B88      +$C88      +$D88</f>
        <v>0</v>
      </c>
      <c r="F88" s="121">
        <v>0</v>
      </c>
      <c r="G88" s="121">
        <v>0</v>
      </c>
      <c r="H88" s="121"/>
      <c r="I88" s="121"/>
      <c r="J88" s="121"/>
      <c r="K88" s="121"/>
      <c r="L88" s="121"/>
      <c r="M88" s="121"/>
      <c r="N88" s="121"/>
      <c r="O88" s="121"/>
      <c r="P88" s="121">
        <f t="shared" ref="P88:P96" si="57">$H88      +$J88      +$L88      +$N88</f>
        <v>0</v>
      </c>
      <c r="Q88" s="121">
        <f t="shared" ref="Q88:Q96" si="58">$I88      +$K88      +$M88      +$O88</f>
        <v>0</v>
      </c>
      <c r="R88" s="89">
        <f t="shared" ref="R88:R96" si="59">IF(($H88      =0),0,((($J88      -$H88      )/$H88      )*100))</f>
        <v>0</v>
      </c>
      <c r="S88" s="89">
        <f t="shared" ref="S88:S96" si="60">IF(($I88      =0),0,((($K88      -$I88      )/$I88      )*100))</f>
        <v>0</v>
      </c>
      <c r="T88" s="89">
        <f t="shared" ref="T88:T96" si="61">IF(($E88      =0),0,(($P88      /$E88      )*100))</f>
        <v>0</v>
      </c>
      <c r="U88" s="90">
        <f t="shared" ref="U88:U96" si="62">IF(($E88      =0),0,(($Q88      /$E88      )*100))</f>
        <v>0</v>
      </c>
      <c r="V88" s="121"/>
      <c r="W88" s="121"/>
    </row>
    <row r="89" spans="1:23" ht="13" x14ac:dyDescent="0.3">
      <c r="A89" s="91" t="s">
        <v>105</v>
      </c>
      <c r="B89" s="93"/>
      <c r="C89" s="93"/>
      <c r="D89" s="93"/>
      <c r="E89" s="93">
        <f t="shared" si="56"/>
        <v>0</v>
      </c>
      <c r="F89" s="93">
        <v>0</v>
      </c>
      <c r="G89" s="93">
        <v>0</v>
      </c>
      <c r="H89" s="93"/>
      <c r="I89" s="93"/>
      <c r="J89" s="93"/>
      <c r="K89" s="93"/>
      <c r="L89" s="93"/>
      <c r="M89" s="93"/>
      <c r="N89" s="93"/>
      <c r="O89" s="93"/>
      <c r="P89" s="93">
        <f t="shared" si="57"/>
        <v>0</v>
      </c>
      <c r="Q89" s="93">
        <f t="shared" si="58"/>
        <v>0</v>
      </c>
      <c r="R89" s="89">
        <f t="shared" si="59"/>
        <v>0</v>
      </c>
      <c r="S89" s="89">
        <f t="shared" si="60"/>
        <v>0</v>
      </c>
      <c r="T89" s="89">
        <f t="shared" si="61"/>
        <v>0</v>
      </c>
      <c r="U89" s="90">
        <f t="shared" si="62"/>
        <v>0</v>
      </c>
      <c r="V89" s="93"/>
      <c r="W89" s="93"/>
    </row>
    <row r="90" spans="1:23" ht="13" x14ac:dyDescent="0.3">
      <c r="A90" s="91" t="s">
        <v>106</v>
      </c>
      <c r="B90" s="93"/>
      <c r="C90" s="93"/>
      <c r="D90" s="93"/>
      <c r="E90" s="93">
        <f t="shared" si="56"/>
        <v>0</v>
      </c>
      <c r="F90" s="93">
        <v>0</v>
      </c>
      <c r="G90" s="93">
        <v>0</v>
      </c>
      <c r="H90" s="93"/>
      <c r="I90" s="93"/>
      <c r="J90" s="93"/>
      <c r="K90" s="93"/>
      <c r="L90" s="93"/>
      <c r="M90" s="93"/>
      <c r="N90" s="93"/>
      <c r="O90" s="93"/>
      <c r="P90" s="93">
        <f t="shared" si="57"/>
        <v>0</v>
      </c>
      <c r="Q90" s="93">
        <f t="shared" si="58"/>
        <v>0</v>
      </c>
      <c r="R90" s="89">
        <f t="shared" si="59"/>
        <v>0</v>
      </c>
      <c r="S90" s="89">
        <f t="shared" si="60"/>
        <v>0</v>
      </c>
      <c r="T90" s="89">
        <f t="shared" si="61"/>
        <v>0</v>
      </c>
      <c r="U90" s="90">
        <f t="shared" si="62"/>
        <v>0</v>
      </c>
      <c r="V90" s="93"/>
      <c r="W90" s="93"/>
    </row>
    <row r="91" spans="1:23" ht="13" x14ac:dyDescent="0.3">
      <c r="A91" s="91" t="s">
        <v>107</v>
      </c>
      <c r="B91" s="93">
        <v>11553000</v>
      </c>
      <c r="C91" s="93"/>
      <c r="D91" s="93"/>
      <c r="E91" s="93">
        <f t="shared" si="56"/>
        <v>11553000</v>
      </c>
      <c r="F91" s="93">
        <v>0</v>
      </c>
      <c r="G91" s="93">
        <v>0</v>
      </c>
      <c r="H91" s="93">
        <v>558000</v>
      </c>
      <c r="I91" s="93"/>
      <c r="J91" s="93">
        <v>269000</v>
      </c>
      <c r="K91" s="93"/>
      <c r="L91" s="93"/>
      <c r="M91" s="93"/>
      <c r="N91" s="93"/>
      <c r="O91" s="93"/>
      <c r="P91" s="93">
        <f t="shared" si="57"/>
        <v>827000</v>
      </c>
      <c r="Q91" s="93">
        <f t="shared" si="58"/>
        <v>0</v>
      </c>
      <c r="R91" s="89">
        <f t="shared" si="59"/>
        <v>-51.792114695340494</v>
      </c>
      <c r="S91" s="89">
        <f t="shared" si="60"/>
        <v>0</v>
      </c>
      <c r="T91" s="89">
        <f t="shared" si="61"/>
        <v>7.1583138578724146</v>
      </c>
      <c r="U91" s="90">
        <f t="shared" si="62"/>
        <v>0</v>
      </c>
      <c r="V91" s="93"/>
      <c r="W91" s="93"/>
    </row>
    <row r="92" spans="1:23" ht="13" x14ac:dyDescent="0.3">
      <c r="A92" s="91" t="s">
        <v>108</v>
      </c>
      <c r="B92" s="93"/>
      <c r="C92" s="93"/>
      <c r="D92" s="93"/>
      <c r="E92" s="93">
        <f t="shared" si="56"/>
        <v>0</v>
      </c>
      <c r="F92" s="93">
        <v>0</v>
      </c>
      <c r="G92" s="93">
        <v>0</v>
      </c>
      <c r="H92" s="93"/>
      <c r="I92" s="93"/>
      <c r="J92" s="93"/>
      <c r="K92" s="93"/>
      <c r="L92" s="93"/>
      <c r="M92" s="93"/>
      <c r="N92" s="93"/>
      <c r="O92" s="93"/>
      <c r="P92" s="93">
        <f t="shared" si="57"/>
        <v>0</v>
      </c>
      <c r="Q92" s="93">
        <f t="shared" si="58"/>
        <v>0</v>
      </c>
      <c r="R92" s="89">
        <f t="shared" si="59"/>
        <v>0</v>
      </c>
      <c r="S92" s="89">
        <f t="shared" si="60"/>
        <v>0</v>
      </c>
      <c r="T92" s="89">
        <f t="shared" si="61"/>
        <v>0</v>
      </c>
      <c r="U92" s="90">
        <f t="shared" si="62"/>
        <v>0</v>
      </c>
      <c r="V92" s="93"/>
      <c r="W92" s="93"/>
    </row>
    <row r="93" spans="1:23" ht="13" x14ac:dyDescent="0.3">
      <c r="A93" s="91" t="s">
        <v>109</v>
      </c>
      <c r="B93" s="93"/>
      <c r="C93" s="93"/>
      <c r="D93" s="93"/>
      <c r="E93" s="93">
        <f t="shared" si="56"/>
        <v>0</v>
      </c>
      <c r="F93" s="93" t="s">
        <v>36</v>
      </c>
      <c r="G93" s="93" t="s">
        <v>36</v>
      </c>
      <c r="H93" s="93"/>
      <c r="I93" s="93"/>
      <c r="J93" s="93"/>
      <c r="K93" s="93"/>
      <c r="L93" s="93"/>
      <c r="M93" s="93"/>
      <c r="N93" s="93"/>
      <c r="O93" s="93"/>
      <c r="P93" s="93">
        <f t="shared" si="57"/>
        <v>0</v>
      </c>
      <c r="Q93" s="93">
        <f t="shared" si="58"/>
        <v>0</v>
      </c>
      <c r="R93" s="89">
        <f t="shared" si="59"/>
        <v>0</v>
      </c>
      <c r="S93" s="89">
        <f t="shared" si="60"/>
        <v>0</v>
      </c>
      <c r="T93" s="89">
        <f t="shared" si="61"/>
        <v>0</v>
      </c>
      <c r="U93" s="90">
        <f t="shared" si="62"/>
        <v>0</v>
      </c>
      <c r="V93" s="93"/>
      <c r="W93" s="93"/>
    </row>
    <row r="94" spans="1:23" ht="13" x14ac:dyDescent="0.3">
      <c r="A94" s="91" t="s">
        <v>110</v>
      </c>
      <c r="B94" s="93"/>
      <c r="C94" s="93"/>
      <c r="D94" s="93"/>
      <c r="E94" s="93">
        <f t="shared" si="56"/>
        <v>0</v>
      </c>
      <c r="F94" s="93">
        <v>0</v>
      </c>
      <c r="G94" s="93">
        <v>0</v>
      </c>
      <c r="H94" s="93"/>
      <c r="I94" s="93"/>
      <c r="J94" s="93"/>
      <c r="K94" s="93"/>
      <c r="L94" s="93"/>
      <c r="M94" s="93"/>
      <c r="N94" s="93"/>
      <c r="O94" s="93"/>
      <c r="P94" s="93">
        <f t="shared" si="57"/>
        <v>0</v>
      </c>
      <c r="Q94" s="93">
        <f t="shared" si="58"/>
        <v>0</v>
      </c>
      <c r="R94" s="89">
        <f t="shared" si="59"/>
        <v>0</v>
      </c>
      <c r="S94" s="89">
        <f t="shared" si="60"/>
        <v>0</v>
      </c>
      <c r="T94" s="89">
        <f t="shared" si="61"/>
        <v>0</v>
      </c>
      <c r="U94" s="90">
        <f t="shared" si="62"/>
        <v>0</v>
      </c>
      <c r="V94" s="93"/>
      <c r="W94" s="93"/>
    </row>
    <row r="95" spans="1:23" ht="13" x14ac:dyDescent="0.3">
      <c r="A95" s="91" t="s">
        <v>111</v>
      </c>
      <c r="B95" s="93"/>
      <c r="C95" s="93"/>
      <c r="D95" s="93"/>
      <c r="E95" s="93">
        <f t="shared" si="56"/>
        <v>0</v>
      </c>
      <c r="F95" s="93">
        <v>0</v>
      </c>
      <c r="G95" s="93">
        <v>0</v>
      </c>
      <c r="H95" s="93"/>
      <c r="I95" s="93"/>
      <c r="J95" s="93"/>
      <c r="K95" s="93"/>
      <c r="L95" s="93"/>
      <c r="M95" s="93"/>
      <c r="N95" s="93"/>
      <c r="O95" s="93"/>
      <c r="P95" s="93">
        <f t="shared" si="57"/>
        <v>0</v>
      </c>
      <c r="Q95" s="93">
        <f t="shared" si="58"/>
        <v>0</v>
      </c>
      <c r="R95" s="89">
        <f t="shared" si="59"/>
        <v>0</v>
      </c>
      <c r="S95" s="89">
        <f t="shared" si="60"/>
        <v>0</v>
      </c>
      <c r="T95" s="89">
        <f t="shared" si="61"/>
        <v>0</v>
      </c>
      <c r="U95" s="90">
        <f t="shared" si="62"/>
        <v>0</v>
      </c>
      <c r="V95" s="93"/>
      <c r="W95" s="93"/>
    </row>
    <row r="96" spans="1:23" ht="13" x14ac:dyDescent="0.3">
      <c r="A96" s="91" t="s">
        <v>112</v>
      </c>
      <c r="B96" s="122">
        <v>1750000</v>
      </c>
      <c r="C96" s="122">
        <v>-709000</v>
      </c>
      <c r="D96" s="122"/>
      <c r="E96" s="122">
        <f t="shared" si="56"/>
        <v>1041000</v>
      </c>
      <c r="F96" s="122">
        <v>0</v>
      </c>
      <c r="G96" s="122">
        <v>0</v>
      </c>
      <c r="H96" s="122"/>
      <c r="I96" s="122"/>
      <c r="J96" s="122"/>
      <c r="K96" s="122"/>
      <c r="L96" s="122"/>
      <c r="M96" s="122"/>
      <c r="N96" s="122"/>
      <c r="O96" s="122"/>
      <c r="P96" s="122">
        <f t="shared" si="57"/>
        <v>0</v>
      </c>
      <c r="Q96" s="122">
        <f t="shared" si="58"/>
        <v>0</v>
      </c>
      <c r="R96" s="89">
        <f t="shared" si="59"/>
        <v>0</v>
      </c>
      <c r="S96" s="89">
        <f t="shared" si="60"/>
        <v>0</v>
      </c>
      <c r="T96" s="89">
        <f t="shared" si="61"/>
        <v>0</v>
      </c>
      <c r="U96" s="90">
        <f t="shared" si="62"/>
        <v>0</v>
      </c>
      <c r="V96" s="122"/>
      <c r="W96" s="122"/>
    </row>
    <row r="97" spans="1:23" s="92" customFormat="1" ht="21" hidden="1" x14ac:dyDescent="0.25">
      <c r="A97" s="16" t="s">
        <v>173</v>
      </c>
      <c r="B97" s="123">
        <f t="shared" ref="B97:I97" si="63">SUM(B98:B112)</f>
        <v>0</v>
      </c>
      <c r="C97" s="123">
        <f t="shared" si="63"/>
        <v>0</v>
      </c>
      <c r="D97" s="123">
        <f t="shared" si="63"/>
        <v>0</v>
      </c>
      <c r="E97" s="123">
        <f t="shared" si="63"/>
        <v>0</v>
      </c>
      <c r="F97" s="123">
        <f t="shared" si="63"/>
        <v>0</v>
      </c>
      <c r="G97" s="123">
        <f t="shared" si="63"/>
        <v>0</v>
      </c>
      <c r="H97" s="123">
        <f t="shared" si="63"/>
        <v>0</v>
      </c>
      <c r="I97" s="123">
        <f t="shared" si="63"/>
        <v>0</v>
      </c>
      <c r="J97" s="123">
        <f>SUM(J98:J112)</f>
        <v>0</v>
      </c>
      <c r="K97" s="123">
        <f>SUM(K98:K112)</f>
        <v>0</v>
      </c>
      <c r="L97" s="123">
        <f>SUM(L98:L112)</f>
        <v>0</v>
      </c>
      <c r="M97" s="124">
        <f>SUM(M98:M112)</f>
        <v>0</v>
      </c>
      <c r="N97" s="123"/>
      <c r="O97" s="124"/>
      <c r="P97" s="123"/>
      <c r="Q97" s="124"/>
      <c r="R97" s="17" t="str">
        <f t="shared" ref="R97:S112" si="64">IF(L97=0," ",(N97-L97)/L97)</f>
        <v xml:space="preserve"> </v>
      </c>
      <c r="S97" s="17" t="str">
        <f t="shared" si="64"/>
        <v xml:space="preserve"> </v>
      </c>
      <c r="T97" s="17" t="str">
        <f t="shared" ref="T97:T115" si="65">IF(E97=0," ",(P97/E97))</f>
        <v xml:space="preserve"> </v>
      </c>
      <c r="U97" s="18" t="str">
        <f t="shared" ref="U97:U115" si="66">IF(E97=0," ",(Q97/E97))</f>
        <v xml:space="preserve"> </v>
      </c>
      <c r="V97" s="123">
        <f>SUM(V98:V112)</f>
        <v>0</v>
      </c>
      <c r="W97" s="123">
        <f>SUM(W98:W112)</f>
        <v>0</v>
      </c>
    </row>
    <row r="98" spans="1:23" hidden="1" x14ac:dyDescent="0.25">
      <c r="A98" s="19"/>
      <c r="B98" s="125"/>
      <c r="C98" s="125"/>
      <c r="D98" s="125"/>
      <c r="E98" s="126">
        <f>SUM(B98:D98)</f>
        <v>0</v>
      </c>
      <c r="F98" s="125"/>
      <c r="G98" s="125"/>
      <c r="H98" s="125"/>
      <c r="I98" s="125"/>
      <c r="J98" s="125"/>
      <c r="K98" s="125"/>
      <c r="L98" s="125"/>
      <c r="M98" s="127"/>
      <c r="N98" s="125"/>
      <c r="O98" s="127"/>
      <c r="P98" s="125"/>
      <c r="Q98" s="127"/>
      <c r="R98" s="20" t="str">
        <f t="shared" si="64"/>
        <v xml:space="preserve"> </v>
      </c>
      <c r="S98" s="20" t="str">
        <f t="shared" si="64"/>
        <v xml:space="preserve"> </v>
      </c>
      <c r="T98" s="20" t="str">
        <f t="shared" si="65"/>
        <v xml:space="preserve"> </v>
      </c>
      <c r="U98" s="21" t="str">
        <f t="shared" si="66"/>
        <v xml:space="preserve"> </v>
      </c>
      <c r="V98" s="125"/>
      <c r="W98" s="125"/>
    </row>
    <row r="99" spans="1:23" hidden="1" x14ac:dyDescent="0.25">
      <c r="A99" s="19"/>
      <c r="B99" s="125"/>
      <c r="C99" s="125"/>
      <c r="D99" s="125"/>
      <c r="E99" s="126">
        <f t="shared" ref="E99:E112" si="67">SUM(B99:D99)</f>
        <v>0</v>
      </c>
      <c r="F99" s="125"/>
      <c r="G99" s="125"/>
      <c r="H99" s="125"/>
      <c r="I99" s="125"/>
      <c r="J99" s="125"/>
      <c r="K99" s="125"/>
      <c r="L99" s="125"/>
      <c r="M99" s="127"/>
      <c r="N99" s="125"/>
      <c r="O99" s="127"/>
      <c r="P99" s="125"/>
      <c r="Q99" s="127"/>
      <c r="R99" s="20" t="str">
        <f t="shared" si="64"/>
        <v xml:space="preserve"> </v>
      </c>
      <c r="S99" s="20" t="str">
        <f t="shared" si="64"/>
        <v xml:space="preserve"> </v>
      </c>
      <c r="T99" s="20" t="str">
        <f t="shared" si="65"/>
        <v xml:space="preserve"> </v>
      </c>
      <c r="U99" s="21" t="str">
        <f t="shared" si="66"/>
        <v xml:space="preserve"> </v>
      </c>
      <c r="V99" s="125"/>
      <c r="W99" s="125"/>
    </row>
    <row r="100" spans="1:23" hidden="1" x14ac:dyDescent="0.25">
      <c r="A100" s="19"/>
      <c r="B100" s="125"/>
      <c r="C100" s="125"/>
      <c r="D100" s="125"/>
      <c r="E100" s="126">
        <f t="shared" si="67"/>
        <v>0</v>
      </c>
      <c r="F100" s="125"/>
      <c r="G100" s="125"/>
      <c r="H100" s="125"/>
      <c r="I100" s="125"/>
      <c r="J100" s="125"/>
      <c r="K100" s="125"/>
      <c r="L100" s="125"/>
      <c r="M100" s="127"/>
      <c r="N100" s="125"/>
      <c r="O100" s="127"/>
      <c r="P100" s="125"/>
      <c r="Q100" s="127"/>
      <c r="R100" s="20" t="str">
        <f t="shared" si="64"/>
        <v xml:space="preserve"> </v>
      </c>
      <c r="S100" s="20" t="str">
        <f t="shared" si="64"/>
        <v xml:space="preserve"> </v>
      </c>
      <c r="T100" s="20" t="str">
        <f t="shared" si="65"/>
        <v xml:space="preserve"> </v>
      </c>
      <c r="U100" s="21" t="str">
        <f t="shared" si="66"/>
        <v xml:space="preserve"> </v>
      </c>
      <c r="V100" s="125"/>
      <c r="W100" s="125"/>
    </row>
    <row r="101" spans="1:23" hidden="1" x14ac:dyDescent="0.25">
      <c r="A101" s="19"/>
      <c r="B101" s="125"/>
      <c r="C101" s="125"/>
      <c r="D101" s="125"/>
      <c r="E101" s="126">
        <f t="shared" si="67"/>
        <v>0</v>
      </c>
      <c r="F101" s="125"/>
      <c r="G101" s="125"/>
      <c r="H101" s="125"/>
      <c r="I101" s="125"/>
      <c r="J101" s="125"/>
      <c r="K101" s="125"/>
      <c r="L101" s="125"/>
      <c r="M101" s="127"/>
      <c r="N101" s="125"/>
      <c r="O101" s="127"/>
      <c r="P101" s="125"/>
      <c r="Q101" s="127"/>
      <c r="R101" s="20" t="str">
        <f t="shared" si="64"/>
        <v xml:space="preserve"> </v>
      </c>
      <c r="S101" s="20" t="str">
        <f t="shared" si="64"/>
        <v xml:space="preserve"> </v>
      </c>
      <c r="T101" s="20" t="str">
        <f t="shared" si="65"/>
        <v xml:space="preserve"> </v>
      </c>
      <c r="U101" s="21" t="str">
        <f t="shared" si="66"/>
        <v xml:space="preserve"> </v>
      </c>
      <c r="V101" s="125"/>
      <c r="W101" s="125"/>
    </row>
    <row r="102" spans="1:23" hidden="1" x14ac:dyDescent="0.25">
      <c r="A102" s="19"/>
      <c r="B102" s="125"/>
      <c r="C102" s="125"/>
      <c r="D102" s="125"/>
      <c r="E102" s="126">
        <f t="shared" si="67"/>
        <v>0</v>
      </c>
      <c r="F102" s="125"/>
      <c r="G102" s="125"/>
      <c r="H102" s="125"/>
      <c r="I102" s="125"/>
      <c r="J102" s="125"/>
      <c r="K102" s="125"/>
      <c r="L102" s="125"/>
      <c r="M102" s="127"/>
      <c r="N102" s="125"/>
      <c r="O102" s="127"/>
      <c r="P102" s="125"/>
      <c r="Q102" s="127"/>
      <c r="R102" s="20" t="str">
        <f t="shared" si="64"/>
        <v xml:space="preserve"> </v>
      </c>
      <c r="S102" s="20" t="str">
        <f t="shared" si="64"/>
        <v xml:space="preserve"> </v>
      </c>
      <c r="T102" s="20" t="str">
        <f t="shared" si="65"/>
        <v xml:space="preserve"> </v>
      </c>
      <c r="U102" s="21" t="str">
        <f t="shared" si="66"/>
        <v xml:space="preserve"> </v>
      </c>
      <c r="V102" s="125"/>
      <c r="W102" s="125"/>
    </row>
    <row r="103" spans="1:23" hidden="1" x14ac:dyDescent="0.25">
      <c r="A103" s="19"/>
      <c r="B103" s="125"/>
      <c r="C103" s="125"/>
      <c r="D103" s="125"/>
      <c r="E103" s="126">
        <f t="shared" si="67"/>
        <v>0</v>
      </c>
      <c r="F103" s="125"/>
      <c r="G103" s="125"/>
      <c r="H103" s="125"/>
      <c r="I103" s="125"/>
      <c r="J103" s="125"/>
      <c r="K103" s="125"/>
      <c r="L103" s="125"/>
      <c r="M103" s="127"/>
      <c r="N103" s="125"/>
      <c r="O103" s="127"/>
      <c r="P103" s="125"/>
      <c r="Q103" s="127"/>
      <c r="R103" s="20" t="str">
        <f t="shared" si="64"/>
        <v xml:space="preserve"> </v>
      </c>
      <c r="S103" s="20" t="str">
        <f t="shared" si="64"/>
        <v xml:space="preserve"> </v>
      </c>
      <c r="T103" s="20" t="str">
        <f t="shared" si="65"/>
        <v xml:space="preserve"> </v>
      </c>
      <c r="U103" s="21" t="str">
        <f t="shared" si="66"/>
        <v xml:space="preserve"> </v>
      </c>
      <c r="V103" s="125"/>
      <c r="W103" s="125"/>
    </row>
    <row r="104" spans="1:23" hidden="1" x14ac:dyDescent="0.25">
      <c r="A104" s="19"/>
      <c r="B104" s="125"/>
      <c r="C104" s="125"/>
      <c r="D104" s="125"/>
      <c r="E104" s="126">
        <f t="shared" si="67"/>
        <v>0</v>
      </c>
      <c r="F104" s="125"/>
      <c r="G104" s="125"/>
      <c r="H104" s="125"/>
      <c r="I104" s="125"/>
      <c r="J104" s="125"/>
      <c r="K104" s="125"/>
      <c r="L104" s="125"/>
      <c r="M104" s="127"/>
      <c r="N104" s="125"/>
      <c r="O104" s="127"/>
      <c r="P104" s="125"/>
      <c r="Q104" s="127"/>
      <c r="R104" s="20" t="str">
        <f t="shared" si="64"/>
        <v xml:space="preserve"> </v>
      </c>
      <c r="S104" s="20" t="str">
        <f t="shared" si="64"/>
        <v xml:space="preserve"> </v>
      </c>
      <c r="T104" s="20" t="str">
        <f t="shared" si="65"/>
        <v xml:space="preserve"> </v>
      </c>
      <c r="U104" s="21" t="str">
        <f t="shared" si="66"/>
        <v xml:space="preserve"> </v>
      </c>
      <c r="V104" s="125"/>
      <c r="W104" s="125"/>
    </row>
    <row r="105" spans="1:23" hidden="1" x14ac:dyDescent="0.25">
      <c r="A105" s="19"/>
      <c r="B105" s="125"/>
      <c r="C105" s="125"/>
      <c r="D105" s="125"/>
      <c r="E105" s="126">
        <f t="shared" si="67"/>
        <v>0</v>
      </c>
      <c r="F105" s="125"/>
      <c r="G105" s="125"/>
      <c r="H105" s="125"/>
      <c r="I105" s="125"/>
      <c r="J105" s="125"/>
      <c r="K105" s="125"/>
      <c r="L105" s="125"/>
      <c r="M105" s="127"/>
      <c r="N105" s="125"/>
      <c r="O105" s="127"/>
      <c r="P105" s="125"/>
      <c r="Q105" s="127"/>
      <c r="R105" s="20" t="str">
        <f t="shared" si="64"/>
        <v xml:space="preserve"> </v>
      </c>
      <c r="S105" s="20" t="str">
        <f t="shared" si="64"/>
        <v xml:space="preserve"> </v>
      </c>
      <c r="T105" s="20" t="str">
        <f t="shared" si="65"/>
        <v xml:space="preserve"> </v>
      </c>
      <c r="U105" s="21" t="str">
        <f t="shared" si="66"/>
        <v xml:space="preserve"> </v>
      </c>
      <c r="V105" s="125"/>
      <c r="W105" s="125"/>
    </row>
    <row r="106" spans="1:23" hidden="1" x14ac:dyDescent="0.25">
      <c r="A106" s="19"/>
      <c r="B106" s="125"/>
      <c r="C106" s="125"/>
      <c r="D106" s="125"/>
      <c r="E106" s="126">
        <f t="shared" si="67"/>
        <v>0</v>
      </c>
      <c r="F106" s="125"/>
      <c r="G106" s="125"/>
      <c r="H106" s="125"/>
      <c r="I106" s="125"/>
      <c r="J106" s="125"/>
      <c r="K106" s="125"/>
      <c r="L106" s="125"/>
      <c r="M106" s="127"/>
      <c r="N106" s="125"/>
      <c r="O106" s="127"/>
      <c r="P106" s="125"/>
      <c r="Q106" s="127"/>
      <c r="R106" s="20" t="str">
        <f t="shared" si="64"/>
        <v xml:space="preserve"> </v>
      </c>
      <c r="S106" s="20" t="str">
        <f t="shared" si="64"/>
        <v xml:space="preserve"> </v>
      </c>
      <c r="T106" s="20" t="str">
        <f t="shared" si="65"/>
        <v xml:space="preserve"> </v>
      </c>
      <c r="U106" s="21" t="str">
        <f t="shared" si="66"/>
        <v xml:space="preserve"> </v>
      </c>
      <c r="V106" s="125"/>
      <c r="W106" s="125"/>
    </row>
    <row r="107" spans="1:23" hidden="1" x14ac:dyDescent="0.25">
      <c r="A107" s="19"/>
      <c r="B107" s="125"/>
      <c r="C107" s="125"/>
      <c r="D107" s="125"/>
      <c r="E107" s="126">
        <f t="shared" si="67"/>
        <v>0</v>
      </c>
      <c r="F107" s="125"/>
      <c r="G107" s="125"/>
      <c r="H107" s="125"/>
      <c r="I107" s="125"/>
      <c r="J107" s="125"/>
      <c r="K107" s="125"/>
      <c r="L107" s="125"/>
      <c r="M107" s="127"/>
      <c r="N107" s="125"/>
      <c r="O107" s="127"/>
      <c r="P107" s="125"/>
      <c r="Q107" s="127"/>
      <c r="R107" s="20" t="str">
        <f t="shared" si="64"/>
        <v xml:space="preserve"> </v>
      </c>
      <c r="S107" s="20" t="str">
        <f t="shared" si="64"/>
        <v xml:space="preserve"> </v>
      </c>
      <c r="T107" s="20" t="str">
        <f t="shared" si="65"/>
        <v xml:space="preserve"> </v>
      </c>
      <c r="U107" s="21" t="str">
        <f t="shared" si="66"/>
        <v xml:space="preserve"> </v>
      </c>
      <c r="V107" s="125"/>
      <c r="W107" s="125"/>
    </row>
    <row r="108" spans="1:23" hidden="1" x14ac:dyDescent="0.25">
      <c r="A108" s="19"/>
      <c r="B108" s="125"/>
      <c r="C108" s="125"/>
      <c r="D108" s="125"/>
      <c r="E108" s="126">
        <f t="shared" si="67"/>
        <v>0</v>
      </c>
      <c r="F108" s="125"/>
      <c r="G108" s="125"/>
      <c r="H108" s="125"/>
      <c r="I108" s="125"/>
      <c r="J108" s="125"/>
      <c r="K108" s="125"/>
      <c r="L108" s="125"/>
      <c r="M108" s="127"/>
      <c r="N108" s="125"/>
      <c r="O108" s="127"/>
      <c r="P108" s="125"/>
      <c r="Q108" s="127"/>
      <c r="R108" s="20" t="str">
        <f t="shared" si="64"/>
        <v xml:space="preserve"> </v>
      </c>
      <c r="S108" s="20" t="str">
        <f t="shared" si="64"/>
        <v xml:space="preserve"> </v>
      </c>
      <c r="T108" s="20" t="str">
        <f t="shared" si="65"/>
        <v xml:space="preserve"> </v>
      </c>
      <c r="U108" s="21" t="str">
        <f t="shared" si="66"/>
        <v xml:space="preserve"> </v>
      </c>
      <c r="V108" s="125"/>
      <c r="W108" s="125"/>
    </row>
    <row r="109" spans="1:23" hidden="1" x14ac:dyDescent="0.25">
      <c r="A109" s="19"/>
      <c r="B109" s="125"/>
      <c r="C109" s="125"/>
      <c r="D109" s="125"/>
      <c r="E109" s="126">
        <f t="shared" si="67"/>
        <v>0</v>
      </c>
      <c r="F109" s="125"/>
      <c r="G109" s="125"/>
      <c r="H109" s="125"/>
      <c r="I109" s="125"/>
      <c r="J109" s="125"/>
      <c r="K109" s="125"/>
      <c r="L109" s="125"/>
      <c r="M109" s="127"/>
      <c r="N109" s="125"/>
      <c r="O109" s="127"/>
      <c r="P109" s="125"/>
      <c r="Q109" s="127"/>
      <c r="R109" s="20" t="str">
        <f t="shared" si="64"/>
        <v xml:space="preserve"> </v>
      </c>
      <c r="S109" s="20" t="str">
        <f t="shared" si="64"/>
        <v xml:space="preserve"> </v>
      </c>
      <c r="T109" s="20" t="str">
        <f t="shared" si="65"/>
        <v xml:space="preserve"> </v>
      </c>
      <c r="U109" s="21" t="str">
        <f t="shared" si="66"/>
        <v xml:space="preserve"> </v>
      </c>
      <c r="V109" s="125"/>
      <c r="W109" s="125"/>
    </row>
    <row r="110" spans="1:23" hidden="1" x14ac:dyDescent="0.25">
      <c r="A110" s="19"/>
      <c r="B110" s="125"/>
      <c r="C110" s="125"/>
      <c r="D110" s="125"/>
      <c r="E110" s="126">
        <f t="shared" si="67"/>
        <v>0</v>
      </c>
      <c r="F110" s="125"/>
      <c r="G110" s="125"/>
      <c r="H110" s="127"/>
      <c r="I110" s="125"/>
      <c r="J110" s="127"/>
      <c r="K110" s="125"/>
      <c r="L110" s="127"/>
      <c r="M110" s="127"/>
      <c r="N110" s="127"/>
      <c r="O110" s="127"/>
      <c r="P110" s="127"/>
      <c r="Q110" s="127"/>
      <c r="R110" s="20" t="str">
        <f t="shared" si="64"/>
        <v xml:space="preserve"> </v>
      </c>
      <c r="S110" s="20" t="str">
        <f t="shared" si="64"/>
        <v xml:space="preserve"> </v>
      </c>
      <c r="T110" s="20" t="str">
        <f t="shared" si="65"/>
        <v xml:space="preserve"> </v>
      </c>
      <c r="U110" s="21" t="str">
        <f t="shared" si="66"/>
        <v xml:space="preserve"> </v>
      </c>
      <c r="V110" s="125"/>
      <c r="W110" s="125"/>
    </row>
    <row r="111" spans="1:23" hidden="1" x14ac:dyDescent="0.25">
      <c r="A111" s="19"/>
      <c r="B111" s="125"/>
      <c r="C111" s="125"/>
      <c r="D111" s="125"/>
      <c r="E111" s="126">
        <f t="shared" si="67"/>
        <v>0</v>
      </c>
      <c r="F111" s="125"/>
      <c r="G111" s="125"/>
      <c r="H111" s="127"/>
      <c r="I111" s="125"/>
      <c r="J111" s="127"/>
      <c r="K111" s="125"/>
      <c r="L111" s="127"/>
      <c r="M111" s="127"/>
      <c r="N111" s="127"/>
      <c r="O111" s="127"/>
      <c r="P111" s="127"/>
      <c r="Q111" s="127"/>
      <c r="R111" s="20" t="str">
        <f t="shared" si="64"/>
        <v xml:space="preserve"> </v>
      </c>
      <c r="S111" s="20" t="str">
        <f t="shared" si="64"/>
        <v xml:space="preserve"> </v>
      </c>
      <c r="T111" s="20" t="str">
        <f t="shared" si="65"/>
        <v xml:space="preserve"> </v>
      </c>
      <c r="U111" s="21" t="str">
        <f t="shared" si="66"/>
        <v xml:space="preserve"> </v>
      </c>
      <c r="V111" s="125"/>
      <c r="W111" s="125"/>
    </row>
    <row r="112" spans="1:23" hidden="1" x14ac:dyDescent="0.25">
      <c r="A112" s="19"/>
      <c r="B112" s="125"/>
      <c r="C112" s="125"/>
      <c r="D112" s="125"/>
      <c r="E112" s="126">
        <f t="shared" si="67"/>
        <v>0</v>
      </c>
      <c r="F112" s="125"/>
      <c r="G112" s="125"/>
      <c r="H112" s="127"/>
      <c r="I112" s="125"/>
      <c r="J112" s="127"/>
      <c r="K112" s="125"/>
      <c r="L112" s="127"/>
      <c r="M112" s="127"/>
      <c r="N112" s="127"/>
      <c r="O112" s="127"/>
      <c r="P112" s="127"/>
      <c r="Q112" s="127"/>
      <c r="R112" s="20" t="str">
        <f t="shared" si="64"/>
        <v xml:space="preserve"> </v>
      </c>
      <c r="S112" s="20" t="str">
        <f t="shared" si="64"/>
        <v xml:space="preserve"> </v>
      </c>
      <c r="T112" s="20" t="str">
        <f t="shared" si="65"/>
        <v xml:space="preserve"> </v>
      </c>
      <c r="U112" s="21" t="str">
        <f t="shared" si="66"/>
        <v xml:space="preserve"> </v>
      </c>
      <c r="V112" s="125"/>
      <c r="W112" s="125"/>
    </row>
    <row r="113" spans="1:23" hidden="1" x14ac:dyDescent="0.25">
      <c r="A113" s="22"/>
      <c r="B113" s="128"/>
      <c r="C113" s="129"/>
      <c r="D113" s="129"/>
      <c r="E113" s="129"/>
      <c r="F113" s="128"/>
      <c r="G113" s="129"/>
      <c r="H113" s="128"/>
      <c r="I113" s="129"/>
      <c r="J113" s="128"/>
      <c r="K113" s="129"/>
      <c r="L113" s="128"/>
      <c r="M113" s="128"/>
      <c r="N113" s="128"/>
      <c r="O113" s="128"/>
      <c r="P113" s="128"/>
      <c r="Q113" s="128"/>
      <c r="R113" s="23" t="str">
        <f t="shared" ref="R113:S115" si="68">IF(L113=0," ",(N113-L113)/L113)</f>
        <v xml:space="preserve"> </v>
      </c>
      <c r="S113" s="24" t="str">
        <f t="shared" si="68"/>
        <v xml:space="preserve"> </v>
      </c>
      <c r="T113" s="23" t="str">
        <f t="shared" si="65"/>
        <v xml:space="preserve"> </v>
      </c>
      <c r="U113" s="24" t="str">
        <f t="shared" si="66"/>
        <v xml:space="preserve"> </v>
      </c>
      <c r="V113" s="128"/>
      <c r="W113" s="129"/>
    </row>
    <row r="114" spans="1:23" hidden="1" x14ac:dyDescent="0.25">
      <c r="A114" s="22" t="s">
        <v>88</v>
      </c>
      <c r="B114" s="128">
        <f t="shared" ref="B114:Q114" si="69">B97+B87</f>
        <v>13303000</v>
      </c>
      <c r="C114" s="128">
        <f t="shared" si="69"/>
        <v>-709000</v>
      </c>
      <c r="D114" s="128">
        <f t="shared" si="69"/>
        <v>0</v>
      </c>
      <c r="E114" s="128">
        <f t="shared" si="69"/>
        <v>12594000</v>
      </c>
      <c r="F114" s="128" t="e">
        <f t="shared" si="69"/>
        <v>#VALUE!</v>
      </c>
      <c r="G114" s="128" t="e">
        <f t="shared" si="69"/>
        <v>#VALUE!</v>
      </c>
      <c r="H114" s="128">
        <f t="shared" si="69"/>
        <v>558000</v>
      </c>
      <c r="I114" s="128">
        <f t="shared" si="69"/>
        <v>0</v>
      </c>
      <c r="J114" s="128">
        <f t="shared" si="69"/>
        <v>269000</v>
      </c>
      <c r="K114" s="128">
        <f t="shared" si="69"/>
        <v>0</v>
      </c>
      <c r="L114" s="128">
        <f t="shared" si="69"/>
        <v>0</v>
      </c>
      <c r="M114" s="128">
        <f t="shared" si="69"/>
        <v>0</v>
      </c>
      <c r="N114" s="128">
        <f t="shared" si="69"/>
        <v>0</v>
      </c>
      <c r="O114" s="128">
        <f t="shared" si="69"/>
        <v>0</v>
      </c>
      <c r="P114" s="128">
        <f t="shared" si="69"/>
        <v>827000</v>
      </c>
      <c r="Q114" s="128">
        <f t="shared" si="69"/>
        <v>0</v>
      </c>
      <c r="R114" s="17" t="str">
        <f t="shared" si="68"/>
        <v xml:space="preserve"> </v>
      </c>
      <c r="S114" s="18" t="str">
        <f t="shared" si="68"/>
        <v xml:space="preserve"> </v>
      </c>
      <c r="T114" s="17">
        <f t="shared" si="65"/>
        <v>6.5666190249325074E-2</v>
      </c>
      <c r="U114" s="18">
        <f t="shared" si="66"/>
        <v>0</v>
      </c>
      <c r="V114" s="128">
        <f>V97+V87</f>
        <v>0</v>
      </c>
      <c r="W114" s="131">
        <f>W97+W87</f>
        <v>0</v>
      </c>
    </row>
    <row r="115" spans="1:23" hidden="1" x14ac:dyDescent="0.25">
      <c r="A115" s="25" t="s">
        <v>174</v>
      </c>
      <c r="B115" s="130">
        <f>B87</f>
        <v>13303000</v>
      </c>
      <c r="C115" s="130">
        <f t="shared" ref="C115:Q115" si="70">C87</f>
        <v>-709000</v>
      </c>
      <c r="D115" s="130">
        <f t="shared" si="70"/>
        <v>0</v>
      </c>
      <c r="E115" s="130">
        <f t="shared" si="70"/>
        <v>12594000</v>
      </c>
      <c r="F115" s="130" t="e">
        <f t="shared" si="70"/>
        <v>#VALUE!</v>
      </c>
      <c r="G115" s="130" t="e">
        <f t="shared" si="70"/>
        <v>#VALUE!</v>
      </c>
      <c r="H115" s="130">
        <f t="shared" si="70"/>
        <v>558000</v>
      </c>
      <c r="I115" s="130">
        <f t="shared" si="70"/>
        <v>0</v>
      </c>
      <c r="J115" s="130">
        <f t="shared" si="70"/>
        <v>269000</v>
      </c>
      <c r="K115" s="130">
        <f t="shared" si="70"/>
        <v>0</v>
      </c>
      <c r="L115" s="130">
        <f t="shared" si="70"/>
        <v>0</v>
      </c>
      <c r="M115" s="130">
        <f t="shared" si="70"/>
        <v>0</v>
      </c>
      <c r="N115" s="130">
        <f t="shared" si="70"/>
        <v>0</v>
      </c>
      <c r="O115" s="130">
        <f t="shared" si="70"/>
        <v>0</v>
      </c>
      <c r="P115" s="130">
        <f t="shared" si="70"/>
        <v>827000</v>
      </c>
      <c r="Q115" s="130">
        <f t="shared" si="70"/>
        <v>0</v>
      </c>
      <c r="R115" s="17" t="str">
        <f t="shared" si="68"/>
        <v xml:space="preserve"> </v>
      </c>
      <c r="S115" s="18" t="str">
        <f t="shared" si="68"/>
        <v xml:space="preserve"> </v>
      </c>
      <c r="T115" s="17">
        <f t="shared" si="65"/>
        <v>6.5666190249325074E-2</v>
      </c>
      <c r="U115" s="18">
        <f t="shared" si="66"/>
        <v>0</v>
      </c>
      <c r="V115" s="130">
        <f>V87</f>
        <v>0</v>
      </c>
      <c r="W115" s="131">
        <f>W87</f>
        <v>0</v>
      </c>
    </row>
    <row r="116" spans="1:23" x14ac:dyDescent="0.25">
      <c r="A116" s="26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8"/>
      <c r="S116" s="28"/>
      <c r="T116" s="28"/>
      <c r="U116" s="28"/>
      <c r="V116" s="27"/>
      <c r="W116" s="27"/>
    </row>
    <row r="117" spans="1:23" x14ac:dyDescent="0.25">
      <c r="A117" s="29" t="s">
        <v>175</v>
      </c>
    </row>
    <row r="118" spans="1:23" x14ac:dyDescent="0.25">
      <c r="A118" s="29" t="s">
        <v>176</v>
      </c>
    </row>
    <row r="119" spans="1:23" ht="13" x14ac:dyDescent="0.3">
      <c r="A119" s="29" t="s">
        <v>177</v>
      </c>
      <c r="B119" s="30"/>
      <c r="C119" s="30"/>
      <c r="D119" s="30"/>
      <c r="E119" s="30"/>
      <c r="F119" s="30"/>
      <c r="H119" s="30"/>
      <c r="I119" s="30"/>
      <c r="J119" s="30"/>
      <c r="K119" s="30"/>
      <c r="V119" s="30"/>
    </row>
    <row r="120" spans="1:23" ht="13" x14ac:dyDescent="0.3">
      <c r="A120" s="29" t="s">
        <v>178</v>
      </c>
      <c r="B120" s="30"/>
      <c r="C120" s="30"/>
      <c r="D120" s="30"/>
      <c r="E120" s="30"/>
      <c r="F120" s="30"/>
      <c r="H120" s="30"/>
      <c r="I120" s="30"/>
      <c r="J120" s="30"/>
      <c r="K120" s="30"/>
      <c r="V120" s="30"/>
    </row>
    <row r="121" spans="1:23" ht="13" x14ac:dyDescent="0.3">
      <c r="A121" s="29" t="s">
        <v>179</v>
      </c>
      <c r="B121" s="30"/>
      <c r="C121" s="30"/>
      <c r="D121" s="30"/>
      <c r="E121" s="30"/>
      <c r="F121" s="30"/>
      <c r="H121" s="30"/>
      <c r="I121" s="30"/>
      <c r="J121" s="30"/>
      <c r="K121" s="30"/>
      <c r="V121" s="30"/>
    </row>
    <row r="122" spans="1:23" x14ac:dyDescent="0.25">
      <c r="A122" s="29" t="s">
        <v>180</v>
      </c>
    </row>
    <row r="125" spans="1:23" ht="13" x14ac:dyDescent="0.3">
      <c r="A125" s="30"/>
      <c r="G125" s="30"/>
      <c r="W125" s="30"/>
    </row>
    <row r="126" spans="1:23" ht="13" x14ac:dyDescent="0.3">
      <c r="A126" s="30"/>
      <c r="G126" s="30"/>
      <c r="W126" s="30"/>
    </row>
    <row r="127" spans="1:23" ht="13" x14ac:dyDescent="0.3">
      <c r="A127" s="30"/>
      <c r="G127" s="30"/>
      <c r="W127" s="30"/>
    </row>
  </sheetData>
  <sheetProtection algorithmName="SHA-512" hashValue="bOsH6fysLu/AC/4pUr4/Vqk+U2emKTyNxlbnXmejtVJtPirULBfThp/zCuu9XyWJpoKfXwyA3mmbYYl5pwEnrA==" saltValue="jRx78WenXsSZM+O0/1aIeg==" spinCount="100000" sheet="1" objects="1" scenarios="1"/>
  <mergeCells count="18">
    <mergeCell ref="A1:U1"/>
    <mergeCell ref="A2:U2"/>
    <mergeCell ref="A3:U3"/>
    <mergeCell ref="A4:U4"/>
    <mergeCell ref="A5:U5"/>
    <mergeCell ref="F6:G6"/>
    <mergeCell ref="H6:I6"/>
    <mergeCell ref="J6:K6"/>
    <mergeCell ref="L6:M6"/>
    <mergeCell ref="N6:O6"/>
    <mergeCell ref="P76:Q76"/>
    <mergeCell ref="R76:S76"/>
    <mergeCell ref="T76:U76"/>
    <mergeCell ref="V76:W76"/>
    <mergeCell ref="P6:Q6"/>
    <mergeCell ref="R6:S6"/>
    <mergeCell ref="T6:U6"/>
    <mergeCell ref="V6:W6"/>
  </mergeCells>
  <printOptions horizontalCentered="1"/>
  <pageMargins left="0.5" right="0.25" top="0.5" bottom="0.5" header="0.5" footer="0.5"/>
  <pageSetup paperSize="9" orientation="landscape" r:id="rId1"/>
  <rowBreaks count="2" manualBreakCount="2">
    <brk id="75" max="16383" man="1"/>
    <brk id="97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1F19142-1657-460D-93E8-63F55E325FFC}"/>
</file>

<file path=customXml/itemProps2.xml><?xml version="1.0" encoding="utf-8"?>
<ds:datastoreItem xmlns:ds="http://schemas.openxmlformats.org/officeDocument/2006/customXml" ds:itemID="{7E7193F3-DF2C-4BB4-9DAC-221D5FBFCBC3}"/>
</file>

<file path=customXml/itemProps3.xml><?xml version="1.0" encoding="utf-8"?>
<ds:datastoreItem xmlns:ds="http://schemas.openxmlformats.org/officeDocument/2006/customXml" ds:itemID="{28FE32F1-1960-4308-93A3-541C2F454E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Summary</vt:lpstr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Xolile Mdluli</cp:lastModifiedBy>
  <dcterms:created xsi:type="dcterms:W3CDTF">2025-02-10T08:26:17Z</dcterms:created>
  <dcterms:modified xsi:type="dcterms:W3CDTF">2025-02-10T08:28:23Z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